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78" documentId="8_{E1B7CAAD-6DED-4042-BC4F-CA4C7522D26D}" xr6:coauthVersionLast="47" xr6:coauthVersionMax="47" xr10:uidLastSave="{96237BDD-4978-41DF-A334-FA674C6FBE36}"/>
  <bookViews>
    <workbookView xWindow="-110" yWindow="-110" windowWidth="19420" windowHeight="10420" xr2:uid="{F310EE0D-62D1-4943-BF6E-6F7EDC620AF4}"/>
  </bookViews>
  <sheets>
    <sheet name="Contents" sheetId="1" r:id="rId1"/>
    <sheet name="Notes" sheetId="2"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Table 4 (i)" sheetId="16" r:id="rId16"/>
    <sheet name="Table 4 (ii)" sheetId="17" r:id="rId17"/>
    <sheet name="Non-DWP Welfare" sheetId="18" r:id="rId18"/>
    <sheet name="Industrial injuries benefits" sheetId="19" r:id="rId19"/>
    <sheet name="Bereavement benefits" sheetId="20" r:id="rId20"/>
    <sheet name="Carers Allowance" sheetId="21" r:id="rId21"/>
    <sheet name="Cost of Living" sheetId="22" r:id="rId22"/>
    <sheet name="Incapacity benefits" sheetId="23" r:id="rId23"/>
    <sheet name="Council Tax Benefit" sheetId="24" r:id="rId24"/>
    <sheet name="Disability benefits" sheetId="25" r:id="rId25"/>
    <sheet name="Housing benefits" sheetId="26" r:id="rId26"/>
    <sheet name="Income Support" sheetId="27" r:id="rId27"/>
    <sheet name="Maternity benefits" sheetId="28" r:id="rId28"/>
    <sheet name="New Deal &amp; Emp prog allowances" sheetId="29" r:id="rId29"/>
    <sheet name="Pension Credit" sheetId="30" r:id="rId30"/>
    <sheet name="Social Fund" sheetId="31" r:id="rId31"/>
    <sheet name="State Pension" sheetId="32" r:id="rId32"/>
    <sheet name="Unemployment benefits" sheetId="33" r:id="rId33"/>
    <sheet name="Universal Credit and equivalent" sheetId="34" r:id="rId34"/>
  </sheets>
  <definedNames>
    <definedName name="Z_5774AB63_4B8A_11D6_8117_08005A7F5BB1_.wvu.Cols" localSheetId="27"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E11" i="34" l="1"/>
  <c r="BY11" i="34"/>
  <c r="BW11" i="34"/>
  <c r="CC11" i="34"/>
  <c r="CB11" i="34"/>
  <c r="CA11" i="34"/>
  <c r="CA5" i="34"/>
  <c r="BZ5" i="34"/>
  <c r="CC5" i="34"/>
  <c r="CF5" i="34"/>
  <c r="CE5" i="34"/>
  <c r="BY5" i="34"/>
  <c r="BX5" i="34"/>
  <c r="BW5" i="34"/>
  <c r="BV17" i="33"/>
  <c r="AB17" i="33"/>
  <c r="T17" i="33"/>
  <c r="L17" i="33"/>
  <c r="H17" i="33"/>
  <c r="D17" i="33"/>
  <c r="BG17" i="33"/>
  <c r="BE6" i="33"/>
  <c r="AP17" i="33"/>
  <c r="Z17" i="33"/>
  <c r="Y6" i="33"/>
  <c r="P17" i="33"/>
  <c r="CF6" i="33"/>
  <c r="BZ6" i="33"/>
  <c r="BT6" i="33"/>
  <c r="BR6" i="33"/>
  <c r="BP6" i="33"/>
  <c r="BJ6" i="33"/>
  <c r="BD6" i="33"/>
  <c r="AT6" i="33"/>
  <c r="AR6" i="33"/>
  <c r="AJ6" i="33"/>
  <c r="AD6" i="33"/>
  <c r="T6" i="33"/>
  <c r="N6" i="33"/>
  <c r="H6" i="33"/>
  <c r="F6" i="33"/>
  <c r="D6" i="33"/>
  <c r="BY30" i="32"/>
  <c r="BZ30" i="32"/>
  <c r="BR30" i="32"/>
  <c r="BQ30" i="32"/>
  <c r="BI30" i="32"/>
  <c r="BB30" i="32"/>
  <c r="BA30" i="32"/>
  <c r="AL30" i="32"/>
  <c r="AK30" i="32"/>
  <c r="AC30" i="32"/>
  <c r="V30" i="32"/>
  <c r="CF30" i="32"/>
  <c r="CE30" i="32"/>
  <c r="CD30" i="32"/>
  <c r="CC30" i="32"/>
  <c r="CB30" i="32"/>
  <c r="CA30" i="32"/>
  <c r="BX30" i="32"/>
  <c r="BW30" i="32"/>
  <c r="BV30" i="32"/>
  <c r="BU30" i="32"/>
  <c r="BT30" i="32"/>
  <c r="BS30" i="32"/>
  <c r="BP30" i="32"/>
  <c r="BO30" i="32"/>
  <c r="BN30" i="32"/>
  <c r="BM30" i="32"/>
  <c r="BL30" i="32"/>
  <c r="BK30" i="32"/>
  <c r="BJ30" i="32"/>
  <c r="BH30" i="32"/>
  <c r="BG30" i="32"/>
  <c r="BF30" i="32"/>
  <c r="BE30" i="32"/>
  <c r="BD30" i="32"/>
  <c r="BC30" i="32"/>
  <c r="AZ30" i="32"/>
  <c r="AY30" i="32"/>
  <c r="AX30" i="32"/>
  <c r="AW30" i="32"/>
  <c r="AV30" i="32"/>
  <c r="AU30" i="32"/>
  <c r="AT30" i="32"/>
  <c r="AS30" i="32"/>
  <c r="AR30" i="32"/>
  <c r="AQ30" i="32"/>
  <c r="AP30" i="32"/>
  <c r="AO30" i="32"/>
  <c r="AN30" i="32"/>
  <c r="AM30" i="32"/>
  <c r="AJ30" i="32"/>
  <c r="AI30" i="32"/>
  <c r="AH30" i="32"/>
  <c r="AG30" i="32"/>
  <c r="AF30" i="32"/>
  <c r="AE30" i="32"/>
  <c r="AD30" i="32"/>
  <c r="AB30" i="32"/>
  <c r="AA30" i="32"/>
  <c r="Z30" i="32"/>
  <c r="Y30" i="32"/>
  <c r="X30" i="32"/>
  <c r="W30" i="32"/>
  <c r="U30" i="32"/>
  <c r="T30" i="32"/>
  <c r="S30" i="32"/>
  <c r="R30" i="32"/>
  <c r="Q30" i="32"/>
  <c r="P30" i="32"/>
  <c r="O30" i="32"/>
  <c r="N30" i="32"/>
  <c r="M30" i="32"/>
  <c r="L30" i="32"/>
  <c r="K30" i="32"/>
  <c r="V18" i="32"/>
  <c r="V17" i="32" s="1"/>
  <c r="N18" i="32"/>
  <c r="N17" i="32" s="1"/>
  <c r="BS18" i="32"/>
  <c r="BS17" i="32" s="1"/>
  <c r="BK18" i="32"/>
  <c r="BK17" i="32" s="1"/>
  <c r="AW18" i="32"/>
  <c r="AM18" i="32"/>
  <c r="AM17" i="32" s="1"/>
  <c r="AE18" i="32"/>
  <c r="AE17" i="32" s="1"/>
  <c r="G18" i="32"/>
  <c r="G17" i="32" s="1"/>
  <c r="AO18" i="32"/>
  <c r="AO17" i="32" s="1"/>
  <c r="BC18" i="32"/>
  <c r="BC17" i="32" s="1"/>
  <c r="AN5" i="32"/>
  <c r="Y18" i="32"/>
  <c r="Y17" i="32" s="1"/>
  <c r="BM18" i="32"/>
  <c r="BM17" i="32" s="1"/>
  <c r="BE18" i="32"/>
  <c r="BE17" i="32" s="1"/>
  <c r="BB18" i="32"/>
  <c r="BB17" i="32" s="1"/>
  <c r="BA18" i="32"/>
  <c r="BA17" i="32" s="1"/>
  <c r="AU18" i="32"/>
  <c r="AU17" i="32" s="1"/>
  <c r="AS18" i="32"/>
  <c r="AS17" i="32" s="1"/>
  <c r="AK18" i="32"/>
  <c r="AK17" i="32" s="1"/>
  <c r="AC18" i="32"/>
  <c r="AC17" i="32" s="1"/>
  <c r="U18" i="32"/>
  <c r="U17" i="32" s="1"/>
  <c r="Q5" i="32"/>
  <c r="Q4" i="32" s="1"/>
  <c r="O18" i="32"/>
  <c r="O17" i="32" s="1"/>
  <c r="N5" i="32"/>
  <c r="M18" i="32"/>
  <c r="M17" i="32" s="1"/>
  <c r="I5" i="32"/>
  <c r="I4" i="32" s="1"/>
  <c r="F18" i="32"/>
  <c r="F17" i="32" s="1"/>
  <c r="E18" i="32"/>
  <c r="E17" i="32" s="1"/>
  <c r="CA5" i="32"/>
  <c r="CA4" i="32" s="1"/>
  <c r="BY5" i="32"/>
  <c r="BY4" i="32" s="1"/>
  <c r="BR5" i="32"/>
  <c r="BK5" i="32"/>
  <c r="BK4" i="32" s="1"/>
  <c r="BC5" i="32"/>
  <c r="BB5" i="32"/>
  <c r="BA5" i="32"/>
  <c r="BA4" i="32" s="1"/>
  <c r="AU5" i="32"/>
  <c r="AU4" i="32" s="1"/>
  <c r="AS5" i="32"/>
  <c r="AS4" i="32" s="1"/>
  <c r="AM5" i="32"/>
  <c r="AL5" i="32"/>
  <c r="AK5" i="32"/>
  <c r="AK4" i="32" s="1"/>
  <c r="AE5" i="32"/>
  <c r="AE4" i="32" s="1"/>
  <c r="AC5" i="32"/>
  <c r="AC4" i="32" s="1"/>
  <c r="W5" i="32"/>
  <c r="V5" i="32"/>
  <c r="U5" i="32"/>
  <c r="U4" i="32" s="1"/>
  <c r="O5" i="32"/>
  <c r="O4" i="32" s="1"/>
  <c r="M5" i="32"/>
  <c r="M4" i="32" s="1"/>
  <c r="G5" i="32"/>
  <c r="F5" i="32"/>
  <c r="E5" i="32"/>
  <c r="E4" i="32" s="1"/>
  <c r="BR4" i="32"/>
  <c r="BC4" i="32"/>
  <c r="BB4" i="32"/>
  <c r="AM4" i="32"/>
  <c r="AL4" i="32"/>
  <c r="W4" i="32"/>
  <c r="V4" i="32"/>
  <c r="N4" i="32"/>
  <c r="G4" i="32"/>
  <c r="F4" i="32"/>
  <c r="BS45" i="31"/>
  <c r="BX45" i="31"/>
  <c r="BO45" i="31"/>
  <c r="CA38" i="31"/>
  <c r="CC38" i="31"/>
  <c r="BP34" i="31"/>
  <c r="BI34" i="31"/>
  <c r="AS34" i="31"/>
  <c r="CF30" i="31"/>
  <c r="CE30" i="31"/>
  <c r="CD30" i="31"/>
  <c r="CC30" i="31"/>
  <c r="CB30" i="31"/>
  <c r="CA30" i="31"/>
  <c r="BZ30" i="31"/>
  <c r="BY30" i="31"/>
  <c r="BX30" i="31"/>
  <c r="BW30" i="31"/>
  <c r="BV30" i="31"/>
  <c r="BU30" i="31"/>
  <c r="BT30" i="31"/>
  <c r="BS30" i="31"/>
  <c r="CF45" i="31"/>
  <c r="CE45" i="31"/>
  <c r="CA45" i="31"/>
  <c r="BZ20" i="31"/>
  <c r="BW45" i="31"/>
  <c r="BR20" i="31"/>
  <c r="BO20" i="31"/>
  <c r="BN45" i="31"/>
  <c r="BK45" i="31"/>
  <c r="CF20" i="31"/>
  <c r="BY20" i="31"/>
  <c r="BX20" i="31"/>
  <c r="BN20" i="31"/>
  <c r="CB13" i="31"/>
  <c r="BU38" i="31"/>
  <c r="BM38" i="31"/>
  <c r="CF13" i="31"/>
  <c r="CA13" i="31"/>
  <c r="BZ13" i="31"/>
  <c r="BS13" i="31"/>
  <c r="BK9" i="31"/>
  <c r="BC9" i="31"/>
  <c r="AU9" i="31"/>
  <c r="CF34" i="31"/>
  <c r="CF29" i="31" s="1"/>
  <c r="CC9" i="31"/>
  <c r="BW34" i="31"/>
  <c r="BW29" i="31" s="1"/>
  <c r="BU9" i="31"/>
  <c r="BS34" i="31"/>
  <c r="BS29" i="31" s="1"/>
  <c r="BG9" i="31"/>
  <c r="BB34" i="31"/>
  <c r="AZ34" i="31"/>
  <c r="AY34" i="31"/>
  <c r="AX9" i="31"/>
  <c r="AW9" i="31"/>
  <c r="AQ9" i="31"/>
  <c r="CF9" i="31"/>
  <c r="CF4" i="31" s="1"/>
  <c r="BY9" i="31"/>
  <c r="BX9" i="31"/>
  <c r="BX4" i="31" s="1"/>
  <c r="BQ9" i="31"/>
  <c r="BP9" i="31"/>
  <c r="BI9" i="31"/>
  <c r="BH9" i="31"/>
  <c r="BA9" i="31"/>
  <c r="AZ9" i="31"/>
  <c r="AS9" i="31"/>
  <c r="AR9" i="31"/>
  <c r="AU30" i="31"/>
  <c r="BN5" i="31"/>
  <c r="AS5" i="31"/>
  <c r="AS4" i="31" s="1"/>
  <c r="BP5" i="31"/>
  <c r="BP4" i="31" s="1"/>
  <c r="BH30" i="31"/>
  <c r="BE30" i="31"/>
  <c r="BC30" i="31"/>
  <c r="BB5" i="31"/>
  <c r="AZ30" i="31"/>
  <c r="AZ29" i="31" s="1"/>
  <c r="AW30" i="31"/>
  <c r="AR5" i="31"/>
  <c r="AR4" i="31" s="1"/>
  <c r="CF5" i="31"/>
  <c r="CE5" i="31"/>
  <c r="CD5" i="31"/>
  <c r="CC5" i="31"/>
  <c r="CC4" i="31" s="1"/>
  <c r="CB5" i="31"/>
  <c r="CA5" i="31"/>
  <c r="BZ5" i="31"/>
  <c r="BY5" i="31"/>
  <c r="BY4" i="31" s="1"/>
  <c r="BX5" i="31"/>
  <c r="BW5" i="31"/>
  <c r="BV5" i="31"/>
  <c r="BU5" i="31"/>
  <c r="BU4" i="31" s="1"/>
  <c r="BT5" i="31"/>
  <c r="BS5" i="31"/>
  <c r="BM5" i="31"/>
  <c r="BK5" i="31"/>
  <c r="BK4" i="31" s="1"/>
  <c r="BE5" i="31"/>
  <c r="BC5" i="31"/>
  <c r="AW5" i="31"/>
  <c r="AW4" i="31" s="1"/>
  <c r="AU5" i="31"/>
  <c r="AU4" i="31" s="1"/>
  <c r="CC13" i="30"/>
  <c r="CC12" i="30" s="1"/>
  <c r="BQ13" i="30"/>
  <c r="BI13" i="30"/>
  <c r="BV12" i="30"/>
  <c r="BG12" i="30"/>
  <c r="CF5" i="30"/>
  <c r="BX5" i="30"/>
  <c r="BP5" i="30"/>
  <c r="BH5" i="30"/>
  <c r="AZ5" i="30"/>
  <c r="AR5" i="30"/>
  <c r="AJ5" i="30"/>
  <c r="AB5" i="30"/>
  <c r="T5" i="30"/>
  <c r="L5" i="30"/>
  <c r="D5" i="30"/>
  <c r="CE13" i="30"/>
  <c r="CE12" i="30" s="1"/>
  <c r="CD13" i="30"/>
  <c r="CD12" i="30" s="1"/>
  <c r="BY5" i="30"/>
  <c r="BW13" i="30"/>
  <c r="BW12" i="30" s="1"/>
  <c r="BV13" i="30"/>
  <c r="BU5" i="30"/>
  <c r="BU4" i="30" s="1"/>
  <c r="BQ5" i="30"/>
  <c r="BO13" i="30"/>
  <c r="BO12" i="30" s="1"/>
  <c r="BN13" i="30"/>
  <c r="BN12" i="30" s="1"/>
  <c r="BM13" i="30"/>
  <c r="BM12" i="30" s="1"/>
  <c r="BI5" i="30"/>
  <c r="BG13" i="30"/>
  <c r="BA5" i="30"/>
  <c r="AS5" i="30"/>
  <c r="AO5" i="30"/>
  <c r="AK5" i="30"/>
  <c r="AC5" i="30"/>
  <c r="Y5" i="30"/>
  <c r="U5" i="30"/>
  <c r="M5" i="30"/>
  <c r="I5" i="30"/>
  <c r="E5" i="30"/>
  <c r="CD5" i="30"/>
  <c r="CC5" i="30"/>
  <c r="CC4" i="30" s="1"/>
  <c r="CB5" i="30"/>
  <c r="CB4" i="30" s="1"/>
  <c r="BV5" i="30"/>
  <c r="BV4" i="30" s="1"/>
  <c r="BT5" i="30"/>
  <c r="BT4" i="30" s="1"/>
  <c r="BN5" i="30"/>
  <c r="BM5" i="30"/>
  <c r="BM4" i="30" s="1"/>
  <c r="BL5" i="30"/>
  <c r="BL4" i="30" s="1"/>
  <c r="BF5" i="30"/>
  <c r="BD5" i="30"/>
  <c r="AX5" i="30"/>
  <c r="AX12" i="30" s="1"/>
  <c r="AW5" i="30"/>
  <c r="AW4" i="30" s="1"/>
  <c r="AV5" i="30"/>
  <c r="AP5" i="30"/>
  <c r="AN5" i="30"/>
  <c r="AH5" i="30"/>
  <c r="AG5" i="30"/>
  <c r="AF5" i="30"/>
  <c r="Z5" i="30"/>
  <c r="X5" i="30"/>
  <c r="R5" i="30"/>
  <c r="Q5" i="30"/>
  <c r="Q4" i="30" s="1"/>
  <c r="P5" i="30"/>
  <c r="J5" i="30"/>
  <c r="H5" i="30"/>
  <c r="CD4" i="30"/>
  <c r="BN4" i="30"/>
  <c r="AX4" i="30"/>
  <c r="AH4" i="30"/>
  <c r="R4" i="30"/>
  <c r="BI4" i="29"/>
  <c r="BA4" i="29"/>
  <c r="AX4" i="29"/>
  <c r="AW4" i="29"/>
  <c r="AC4" i="29"/>
  <c r="U4" i="29"/>
  <c r="R4" i="29"/>
  <c r="Q4" i="29"/>
  <c r="BL4" i="29"/>
  <c r="BH4" i="29"/>
  <c r="BG4" i="29"/>
  <c r="BD4" i="29"/>
  <c r="AZ4" i="29"/>
  <c r="AY4" i="29"/>
  <c r="AV4" i="29"/>
  <c r="AR4" i="29"/>
  <c r="AQ4" i="29"/>
  <c r="AN4" i="29"/>
  <c r="AJ4" i="29"/>
  <c r="AI4" i="29"/>
  <c r="AF4" i="29"/>
  <c r="AB4" i="29"/>
  <c r="AA4" i="29"/>
  <c r="X4" i="29"/>
  <c r="T4" i="29"/>
  <c r="S4" i="29"/>
  <c r="P4" i="29"/>
  <c r="L4" i="29"/>
  <c r="K4" i="29"/>
  <c r="H4" i="29"/>
  <c r="D4" i="29"/>
  <c r="CE10" i="28"/>
  <c r="BW10" i="28"/>
  <c r="BO10" i="28"/>
  <c r="BG10" i="28"/>
  <c r="AY10" i="28"/>
  <c r="AQ10" i="28"/>
  <c r="AI10" i="28"/>
  <c r="BV10" i="28"/>
  <c r="BN10" i="28"/>
  <c r="AX10" i="28"/>
  <c r="AH10" i="28"/>
  <c r="CF4" i="28"/>
  <c r="CD10" i="28"/>
  <c r="CC4" i="28"/>
  <c r="BX4" i="28"/>
  <c r="BU4" i="28"/>
  <c r="BP4" i="28"/>
  <c r="BM4" i="28"/>
  <c r="BH4" i="28"/>
  <c r="BF10" i="28"/>
  <c r="BE4" i="28"/>
  <c r="AZ4" i="28"/>
  <c r="AW4" i="28"/>
  <c r="AR4" i="28"/>
  <c r="AP10" i="28"/>
  <c r="AO4" i="28"/>
  <c r="AJ4" i="28"/>
  <c r="AB4" i="28"/>
  <c r="Y4" i="28"/>
  <c r="T4" i="28"/>
  <c r="Q4" i="28"/>
  <c r="L4" i="28"/>
  <c r="I4" i="28"/>
  <c r="D4" i="28"/>
  <c r="CE4" i="28"/>
  <c r="CD4" i="28"/>
  <c r="CA4" i="28"/>
  <c r="BW4" i="28"/>
  <c r="BV4" i="28"/>
  <c r="BS4" i="28"/>
  <c r="BO4" i="28"/>
  <c r="BN4" i="28"/>
  <c r="BK4" i="28"/>
  <c r="BG4" i="28"/>
  <c r="BF4" i="28"/>
  <c r="BC4" i="28"/>
  <c r="AY4" i="28"/>
  <c r="AX4" i="28"/>
  <c r="AU4" i="28"/>
  <c r="AQ4" i="28"/>
  <c r="AP4" i="28"/>
  <c r="AM4" i="28"/>
  <c r="AI4" i="28"/>
  <c r="AH4" i="28"/>
  <c r="AE4" i="28"/>
  <c r="AA4" i="28"/>
  <c r="Z4" i="28"/>
  <c r="W4" i="28"/>
  <c r="S4" i="28"/>
  <c r="R4" i="28"/>
  <c r="O4" i="28"/>
  <c r="K4" i="28"/>
  <c r="J4" i="28"/>
  <c r="G4" i="28"/>
  <c r="BW45" i="27"/>
  <c r="BG45" i="27"/>
  <c r="AQ45" i="27"/>
  <c r="AA45" i="27"/>
  <c r="K45" i="27"/>
  <c r="BX44" i="27"/>
  <c r="BH44" i="27"/>
  <c r="AR44" i="27"/>
  <c r="AB44" i="27"/>
  <c r="L44" i="27"/>
  <c r="BY43" i="27"/>
  <c r="BI43" i="27"/>
  <c r="AS43" i="27"/>
  <c r="AC43" i="27"/>
  <c r="M43" i="27"/>
  <c r="BZ42" i="27"/>
  <c r="BJ42" i="27"/>
  <c r="AT42" i="27"/>
  <c r="AD42" i="27"/>
  <c r="N42" i="27"/>
  <c r="BH41" i="27"/>
  <c r="AR41" i="27"/>
  <c r="AB41" i="27"/>
  <c r="L41" i="27"/>
  <c r="AP40" i="27"/>
  <c r="V29" i="27"/>
  <c r="CF29" i="27"/>
  <c r="BY29" i="27"/>
  <c r="BX29" i="27"/>
  <c r="BQ29" i="27"/>
  <c r="BP29" i="27"/>
  <c r="BI29" i="27"/>
  <c r="BH29" i="27"/>
  <c r="BA29" i="27"/>
  <c r="AZ29" i="27"/>
  <c r="AS29" i="27"/>
  <c r="AR29" i="27"/>
  <c r="AK29" i="27"/>
  <c r="AJ29" i="27"/>
  <c r="AC29" i="27"/>
  <c r="AB29" i="27"/>
  <c r="U29" i="27"/>
  <c r="T29" i="27"/>
  <c r="M29" i="27"/>
  <c r="L29" i="27"/>
  <c r="E29" i="27"/>
  <c r="D29" i="27"/>
  <c r="AH45" i="27"/>
  <c r="AY44" i="27"/>
  <c r="BG43" i="27"/>
  <c r="AA43" i="27"/>
  <c r="D43" i="27"/>
  <c r="CB20" i="27"/>
  <c r="BG42" i="27"/>
  <c r="AI42" i="27"/>
  <c r="AE42" i="27"/>
  <c r="L42" i="27"/>
  <c r="G42" i="27"/>
  <c r="BM41" i="27"/>
  <c r="BU5" i="33"/>
  <c r="BM40" i="27"/>
  <c r="BL40" i="27"/>
  <c r="BI40" i="27"/>
  <c r="BF40" i="27"/>
  <c r="AW40" i="27"/>
  <c r="AV40" i="27"/>
  <c r="AS40" i="27"/>
  <c r="AH40" i="27"/>
  <c r="AA5" i="33"/>
  <c r="W5" i="33"/>
  <c r="J40" i="27"/>
  <c r="CE21" i="27"/>
  <c r="BW21" i="27"/>
  <c r="BO21" i="27"/>
  <c r="BH21" i="27"/>
  <c r="BG21" i="27"/>
  <c r="AZ21" i="27"/>
  <c r="AY21" i="27"/>
  <c r="AR21" i="27"/>
  <c r="AQ21" i="27"/>
  <c r="AJ21" i="27"/>
  <c r="AI21" i="27"/>
  <c r="AB21" i="27"/>
  <c r="AA21" i="27"/>
  <c r="T21" i="27"/>
  <c r="S21" i="27"/>
  <c r="L21" i="27"/>
  <c r="K21" i="27"/>
  <c r="D21" i="27"/>
  <c r="CF20" i="27"/>
  <c r="CE20" i="27"/>
  <c r="CC20" i="27"/>
  <c r="BX20" i="27"/>
  <c r="BW20" i="27"/>
  <c r="BU20" i="27"/>
  <c r="BP20" i="27"/>
  <c r="BO20" i="27"/>
  <c r="BM20" i="27"/>
  <c r="BH20" i="27"/>
  <c r="BG20" i="27"/>
  <c r="BE20" i="27"/>
  <c r="AZ20" i="27"/>
  <c r="AY20" i="27"/>
  <c r="AW20" i="27"/>
  <c r="AR20" i="27"/>
  <c r="AQ20" i="27"/>
  <c r="AO20" i="27"/>
  <c r="AJ20" i="27"/>
  <c r="AI20" i="27"/>
  <c r="AG20" i="27"/>
  <c r="AB20" i="27"/>
  <c r="AA20" i="27"/>
  <c r="Y20" i="27"/>
  <c r="T20" i="27"/>
  <c r="S20" i="27"/>
  <c r="Q20" i="27"/>
  <c r="L20" i="27"/>
  <c r="K20" i="27"/>
  <c r="I20" i="27"/>
  <c r="D20" i="27"/>
  <c r="BZ19" i="27"/>
  <c r="BY19" i="27"/>
  <c r="BR19" i="27"/>
  <c r="BQ19" i="27"/>
  <c r="BJ19" i="27"/>
  <c r="BI19" i="27"/>
  <c r="CA18" i="27"/>
  <c r="BZ18" i="27"/>
  <c r="BS18" i="27"/>
  <c r="BR18" i="27"/>
  <c r="BK18" i="27"/>
  <c r="BJ18" i="27"/>
  <c r="CB17" i="27"/>
  <c r="CA17" i="27"/>
  <c r="BT17" i="27"/>
  <c r="BS17" i="27"/>
  <c r="BL17" i="27"/>
  <c r="BK17" i="27"/>
  <c r="CC16" i="27"/>
  <c r="CB16" i="27"/>
  <c r="BU16" i="27"/>
  <c r="BT16" i="27"/>
  <c r="BM16" i="27"/>
  <c r="BL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CC10" i="27"/>
  <c r="CB10" i="27"/>
  <c r="CA10" i="27"/>
  <c r="BZ10" i="27"/>
  <c r="BT10" i="27"/>
  <c r="BS10" i="27"/>
  <c r="BR10" i="27"/>
  <c r="BL10" i="27"/>
  <c r="BK10" i="27"/>
  <c r="BJ10" i="27"/>
  <c r="BD10" i="27"/>
  <c r="BC10" i="27"/>
  <c r="BB10" i="27"/>
  <c r="AV10" i="27"/>
  <c r="AU10" i="27"/>
  <c r="AT10" i="27"/>
  <c r="AN10" i="27"/>
  <c r="AM10" i="27"/>
  <c r="AL10" i="27"/>
  <c r="AF10" i="27"/>
  <c r="AE10" i="27"/>
  <c r="AD10" i="27"/>
  <c r="X10" i="27"/>
  <c r="W10" i="27"/>
  <c r="V10" i="27"/>
  <c r="P10" i="27"/>
  <c r="O10" i="27"/>
  <c r="N10" i="27"/>
  <c r="H10" i="27"/>
  <c r="G10" i="27"/>
  <c r="F10" i="27"/>
  <c r="BW19" i="27"/>
  <c r="BL19" i="27"/>
  <c r="BH18" i="27"/>
  <c r="BQ17" i="27"/>
  <c r="BI17" i="27"/>
  <c r="AK21" i="27"/>
  <c r="Q21" i="27"/>
  <c r="BZ16" i="27"/>
  <c r="BX48" i="27"/>
  <c r="BR48" i="27"/>
  <c r="BO48" i="27"/>
  <c r="BJ16" i="27"/>
  <c r="BG48" i="27"/>
  <c r="CF4" i="27"/>
  <c r="CE4" i="27"/>
  <c r="BY4" i="27"/>
  <c r="BX4" i="27"/>
  <c r="BW4" i="27"/>
  <c r="BQ4" i="27"/>
  <c r="BP4" i="27"/>
  <c r="BO4" i="27"/>
  <c r="BI4" i="27"/>
  <c r="BH4" i="27"/>
  <c r="BG4" i="27"/>
  <c r="AZ4" i="27"/>
  <c r="AY4" i="27"/>
  <c r="AR4" i="27"/>
  <c r="AQ4" i="27"/>
  <c r="AJ4" i="27"/>
  <c r="AI4" i="27"/>
  <c r="BQ160" i="26"/>
  <c r="BT160" i="26"/>
  <c r="BS160" i="26"/>
  <c r="BR160" i="26"/>
  <c r="BP160" i="26"/>
  <c r="BO160" i="26"/>
  <c r="BN160" i="26"/>
  <c r="BL160" i="26"/>
  <c r="BK160" i="26"/>
  <c r="BJ160" i="26"/>
  <c r="BI160" i="26"/>
  <c r="BH160" i="26"/>
  <c r="BG160" i="26"/>
  <c r="BF160" i="26"/>
  <c r="BD160" i="26"/>
  <c r="BC160" i="26"/>
  <c r="BB160" i="26"/>
  <c r="BA160" i="26"/>
  <c r="AZ160" i="26"/>
  <c r="AY160" i="26"/>
  <c r="AX160" i="26"/>
  <c r="AV160" i="26"/>
  <c r="AU160" i="26"/>
  <c r="AT160" i="26"/>
  <c r="AS160" i="26"/>
  <c r="AR160" i="26"/>
  <c r="BH152" i="26"/>
  <c r="BG152" i="26"/>
  <c r="BD152" i="26"/>
  <c r="AZ152" i="26"/>
  <c r="AY152" i="26"/>
  <c r="AV152" i="26"/>
  <c r="AR152" i="26"/>
  <c r="BK152" i="26"/>
  <c r="BJ152" i="26"/>
  <c r="BI152" i="26"/>
  <c r="BF152" i="26"/>
  <c r="BE152" i="26"/>
  <c r="BC152" i="26"/>
  <c r="BB152" i="26"/>
  <c r="BA152" i="26"/>
  <c r="AX152" i="26"/>
  <c r="AW152" i="26"/>
  <c r="AU152" i="26"/>
  <c r="AT152" i="26"/>
  <c r="AS152" i="26"/>
  <c r="BN60" i="26"/>
  <c r="AV60" i="26"/>
  <c r="AD60" i="26"/>
  <c r="CE60" i="26"/>
  <c r="CC60" i="26"/>
  <c r="CB60" i="26"/>
  <c r="CA60" i="26"/>
  <c r="BY60" i="26"/>
  <c r="BW60" i="26"/>
  <c r="BU60" i="26"/>
  <c r="BT60" i="26"/>
  <c r="BS60" i="26"/>
  <c r="BQ60" i="26"/>
  <c r="BO60" i="26"/>
  <c r="BM60" i="26"/>
  <c r="BL60" i="26"/>
  <c r="BK60" i="26"/>
  <c r="BI60" i="26"/>
  <c r="BG60" i="26"/>
  <c r="BE60" i="26"/>
  <c r="BD60" i="26"/>
  <c r="BC60" i="26"/>
  <c r="BA60" i="26"/>
  <c r="AY60" i="26"/>
  <c r="AW60" i="26"/>
  <c r="AU60" i="26"/>
  <c r="AS60" i="26"/>
  <c r="AQ60" i="26"/>
  <c r="AO60" i="26"/>
  <c r="AM60" i="26"/>
  <c r="AK60" i="26"/>
  <c r="AI60" i="26"/>
  <c r="AG60" i="26"/>
  <c r="AE60" i="26"/>
  <c r="AC60" i="26"/>
  <c r="AA60" i="26"/>
  <c r="Y60" i="26"/>
  <c r="W60" i="26"/>
  <c r="U60" i="26"/>
  <c r="S60" i="26"/>
  <c r="Q60" i="26"/>
  <c r="O60" i="26"/>
  <c r="M60" i="26"/>
  <c r="K60" i="26"/>
  <c r="I60" i="26"/>
  <c r="G60" i="26"/>
  <c r="E60" i="26"/>
  <c r="AZ56" i="26"/>
  <c r="CF56" i="26"/>
  <c r="CE56" i="26"/>
  <c r="CC56" i="26"/>
  <c r="BY56" i="26"/>
  <c r="BX56" i="26"/>
  <c r="BW56" i="26"/>
  <c r="BU56" i="26"/>
  <c r="BQ56" i="26"/>
  <c r="BP56" i="26"/>
  <c r="BO56" i="26"/>
  <c r="BM56" i="26"/>
  <c r="BI56" i="26"/>
  <c r="BH56" i="26"/>
  <c r="BG56" i="26"/>
  <c r="BE56" i="26"/>
  <c r="BA56" i="26"/>
  <c r="AY56" i="26"/>
  <c r="AS56" i="26"/>
  <c r="AQ56" i="26"/>
  <c r="AO56" i="26"/>
  <c r="AK56" i="26"/>
  <c r="AI56" i="26"/>
  <c r="AG56" i="26"/>
  <c r="AC56" i="26"/>
  <c r="AA56" i="26"/>
  <c r="Y56" i="26"/>
  <c r="U56" i="26"/>
  <c r="S56" i="26"/>
  <c r="Q56" i="26"/>
  <c r="M56" i="26"/>
  <c r="K56" i="26"/>
  <c r="I56" i="26"/>
  <c r="E56" i="26"/>
  <c r="CD54" i="26"/>
  <c r="CF53" i="26"/>
  <c r="BZ53" i="26"/>
  <c r="BX53" i="26"/>
  <c r="CA48" i="26"/>
  <c r="BZ48" i="26"/>
  <c r="CE44" i="26"/>
  <c r="CA44" i="26"/>
  <c r="BY44" i="26"/>
  <c r="BW44" i="26"/>
  <c r="BS44" i="26"/>
  <c r="BQ44" i="26"/>
  <c r="BO44" i="26"/>
  <c r="BK44" i="26"/>
  <c r="BI44" i="26"/>
  <c r="BG44" i="26"/>
  <c r="BC44" i="26"/>
  <c r="BA44" i="26"/>
  <c r="AY44" i="26"/>
  <c r="AU44" i="26"/>
  <c r="AS44" i="26"/>
  <c r="AQ44" i="26"/>
  <c r="AM44" i="26"/>
  <c r="AK44" i="26"/>
  <c r="AI44" i="26"/>
  <c r="AE44" i="26"/>
  <c r="AC44" i="26"/>
  <c r="AA44" i="26"/>
  <c r="W44" i="26"/>
  <c r="U44" i="26"/>
  <c r="S44" i="26"/>
  <c r="O44" i="26"/>
  <c r="M44" i="26"/>
  <c r="K44" i="26"/>
  <c r="G44" i="26"/>
  <c r="E44" i="26"/>
  <c r="CC52" i="26"/>
  <c r="CE40" i="26"/>
  <c r="CC40" i="26"/>
  <c r="CA40" i="26"/>
  <c r="BW40" i="26"/>
  <c r="BU40" i="26"/>
  <c r="BS40" i="26"/>
  <c r="BO40" i="26"/>
  <c r="BM40" i="26"/>
  <c r="BK40" i="26"/>
  <c r="BG40" i="26"/>
  <c r="BE40" i="26"/>
  <c r="BC40" i="26"/>
  <c r="AY40" i="26"/>
  <c r="AW40" i="26"/>
  <c r="AU40" i="26"/>
  <c r="AQ40" i="26"/>
  <c r="AO40" i="26"/>
  <c r="AM40" i="26"/>
  <c r="AI40" i="26"/>
  <c r="AG40" i="26"/>
  <c r="AE40" i="26"/>
  <c r="AA40" i="26"/>
  <c r="Y40" i="26"/>
  <c r="W40" i="26"/>
  <c r="S40" i="26"/>
  <c r="Q40" i="26"/>
  <c r="O40" i="26"/>
  <c r="K40" i="26"/>
  <c r="I40" i="26"/>
  <c r="G40" i="26"/>
  <c r="U38" i="26"/>
  <c r="BL38" i="26"/>
  <c r="BD38" i="26"/>
  <c r="AV38" i="26"/>
  <c r="AN38" i="26"/>
  <c r="BP31" i="26"/>
  <c r="BN31" i="26"/>
  <c r="BL31" i="26"/>
  <c r="BJ31" i="26"/>
  <c r="BH31" i="26"/>
  <c r="BF31" i="26"/>
  <c r="BD31" i="26"/>
  <c r="BB31" i="26"/>
  <c r="AZ31" i="26"/>
  <c r="AX31" i="26"/>
  <c r="AV31" i="26"/>
  <c r="AT31" i="26"/>
  <c r="AR31" i="26"/>
  <c r="AP31" i="26"/>
  <c r="AN31" i="26"/>
  <c r="AL31" i="26"/>
  <c r="AJ31" i="26"/>
  <c r="AH31" i="26"/>
  <c r="AF31" i="26"/>
  <c r="AD31" i="26"/>
  <c r="AB31" i="26"/>
  <c r="Z31" i="26"/>
  <c r="X31" i="26"/>
  <c r="V31" i="26"/>
  <c r="T31" i="26"/>
  <c r="R31" i="26"/>
  <c r="P31" i="26"/>
  <c r="N31" i="26"/>
  <c r="L31" i="26"/>
  <c r="J31" i="26"/>
  <c r="H31" i="26"/>
  <c r="F31" i="26"/>
  <c r="D31" i="26"/>
  <c r="BQ30" i="26"/>
  <c r="BN30" i="26"/>
  <c r="BM30" i="26"/>
  <c r="BK30" i="26"/>
  <c r="BJ30" i="26"/>
  <c r="BI30" i="26"/>
  <c r="BF30" i="26"/>
  <c r="BE30" i="26"/>
  <c r="BC30" i="26"/>
  <c r="BB30" i="26"/>
  <c r="BA30" i="26"/>
  <c r="AX30" i="26"/>
  <c r="AW30" i="26"/>
  <c r="AU30" i="26"/>
  <c r="AT30" i="26"/>
  <c r="AS30" i="26"/>
  <c r="AP30" i="26"/>
  <c r="AO30" i="26"/>
  <c r="AM30" i="26"/>
  <c r="AL30" i="26"/>
  <c r="AK30" i="26"/>
  <c r="AH30" i="26"/>
  <c r="AG30" i="26"/>
  <c r="AE30" i="26"/>
  <c r="AD30" i="26"/>
  <c r="AC30" i="26"/>
  <c r="Z30" i="26"/>
  <c r="Y30" i="26"/>
  <c r="W30" i="26"/>
  <c r="V30" i="26"/>
  <c r="U30" i="26"/>
  <c r="R30" i="26"/>
  <c r="Q30" i="26"/>
  <c r="O30" i="26"/>
  <c r="N30" i="26"/>
  <c r="M30" i="26"/>
  <c r="J30" i="26"/>
  <c r="I30" i="26"/>
  <c r="G30" i="26"/>
  <c r="F30" i="26"/>
  <c r="E30" i="26"/>
  <c r="CB18" i="26"/>
  <c r="CD17" i="26"/>
  <c r="BP66" i="26"/>
  <c r="CC4" i="26"/>
  <c r="CA4" i="26"/>
  <c r="BU4" i="26"/>
  <c r="BS4" i="26"/>
  <c r="BM4" i="26"/>
  <c r="CB37" i="25"/>
  <c r="AV37" i="25"/>
  <c r="CC32" i="25"/>
  <c r="BU32" i="25"/>
  <c r="BO32" i="25"/>
  <c r="AW32" i="25"/>
  <c r="AO32" i="25"/>
  <c r="AI32" i="25"/>
  <c r="BN32" i="25"/>
  <c r="BF32" i="25"/>
  <c r="AZ32" i="25"/>
  <c r="AH32" i="25"/>
  <c r="BR27" i="25"/>
  <c r="AL27" i="25"/>
  <c r="BC27" i="25"/>
  <c r="CC20" i="25"/>
  <c r="BU20" i="25"/>
  <c r="BM20" i="25"/>
  <c r="BE20" i="25"/>
  <c r="AW20" i="25"/>
  <c r="AO20" i="25"/>
  <c r="AG20" i="25"/>
  <c r="CD20" i="25"/>
  <c r="BZ42" i="25"/>
  <c r="BV20" i="25"/>
  <c r="BR42" i="25"/>
  <c r="BN20" i="25"/>
  <c r="BL42" i="25"/>
  <c r="BJ42" i="25"/>
  <c r="BF20" i="25"/>
  <c r="BD42" i="25"/>
  <c r="BB42" i="25"/>
  <c r="AX20" i="25"/>
  <c r="AT42" i="25"/>
  <c r="AP20" i="25"/>
  <c r="AN42" i="25"/>
  <c r="AL42" i="25"/>
  <c r="AH20" i="25"/>
  <c r="AF42" i="25"/>
  <c r="CB20" i="25"/>
  <c r="BT20" i="25"/>
  <c r="BL20" i="25"/>
  <c r="BJ20" i="25"/>
  <c r="BD20" i="25"/>
  <c r="AV20" i="25"/>
  <c r="AN20" i="25"/>
  <c r="AF20" i="25"/>
  <c r="CA15" i="25"/>
  <c r="BS15" i="25"/>
  <c r="BK15" i="25"/>
  <c r="BC15" i="25"/>
  <c r="AU15" i="25"/>
  <c r="AM15" i="25"/>
  <c r="AE15" i="25"/>
  <c r="CF37" i="25"/>
  <c r="CB15" i="25"/>
  <c r="CA37" i="25"/>
  <c r="BX37" i="25"/>
  <c r="BT15" i="25"/>
  <c r="BS37" i="25"/>
  <c r="BP37" i="25"/>
  <c r="BL15" i="25"/>
  <c r="BH37" i="25"/>
  <c r="BD15" i="25"/>
  <c r="BC37" i="25"/>
  <c r="AZ37" i="25"/>
  <c r="AV15" i="25"/>
  <c r="AU37" i="25"/>
  <c r="AR37" i="25"/>
  <c r="AN15" i="25"/>
  <c r="AM37" i="25"/>
  <c r="AJ37" i="25"/>
  <c r="AF15" i="25"/>
  <c r="BZ15" i="25"/>
  <c r="BR15" i="25"/>
  <c r="BP15" i="25"/>
  <c r="BJ15" i="25"/>
  <c r="BH15" i="25"/>
  <c r="BB15" i="25"/>
  <c r="AT15" i="25"/>
  <c r="AL15" i="25"/>
  <c r="AJ15" i="25"/>
  <c r="AD15" i="25"/>
  <c r="CF32" i="25"/>
  <c r="CE10" i="25"/>
  <c r="CD32" i="25"/>
  <c r="BX32" i="25"/>
  <c r="BW10" i="25"/>
  <c r="BV32" i="25"/>
  <c r="BP32" i="25"/>
  <c r="BO10" i="25"/>
  <c r="BH32" i="25"/>
  <c r="BG10" i="25"/>
  <c r="AY10" i="25"/>
  <c r="AX32" i="25"/>
  <c r="AR32" i="25"/>
  <c r="AQ10" i="25"/>
  <c r="AP32" i="25"/>
  <c r="AJ32" i="25"/>
  <c r="AI10" i="25"/>
  <c r="AB32" i="25"/>
  <c r="AA10" i="25"/>
  <c r="S10" i="25"/>
  <c r="K10" i="25"/>
  <c r="CF10" i="25"/>
  <c r="CD10" i="25"/>
  <c r="CC10" i="25"/>
  <c r="CA10" i="25"/>
  <c r="BX10" i="25"/>
  <c r="BV10" i="25"/>
  <c r="BU10" i="25"/>
  <c r="BP10" i="25"/>
  <c r="BN10" i="25"/>
  <c r="BM10" i="25"/>
  <c r="BK10" i="25"/>
  <c r="BH10" i="25"/>
  <c r="BF10" i="25"/>
  <c r="BE10" i="25"/>
  <c r="AZ10" i="25"/>
  <c r="AX10" i="25"/>
  <c r="AW10" i="25"/>
  <c r="AU10" i="25"/>
  <c r="AR10" i="25"/>
  <c r="AP10" i="25"/>
  <c r="AO10" i="25"/>
  <c r="AJ10" i="25"/>
  <c r="AH10" i="25"/>
  <c r="AG10" i="25"/>
  <c r="AE10" i="25"/>
  <c r="AB10" i="25"/>
  <c r="Z10" i="25"/>
  <c r="Y10" i="25"/>
  <c r="T10" i="25"/>
  <c r="R10" i="25"/>
  <c r="Q10" i="25"/>
  <c r="O10" i="25"/>
  <c r="L10" i="25"/>
  <c r="J10" i="25"/>
  <c r="I10" i="25"/>
  <c r="D10" i="25"/>
  <c r="AO27" i="25"/>
  <c r="CA27" i="25"/>
  <c r="BS27" i="25"/>
  <c r="BK27" i="25"/>
  <c r="AW27" i="25"/>
  <c r="AU27" i="25"/>
  <c r="AM27" i="25"/>
  <c r="AH27" i="25"/>
  <c r="AG27" i="25"/>
  <c r="AE27" i="25"/>
  <c r="CB5" i="25"/>
  <c r="CA5" i="25"/>
  <c r="BZ5" i="25"/>
  <c r="BT5" i="25"/>
  <c r="BS5" i="25"/>
  <c r="BR5" i="25"/>
  <c r="BL5" i="25"/>
  <c r="BK5" i="25"/>
  <c r="BJ5" i="25"/>
  <c r="BD5" i="25"/>
  <c r="BC5" i="25"/>
  <c r="BB5" i="25"/>
  <c r="AW5" i="25"/>
  <c r="AV5" i="25"/>
  <c r="AU5" i="25"/>
  <c r="AT5" i="25"/>
  <c r="AO5" i="25"/>
  <c r="AN5" i="25"/>
  <c r="AM5" i="25"/>
  <c r="AL5" i="25"/>
  <c r="AF5" i="25"/>
  <c r="AE5" i="25"/>
  <c r="AD5" i="25"/>
  <c r="AA5" i="25"/>
  <c r="AA4" i="25" s="1"/>
  <c r="X5" i="25"/>
  <c r="W5" i="25"/>
  <c r="V5" i="25"/>
  <c r="S5" i="25"/>
  <c r="P5" i="25"/>
  <c r="O5" i="25"/>
  <c r="N5" i="25"/>
  <c r="K5" i="25"/>
  <c r="H5" i="25"/>
  <c r="G5" i="25"/>
  <c r="F5" i="25"/>
  <c r="AE4" i="25"/>
  <c r="O4" i="25"/>
  <c r="BR26" i="24"/>
  <c r="AL26" i="24"/>
  <c r="F26" i="24"/>
  <c r="BC26" i="24"/>
  <c r="W26" i="24"/>
  <c r="CC26" i="24"/>
  <c r="CB26" i="24"/>
  <c r="BY26" i="24"/>
  <c r="BU26" i="24"/>
  <c r="BT26" i="24"/>
  <c r="BQ26" i="24"/>
  <c r="BM26" i="24"/>
  <c r="BL26" i="24"/>
  <c r="BI26" i="24"/>
  <c r="BE26" i="24"/>
  <c r="BD26" i="24"/>
  <c r="BA26" i="24"/>
  <c r="AW26" i="24"/>
  <c r="AV26" i="24"/>
  <c r="AS26" i="24"/>
  <c r="AO26" i="24"/>
  <c r="AN26" i="24"/>
  <c r="AK26" i="24"/>
  <c r="AG26" i="24"/>
  <c r="AF26" i="24"/>
  <c r="AC26" i="24"/>
  <c r="Y26" i="24"/>
  <c r="X26" i="24"/>
  <c r="U26" i="24"/>
  <c r="Q26" i="24"/>
  <c r="P26" i="24"/>
  <c r="M26" i="24"/>
  <c r="I26" i="24"/>
  <c r="H26" i="24"/>
  <c r="E26" i="24"/>
  <c r="BZ24" i="24"/>
  <c r="BR24" i="24"/>
  <c r="BJ24" i="24"/>
  <c r="BB24" i="24"/>
  <c r="AT24" i="24"/>
  <c r="AL24" i="24"/>
  <c r="AD24" i="24"/>
  <c r="V24" i="24"/>
  <c r="N24" i="24"/>
  <c r="F24" i="24"/>
  <c r="CF24" i="24"/>
  <c r="BX24" i="24"/>
  <c r="BH24" i="24"/>
  <c r="AZ24" i="24"/>
  <c r="AR24" i="24"/>
  <c r="AB24" i="24"/>
  <c r="T24" i="24"/>
  <c r="L24" i="24"/>
  <c r="BY24" i="24"/>
  <c r="BQ24" i="24"/>
  <c r="BI24" i="24"/>
  <c r="BA24" i="24"/>
  <c r="AY17" i="24"/>
  <c r="AS24" i="24"/>
  <c r="AQ17" i="24"/>
  <c r="AK24" i="24"/>
  <c r="AC24" i="24"/>
  <c r="AA17" i="24"/>
  <c r="U24" i="24"/>
  <c r="S17" i="24"/>
  <c r="K17" i="24"/>
  <c r="E24" i="24"/>
  <c r="BH16" i="24"/>
  <c r="BB16" i="24"/>
  <c r="AR16" i="24"/>
  <c r="AJ16" i="24"/>
  <c r="AB16" i="24"/>
  <c r="T16" i="24"/>
  <c r="L16" i="24"/>
  <c r="D16" i="24"/>
  <c r="CF17" i="24"/>
  <c r="BH17" i="24"/>
  <c r="AZ17" i="24"/>
  <c r="AR17" i="24"/>
  <c r="AJ17" i="24"/>
  <c r="AB17" i="24"/>
  <c r="T17" i="24"/>
  <c r="L17" i="24"/>
  <c r="D17" i="24"/>
  <c r="BI16" i="24"/>
  <c r="BF16" i="24"/>
  <c r="BD16" i="24"/>
  <c r="BA16" i="24"/>
  <c r="AX16" i="24"/>
  <c r="AV16" i="24"/>
  <c r="AS16" i="24"/>
  <c r="AP16" i="24"/>
  <c r="AN16" i="24"/>
  <c r="AK16" i="24"/>
  <c r="AH16" i="24"/>
  <c r="AF16" i="24"/>
  <c r="AC16" i="24"/>
  <c r="Z16" i="24"/>
  <c r="X16" i="24"/>
  <c r="U16" i="24"/>
  <c r="R16" i="24"/>
  <c r="P16" i="24"/>
  <c r="M16" i="24"/>
  <c r="J16" i="24"/>
  <c r="H16" i="24"/>
  <c r="E16" i="24"/>
  <c r="CE4" i="24"/>
  <c r="CE17" i="24" s="1"/>
  <c r="CC43" i="24"/>
  <c r="BW4" i="24"/>
  <c r="BW17" i="24" s="1"/>
  <c r="BU43" i="24"/>
  <c r="BO4" i="24"/>
  <c r="BO17" i="24" s="1"/>
  <c r="BM43" i="24"/>
  <c r="CF4" i="24"/>
  <c r="BX4" i="24"/>
  <c r="BX17" i="24" s="1"/>
  <c r="BP4" i="24"/>
  <c r="BP17" i="24" s="1"/>
  <c r="CD177" i="23"/>
  <c r="CA177" i="23"/>
  <c r="BY177" i="23"/>
  <c r="BV177" i="23"/>
  <c r="BS177" i="23"/>
  <c r="BQ177" i="23"/>
  <c r="BN177" i="23"/>
  <c r="BK177" i="23"/>
  <c r="BI177" i="23"/>
  <c r="BF177" i="23"/>
  <c r="BB177" i="23"/>
  <c r="AY177" i="23"/>
  <c r="AV177" i="23"/>
  <c r="AT177" i="23"/>
  <c r="AQ177" i="23"/>
  <c r="AN177" i="23"/>
  <c r="AL177" i="23"/>
  <c r="AI177" i="23"/>
  <c r="AF177" i="23"/>
  <c r="AD177" i="23"/>
  <c r="AA177" i="23"/>
  <c r="X177" i="23"/>
  <c r="V177" i="23"/>
  <c r="U177" i="23"/>
  <c r="S177" i="23"/>
  <c r="P177" i="23"/>
  <c r="N177" i="23"/>
  <c r="M177" i="23"/>
  <c r="K177" i="23"/>
  <c r="H177" i="23"/>
  <c r="F177" i="23"/>
  <c r="E177" i="23"/>
  <c r="CF177" i="23"/>
  <c r="CE177" i="23"/>
  <c r="CC177" i="23"/>
  <c r="CB177" i="23"/>
  <c r="BZ177" i="23"/>
  <c r="BX177" i="23"/>
  <c r="BW177" i="23"/>
  <c r="BU177" i="23"/>
  <c r="BT177" i="23"/>
  <c r="BR177" i="23"/>
  <c r="BP177" i="23"/>
  <c r="BO177" i="23"/>
  <c r="BM177" i="23"/>
  <c r="BL177" i="23"/>
  <c r="BJ177" i="23"/>
  <c r="BH177" i="23"/>
  <c r="BG177" i="23"/>
  <c r="BE177" i="23"/>
  <c r="BD177" i="23"/>
  <c r="BC177" i="23"/>
  <c r="BA177" i="23"/>
  <c r="AZ177" i="23"/>
  <c r="AX177" i="23"/>
  <c r="AW177" i="23"/>
  <c r="AU177" i="23"/>
  <c r="AS177" i="23"/>
  <c r="AR177" i="23"/>
  <c r="AP177" i="23"/>
  <c r="AO177" i="23"/>
  <c r="AM177" i="23"/>
  <c r="AK177" i="23"/>
  <c r="AJ177" i="23"/>
  <c r="AH177" i="23"/>
  <c r="AG177" i="23"/>
  <c r="AE177" i="23"/>
  <c r="AC177" i="23"/>
  <c r="AB177" i="23"/>
  <c r="Z177" i="23"/>
  <c r="Y177" i="23"/>
  <c r="W177" i="23"/>
  <c r="T177" i="23"/>
  <c r="R177" i="23"/>
  <c r="Q177" i="23"/>
  <c r="O177" i="23"/>
  <c r="L177" i="23"/>
  <c r="J177" i="23"/>
  <c r="I177" i="23"/>
  <c r="G177" i="23"/>
  <c r="D177" i="23"/>
  <c r="BY106" i="23"/>
  <c r="AZ107" i="23"/>
  <c r="AZ106" i="23" s="1"/>
  <c r="AJ107" i="23"/>
  <c r="AJ106" i="23" s="1"/>
  <c r="BX97" i="23"/>
  <c r="BF93" i="23"/>
  <c r="BC93" i="23"/>
  <c r="CF78" i="23"/>
  <c r="CF74" i="23" s="1"/>
  <c r="AU74" i="23"/>
  <c r="AT74" i="23"/>
  <c r="AS52" i="23"/>
  <c r="AQ52" i="23"/>
  <c r="BX52" i="23"/>
  <c r="AF52" i="23"/>
  <c r="X52" i="23"/>
  <c r="I52" i="23"/>
  <c r="H52" i="23"/>
  <c r="CF50" i="23"/>
  <c r="CF106" i="23" s="1"/>
  <c r="CE50" i="23"/>
  <c r="CE106" i="23" s="1"/>
  <c r="CD50" i="23"/>
  <c r="CD106" i="23" s="1"/>
  <c r="CC50" i="23"/>
  <c r="CB50" i="23"/>
  <c r="CB106" i="23" s="1"/>
  <c r="CA50" i="23"/>
  <c r="CA106" i="23" s="1"/>
  <c r="BZ50" i="23"/>
  <c r="BZ106" i="23" s="1"/>
  <c r="BY50" i="23"/>
  <c r="BX50" i="23"/>
  <c r="BX106" i="23" s="1"/>
  <c r="BW50" i="23"/>
  <c r="BW106" i="23" s="1"/>
  <c r="BV50" i="23"/>
  <c r="BV106" i="23" s="1"/>
  <c r="BU50" i="23"/>
  <c r="BT50" i="23"/>
  <c r="BT106" i="23" s="1"/>
  <c r="BS50" i="23"/>
  <c r="BS106" i="23" s="1"/>
  <c r="BR50" i="23"/>
  <c r="BR106" i="23" s="1"/>
  <c r="BQ50" i="23"/>
  <c r="BQ106" i="23" s="1"/>
  <c r="BP50" i="23"/>
  <c r="BP106" i="23" s="1"/>
  <c r="BO50" i="23"/>
  <c r="BO106" i="23" s="1"/>
  <c r="BN50" i="23"/>
  <c r="BN106" i="23" s="1"/>
  <c r="BM50" i="23"/>
  <c r="BL50" i="23"/>
  <c r="BL106" i="23" s="1"/>
  <c r="BK50" i="23"/>
  <c r="BK106" i="23" s="1"/>
  <c r="BJ50" i="23"/>
  <c r="BJ106" i="23" s="1"/>
  <c r="BI50" i="23"/>
  <c r="BI106" i="23" s="1"/>
  <c r="BH50" i="23"/>
  <c r="BH106" i="23" s="1"/>
  <c r="BG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F50" i="23"/>
  <c r="E50" i="23"/>
  <c r="D50" i="23"/>
  <c r="CF49" i="23"/>
  <c r="CE49" i="23"/>
  <c r="CD49" i="23"/>
  <c r="CC49" i="23"/>
  <c r="CB49" i="23"/>
  <c r="CA49" i="23"/>
  <c r="BZ49" i="23"/>
  <c r="BY49" i="23"/>
  <c r="BX49" i="23"/>
  <c r="BW49" i="23"/>
  <c r="BV49" i="23"/>
  <c r="BU49" i="23"/>
  <c r="BT49" i="23"/>
  <c r="BS49" i="23"/>
  <c r="BR49" i="23"/>
  <c r="BQ49" i="23"/>
  <c r="BP49" i="23"/>
  <c r="BO49" i="23"/>
  <c r="BN49" i="23"/>
  <c r="BM49" i="23"/>
  <c r="BL49" i="23"/>
  <c r="BK49" i="23"/>
  <c r="BJ49" i="23"/>
  <c r="BI49" i="23"/>
  <c r="BH49" i="23"/>
  <c r="BG49" i="23"/>
  <c r="BF49" i="23"/>
  <c r="BE49"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F49" i="23"/>
  <c r="E49" i="23"/>
  <c r="D49" i="23"/>
  <c r="CF48" i="23"/>
  <c r="CE48" i="23"/>
  <c r="CD48" i="23"/>
  <c r="CC48" i="23"/>
  <c r="CB48" i="23"/>
  <c r="CA48" i="23"/>
  <c r="BZ48" i="23"/>
  <c r="BY48" i="23"/>
  <c r="BX48" i="23"/>
  <c r="BW48" i="23"/>
  <c r="BV48" i="23"/>
  <c r="BU48" i="23"/>
  <c r="BT48" i="23"/>
  <c r="BS48" i="23"/>
  <c r="BR48" i="23"/>
  <c r="BQ48" i="23"/>
  <c r="BP48" i="23"/>
  <c r="BO48" i="23"/>
  <c r="BN48" i="23"/>
  <c r="BM48" i="23"/>
  <c r="BL48" i="23"/>
  <c r="BL107" i="23" s="1"/>
  <c r="BK48" i="23"/>
  <c r="BK107" i="23" s="1"/>
  <c r="BJ48" i="23"/>
  <c r="BJ107" i="23" s="1"/>
  <c r="BI48" i="23"/>
  <c r="BH48" i="23"/>
  <c r="BH107" i="23" s="1"/>
  <c r="BG48" i="23"/>
  <c r="BF48" i="23"/>
  <c r="BE48" i="23"/>
  <c r="BD48" i="23"/>
  <c r="BD107" i="23" s="1"/>
  <c r="BD106" i="23" s="1"/>
  <c r="BC48" i="23"/>
  <c r="BC107" i="23" s="1"/>
  <c r="BC106" i="23" s="1"/>
  <c r="BB48" i="23"/>
  <c r="BB107" i="23" s="1"/>
  <c r="BB106" i="23" s="1"/>
  <c r="BA48" i="23"/>
  <c r="AZ48" i="23"/>
  <c r="AY48" i="23"/>
  <c r="AX48" i="23"/>
  <c r="AW48" i="23"/>
  <c r="AV48" i="23"/>
  <c r="AV107" i="23" s="1"/>
  <c r="AV106" i="23" s="1"/>
  <c r="AU48" i="23"/>
  <c r="AU107" i="23" s="1"/>
  <c r="AU106" i="23" s="1"/>
  <c r="AT48" i="23"/>
  <c r="AT107" i="23" s="1"/>
  <c r="AT106" i="23" s="1"/>
  <c r="AS48" i="23"/>
  <c r="AR48" i="23"/>
  <c r="AR107" i="23" s="1"/>
  <c r="AR106" i="23" s="1"/>
  <c r="AQ48" i="23"/>
  <c r="AP48" i="23"/>
  <c r="AO48" i="23"/>
  <c r="AN48" i="23"/>
  <c r="AN107" i="23" s="1"/>
  <c r="AN106" i="23" s="1"/>
  <c r="AM48" i="23"/>
  <c r="AM107" i="23" s="1"/>
  <c r="AM106" i="23" s="1"/>
  <c r="AL48" i="23"/>
  <c r="AL107" i="23" s="1"/>
  <c r="AL106" i="23" s="1"/>
  <c r="AK48" i="23"/>
  <c r="AJ48" i="23"/>
  <c r="AI48" i="23"/>
  <c r="AH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F48" i="23"/>
  <c r="E48" i="23"/>
  <c r="D48" i="23"/>
  <c r="CF47" i="23"/>
  <c r="CB47" i="23"/>
  <c r="CA47" i="23"/>
  <c r="BX47" i="23"/>
  <c r="BT47" i="23"/>
  <c r="BS47" i="23"/>
  <c r="BP47" i="23"/>
  <c r="BL47" i="23"/>
  <c r="BK47" i="23"/>
  <c r="BH47" i="23"/>
  <c r="BD47" i="23"/>
  <c r="BC47" i="23"/>
  <c r="AZ47" i="23"/>
  <c r="AV47" i="23"/>
  <c r="AU47" i="23"/>
  <c r="AR47" i="23"/>
  <c r="AN47" i="23"/>
  <c r="AM47" i="23"/>
  <c r="AJ47" i="23"/>
  <c r="AF47" i="23"/>
  <c r="AE47" i="23"/>
  <c r="AB47" i="23"/>
  <c r="X47" i="23"/>
  <c r="W47" i="23"/>
  <c r="T47" i="23"/>
  <c r="P47" i="23"/>
  <c r="O47" i="23"/>
  <c r="L47" i="23"/>
  <c r="H47" i="23"/>
  <c r="G47" i="23"/>
  <c r="D47" i="23"/>
  <c r="CF46" i="23"/>
  <c r="CE46" i="23"/>
  <c r="CD46" i="23"/>
  <c r="CA46" i="23"/>
  <c r="BZ46" i="23"/>
  <c r="BY46" i="23"/>
  <c r="BX46" i="23"/>
  <c r="BW46" i="23"/>
  <c r="BV46" i="23"/>
  <c r="BS46" i="23"/>
  <c r="BR46" i="23"/>
  <c r="BQ46" i="23"/>
  <c r="BP46" i="23"/>
  <c r="BO46" i="23"/>
  <c r="BN46" i="23"/>
  <c r="BK46" i="23"/>
  <c r="BJ46" i="23"/>
  <c r="BI46" i="23"/>
  <c r="BH46" i="23"/>
  <c r="BD46" i="23"/>
  <c r="BA46" i="23"/>
  <c r="AZ46" i="23"/>
  <c r="AV46" i="23"/>
  <c r="AS46" i="23"/>
  <c r="AR46" i="23"/>
  <c r="AN46" i="23"/>
  <c r="AK46" i="23"/>
  <c r="AJ46" i="23"/>
  <c r="AF46" i="23"/>
  <c r="AC46" i="23"/>
  <c r="AB46" i="23"/>
  <c r="X46" i="23"/>
  <c r="U46" i="23"/>
  <c r="T46" i="23"/>
  <c r="P46" i="23"/>
  <c r="M46" i="23"/>
  <c r="L46" i="23"/>
  <c r="H46" i="23"/>
  <c r="E46" i="23"/>
  <c r="D46" i="23"/>
  <c r="AP6" i="23"/>
  <c r="CF97" i="23"/>
  <c r="CB97" i="23"/>
  <c r="CA97" i="23"/>
  <c r="BZ97" i="23"/>
  <c r="BT97" i="23"/>
  <c r="BS97" i="23"/>
  <c r="BR97" i="23"/>
  <c r="BP97" i="23"/>
  <c r="BL97" i="23"/>
  <c r="BK97" i="23"/>
  <c r="BJ97" i="23"/>
  <c r="BH97" i="23"/>
  <c r="BD97" i="23"/>
  <c r="BC97" i="23"/>
  <c r="BB97" i="23"/>
  <c r="AZ97" i="23"/>
  <c r="AV97" i="23"/>
  <c r="AU97" i="23"/>
  <c r="AT97" i="23"/>
  <c r="AR97" i="23"/>
  <c r="AN97" i="23"/>
  <c r="AM97" i="23"/>
  <c r="AL97" i="23"/>
  <c r="AJ97" i="23"/>
  <c r="CF38" i="23"/>
  <c r="CB38" i="23"/>
  <c r="CA38" i="23"/>
  <c r="BX38" i="23"/>
  <c r="BT38" i="23"/>
  <c r="BS38" i="23"/>
  <c r="BP38" i="23"/>
  <c r="BL38" i="23"/>
  <c r="BK38" i="23"/>
  <c r="BH38" i="23"/>
  <c r="BD38" i="23"/>
  <c r="BC38" i="23"/>
  <c r="AZ38" i="23"/>
  <c r="AV38" i="23"/>
  <c r="AU38" i="23"/>
  <c r="AR38" i="23"/>
  <c r="AN38" i="23"/>
  <c r="AM38" i="23"/>
  <c r="AJ38" i="23"/>
  <c r="CE93" i="23"/>
  <c r="CD93" i="23"/>
  <c r="CC93" i="23"/>
  <c r="CA93" i="23"/>
  <c r="BW93" i="23"/>
  <c r="BV93" i="23"/>
  <c r="BS93" i="23"/>
  <c r="BO93" i="23"/>
  <c r="BN93" i="23"/>
  <c r="BM93" i="23"/>
  <c r="BK93" i="23"/>
  <c r="BG93" i="23"/>
  <c r="AY93" i="23"/>
  <c r="AX93" i="23"/>
  <c r="AW93" i="23"/>
  <c r="AU93" i="23"/>
  <c r="AQ93" i="23"/>
  <c r="AP93" i="23"/>
  <c r="AM93" i="23"/>
  <c r="AI93" i="23"/>
  <c r="AH93" i="23"/>
  <c r="CE34" i="23"/>
  <c r="CD34" i="23"/>
  <c r="CA34" i="23"/>
  <c r="BW34" i="23"/>
  <c r="BV34" i="23"/>
  <c r="BS34" i="23"/>
  <c r="BO34" i="23"/>
  <c r="BN34" i="23"/>
  <c r="BK34" i="23"/>
  <c r="BG34" i="23"/>
  <c r="BF34" i="23"/>
  <c r="BC34" i="23"/>
  <c r="AY34" i="23"/>
  <c r="AX34" i="23"/>
  <c r="AU34" i="23"/>
  <c r="AQ34" i="23"/>
  <c r="AP34" i="23"/>
  <c r="AM34" i="23"/>
  <c r="AI34" i="23"/>
  <c r="AH34" i="23"/>
  <c r="AV6" i="23"/>
  <c r="H6" i="23"/>
  <c r="CD27" i="23"/>
  <c r="AX31" i="23"/>
  <c r="AT31" i="23"/>
  <c r="AS31" i="23"/>
  <c r="AP31" i="23"/>
  <c r="AL31" i="23"/>
  <c r="AK31" i="23"/>
  <c r="AH31" i="23"/>
  <c r="AI6" i="23"/>
  <c r="BQ27" i="23"/>
  <c r="AW28" i="23"/>
  <c r="AV28" i="23"/>
  <c r="AS28" i="23"/>
  <c r="AO28" i="23"/>
  <c r="AN28" i="23"/>
  <c r="AK28" i="23"/>
  <c r="AG85" i="23"/>
  <c r="AF85" i="23"/>
  <c r="AE85" i="23"/>
  <c r="AD85" i="23"/>
  <c r="AC27" i="23"/>
  <c r="AC4" i="23" s="1"/>
  <c r="AB85" i="23"/>
  <c r="AA85" i="23"/>
  <c r="CA27" i="23"/>
  <c r="BZ27" i="23"/>
  <c r="BS27" i="23"/>
  <c r="BR27" i="23"/>
  <c r="BK27" i="23"/>
  <c r="BJ27" i="23"/>
  <c r="BC27" i="23"/>
  <c r="BB27" i="23"/>
  <c r="AE27" i="23"/>
  <c r="AD27" i="23"/>
  <c r="W27" i="23"/>
  <c r="V27" i="23"/>
  <c r="O27" i="23"/>
  <c r="N27" i="23"/>
  <c r="G27" i="23"/>
  <c r="F27" i="23"/>
  <c r="BK6" i="23"/>
  <c r="BD24" i="23"/>
  <c r="CF24" i="23"/>
  <c r="CC24" i="23"/>
  <c r="BY24" i="23"/>
  <c r="BX24" i="23"/>
  <c r="BU24" i="23"/>
  <c r="BQ24" i="23"/>
  <c r="BP24" i="23"/>
  <c r="BM24" i="23"/>
  <c r="BI24" i="23"/>
  <c r="BH24" i="23"/>
  <c r="BE24" i="23"/>
  <c r="BA24" i="23"/>
  <c r="AZ24" i="23"/>
  <c r="I17" i="23"/>
  <c r="CE78" i="23"/>
  <c r="CA78" i="23"/>
  <c r="BZ78" i="23"/>
  <c r="BX78" i="23"/>
  <c r="BX74" i="23" s="1"/>
  <c r="BW78" i="23"/>
  <c r="BT78" i="23"/>
  <c r="BS78" i="23"/>
  <c r="BQ78" i="23"/>
  <c r="BQ74" i="23" s="1"/>
  <c r="BP78" i="23"/>
  <c r="BO78" i="23"/>
  <c r="BK78" i="23"/>
  <c r="BJ78" i="23"/>
  <c r="BI78" i="23"/>
  <c r="BI74" i="23" s="1"/>
  <c r="BH78" i="23"/>
  <c r="BG78" i="23"/>
  <c r="BC78" i="23"/>
  <c r="AZ78" i="23"/>
  <c r="AY78" i="23"/>
  <c r="CF21" i="23"/>
  <c r="CF17" i="23" s="1"/>
  <c r="CE21" i="23"/>
  <c r="BX21" i="23"/>
  <c r="BX17" i="23" s="1"/>
  <c r="BW21" i="23"/>
  <c r="BP21" i="23"/>
  <c r="BP17" i="23" s="1"/>
  <c r="BO21" i="23"/>
  <c r="BH21" i="23"/>
  <c r="BH17" i="23" s="1"/>
  <c r="BG21" i="23"/>
  <c r="AZ21" i="23"/>
  <c r="AZ17" i="23" s="1"/>
  <c r="AY21" i="23"/>
  <c r="AX74" i="23"/>
  <c r="AV74" i="23"/>
  <c r="AS74" i="23"/>
  <c r="AQ74" i="23"/>
  <c r="AP74" i="23"/>
  <c r="AM74" i="23"/>
  <c r="AL74" i="23"/>
  <c r="AK74" i="23"/>
  <c r="AI74" i="23"/>
  <c r="AH74" i="23"/>
  <c r="S17" i="23"/>
  <c r="R17" i="23"/>
  <c r="CD21" i="23"/>
  <c r="BV21" i="23"/>
  <c r="BQ21" i="23"/>
  <c r="BQ17" i="23" s="1"/>
  <c r="BF21" i="23"/>
  <c r="AV17" i="23"/>
  <c r="AU17" i="23"/>
  <c r="AT17" i="23"/>
  <c r="AS17" i="23"/>
  <c r="AN17" i="23"/>
  <c r="AM17" i="23"/>
  <c r="AL17" i="23"/>
  <c r="AK17" i="23"/>
  <c r="AF17" i="23"/>
  <c r="AE17" i="23"/>
  <c r="AD17" i="23"/>
  <c r="AC17" i="23"/>
  <c r="X17" i="23"/>
  <c r="W17" i="23"/>
  <c r="V17" i="23"/>
  <c r="U17" i="23"/>
  <c r="P17" i="23"/>
  <c r="O17" i="23"/>
  <c r="N17" i="23"/>
  <c r="M17" i="23"/>
  <c r="H17" i="23"/>
  <c r="G17" i="23"/>
  <c r="F17" i="23"/>
  <c r="E17" i="23"/>
  <c r="CB13" i="23"/>
  <c r="BS70" i="23"/>
  <c r="BL13" i="23"/>
  <c r="CC13" i="23"/>
  <c r="BM13" i="23"/>
  <c r="CD13" i="23"/>
  <c r="BZ13" i="23"/>
  <c r="BV13" i="23"/>
  <c r="BU70" i="23"/>
  <c r="BR70" i="23"/>
  <c r="BN13" i="23"/>
  <c r="CF13" i="23"/>
  <c r="CA13" i="23"/>
  <c r="BY13" i="23"/>
  <c r="BX13" i="23"/>
  <c r="BS13" i="23"/>
  <c r="BQ13" i="23"/>
  <c r="BP13" i="23"/>
  <c r="CF9" i="23"/>
  <c r="CF8" i="23" s="1"/>
  <c r="CF5" i="23" s="1"/>
  <c r="CF61" i="23" s="1"/>
  <c r="BW66" i="23"/>
  <c r="BP9" i="23"/>
  <c r="BP8" i="23" s="1"/>
  <c r="BP5" i="23" s="1"/>
  <c r="BP61" i="23" s="1"/>
  <c r="CE66" i="23"/>
  <c r="CD9" i="23"/>
  <c r="CD8" i="23" s="1"/>
  <c r="BV66" i="23"/>
  <c r="BO66" i="23"/>
  <c r="BN66" i="23"/>
  <c r="CC9" i="23"/>
  <c r="CB9" i="23"/>
  <c r="CB8" i="23" s="1"/>
  <c r="BU9" i="23"/>
  <c r="BT9" i="23"/>
  <c r="BM9" i="23"/>
  <c r="BL9" i="23"/>
  <c r="BL8" i="23" s="1"/>
  <c r="BK8" i="23"/>
  <c r="BC8" i="23"/>
  <c r="AY8" i="23"/>
  <c r="AM8" i="23"/>
  <c r="AI8" i="23"/>
  <c r="AE8" i="23"/>
  <c r="W8" i="23"/>
  <c r="O8" i="23"/>
  <c r="K8" i="23"/>
  <c r="G8" i="23"/>
  <c r="CC8" i="23"/>
  <c r="BM8" i="23"/>
  <c r="BJ8" i="23"/>
  <c r="BI8" i="23"/>
  <c r="BF8" i="23"/>
  <c r="BE8" i="23"/>
  <c r="BB8" i="23"/>
  <c r="BA8" i="23"/>
  <c r="AX8" i="23"/>
  <c r="AW8" i="23"/>
  <c r="AT8" i="23"/>
  <c r="AS8" i="23"/>
  <c r="AP8" i="23"/>
  <c r="AO8" i="23"/>
  <c r="AL8" i="23"/>
  <c r="AK8" i="23"/>
  <c r="AH8" i="23"/>
  <c r="AG8" i="23"/>
  <c r="AD8" i="23"/>
  <c r="AC8" i="23"/>
  <c r="Z8" i="23"/>
  <c r="Y8" i="23"/>
  <c r="V8" i="23"/>
  <c r="U8" i="23"/>
  <c r="R8" i="23"/>
  <c r="Q8" i="23"/>
  <c r="N8" i="23"/>
  <c r="M8" i="23"/>
  <c r="J8" i="23"/>
  <c r="I8" i="23"/>
  <c r="F8" i="23"/>
  <c r="E8" i="23"/>
  <c r="CF6" i="23"/>
  <c r="CC6" i="23"/>
  <c r="BZ6" i="23"/>
  <c r="BX6" i="23"/>
  <c r="BU6" i="23"/>
  <c r="BR6" i="23"/>
  <c r="BP6" i="23"/>
  <c r="BM6" i="23"/>
  <c r="BJ6" i="23"/>
  <c r="BH6" i="23"/>
  <c r="BE6" i="23"/>
  <c r="BB6" i="23"/>
  <c r="AZ6" i="23"/>
  <c r="AW6" i="23"/>
  <c r="AT6" i="23"/>
  <c r="AR6" i="23"/>
  <c r="AO6" i="23"/>
  <c r="AL6" i="23"/>
  <c r="AJ6" i="23"/>
  <c r="AG6" i="23"/>
  <c r="AD6" i="23"/>
  <c r="AB6" i="23"/>
  <c r="Y6" i="23"/>
  <c r="V6" i="23"/>
  <c r="T6" i="23"/>
  <c r="Q6" i="23"/>
  <c r="N6" i="23"/>
  <c r="L6" i="23"/>
  <c r="I6" i="23"/>
  <c r="F6" i="23"/>
  <c r="D6" i="23"/>
  <c r="CE28" i="22"/>
  <c r="CD28" i="22"/>
  <c r="CB39" i="22"/>
  <c r="BZ28" i="22"/>
  <c r="CB28" i="22"/>
  <c r="CA16" i="22"/>
  <c r="CA4" i="22"/>
  <c r="BZ16" i="22"/>
  <c r="CF16" i="22"/>
  <c r="CD4" i="22"/>
  <c r="CC4" i="22"/>
  <c r="BZ4" i="22"/>
  <c r="CF4" i="22"/>
  <c r="BS10" i="21"/>
  <c r="BJ10" i="21"/>
  <c r="BC10" i="21"/>
  <c r="AM10" i="21"/>
  <c r="CB10" i="21"/>
  <c r="AV10" i="21"/>
  <c r="CE10" i="21"/>
  <c r="CD10" i="21"/>
  <c r="CC4" i="21"/>
  <c r="BZ4" i="21"/>
  <c r="BW10" i="21"/>
  <c r="BV10" i="21"/>
  <c r="BU4" i="21"/>
  <c r="BT10" i="21"/>
  <c r="BR4" i="21"/>
  <c r="BO10" i="21"/>
  <c r="BN10" i="21"/>
  <c r="BM4" i="21"/>
  <c r="BL10" i="21"/>
  <c r="BJ4" i="21"/>
  <c r="BG10" i="21"/>
  <c r="BF10" i="21"/>
  <c r="BE4" i="21"/>
  <c r="BD10" i="21"/>
  <c r="BB4" i="21"/>
  <c r="AY10" i="21"/>
  <c r="AX10" i="21"/>
  <c r="AW4" i="21"/>
  <c r="AT4" i="21"/>
  <c r="AQ10" i="21"/>
  <c r="AP10" i="21"/>
  <c r="AO4" i="21"/>
  <c r="AN10" i="21"/>
  <c r="AL4" i="21"/>
  <c r="AI10" i="21"/>
  <c r="AH10" i="21"/>
  <c r="AE4" i="21"/>
  <c r="Z4" i="21"/>
  <c r="W4" i="21"/>
  <c r="R4" i="21"/>
  <c r="O4" i="21"/>
  <c r="J4" i="21"/>
  <c r="G4" i="21"/>
  <c r="CF4" i="21"/>
  <c r="CE4" i="21"/>
  <c r="CD4" i="21"/>
  <c r="CB4" i="21"/>
  <c r="CA4" i="21"/>
  <c r="BX4" i="21"/>
  <c r="BW4" i="21"/>
  <c r="BV4" i="21"/>
  <c r="BT4" i="21"/>
  <c r="BS4" i="21"/>
  <c r="BP4" i="21"/>
  <c r="BO4" i="21"/>
  <c r="BN4" i="21"/>
  <c r="BL4" i="21"/>
  <c r="BK4" i="21"/>
  <c r="BH4" i="21"/>
  <c r="BG4" i="21"/>
  <c r="BF4" i="21"/>
  <c r="BD4" i="21"/>
  <c r="BC4" i="21"/>
  <c r="AY4" i="21"/>
  <c r="AX4" i="21"/>
  <c r="AV4" i="21"/>
  <c r="AU4" i="21"/>
  <c r="AQ4" i="21"/>
  <c r="AP4" i="21"/>
  <c r="AN4" i="21"/>
  <c r="AM4" i="21"/>
  <c r="AI4" i="21"/>
  <c r="AH4" i="21"/>
  <c r="AD4" i="21"/>
  <c r="AC4" i="21"/>
  <c r="AB4" i="21"/>
  <c r="Y4" i="21"/>
  <c r="X4" i="21"/>
  <c r="V4" i="21"/>
  <c r="U4" i="21"/>
  <c r="T4" i="21"/>
  <c r="Q4" i="21"/>
  <c r="P4" i="21"/>
  <c r="N4" i="21"/>
  <c r="M4" i="21"/>
  <c r="L4" i="21"/>
  <c r="I4" i="21"/>
  <c r="H4" i="21"/>
  <c r="F4" i="21"/>
  <c r="E4" i="21"/>
  <c r="CC48" i="20"/>
  <c r="CB48" i="20"/>
  <c r="BU48" i="20"/>
  <c r="BT48" i="20"/>
  <c r="BM48" i="20"/>
  <c r="BL48" i="20"/>
  <c r="BE48" i="20"/>
  <c r="BD48" i="20"/>
  <c r="AW48" i="20"/>
  <c r="AV48" i="20"/>
  <c r="AO48" i="20"/>
  <c r="AN48" i="20"/>
  <c r="AG48" i="20"/>
  <c r="AF48" i="20"/>
  <c r="Y48" i="20"/>
  <c r="X48" i="20"/>
  <c r="Q48" i="20"/>
  <c r="P48" i="20"/>
  <c r="I48" i="20"/>
  <c r="H48" i="20"/>
  <c r="CF48" i="20"/>
  <c r="CE48" i="20"/>
  <c r="CA48" i="20"/>
  <c r="BZ48" i="20"/>
  <c r="BY48" i="20"/>
  <c r="BX48" i="20"/>
  <c r="BW48" i="20"/>
  <c r="BS48" i="20"/>
  <c r="BR48" i="20"/>
  <c r="BQ48" i="20"/>
  <c r="BP48" i="20"/>
  <c r="BO48" i="20"/>
  <c r="BK48" i="20"/>
  <c r="BJ48" i="20"/>
  <c r="BI48" i="20"/>
  <c r="BH48" i="20"/>
  <c r="BG48" i="20"/>
  <c r="BC48" i="20"/>
  <c r="BB48" i="20"/>
  <c r="BA48" i="20"/>
  <c r="AZ48" i="20"/>
  <c r="AY48" i="20"/>
  <c r="AU48" i="20"/>
  <c r="AT48" i="20"/>
  <c r="AS48" i="20"/>
  <c r="AR48" i="20"/>
  <c r="AQ48" i="20"/>
  <c r="AM48" i="20"/>
  <c r="AL48" i="20"/>
  <c r="AK48" i="20"/>
  <c r="AJ48" i="20"/>
  <c r="AI48" i="20"/>
  <c r="AE48" i="20"/>
  <c r="AD48" i="20"/>
  <c r="AC48" i="20"/>
  <c r="AB48" i="20"/>
  <c r="AA48" i="20"/>
  <c r="W48" i="20"/>
  <c r="V48" i="20"/>
  <c r="U48" i="20"/>
  <c r="T48" i="20"/>
  <c r="S48" i="20"/>
  <c r="O48" i="20"/>
  <c r="N48" i="20"/>
  <c r="M48" i="20"/>
  <c r="L48" i="20"/>
  <c r="K48" i="20"/>
  <c r="G48" i="20"/>
  <c r="F48" i="20"/>
  <c r="E48" i="20"/>
  <c r="D48" i="20"/>
  <c r="BL36" i="20"/>
  <c r="AF36" i="20"/>
  <c r="CC36" i="20"/>
  <c r="AY33" i="20"/>
  <c r="S33" i="20"/>
  <c r="BP33" i="20"/>
  <c r="AZ30" i="20"/>
  <c r="BQ30" i="20"/>
  <c r="BI30" i="20"/>
  <c r="E30" i="20"/>
  <c r="CE36" i="20"/>
  <c r="CD36" i="20"/>
  <c r="CB36" i="20"/>
  <c r="BW36" i="20"/>
  <c r="BV36" i="20"/>
  <c r="BU36" i="20"/>
  <c r="BT36" i="20"/>
  <c r="BO36" i="20"/>
  <c r="BN36" i="20"/>
  <c r="BM36" i="20"/>
  <c r="BG36" i="20"/>
  <c r="BF36" i="20"/>
  <c r="BE36" i="20"/>
  <c r="BD36" i="20"/>
  <c r="AY36" i="20"/>
  <c r="AX36" i="20"/>
  <c r="AW36" i="20"/>
  <c r="AV36" i="20"/>
  <c r="AQ36" i="20"/>
  <c r="AP36" i="20"/>
  <c r="AO36" i="20"/>
  <c r="AN36" i="20"/>
  <c r="AI36" i="20"/>
  <c r="AH36" i="20"/>
  <c r="AG36" i="20"/>
  <c r="AA36" i="20"/>
  <c r="Z36" i="20"/>
  <c r="Y36" i="20"/>
  <c r="X36" i="20"/>
  <c r="S36" i="20"/>
  <c r="R36" i="20"/>
  <c r="Q36" i="20"/>
  <c r="P36" i="20"/>
  <c r="K36" i="20"/>
  <c r="J36" i="20"/>
  <c r="I36" i="20"/>
  <c r="H36" i="20"/>
  <c r="CE17" i="20"/>
  <c r="CA17" i="20"/>
  <c r="BW17" i="20"/>
  <c r="BS17" i="20"/>
  <c r="BO17" i="20"/>
  <c r="BK17" i="20"/>
  <c r="BG17" i="20"/>
  <c r="BC17" i="20"/>
  <c r="AY17" i="20"/>
  <c r="AU17" i="20"/>
  <c r="AQ17" i="20"/>
  <c r="AM17" i="20"/>
  <c r="AI17" i="20"/>
  <c r="AE17" i="20"/>
  <c r="AA17" i="20"/>
  <c r="W17" i="20"/>
  <c r="S17" i="20"/>
  <c r="O17" i="20"/>
  <c r="K17" i="20"/>
  <c r="G17" i="20"/>
  <c r="CF33" i="20"/>
  <c r="CA33" i="20"/>
  <c r="BZ33" i="20"/>
  <c r="BY33" i="20"/>
  <c r="BX33" i="20"/>
  <c r="BW33" i="20"/>
  <c r="BS33" i="20"/>
  <c r="BR33" i="20"/>
  <c r="BQ33" i="20"/>
  <c r="BO33" i="20"/>
  <c r="BK33" i="20"/>
  <c r="BJ33" i="20"/>
  <c r="BI33" i="20"/>
  <c r="BH33" i="20"/>
  <c r="BG33" i="20"/>
  <c r="BC33" i="20"/>
  <c r="BB33" i="20"/>
  <c r="BA33" i="20"/>
  <c r="AZ33" i="20"/>
  <c r="AU33" i="20"/>
  <c r="AT33" i="20"/>
  <c r="AS33" i="20"/>
  <c r="AR33" i="20"/>
  <c r="AQ33" i="20"/>
  <c r="AM33" i="20"/>
  <c r="AL33" i="20"/>
  <c r="AK33" i="20"/>
  <c r="AJ33" i="20"/>
  <c r="AI33" i="20"/>
  <c r="AG33" i="20"/>
  <c r="AE33" i="20"/>
  <c r="AD33" i="20"/>
  <c r="AC33" i="20"/>
  <c r="AB33" i="20"/>
  <c r="AA33" i="20"/>
  <c r="Y33" i="20"/>
  <c r="W33" i="20"/>
  <c r="V33" i="20"/>
  <c r="U33" i="20"/>
  <c r="T33" i="20"/>
  <c r="Q33" i="20"/>
  <c r="O33" i="20"/>
  <c r="N33" i="20"/>
  <c r="M33" i="20"/>
  <c r="L33" i="20"/>
  <c r="K33" i="20"/>
  <c r="I33" i="20"/>
  <c r="G33" i="20"/>
  <c r="F33" i="20"/>
  <c r="E33" i="20"/>
  <c r="D33" i="20"/>
  <c r="CE14" i="20"/>
  <c r="CD14" i="20"/>
  <c r="CA14" i="20"/>
  <c r="BZ14" i="20"/>
  <c r="BW14" i="20"/>
  <c r="BV14" i="20"/>
  <c r="BS14" i="20"/>
  <c r="BR14" i="20"/>
  <c r="BO14" i="20"/>
  <c r="BN14" i="20"/>
  <c r="BK14" i="20"/>
  <c r="BJ14" i="20"/>
  <c r="BG14" i="20"/>
  <c r="BF14" i="20"/>
  <c r="BC14" i="20"/>
  <c r="BB14" i="20"/>
  <c r="AY14" i="20"/>
  <c r="AX14" i="20"/>
  <c r="AU14" i="20"/>
  <c r="AT14" i="20"/>
  <c r="AQ14" i="20"/>
  <c r="AP14" i="20"/>
  <c r="AM14" i="20"/>
  <c r="AL14" i="20"/>
  <c r="AI14" i="20"/>
  <c r="AH14" i="20"/>
  <c r="BU6" i="20"/>
  <c r="AX6" i="20"/>
  <c r="AP6" i="20"/>
  <c r="AI6" i="20"/>
  <c r="AH6" i="20"/>
  <c r="AA6" i="20"/>
  <c r="Z6" i="20"/>
  <c r="R6" i="20"/>
  <c r="J6" i="20"/>
  <c r="CE11" i="20"/>
  <c r="CD30" i="20"/>
  <c r="CC30" i="20"/>
  <c r="CB30" i="20"/>
  <c r="CA30" i="20"/>
  <c r="BZ30" i="20"/>
  <c r="BY30" i="20"/>
  <c r="BW11" i="20"/>
  <c r="BV30" i="20"/>
  <c r="BT30" i="20"/>
  <c r="BS30" i="20"/>
  <c r="BR30" i="20"/>
  <c r="BO11" i="20"/>
  <c r="BN30" i="20"/>
  <c r="BM30" i="20"/>
  <c r="BL30" i="20"/>
  <c r="BJ30" i="20"/>
  <c r="BG11" i="20"/>
  <c r="BF30" i="20"/>
  <c r="BE30" i="20"/>
  <c r="BD30" i="20"/>
  <c r="BB30" i="20"/>
  <c r="BA30" i="20"/>
  <c r="AY11" i="20"/>
  <c r="AW30" i="20"/>
  <c r="AV30" i="20"/>
  <c r="AT30" i="20"/>
  <c r="AS30" i="20"/>
  <c r="AQ11" i="20"/>
  <c r="AO30" i="20"/>
  <c r="AN30" i="20"/>
  <c r="AL30" i="20"/>
  <c r="AK30" i="20"/>
  <c r="AI11" i="20"/>
  <c r="AG30" i="20"/>
  <c r="AF30" i="20"/>
  <c r="AD30" i="20"/>
  <c r="AC30" i="20"/>
  <c r="Y30" i="20"/>
  <c r="X30" i="20"/>
  <c r="V30" i="20"/>
  <c r="U30" i="20"/>
  <c r="Q30" i="20"/>
  <c r="P30" i="20"/>
  <c r="N30" i="20"/>
  <c r="M30" i="20"/>
  <c r="I30" i="20"/>
  <c r="H30" i="20"/>
  <c r="F30" i="20"/>
  <c r="CD11" i="20"/>
  <c r="CC11" i="20"/>
  <c r="BZ11" i="20"/>
  <c r="BY11" i="20"/>
  <c r="BV11" i="20"/>
  <c r="BU11" i="20"/>
  <c r="BR11" i="20"/>
  <c r="BQ11" i="20"/>
  <c r="BN11" i="20"/>
  <c r="BM11" i="20"/>
  <c r="BJ11" i="20"/>
  <c r="BI11" i="20"/>
  <c r="BF11" i="20"/>
  <c r="BE11" i="20"/>
  <c r="BB11" i="20"/>
  <c r="BA11" i="20"/>
  <c r="AX11" i="20"/>
  <c r="AW11" i="20"/>
  <c r="AT11" i="20"/>
  <c r="AS11" i="20"/>
  <c r="AP11" i="20"/>
  <c r="AO11" i="20"/>
  <c r="AL11" i="20"/>
  <c r="AK11" i="20"/>
  <c r="AH11" i="20"/>
  <c r="BZ5" i="20"/>
  <c r="BR5" i="20"/>
  <c r="BJ5" i="20"/>
  <c r="BB5" i="20"/>
  <c r="AT5" i="20"/>
  <c r="AL5" i="20"/>
  <c r="AD5" i="20"/>
  <c r="V5" i="20"/>
  <c r="N5" i="20"/>
  <c r="F5" i="20"/>
  <c r="CF6" i="20"/>
  <c r="CA6" i="20"/>
  <c r="CA4" i="20" s="1"/>
  <c r="BZ6" i="20"/>
  <c r="BY6" i="20"/>
  <c r="BX6" i="20"/>
  <c r="BS6" i="20"/>
  <c r="BS4" i="20" s="1"/>
  <c r="BR6" i="20"/>
  <c r="BQ6" i="20"/>
  <c r="BP6" i="20"/>
  <c r="BK6" i="20"/>
  <c r="BK4" i="20" s="1"/>
  <c r="BJ6" i="20"/>
  <c r="BI6" i="20"/>
  <c r="BH6" i="20"/>
  <c r="BC6" i="20"/>
  <c r="BC4" i="20" s="1"/>
  <c r="BB6" i="20"/>
  <c r="BA6" i="20"/>
  <c r="AZ6" i="20"/>
  <c r="AU6" i="20"/>
  <c r="AU4" i="20" s="1"/>
  <c r="AT6" i="20"/>
  <c r="AS6" i="20"/>
  <c r="AR6" i="20"/>
  <c r="AM6" i="20"/>
  <c r="AM4" i="20" s="1"/>
  <c r="AL6" i="20"/>
  <c r="AK6" i="20"/>
  <c r="AJ6" i="20"/>
  <c r="AE6" i="20"/>
  <c r="AD6" i="20"/>
  <c r="AC6" i="20"/>
  <c r="AB6" i="20"/>
  <c r="W6" i="20"/>
  <c r="V6" i="20"/>
  <c r="U6" i="20"/>
  <c r="T6" i="20"/>
  <c r="O6" i="20"/>
  <c r="N6" i="20"/>
  <c r="M6" i="20"/>
  <c r="L6" i="20"/>
  <c r="G6" i="20"/>
  <c r="F6" i="20"/>
  <c r="E6" i="20"/>
  <c r="D6" i="20"/>
  <c r="CB5" i="20"/>
  <c r="CA5" i="20"/>
  <c r="BY5" i="20"/>
  <c r="BY23" i="20" s="1"/>
  <c r="BT5" i="20"/>
  <c r="BS5" i="20"/>
  <c r="BQ5" i="20"/>
  <c r="BL5" i="20"/>
  <c r="BK5" i="20"/>
  <c r="BK23" i="20" s="1"/>
  <c r="BI5" i="20"/>
  <c r="BD5" i="20"/>
  <c r="BC5" i="20"/>
  <c r="BA5" i="20"/>
  <c r="AV5" i="20"/>
  <c r="AU5" i="20"/>
  <c r="AS5" i="20"/>
  <c r="AS23" i="20" s="1"/>
  <c r="AN5" i="20"/>
  <c r="AM5" i="20"/>
  <c r="AK5" i="20"/>
  <c r="AF5" i="20"/>
  <c r="AE5" i="20"/>
  <c r="AC5" i="20"/>
  <c r="X5" i="20"/>
  <c r="W5" i="20"/>
  <c r="U5" i="20"/>
  <c r="P5" i="20"/>
  <c r="O5" i="20"/>
  <c r="M5" i="20"/>
  <c r="H5" i="20"/>
  <c r="G5" i="20"/>
  <c r="E5" i="20"/>
  <c r="BY4" i="20"/>
  <c r="BQ4" i="20"/>
  <c r="BI4" i="20"/>
  <c r="BA4" i="20"/>
  <c r="AS4" i="20"/>
  <c r="AK4" i="20"/>
  <c r="BH31" i="19"/>
  <c r="AZ31" i="19"/>
  <c r="BD31" i="19"/>
  <c r="AQ22" i="19"/>
  <c r="AI22" i="19"/>
  <c r="AD21" i="19"/>
  <c r="BK31" i="19"/>
  <c r="BJ31" i="19"/>
  <c r="BI31" i="19"/>
  <c r="BG31" i="19"/>
  <c r="BF31" i="19"/>
  <c r="BC31" i="19"/>
  <c r="BB31" i="19"/>
  <c r="BA31" i="19"/>
  <c r="AY31" i="19"/>
  <c r="AX31" i="19"/>
  <c r="CE15" i="19"/>
  <c r="CE14" i="19" s="1"/>
  <c r="CD15" i="19"/>
  <c r="BW15" i="19"/>
  <c r="BW14" i="19" s="1"/>
  <c r="CB15" i="19"/>
  <c r="CA15" i="19"/>
  <c r="BY15" i="19"/>
  <c r="BY31" i="19" s="1"/>
  <c r="BV31" i="19"/>
  <c r="BS31" i="19"/>
  <c r="BR31" i="19"/>
  <c r="BQ31" i="19"/>
  <c r="BP31" i="19"/>
  <c r="BN31" i="19"/>
  <c r="BY14" i="19"/>
  <c r="BV14" i="19"/>
  <c r="BQ14" i="19"/>
  <c r="BO14" i="19"/>
  <c r="BN14" i="19"/>
  <c r="BI14" i="19"/>
  <c r="BH14" i="19"/>
  <c r="BG14" i="19"/>
  <c r="BF14" i="19"/>
  <c r="BA14" i="19"/>
  <c r="AZ14" i="19"/>
  <c r="AY14" i="19"/>
  <c r="AX14" i="19"/>
  <c r="BY10" i="19"/>
  <c r="BQ10" i="19"/>
  <c r="BI10" i="19"/>
  <c r="BA10" i="19"/>
  <c r="AS10" i="19"/>
  <c r="AS5" i="19" s="1"/>
  <c r="AK10" i="19"/>
  <c r="AK5" i="19" s="1"/>
  <c r="CE27" i="19"/>
  <c r="CB27" i="19"/>
  <c r="CA27" i="19"/>
  <c r="BZ10" i="19"/>
  <c r="BX27" i="19"/>
  <c r="BW27" i="19"/>
  <c r="BT27" i="19"/>
  <c r="BS27" i="19"/>
  <c r="BR10" i="19"/>
  <c r="BP27" i="19"/>
  <c r="BO27" i="19"/>
  <c r="BL27" i="19"/>
  <c r="BK27" i="19"/>
  <c r="BJ10" i="19"/>
  <c r="BG27" i="19"/>
  <c r="BD27" i="19"/>
  <c r="BC27" i="19"/>
  <c r="BB10" i="19"/>
  <c r="AY27" i="19"/>
  <c r="AV27" i="19"/>
  <c r="AU27" i="19"/>
  <c r="AT10" i="19"/>
  <c r="AT5" i="19" s="1"/>
  <c r="AQ27" i="19"/>
  <c r="AN27" i="19"/>
  <c r="AM27" i="19"/>
  <c r="AL10" i="19"/>
  <c r="AL5" i="19" s="1"/>
  <c r="AJ27" i="19"/>
  <c r="AI27" i="19"/>
  <c r="CF10" i="19"/>
  <c r="CE10" i="19"/>
  <c r="CB10" i="19"/>
  <c r="CA10" i="19"/>
  <c r="BX10" i="19"/>
  <c r="BW10" i="19"/>
  <c r="BW4" i="19" s="1"/>
  <c r="BT10" i="19"/>
  <c r="BS10" i="19"/>
  <c r="BP10" i="19"/>
  <c r="BO10" i="19"/>
  <c r="BL10" i="19"/>
  <c r="BK10" i="19"/>
  <c r="BH10" i="19"/>
  <c r="BG10" i="19"/>
  <c r="BG4" i="19" s="1"/>
  <c r="BD10" i="19"/>
  <c r="BC10" i="19"/>
  <c r="AZ10" i="19"/>
  <c r="AY10" i="19"/>
  <c r="AV10" i="19"/>
  <c r="AU10" i="19"/>
  <c r="AR10" i="19"/>
  <c r="AQ10" i="19"/>
  <c r="AQ4" i="19" s="1"/>
  <c r="AN10" i="19"/>
  <c r="AM10" i="19"/>
  <c r="AJ10" i="19"/>
  <c r="AI10" i="19"/>
  <c r="CC6" i="19"/>
  <c r="BU6" i="19"/>
  <c r="BM6" i="19"/>
  <c r="BE6" i="19"/>
  <c r="AW6" i="19"/>
  <c r="CF23" i="19"/>
  <c r="CE23" i="19"/>
  <c r="CD6" i="19"/>
  <c r="CB23" i="19"/>
  <c r="CA23" i="19"/>
  <c r="BX23" i="19"/>
  <c r="BW23" i="19"/>
  <c r="BV6" i="19"/>
  <c r="BT23" i="19"/>
  <c r="BS23" i="19"/>
  <c r="BP23" i="19"/>
  <c r="BO23" i="19"/>
  <c r="BN6" i="19"/>
  <c r="BK23" i="19"/>
  <c r="BH23" i="19"/>
  <c r="BG23" i="19"/>
  <c r="BF6" i="19"/>
  <c r="BC23" i="19"/>
  <c r="AZ23" i="19"/>
  <c r="AY23" i="19"/>
  <c r="AX6" i="19"/>
  <c r="AU23" i="19"/>
  <c r="AT23" i="19"/>
  <c r="AR23" i="19"/>
  <c r="AQ23" i="19"/>
  <c r="AQ21" i="19" s="1"/>
  <c r="AP23" i="19"/>
  <c r="AN23" i="19"/>
  <c r="AM23" i="19"/>
  <c r="AL23" i="19"/>
  <c r="AJ23" i="19"/>
  <c r="AI23" i="19"/>
  <c r="AH23" i="19"/>
  <c r="CF6" i="19"/>
  <c r="CE6" i="19"/>
  <c r="CE5" i="19" s="1"/>
  <c r="CB6" i="19"/>
  <c r="CA6" i="19"/>
  <c r="BX6" i="19"/>
  <c r="BW6" i="19"/>
  <c r="BT6" i="19"/>
  <c r="BS6" i="19"/>
  <c r="BP6" i="19"/>
  <c r="BP4" i="19" s="1"/>
  <c r="BO6" i="19"/>
  <c r="BO5" i="19" s="1"/>
  <c r="BL6" i="19"/>
  <c r="BK6" i="19"/>
  <c r="BH6" i="19"/>
  <c r="BH4" i="19" s="1"/>
  <c r="BG6" i="19"/>
  <c r="BD6" i="19"/>
  <c r="BC6" i="19"/>
  <c r="AZ6" i="19"/>
  <c r="AZ4" i="19" s="1"/>
  <c r="AY6" i="19"/>
  <c r="AY5" i="19" s="1"/>
  <c r="AV6" i="19"/>
  <c r="AR4" i="19"/>
  <c r="AJ4" i="19"/>
  <c r="AI5" i="19"/>
  <c r="CF5" i="19"/>
  <c r="CB5" i="19"/>
  <c r="BX5" i="19"/>
  <c r="BT5" i="19"/>
  <c r="BP5" i="19"/>
  <c r="BL5" i="19"/>
  <c r="BH5" i="19"/>
  <c r="BD5" i="19"/>
  <c r="AZ5" i="19"/>
  <c r="AV5" i="19"/>
  <c r="AR5" i="19"/>
  <c r="AN5" i="19"/>
  <c r="AJ5" i="19"/>
  <c r="AG5" i="19"/>
  <c r="AF5" i="19"/>
  <c r="AD5" i="19"/>
  <c r="AC5" i="19"/>
  <c r="AB5" i="19"/>
  <c r="Z5" i="19"/>
  <c r="CE4" i="19"/>
  <c r="BO4" i="19"/>
  <c r="AY4" i="19"/>
  <c r="AI4" i="19"/>
  <c r="AG4" i="19"/>
  <c r="AA4" i="19"/>
  <c r="Z4" i="19"/>
  <c r="Y4" i="19"/>
  <c r="S4" i="19"/>
  <c r="R4" i="19"/>
  <c r="Q4" i="19"/>
  <c r="K4" i="19"/>
  <c r="J4" i="19"/>
  <c r="I4" i="19"/>
  <c r="CB9" i="18"/>
  <c r="BT9" i="18"/>
  <c r="BL9" i="18"/>
  <c r="BD9" i="18"/>
  <c r="AV9" i="18"/>
  <c r="AN9" i="18"/>
  <c r="CD9" i="18"/>
  <c r="BV9" i="18"/>
  <c r="BN9" i="18"/>
  <c r="BF9" i="18"/>
  <c r="AX9" i="18"/>
  <c r="AP9" i="18"/>
  <c r="AH9" i="18"/>
  <c r="CC9" i="18"/>
  <c r="BU9" i="18"/>
  <c r="BM9" i="18"/>
  <c r="BE9" i="18"/>
  <c r="AW9" i="18"/>
  <c r="AO9" i="18"/>
  <c r="CF9" i="18"/>
  <c r="BX9" i="18"/>
  <c r="BP9" i="18"/>
  <c r="BH9" i="18"/>
  <c r="AZ9" i="18"/>
  <c r="AR9" i="18"/>
  <c r="AJ9" i="18"/>
  <c r="BZ5" i="18"/>
  <c r="BR5" i="18"/>
  <c r="BJ5" i="18"/>
  <c r="BB5" i="18"/>
  <c r="AT5" i="18"/>
  <c r="AL5" i="18"/>
  <c r="AK5" i="18"/>
  <c r="CF5" i="18"/>
  <c r="CF14" i="34" s="1"/>
  <c r="CE5" i="18"/>
  <c r="CE14" i="34" s="1"/>
  <c r="CB5" i="18"/>
  <c r="BX5" i="18"/>
  <c r="BX14" i="34" s="1"/>
  <c r="BW5" i="18"/>
  <c r="BW14" i="34" s="1"/>
  <c r="BT5" i="18"/>
  <c r="BP5" i="18"/>
  <c r="BO5" i="18"/>
  <c r="BL5" i="18"/>
  <c r="BL4" i="18" s="1"/>
  <c r="BH5" i="18"/>
  <c r="BG5" i="18"/>
  <c r="BD5" i="18"/>
  <c r="AZ5" i="18"/>
  <c r="AY5" i="18"/>
  <c r="AV5" i="18"/>
  <c r="AR5" i="18"/>
  <c r="AQ5" i="18"/>
  <c r="AN5" i="18"/>
  <c r="AJ5" i="18"/>
  <c r="AI5" i="18"/>
  <c r="BN51" i="17"/>
  <c r="BF51" i="17"/>
  <c r="BV27" i="17"/>
  <c r="BY14" i="17"/>
  <c r="BQ14" i="17"/>
  <c r="BX12" i="17"/>
  <c r="CF9" i="17"/>
  <c r="BX9" i="17"/>
  <c r="BI9" i="17"/>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B51" i="16" s="1"/>
  <c r="BA52" i="16"/>
  <c r="AZ52" i="16"/>
  <c r="AZ51" i="16" s="1"/>
  <c r="AY52" i="16"/>
  <c r="AX52" i="16"/>
  <c r="AW52" i="16"/>
  <c r="AV52" i="16"/>
  <c r="AU52" i="16"/>
  <c r="AT52" i="16"/>
  <c r="AT51" i="16" s="1"/>
  <c r="AS52" i="16"/>
  <c r="AR52" i="16"/>
  <c r="AR51" i="16" s="1"/>
  <c r="AQ52" i="16"/>
  <c r="AP52" i="16"/>
  <c r="AO52" i="16"/>
  <c r="AN52" i="16"/>
  <c r="AM52" i="16"/>
  <c r="AL52" i="16"/>
  <c r="AL51" i="16" s="1"/>
  <c r="AK52" i="16"/>
  <c r="AJ52" i="16"/>
  <c r="AJ51" i="16" s="1"/>
  <c r="AI52" i="16"/>
  <c r="AH52" i="16"/>
  <c r="AG52" i="16"/>
  <c r="AF52" i="16"/>
  <c r="AE52" i="16"/>
  <c r="AD52" i="16"/>
  <c r="AD51" i="16" s="1"/>
  <c r="AC52" i="16"/>
  <c r="AB52" i="16"/>
  <c r="AB51" i="16" s="1"/>
  <c r="AA52" i="16"/>
  <c r="Z52" i="16"/>
  <c r="Y52" i="16"/>
  <c r="X52" i="16"/>
  <c r="W52" i="16"/>
  <c r="V52" i="16"/>
  <c r="V51" i="16" s="1"/>
  <c r="U52" i="16"/>
  <c r="T52" i="16"/>
  <c r="T51" i="16" s="1"/>
  <c r="S52" i="16"/>
  <c r="R52" i="16"/>
  <c r="Q52" i="16"/>
  <c r="P52" i="16"/>
  <c r="O52" i="16"/>
  <c r="N52" i="16"/>
  <c r="N51" i="16" s="1"/>
  <c r="M52" i="16"/>
  <c r="L52" i="16"/>
  <c r="L51" i="16" s="1"/>
  <c r="K52" i="16"/>
  <c r="J52" i="16"/>
  <c r="I52" i="16"/>
  <c r="H52" i="16"/>
  <c r="G52" i="16"/>
  <c r="F52" i="16"/>
  <c r="F51" i="16" s="1"/>
  <c r="E52" i="16"/>
  <c r="D52" i="16"/>
  <c r="D51" i="16" s="1"/>
  <c r="CE51" i="16"/>
  <c r="CD51" i="16"/>
  <c r="CC51" i="16"/>
  <c r="CB51" i="16"/>
  <c r="BZ51" i="16"/>
  <c r="BY51" i="16"/>
  <c r="BW51" i="16"/>
  <c r="BV51" i="16"/>
  <c r="BU51" i="16"/>
  <c r="BR51" i="16"/>
  <c r="BQ51" i="16"/>
  <c r="BO51" i="16"/>
  <c r="BN51" i="16"/>
  <c r="BM51" i="16"/>
  <c r="BI51" i="16"/>
  <c r="BG51" i="16"/>
  <c r="BF51" i="16"/>
  <c r="BE51" i="16"/>
  <c r="BA51" i="16"/>
  <c r="AY51" i="16"/>
  <c r="AX51" i="16"/>
  <c r="AW51" i="16"/>
  <c r="AS51" i="16"/>
  <c r="AQ51" i="16"/>
  <c r="AP51" i="16"/>
  <c r="AO51" i="16"/>
  <c r="AK51" i="16"/>
  <c r="AI51" i="16"/>
  <c r="AH51" i="16"/>
  <c r="AG51" i="16"/>
  <c r="AC51" i="16"/>
  <c r="AA51" i="16"/>
  <c r="Z51" i="16"/>
  <c r="Y51" i="16"/>
  <c r="U51" i="16"/>
  <c r="S51" i="16"/>
  <c r="R51" i="16"/>
  <c r="Q51" i="16"/>
  <c r="M51" i="16"/>
  <c r="K51" i="16"/>
  <c r="J51" i="16"/>
  <c r="I51" i="16"/>
  <c r="E51" i="16"/>
  <c r="CF50" i="16"/>
  <c r="CF50" i="17" s="1"/>
  <c r="CE50" i="16"/>
  <c r="CE50" i="17" s="1"/>
  <c r="CD50" i="16"/>
  <c r="CC50" i="16"/>
  <c r="CB50" i="16"/>
  <c r="CB50" i="17" s="1"/>
  <c r="CA50" i="16"/>
  <c r="CA50" i="17" s="1"/>
  <c r="BZ50" i="16"/>
  <c r="BZ50" i="17" s="1"/>
  <c r="BY50" i="16"/>
  <c r="BY50" i="17" s="1"/>
  <c r="BX50" i="16"/>
  <c r="BX50" i="17" s="1"/>
  <c r="BW50" i="16"/>
  <c r="BW50" i="17" s="1"/>
  <c r="BV50" i="16"/>
  <c r="BU50" i="16"/>
  <c r="BT50" i="16"/>
  <c r="BT50" i="17" s="1"/>
  <c r="BS50" i="16"/>
  <c r="BS50" i="17" s="1"/>
  <c r="BR50" i="16"/>
  <c r="BR50" i="17" s="1"/>
  <c r="BQ50" i="16"/>
  <c r="BQ50" i="17" s="1"/>
  <c r="BP50" i="16"/>
  <c r="BP50" i="17" s="1"/>
  <c r="BO50" i="16"/>
  <c r="BO50" i="17" s="1"/>
  <c r="BN50" i="16"/>
  <c r="BM50" i="16"/>
  <c r="BL50" i="16"/>
  <c r="BL50" i="17" s="1"/>
  <c r="BK50" i="16"/>
  <c r="BK50" i="17" s="1"/>
  <c r="BJ50" i="16"/>
  <c r="BJ50" i="17" s="1"/>
  <c r="BI50" i="16"/>
  <c r="BI50" i="17" s="1"/>
  <c r="BH50" i="16"/>
  <c r="BH50" i="17" s="1"/>
  <c r="BG50" i="16"/>
  <c r="BG50" i="17" s="1"/>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D50" i="16"/>
  <c r="CE49" i="16"/>
  <c r="CD49" i="16"/>
  <c r="CB49" i="16"/>
  <c r="CB49" i="17" s="1"/>
  <c r="CA49" i="16"/>
  <c r="CA49" i="17" s="1"/>
  <c r="BY49" i="16"/>
  <c r="BY49" i="17" s="1"/>
  <c r="BW49" i="16"/>
  <c r="BV49" i="16"/>
  <c r="BU49" i="16"/>
  <c r="BU49" i="17" s="1"/>
  <c r="BT49" i="16"/>
  <c r="BT49" i="17" s="1"/>
  <c r="BS49" i="16"/>
  <c r="BS49" i="17" s="1"/>
  <c r="BR49" i="16"/>
  <c r="BR49" i="17" s="1"/>
  <c r="BQ49" i="16"/>
  <c r="BQ49" i="17" s="1"/>
  <c r="BP49" i="16"/>
  <c r="BP49" i="17" s="1"/>
  <c r="BO49" i="16"/>
  <c r="BN49" i="16"/>
  <c r="BM49" i="16"/>
  <c r="BM49" i="17" s="1"/>
  <c r="BL49" i="16"/>
  <c r="BK49" i="16"/>
  <c r="BK49" i="17" s="1"/>
  <c r="BJ49" i="16"/>
  <c r="BJ49" i="17" s="1"/>
  <c r="BI49" i="16"/>
  <c r="BI49" i="17" s="1"/>
  <c r="BH49" i="16"/>
  <c r="BH49" i="17" s="1"/>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D49"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D46" i="16" s="1"/>
  <c r="BC48" i="16"/>
  <c r="BB48" i="16"/>
  <c r="BA48" i="16"/>
  <c r="AZ48" i="16"/>
  <c r="AY48" i="16"/>
  <c r="AX48" i="16"/>
  <c r="AW48" i="16"/>
  <c r="AV48" i="16"/>
  <c r="AV46" i="16" s="1"/>
  <c r="AU48" i="16"/>
  <c r="AT48" i="16"/>
  <c r="AS48" i="16"/>
  <c r="AR48" i="16"/>
  <c r="AQ48" i="16"/>
  <c r="AP48" i="16"/>
  <c r="AO48" i="16"/>
  <c r="AN48" i="16"/>
  <c r="AN46" i="16" s="1"/>
  <c r="AM48" i="16"/>
  <c r="AL48" i="16"/>
  <c r="AK48" i="16"/>
  <c r="AJ48" i="16"/>
  <c r="AI48" i="16"/>
  <c r="AH48" i="16"/>
  <c r="AG48" i="16"/>
  <c r="AF48" i="16"/>
  <c r="AF46" i="16" s="1"/>
  <c r="AE48" i="16"/>
  <c r="AD48" i="16"/>
  <c r="AC48" i="16"/>
  <c r="AB48" i="16"/>
  <c r="AA48" i="16"/>
  <c r="Z48" i="16"/>
  <c r="Y48" i="16"/>
  <c r="X48" i="16"/>
  <c r="X46" i="16" s="1"/>
  <c r="W48" i="16"/>
  <c r="V48" i="16"/>
  <c r="U48" i="16"/>
  <c r="T48" i="16"/>
  <c r="S48" i="16"/>
  <c r="R48" i="16"/>
  <c r="Q48" i="16"/>
  <c r="P48" i="16"/>
  <c r="P46" i="16" s="1"/>
  <c r="O48" i="16"/>
  <c r="N48" i="16"/>
  <c r="M48" i="16"/>
  <c r="L48" i="16"/>
  <c r="K48" i="16"/>
  <c r="J48" i="16"/>
  <c r="I48" i="16"/>
  <c r="H48" i="16"/>
  <c r="H46" i="16" s="1"/>
  <c r="G48" i="16"/>
  <c r="F48" i="16"/>
  <c r="E48" i="16"/>
  <c r="D48" i="16"/>
  <c r="CF47" i="16"/>
  <c r="CE47" i="16"/>
  <c r="CE47" i="17" s="1"/>
  <c r="CD47" i="16"/>
  <c r="CD47" i="17" s="1"/>
  <c r="CC47" i="16"/>
  <c r="CC47" i="17" s="1"/>
  <c r="CB47" i="16"/>
  <c r="CB47" i="17" s="1"/>
  <c r="CA47" i="16"/>
  <c r="CA47" i="17" s="1"/>
  <c r="BZ47" i="16"/>
  <c r="BY47" i="16"/>
  <c r="BX47" i="16"/>
  <c r="BW47" i="16"/>
  <c r="BW47" i="17" s="1"/>
  <c r="BV47" i="16"/>
  <c r="BV47" i="17" s="1"/>
  <c r="BU47" i="16"/>
  <c r="BU47" i="17" s="1"/>
  <c r="BT47" i="16"/>
  <c r="BT47" i="17" s="1"/>
  <c r="BS47" i="16"/>
  <c r="BS47" i="17" s="1"/>
  <c r="BR47" i="16"/>
  <c r="BQ47" i="16"/>
  <c r="BP47" i="16"/>
  <c r="BO47" i="16"/>
  <c r="BO47" i="17" s="1"/>
  <c r="BN47" i="16"/>
  <c r="BN47" i="17" s="1"/>
  <c r="BM47" i="16"/>
  <c r="BM47" i="17" s="1"/>
  <c r="BL47" i="16"/>
  <c r="BL47" i="17" s="1"/>
  <c r="BK47" i="16"/>
  <c r="BK47" i="17" s="1"/>
  <c r="BJ47" i="16"/>
  <c r="BI47" i="16"/>
  <c r="BH47" i="16"/>
  <c r="BG47" i="16"/>
  <c r="BG47" i="17" s="1"/>
  <c r="BF47" i="16"/>
  <c r="BF47" i="17" s="1"/>
  <c r="BE47" i="16"/>
  <c r="BE46" i="16" s="1"/>
  <c r="BD47" i="16"/>
  <c r="BC47" i="16"/>
  <c r="BB47" i="16"/>
  <c r="BA47" i="16"/>
  <c r="AZ47" i="16"/>
  <c r="AY47" i="16"/>
  <c r="AX47" i="16"/>
  <c r="AW47" i="16"/>
  <c r="AW46" i="16" s="1"/>
  <c r="AV47" i="16"/>
  <c r="AU47" i="16"/>
  <c r="AT47" i="16"/>
  <c r="AS47" i="16"/>
  <c r="AR47" i="16"/>
  <c r="AQ47" i="16"/>
  <c r="AP47" i="16"/>
  <c r="AO47" i="16"/>
  <c r="AO46" i="16" s="1"/>
  <c r="AN47" i="16"/>
  <c r="AM47" i="16"/>
  <c r="AL47" i="16"/>
  <c r="AK47" i="16"/>
  <c r="AJ47" i="16"/>
  <c r="AI47" i="16"/>
  <c r="AH47" i="16"/>
  <c r="AG47" i="16"/>
  <c r="AG46" i="16" s="1"/>
  <c r="AF47" i="16"/>
  <c r="AE47" i="16"/>
  <c r="AD47" i="16"/>
  <c r="AC47" i="16"/>
  <c r="AB47" i="16"/>
  <c r="AA47" i="16"/>
  <c r="Z47" i="16"/>
  <c r="Y47" i="16"/>
  <c r="Y46" i="16" s="1"/>
  <c r="X47" i="16"/>
  <c r="W47" i="16"/>
  <c r="V47" i="16"/>
  <c r="U47" i="16"/>
  <c r="T47" i="16"/>
  <c r="S47" i="16"/>
  <c r="R47" i="16"/>
  <c r="Q47" i="16"/>
  <c r="Q46" i="16" s="1"/>
  <c r="P47" i="16"/>
  <c r="O47" i="16"/>
  <c r="N47" i="16"/>
  <c r="M47" i="16"/>
  <c r="L47" i="16"/>
  <c r="K47" i="16"/>
  <c r="J47" i="16"/>
  <c r="I47" i="16"/>
  <c r="I46" i="16" s="1"/>
  <c r="H47" i="16"/>
  <c r="G47" i="16"/>
  <c r="F47" i="16"/>
  <c r="E47" i="16"/>
  <c r="D47" i="16"/>
  <c r="CA46" i="16"/>
  <c r="BY46" i="16"/>
  <c r="BS46" i="16"/>
  <c r="BR46" i="16"/>
  <c r="BQ46" i="16"/>
  <c r="BK46" i="16"/>
  <c r="BJ46" i="16"/>
  <c r="BI46" i="16"/>
  <c r="BC46" i="16"/>
  <c r="BB46" i="16"/>
  <c r="AU46" i="16"/>
  <c r="AT46" i="16"/>
  <c r="AS46" i="16"/>
  <c r="AM46" i="16"/>
  <c r="AL46" i="16"/>
  <c r="AE46" i="16"/>
  <c r="AC46" i="16"/>
  <c r="W46" i="16"/>
  <c r="V46" i="16"/>
  <c r="U46" i="16"/>
  <c r="O46" i="16"/>
  <c r="M46" i="16"/>
  <c r="G46" i="16"/>
  <c r="F46" i="16"/>
  <c r="E46" i="16"/>
  <c r="CF45" i="16"/>
  <c r="CF45" i="17" s="1"/>
  <c r="CE45" i="16"/>
  <c r="CE45" i="17" s="1"/>
  <c r="CD45" i="16"/>
  <c r="CD45" i="17" s="1"/>
  <c r="CC45" i="16"/>
  <c r="CC45" i="17" s="1"/>
  <c r="CB45" i="16"/>
  <c r="CA45" i="16"/>
  <c r="BZ45" i="16"/>
  <c r="BZ42" i="16" s="1"/>
  <c r="BY45" i="16"/>
  <c r="BY45" i="17" s="1"/>
  <c r="BX45" i="16"/>
  <c r="BX45" i="17" s="1"/>
  <c r="BW45" i="16"/>
  <c r="BW45" i="17" s="1"/>
  <c r="BV45" i="16"/>
  <c r="BV45" i="17" s="1"/>
  <c r="BU45" i="16"/>
  <c r="BU45" i="17" s="1"/>
  <c r="BT45" i="16"/>
  <c r="BS45" i="16"/>
  <c r="BR45" i="16"/>
  <c r="BR42" i="16" s="1"/>
  <c r="BQ45" i="16"/>
  <c r="BQ45" i="17" s="1"/>
  <c r="BP45" i="16"/>
  <c r="BP45" i="17" s="1"/>
  <c r="BO45" i="16"/>
  <c r="BO45" i="17" s="1"/>
  <c r="BN45" i="16"/>
  <c r="BN45" i="17" s="1"/>
  <c r="BM45" i="16"/>
  <c r="BM45" i="17" s="1"/>
  <c r="BL45" i="16"/>
  <c r="BK45" i="16"/>
  <c r="BJ45" i="16"/>
  <c r="BJ42" i="16" s="1"/>
  <c r="BI45" i="16"/>
  <c r="BI45" i="17" s="1"/>
  <c r="BH45" i="16"/>
  <c r="BH45" i="17" s="1"/>
  <c r="BG45" i="16"/>
  <c r="BG45" i="17" s="1"/>
  <c r="BF45" i="16"/>
  <c r="BF45" i="17" s="1"/>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D45" i="16"/>
  <c r="CF44" i="16"/>
  <c r="CE44" i="16"/>
  <c r="CD44" i="16"/>
  <c r="CD42" i="17" s="1"/>
  <c r="CC44" i="16"/>
  <c r="CB44" i="16"/>
  <c r="CA44" i="16"/>
  <c r="BZ44" i="16"/>
  <c r="BY44" i="16"/>
  <c r="BX44" i="16"/>
  <c r="BW44" i="16"/>
  <c r="BV44" i="16"/>
  <c r="BV42" i="17" s="1"/>
  <c r="BU44" i="16"/>
  <c r="BT44" i="16"/>
  <c r="BS44" i="16"/>
  <c r="BR44" i="16"/>
  <c r="BQ44" i="16"/>
  <c r="BP44" i="16"/>
  <c r="BO44" i="16"/>
  <c r="BN44" i="16"/>
  <c r="BN42" i="17" s="1"/>
  <c r="BM44" i="16"/>
  <c r="BL44" i="16"/>
  <c r="BK44" i="16"/>
  <c r="BJ44" i="16"/>
  <c r="BI44" i="16"/>
  <c r="BH44" i="16"/>
  <c r="BG44" i="16"/>
  <c r="BF44" i="16"/>
  <c r="BF42" i="17" s="1"/>
  <c r="BE44" i="16"/>
  <c r="BD44" i="16"/>
  <c r="BC44" i="16"/>
  <c r="BB44" i="16"/>
  <c r="BA44" i="16"/>
  <c r="AZ44" i="16"/>
  <c r="AZ42" i="16" s="1"/>
  <c r="AY44" i="16"/>
  <c r="AX44" i="16"/>
  <c r="AW44" i="16"/>
  <c r="AV44" i="16"/>
  <c r="AU44" i="16"/>
  <c r="AT44" i="16"/>
  <c r="AS44" i="16"/>
  <c r="AR44" i="16"/>
  <c r="AR42" i="16" s="1"/>
  <c r="AQ44" i="16"/>
  <c r="AP44" i="16"/>
  <c r="AO44" i="16"/>
  <c r="AN44" i="16"/>
  <c r="AM44" i="16"/>
  <c r="AL44" i="16"/>
  <c r="AK44" i="16"/>
  <c r="AJ44" i="16"/>
  <c r="AJ42" i="16" s="1"/>
  <c r="AI44" i="16"/>
  <c r="AH44" i="16"/>
  <c r="AG44" i="16"/>
  <c r="AF44" i="16"/>
  <c r="AE44" i="16"/>
  <c r="AD44" i="16"/>
  <c r="AC44" i="16"/>
  <c r="AB44" i="16"/>
  <c r="AB42" i="16" s="1"/>
  <c r="AA44" i="16"/>
  <c r="Z44" i="16"/>
  <c r="Y44" i="16"/>
  <c r="X44" i="16"/>
  <c r="W44" i="16"/>
  <c r="V44" i="16"/>
  <c r="U44" i="16"/>
  <c r="T44" i="16"/>
  <c r="T42" i="16" s="1"/>
  <c r="S44" i="16"/>
  <c r="R44" i="16"/>
  <c r="Q44" i="16"/>
  <c r="P44" i="16"/>
  <c r="O44" i="16"/>
  <c r="N44" i="16"/>
  <c r="M44" i="16"/>
  <c r="L44" i="16"/>
  <c r="L42" i="16" s="1"/>
  <c r="K44" i="16"/>
  <c r="J44" i="16"/>
  <c r="I44" i="16"/>
  <c r="H44" i="16"/>
  <c r="G44" i="16"/>
  <c r="F44" i="16"/>
  <c r="E44" i="16"/>
  <c r="D44" i="16"/>
  <c r="D42" i="16" s="1"/>
  <c r="CF43" i="16"/>
  <c r="CF43" i="17" s="1"/>
  <c r="CE43" i="16"/>
  <c r="CE43" i="17" s="1"/>
  <c r="CD43" i="16"/>
  <c r="CC43" i="16"/>
  <c r="CB43" i="16"/>
  <c r="CA43" i="16"/>
  <c r="CA43" i="17" s="1"/>
  <c r="BZ43" i="16"/>
  <c r="BZ43" i="17" s="1"/>
  <c r="BY43" i="16"/>
  <c r="BY43" i="17" s="1"/>
  <c r="BX43" i="16"/>
  <c r="BX43" i="17" s="1"/>
  <c r="BW43" i="16"/>
  <c r="BW43" i="17" s="1"/>
  <c r="BV43" i="16"/>
  <c r="BU43" i="16"/>
  <c r="BT43" i="16"/>
  <c r="BS43" i="16"/>
  <c r="BS43" i="17" s="1"/>
  <c r="BR43" i="16"/>
  <c r="BR43" i="17" s="1"/>
  <c r="BQ43" i="16"/>
  <c r="BQ43" i="17" s="1"/>
  <c r="BP43" i="16"/>
  <c r="BP43" i="17" s="1"/>
  <c r="BO43" i="16"/>
  <c r="BO43" i="17" s="1"/>
  <c r="BN43" i="16"/>
  <c r="BM43" i="16"/>
  <c r="BL43" i="16"/>
  <c r="BK43" i="16"/>
  <c r="BK43" i="17" s="1"/>
  <c r="BJ43" i="16"/>
  <c r="BJ43" i="17" s="1"/>
  <c r="BI43" i="16"/>
  <c r="BI43" i="17" s="1"/>
  <c r="BH43" i="16"/>
  <c r="BH43" i="17" s="1"/>
  <c r="BG43" i="16"/>
  <c r="BG43" i="17" s="1"/>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F42" i="16"/>
  <c r="CE42" i="16"/>
  <c r="BW42" i="16"/>
  <c r="BV42" i="16"/>
  <c r="BO42" i="16"/>
  <c r="BG42" i="16"/>
  <c r="BF42" i="16"/>
  <c r="AY42" i="16"/>
  <c r="AQ42" i="16"/>
  <c r="AP42" i="16"/>
  <c r="AI42" i="16"/>
  <c r="AA42" i="16"/>
  <c r="Z42" i="16"/>
  <c r="S42" i="16"/>
  <c r="K42"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D41" i="16"/>
  <c r="CF40" i="16"/>
  <c r="CE40" i="16"/>
  <c r="CE37" i="16" s="1"/>
  <c r="CD40" i="16"/>
  <c r="CD40" i="17" s="1"/>
  <c r="CC40" i="16"/>
  <c r="CC40" i="17" s="1"/>
  <c r="CB40" i="16"/>
  <c r="CA40" i="16"/>
  <c r="CA40" i="17" s="1"/>
  <c r="BZ40" i="16"/>
  <c r="BZ40" i="17" s="1"/>
  <c r="BY40" i="16"/>
  <c r="BX40" i="16"/>
  <c r="BW40" i="16"/>
  <c r="BV40" i="16"/>
  <c r="BV40" i="17" s="1"/>
  <c r="BU40" i="16"/>
  <c r="BU40" i="17" s="1"/>
  <c r="BT40" i="16"/>
  <c r="BS40" i="16"/>
  <c r="BS40" i="17" s="1"/>
  <c r="BR40" i="16"/>
  <c r="BR40" i="17" s="1"/>
  <c r="BQ40" i="16"/>
  <c r="BP40" i="16"/>
  <c r="BO40" i="16"/>
  <c r="BN40" i="16"/>
  <c r="BN40" i="17" s="1"/>
  <c r="BM40" i="16"/>
  <c r="BM40" i="17" s="1"/>
  <c r="BL40" i="16"/>
  <c r="BK40" i="16"/>
  <c r="BK40" i="17" s="1"/>
  <c r="BJ40" i="16"/>
  <c r="BJ40" i="17" s="1"/>
  <c r="BI40" i="16"/>
  <c r="BH40" i="16"/>
  <c r="BG40" i="16"/>
  <c r="BF40" i="16"/>
  <c r="BF40" i="17" s="1"/>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D40"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P37" i="16" s="1"/>
  <c r="O39" i="16"/>
  <c r="N39" i="16"/>
  <c r="M39" i="16"/>
  <c r="L39" i="16"/>
  <c r="K39" i="16"/>
  <c r="J39" i="16"/>
  <c r="I39" i="16"/>
  <c r="H39" i="16"/>
  <c r="G39" i="16"/>
  <c r="F39" i="16"/>
  <c r="E39" i="16"/>
  <c r="D39"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J37" i="16" s="1"/>
  <c r="BI38" i="16"/>
  <c r="BH38" i="16"/>
  <c r="BG38" i="16"/>
  <c r="BF38" i="16"/>
  <c r="BE38" i="16"/>
  <c r="BD38" i="16"/>
  <c r="BC38" i="16"/>
  <c r="BB38" i="16"/>
  <c r="BA38" i="16"/>
  <c r="AZ38" i="16"/>
  <c r="AY38" i="16"/>
  <c r="AX38" i="16"/>
  <c r="AW38" i="16"/>
  <c r="AV38" i="16"/>
  <c r="AU38" i="16"/>
  <c r="AT38" i="16"/>
  <c r="AS38" i="16"/>
  <c r="AR38" i="16"/>
  <c r="AQ38" i="16"/>
  <c r="AP38" i="16"/>
  <c r="AO38" i="16"/>
  <c r="AO37" i="16" s="1"/>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D37" i="16"/>
  <c r="CA37" i="16"/>
  <c r="BW37" i="16"/>
  <c r="BR37" i="16"/>
  <c r="BO37" i="16"/>
  <c r="BL37" i="16"/>
  <c r="BI37" i="16"/>
  <c r="BE37" i="16"/>
  <c r="BC37" i="16"/>
  <c r="AY37" i="16"/>
  <c r="AV37" i="16"/>
  <c r="AT37" i="16"/>
  <c r="AM37" i="16"/>
  <c r="AK37" i="16"/>
  <c r="AG37" i="16"/>
  <c r="AD37" i="16"/>
  <c r="AA37" i="16"/>
  <c r="X37" i="16"/>
  <c r="U37" i="16"/>
  <c r="O37" i="16"/>
  <c r="K37" i="16"/>
  <c r="I37" i="16"/>
  <c r="F37" i="16"/>
  <c r="CD34" i="16"/>
  <c r="CA34" i="16"/>
  <c r="BY34" i="16"/>
  <c r="BV34" i="16"/>
  <c r="BS34" i="16"/>
  <c r="BQ34" i="16"/>
  <c r="BP34" i="16"/>
  <c r="BP34" i="17" s="1"/>
  <c r="BO34" i="16"/>
  <c r="BN34" i="16"/>
  <c r="BM34" i="16"/>
  <c r="BL34" i="16"/>
  <c r="BK34" i="16"/>
  <c r="BJ34" i="16"/>
  <c r="BI34" i="16"/>
  <c r="BH34" i="16"/>
  <c r="BH34" i="17" s="1"/>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E34" i="16"/>
  <c r="D34"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D33" i="16"/>
  <c r="AG32" i="16"/>
  <c r="AE32" i="16"/>
  <c r="AB32" i="16"/>
  <c r="Y32" i="16"/>
  <c r="W32" i="16"/>
  <c r="T32" i="16"/>
  <c r="Q32" i="16"/>
  <c r="O32" i="16"/>
  <c r="L32" i="16"/>
  <c r="I32" i="16"/>
  <c r="G32" i="16"/>
  <c r="D32" i="16"/>
  <c r="CE31" i="16"/>
  <c r="CB31" i="16"/>
  <c r="BY31" i="16"/>
  <c r="BW31" i="16"/>
  <c r="BV31" i="16"/>
  <c r="BU31" i="16"/>
  <c r="BT31" i="16"/>
  <c r="BS31" i="16"/>
  <c r="BS31" i="17" s="1"/>
  <c r="BR31" i="16"/>
  <c r="BQ31" i="16"/>
  <c r="BP31" i="16"/>
  <c r="BO31" i="16"/>
  <c r="BN31" i="16"/>
  <c r="BM31" i="16"/>
  <c r="BL31" i="16"/>
  <c r="BK31" i="16"/>
  <c r="BK31" i="17" s="1"/>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F30" i="16"/>
  <c r="CC30" i="16"/>
  <c r="BZ30" i="16"/>
  <c r="BX30" i="16"/>
  <c r="BU30" i="16"/>
  <c r="BR30" i="16"/>
  <c r="BP30" i="16"/>
  <c r="BM30" i="16"/>
  <c r="BJ30" i="16"/>
  <c r="BH30" i="16"/>
  <c r="BE30" i="16"/>
  <c r="BB30" i="16"/>
  <c r="AZ30" i="16"/>
  <c r="AW30" i="16"/>
  <c r="AT30" i="16"/>
  <c r="AR30" i="16"/>
  <c r="AO30" i="16"/>
  <c r="AL30" i="16"/>
  <c r="AJ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D30"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O28" i="16" s="1"/>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D29" i="16"/>
  <c r="CB28" i="16"/>
  <c r="AK28" i="16"/>
  <c r="AF28" i="16"/>
  <c r="AC28" i="16"/>
  <c r="AA28" i="16"/>
  <c r="U28" i="16"/>
  <c r="S28" i="16"/>
  <c r="P28" i="16"/>
  <c r="M28" i="16"/>
  <c r="K28" i="16"/>
  <c r="E28" i="16"/>
  <c r="CF27" i="16"/>
  <c r="CE27" i="16"/>
  <c r="CE27" i="17" s="1"/>
  <c r="CD27" i="16"/>
  <c r="CC27" i="16"/>
  <c r="CB27" i="16"/>
  <c r="CA27" i="16"/>
  <c r="BZ27" i="16"/>
  <c r="BY27" i="16"/>
  <c r="BX27" i="16"/>
  <c r="BW27" i="16"/>
  <c r="BW27" i="17" s="1"/>
  <c r="BV27" i="16"/>
  <c r="BU27" i="16"/>
  <c r="BT27" i="16"/>
  <c r="BS27" i="16"/>
  <c r="BR27" i="16"/>
  <c r="BQ27" i="16"/>
  <c r="BP27" i="16"/>
  <c r="BO27" i="16"/>
  <c r="BO27" i="17" s="1"/>
  <c r="BN27" i="16"/>
  <c r="BM27" i="16"/>
  <c r="BL27" i="16"/>
  <c r="BK27" i="16"/>
  <c r="BJ27" i="16"/>
  <c r="BI27" i="16"/>
  <c r="BH27" i="16"/>
  <c r="BG27" i="16"/>
  <c r="BG27" i="17" s="1"/>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CF26"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D26" i="16"/>
  <c r="CF25" i="16"/>
  <c r="CE25" i="16"/>
  <c r="CD25" i="16"/>
  <c r="CC25" i="16"/>
  <c r="CB25" i="16"/>
  <c r="CA25" i="16"/>
  <c r="BZ25" i="16"/>
  <c r="BY25" i="16"/>
  <c r="BY25" i="17" s="1"/>
  <c r="BX25" i="16"/>
  <c r="BW25" i="16"/>
  <c r="BV25" i="16"/>
  <c r="BU25" i="16"/>
  <c r="BT25" i="16"/>
  <c r="BS25" i="16"/>
  <c r="BR25" i="16"/>
  <c r="BQ25" i="16"/>
  <c r="BQ25" i="17" s="1"/>
  <c r="BP25" i="16"/>
  <c r="BO25" i="16"/>
  <c r="BN25" i="16"/>
  <c r="BM25" i="16"/>
  <c r="BL25" i="16"/>
  <c r="BK25" i="16"/>
  <c r="BJ25" i="16"/>
  <c r="BI25" i="16"/>
  <c r="BI25" i="17" s="1"/>
  <c r="BH25" i="16"/>
  <c r="BG25" i="16"/>
  <c r="BF25" i="16"/>
  <c r="BE25" i="16"/>
  <c r="BD25" i="16"/>
  <c r="BC25" i="16"/>
  <c r="BB25" i="16"/>
  <c r="BA25" i="16"/>
  <c r="BA24" i="16" s="1"/>
  <c r="AZ25" i="16"/>
  <c r="AY25" i="16"/>
  <c r="AX25" i="16"/>
  <c r="AW25" i="16"/>
  <c r="AV25" i="16"/>
  <c r="AU25" i="16"/>
  <c r="AT25" i="16"/>
  <c r="AS25" i="16"/>
  <c r="AS24" i="16" s="1"/>
  <c r="AR25" i="16"/>
  <c r="AQ25" i="16"/>
  <c r="AP25" i="16"/>
  <c r="AO25" i="16"/>
  <c r="AN25" i="16"/>
  <c r="AM25" i="16"/>
  <c r="AL25" i="16"/>
  <c r="AK25" i="16"/>
  <c r="AJ25" i="16"/>
  <c r="AI25" i="16"/>
  <c r="AH25" i="16"/>
  <c r="AG25" i="16"/>
  <c r="AF25" i="16"/>
  <c r="AE25" i="16"/>
  <c r="AD25" i="16"/>
  <c r="AD24" i="16" s="1"/>
  <c r="AC25" i="16"/>
  <c r="AB25" i="16"/>
  <c r="AA25" i="16"/>
  <c r="Z25" i="16"/>
  <c r="Y25" i="16"/>
  <c r="X25" i="16"/>
  <c r="W25" i="16"/>
  <c r="V25" i="16"/>
  <c r="U25" i="16"/>
  <c r="U24" i="16" s="1"/>
  <c r="T25" i="16"/>
  <c r="S25" i="16"/>
  <c r="R25" i="16"/>
  <c r="Q25" i="16"/>
  <c r="P25" i="16"/>
  <c r="O25" i="16"/>
  <c r="N25" i="16"/>
  <c r="M25" i="16"/>
  <c r="M24" i="16" s="1"/>
  <c r="L25" i="16"/>
  <c r="K25" i="16"/>
  <c r="J25" i="16"/>
  <c r="I25" i="16"/>
  <c r="H25" i="16"/>
  <c r="G25" i="16"/>
  <c r="F25" i="16"/>
  <c r="E25" i="16"/>
  <c r="D25" i="16"/>
  <c r="CF24" i="16"/>
  <c r="CA24" i="16"/>
  <c r="BX24" i="16"/>
  <c r="BS24" i="16"/>
  <c r="BP24" i="16"/>
  <c r="BK24" i="16"/>
  <c r="BH24" i="16"/>
  <c r="BC24" i="16"/>
  <c r="AZ24" i="16"/>
  <c r="AU24" i="16"/>
  <c r="AR24" i="16"/>
  <c r="AO24" i="16"/>
  <c r="AM24" i="16"/>
  <c r="AJ24" i="16"/>
  <c r="AB24" i="16"/>
  <c r="T24" i="16"/>
  <c r="O24" i="16"/>
  <c r="L24" i="16"/>
  <c r="G24" i="16"/>
  <c r="D24" i="16"/>
  <c r="CB23" i="16"/>
  <c r="BQ23" i="16"/>
  <c r="BP23" i="16"/>
  <c r="BO23" i="16"/>
  <c r="BN23" i="16"/>
  <c r="BM23" i="16"/>
  <c r="BL23" i="16"/>
  <c r="BL23" i="17" s="1"/>
  <c r="BK23" i="16"/>
  <c r="BK23" i="17" s="1"/>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F22" i="16"/>
  <c r="CE22" i="16"/>
  <c r="CD22" i="16"/>
  <c r="CC22" i="16"/>
  <c r="CC22" i="17" s="1"/>
  <c r="CB22" i="16"/>
  <c r="CB22" i="17" s="1"/>
  <c r="CA22" i="16"/>
  <c r="BZ22" i="16"/>
  <c r="BY22" i="16"/>
  <c r="BX22" i="16"/>
  <c r="BW22" i="16"/>
  <c r="BV22" i="16"/>
  <c r="BU22" i="16"/>
  <c r="BT22" i="16"/>
  <c r="BT22" i="17" s="1"/>
  <c r="BS22" i="16"/>
  <c r="BR22" i="16"/>
  <c r="BQ22" i="16"/>
  <c r="BP22" i="16"/>
  <c r="BO22" i="16"/>
  <c r="BN22" i="16"/>
  <c r="BM22" i="16"/>
  <c r="BL22" i="16"/>
  <c r="BL22" i="17" s="1"/>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F20" i="16"/>
  <c r="CE20" i="16"/>
  <c r="CE20" i="17" s="1"/>
  <c r="CD20" i="16"/>
  <c r="CD20" i="17" s="1"/>
  <c r="CC20" i="16"/>
  <c r="CB20" i="16"/>
  <c r="CA20" i="16"/>
  <c r="BZ20" i="16"/>
  <c r="BY20" i="16"/>
  <c r="BX20" i="16"/>
  <c r="BW20" i="16"/>
  <c r="BV20" i="16"/>
  <c r="BV20" i="17" s="1"/>
  <c r="BU20" i="16"/>
  <c r="BT20" i="16"/>
  <c r="BS20" i="16"/>
  <c r="BR20" i="16"/>
  <c r="BQ20" i="16"/>
  <c r="BP20" i="16"/>
  <c r="BO20" i="16"/>
  <c r="BN20" i="16"/>
  <c r="BN20" i="17" s="1"/>
  <c r="BM20" i="16"/>
  <c r="BL20" i="16"/>
  <c r="BK20" i="16"/>
  <c r="BJ20" i="16"/>
  <c r="BI20" i="16"/>
  <c r="BH20" i="16"/>
  <c r="BG20" i="16"/>
  <c r="BF20" i="16"/>
  <c r="BF20" i="17" s="1"/>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D20" i="16"/>
  <c r="CF19" i="16"/>
  <c r="CA19" i="16"/>
  <c r="BX19" i="16"/>
  <c r="BS19" i="16"/>
  <c r="BR19" i="16"/>
  <c r="BP19" i="16"/>
  <c r="BP19" i="17" s="1"/>
  <c r="BK19" i="16"/>
  <c r="BH19" i="16"/>
  <c r="AZ19" i="16"/>
  <c r="AR19" i="16"/>
  <c r="AJ19" i="16"/>
  <c r="AB19" i="16"/>
  <c r="T19" i="16"/>
  <c r="L19" i="16"/>
  <c r="D19" i="16"/>
  <c r="CF18" i="16"/>
  <c r="CF18" i="17" s="1"/>
  <c r="BX18" i="16"/>
  <c r="BX18" i="17" s="1"/>
  <c r="BQ18" i="16"/>
  <c r="BP18" i="16"/>
  <c r="BP18" i="17" s="1"/>
  <c r="BH18" i="16"/>
  <c r="BH18" i="17" s="1"/>
  <c r="AZ18" i="16"/>
  <c r="AV18" i="16"/>
  <c r="AU18" i="16"/>
  <c r="AT18" i="16"/>
  <c r="AS18" i="16"/>
  <c r="AN18" i="16"/>
  <c r="AM18" i="16"/>
  <c r="AL18" i="16"/>
  <c r="AK18" i="16"/>
  <c r="AF18" i="16"/>
  <c r="AE18" i="16"/>
  <c r="AD18" i="16"/>
  <c r="AC18" i="16"/>
  <c r="X18" i="16"/>
  <c r="W18" i="16"/>
  <c r="V18" i="16"/>
  <c r="U18" i="16"/>
  <c r="S18" i="16"/>
  <c r="R18" i="16"/>
  <c r="P18" i="16"/>
  <c r="O18" i="16"/>
  <c r="N18" i="16"/>
  <c r="M18" i="16"/>
  <c r="I18" i="16"/>
  <c r="H18" i="16"/>
  <c r="G18" i="16"/>
  <c r="F18" i="16"/>
  <c r="E18" i="16"/>
  <c r="CF17" i="16"/>
  <c r="CD17" i="16"/>
  <c r="CC17" i="16"/>
  <c r="CB17" i="16"/>
  <c r="BP17" i="16"/>
  <c r="BM17" i="16"/>
  <c r="BL17" i="16"/>
  <c r="BK17" i="16"/>
  <c r="BJ17" i="16"/>
  <c r="BI17" i="16"/>
  <c r="BI17" i="17" s="1"/>
  <c r="BF17" i="16"/>
  <c r="BE17" i="16"/>
  <c r="BC17" i="16"/>
  <c r="BB17" i="16"/>
  <c r="BA17" i="16"/>
  <c r="AY17" i="16"/>
  <c r="AX17" i="16"/>
  <c r="AW17" i="16"/>
  <c r="AT17" i="16"/>
  <c r="AS17" i="16"/>
  <c r="AP17" i="16"/>
  <c r="AO17" i="16"/>
  <c r="AM17" i="16"/>
  <c r="AL17" i="16"/>
  <c r="AK17" i="16"/>
  <c r="AI17" i="16"/>
  <c r="AH17" i="16"/>
  <c r="AG17" i="16"/>
  <c r="AE17" i="16"/>
  <c r="AD17" i="16"/>
  <c r="AC17" i="16"/>
  <c r="Z17" i="16"/>
  <c r="Y17" i="16"/>
  <c r="W17" i="16"/>
  <c r="V17" i="16"/>
  <c r="U17" i="16"/>
  <c r="R17" i="16"/>
  <c r="Q17" i="16"/>
  <c r="O17" i="16"/>
  <c r="N17" i="16"/>
  <c r="M17" i="16"/>
  <c r="K17" i="16"/>
  <c r="J17" i="16"/>
  <c r="I17" i="16"/>
  <c r="G17" i="16"/>
  <c r="F17" i="16"/>
  <c r="E17" i="16"/>
  <c r="CF15"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F14" i="16"/>
  <c r="CE14" i="16"/>
  <c r="CD14" i="16"/>
  <c r="CC14" i="16"/>
  <c r="CB14" i="16"/>
  <c r="CB14" i="17" s="1"/>
  <c r="CA14" i="16"/>
  <c r="BZ14" i="16"/>
  <c r="BY14" i="16"/>
  <c r="BX14" i="16"/>
  <c r="BW14" i="16"/>
  <c r="BV14" i="16"/>
  <c r="BU14" i="16"/>
  <c r="BT14" i="16"/>
  <c r="BT14" i="17" s="1"/>
  <c r="BS14" i="16"/>
  <c r="BR14" i="16"/>
  <c r="BQ14" i="16"/>
  <c r="BP14" i="16"/>
  <c r="BO14" i="16"/>
  <c r="BN14" i="16"/>
  <c r="BM14" i="16"/>
  <c r="BL14" i="16"/>
  <c r="BL14" i="17" s="1"/>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F13"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F12" i="16"/>
  <c r="CE12" i="16"/>
  <c r="CD12" i="16"/>
  <c r="CD12" i="17" s="1"/>
  <c r="CC12" i="16"/>
  <c r="CB12" i="16"/>
  <c r="CA12" i="16"/>
  <c r="BZ12" i="16"/>
  <c r="BY12" i="16"/>
  <c r="BX12" i="16"/>
  <c r="BW12" i="16"/>
  <c r="BV12" i="16"/>
  <c r="BV12" i="17" s="1"/>
  <c r="BU12" i="16"/>
  <c r="BT12" i="16"/>
  <c r="BS12" i="16"/>
  <c r="BR12" i="16"/>
  <c r="BQ12" i="16"/>
  <c r="BP12" i="16"/>
  <c r="BO12" i="16"/>
  <c r="BN12" i="16"/>
  <c r="BN12" i="17" s="1"/>
  <c r="BM12" i="16"/>
  <c r="BL12" i="16"/>
  <c r="BK12" i="16"/>
  <c r="BJ12" i="16"/>
  <c r="BI12" i="16"/>
  <c r="BH12" i="16"/>
  <c r="BG12" i="16"/>
  <c r="BF12" i="16"/>
  <c r="BF12" i="17" s="1"/>
  <c r="BE12" i="16"/>
  <c r="BD12" i="16"/>
  <c r="BC12" i="16"/>
  <c r="BB12" i="16"/>
  <c r="BA12" i="16"/>
  <c r="AZ12" i="16"/>
  <c r="AY12" i="16"/>
  <c r="AX12" i="16"/>
  <c r="AX11" i="16" s="1"/>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AA11" i="16" s="1"/>
  <c r="Z12" i="16"/>
  <c r="Y12" i="16"/>
  <c r="X12" i="16"/>
  <c r="W12" i="16"/>
  <c r="V12" i="16"/>
  <c r="U12" i="16"/>
  <c r="T12" i="16"/>
  <c r="S12" i="16"/>
  <c r="R12" i="16"/>
  <c r="R11" i="16" s="1"/>
  <c r="Q12" i="16"/>
  <c r="P12" i="16"/>
  <c r="O12" i="16"/>
  <c r="N12" i="16"/>
  <c r="M12" i="16"/>
  <c r="L12" i="16"/>
  <c r="K12" i="16"/>
  <c r="J12" i="16"/>
  <c r="I12" i="16"/>
  <c r="H12" i="16"/>
  <c r="G12" i="16"/>
  <c r="F12" i="16"/>
  <c r="E12" i="16"/>
  <c r="D12" i="16"/>
  <c r="CF11" i="16"/>
  <c r="CC11" i="16"/>
  <c r="BZ11" i="16"/>
  <c r="BX11" i="16"/>
  <c r="BR11" i="16"/>
  <c r="BP11" i="16"/>
  <c r="BJ11" i="16"/>
  <c r="BH11" i="16"/>
  <c r="BE11" i="16"/>
  <c r="BB11" i="16"/>
  <c r="AT11" i="16"/>
  <c r="AO11" i="16"/>
  <c r="AL11" i="16"/>
  <c r="AJ11" i="16"/>
  <c r="AG11" i="16"/>
  <c r="Y11" i="16"/>
  <c r="T11" i="16"/>
  <c r="Q11" i="16"/>
  <c r="N11" i="16"/>
  <c r="L11" i="16"/>
  <c r="F11" i="16"/>
  <c r="D11" i="16"/>
  <c r="CF9" i="16"/>
  <c r="CE9" i="16"/>
  <c r="CD9" i="16"/>
  <c r="CD19" i="16" s="1"/>
  <c r="CC9" i="16"/>
  <c r="CB9" i="16"/>
  <c r="CA9" i="16"/>
  <c r="BZ9" i="16"/>
  <c r="BZ9" i="17" s="1"/>
  <c r="BY9" i="16"/>
  <c r="BY9" i="17" s="1"/>
  <c r="BX9" i="16"/>
  <c r="BW9" i="16"/>
  <c r="BV9" i="16"/>
  <c r="BV19" i="16" s="1"/>
  <c r="BU9" i="16"/>
  <c r="BT9" i="16"/>
  <c r="BS9" i="16"/>
  <c r="BR9" i="16"/>
  <c r="BQ9" i="16"/>
  <c r="BQ9" i="17" s="1"/>
  <c r="BP9" i="16"/>
  <c r="BO9" i="16"/>
  <c r="BN9" i="16"/>
  <c r="BN19" i="16" s="1"/>
  <c r="BM9" i="16"/>
  <c r="BL9" i="16"/>
  <c r="BK9" i="16"/>
  <c r="BJ9" i="16"/>
  <c r="BJ19" i="16" s="1"/>
  <c r="BI9" i="16"/>
  <c r="BH9" i="16"/>
  <c r="BG9" i="16"/>
  <c r="BF9" i="16"/>
  <c r="BE9" i="16"/>
  <c r="BD9" i="16"/>
  <c r="BC9" i="16"/>
  <c r="BB9" i="16"/>
  <c r="BA9" i="16"/>
  <c r="AZ9" i="16"/>
  <c r="AY9" i="16"/>
  <c r="AX9" i="16"/>
  <c r="AW9" i="16"/>
  <c r="AV9" i="16"/>
  <c r="AU9" i="16"/>
  <c r="AT9" i="16"/>
  <c r="AS9" i="16"/>
  <c r="AS19" i="16" s="1"/>
  <c r="AR9" i="16"/>
  <c r="AQ9" i="16"/>
  <c r="AP9" i="16"/>
  <c r="AO9" i="16"/>
  <c r="AN9" i="16"/>
  <c r="AM9" i="16"/>
  <c r="AL9" i="16"/>
  <c r="AK9" i="16"/>
  <c r="AK19" i="16" s="1"/>
  <c r="AJ9" i="16"/>
  <c r="AI9" i="16"/>
  <c r="AH9" i="16"/>
  <c r="AG9" i="16"/>
  <c r="AF9" i="16"/>
  <c r="AE9" i="16"/>
  <c r="AD9" i="16"/>
  <c r="AC9" i="16"/>
  <c r="AB9" i="16"/>
  <c r="AA9" i="16"/>
  <c r="Z9" i="16"/>
  <c r="Y9" i="16"/>
  <c r="X9" i="16"/>
  <c r="W9" i="16"/>
  <c r="V9" i="16"/>
  <c r="U9" i="16"/>
  <c r="T9" i="16"/>
  <c r="S9" i="16"/>
  <c r="R9" i="16"/>
  <c r="Q9" i="16"/>
  <c r="P9" i="16"/>
  <c r="O9" i="16"/>
  <c r="N9" i="16"/>
  <c r="M9" i="16"/>
  <c r="M19" i="16" s="1"/>
  <c r="L9" i="16"/>
  <c r="K9" i="16"/>
  <c r="J9" i="16"/>
  <c r="I9" i="16"/>
  <c r="H9" i="16"/>
  <c r="G9" i="16"/>
  <c r="F9" i="16"/>
  <c r="E9" i="16"/>
  <c r="E19" i="16" s="1"/>
  <c r="D9" i="16"/>
  <c r="CF8" i="16"/>
  <c r="CE8" i="16"/>
  <c r="CD8" i="16"/>
  <c r="CC8" i="16"/>
  <c r="CB8" i="16"/>
  <c r="CA8" i="16"/>
  <c r="BZ8" i="16"/>
  <c r="BZ8" i="17" s="1"/>
  <c r="BY8" i="16"/>
  <c r="BX8" i="16"/>
  <c r="BW8" i="16"/>
  <c r="BV8" i="16"/>
  <c r="BU8" i="16"/>
  <c r="BT8" i="16"/>
  <c r="BS8" i="16"/>
  <c r="BR8" i="16"/>
  <c r="BR8" i="17" s="1"/>
  <c r="BQ8" i="16"/>
  <c r="BP8" i="16"/>
  <c r="BO8" i="16"/>
  <c r="BN8" i="16"/>
  <c r="BM8" i="16"/>
  <c r="BL8" i="16"/>
  <c r="BK8" i="16"/>
  <c r="BK8" i="17" s="1"/>
  <c r="BJ8" i="16"/>
  <c r="BJ8" i="17" s="1"/>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V6" i="16" s="1"/>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P6" i="16" s="1"/>
  <c r="O7" i="16"/>
  <c r="N7" i="16"/>
  <c r="M7" i="16"/>
  <c r="L7" i="16"/>
  <c r="K7" i="16"/>
  <c r="J7" i="16"/>
  <c r="I7" i="16"/>
  <c r="H7" i="16"/>
  <c r="G7" i="16"/>
  <c r="F7" i="16"/>
  <c r="E7" i="16"/>
  <c r="D7" i="16"/>
  <c r="CE6" i="16"/>
  <c r="CC6" i="16"/>
  <c r="BZ6" i="16"/>
  <c r="BW6" i="16"/>
  <c r="BR6" i="16"/>
  <c r="BO6" i="16"/>
  <c r="BJ6" i="16"/>
  <c r="BG6" i="16"/>
  <c r="BB6" i="16"/>
  <c r="AY6" i="16"/>
  <c r="AT6" i="16"/>
  <c r="AQ6" i="16"/>
  <c r="AL6" i="16"/>
  <c r="AI6" i="16"/>
  <c r="AD6" i="16"/>
  <c r="AA6" i="16"/>
  <c r="V6" i="16"/>
  <c r="S6" i="16"/>
  <c r="N6" i="16"/>
  <c r="K6" i="16"/>
  <c r="F6" i="16"/>
  <c r="CC31" i="16"/>
  <c r="BZ31" i="16"/>
  <c r="CE34" i="16"/>
  <c r="CB34" i="16"/>
  <c r="BW34" i="16"/>
  <c r="BU34" i="16"/>
  <c r="BT34" i="16"/>
  <c r="CF23" i="16"/>
  <c r="CC23" i="16"/>
  <c r="CA23" i="16"/>
  <c r="BY33" i="15"/>
  <c r="BX23" i="16"/>
  <c r="BV23" i="16"/>
  <c r="BU23" i="16"/>
  <c r="BT33" i="15"/>
  <c r="BS23" i="16"/>
  <c r="BR23" i="16"/>
  <c r="CF33" i="15"/>
  <c r="CD33" i="15"/>
  <c r="CC33" i="15"/>
  <c r="CA33" i="15"/>
  <c r="BU33" i="15"/>
  <c r="BS33"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CF29" i="15"/>
  <c r="CE29" i="15"/>
  <c r="CD29" i="15"/>
  <c r="CC29" i="15"/>
  <c r="CB29" i="15"/>
  <c r="CA29" i="15"/>
  <c r="BZ29" i="15"/>
  <c r="BZ26" i="15" s="1"/>
  <c r="BY29" i="15"/>
  <c r="BX29" i="15"/>
  <c r="BW29" i="15"/>
  <c r="BV29" i="15"/>
  <c r="BU29" i="15"/>
  <c r="BT29" i="15"/>
  <c r="BS29" i="15"/>
  <c r="BR29" i="15"/>
  <c r="BR26" i="15" s="1"/>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CF28" i="15"/>
  <c r="CE28" i="15"/>
  <c r="CD28" i="15"/>
  <c r="CC28" i="15"/>
  <c r="CB28" i="15"/>
  <c r="CA28" i="15"/>
  <c r="BZ28" i="15"/>
  <c r="BY28" i="15"/>
  <c r="BY26" i="15" s="1"/>
  <c r="BX28" i="15"/>
  <c r="BW28" i="15"/>
  <c r="BV28" i="15"/>
  <c r="BU28" i="15"/>
  <c r="BT28" i="15"/>
  <c r="BS28" i="15"/>
  <c r="BR28" i="15"/>
  <c r="BQ28" i="15"/>
  <c r="BP28" i="15"/>
  <c r="BO28" i="15"/>
  <c r="BN28" i="15"/>
  <c r="BM28" i="15"/>
  <c r="BL28" i="15"/>
  <c r="BK28" i="15"/>
  <c r="BJ28" i="15"/>
  <c r="BI28" i="15"/>
  <c r="BI26" i="15" s="1"/>
  <c r="BH28" i="15"/>
  <c r="BG28" i="15"/>
  <c r="BF28" i="15"/>
  <c r="BE28" i="15"/>
  <c r="BD28" i="15"/>
  <c r="BC28" i="15"/>
  <c r="BB28" i="15"/>
  <c r="BA28" i="15"/>
  <c r="AZ28" i="15"/>
  <c r="AY28" i="15"/>
  <c r="AX28" i="15"/>
  <c r="AW28" i="15"/>
  <c r="AV28" i="15"/>
  <c r="AU28" i="15"/>
  <c r="AT28" i="15"/>
  <c r="AS28" i="15"/>
  <c r="AS26" i="15" s="1"/>
  <c r="AR28" i="15"/>
  <c r="AQ28" i="15"/>
  <c r="AP28" i="15"/>
  <c r="AO28" i="15"/>
  <c r="AN28" i="15"/>
  <c r="AM28" i="15"/>
  <c r="AL28" i="15"/>
  <c r="AK28" i="15"/>
  <c r="AJ28" i="15"/>
  <c r="AI28" i="15"/>
  <c r="AH28" i="15"/>
  <c r="CB26" i="15"/>
  <c r="CB33" i="16" s="1"/>
  <c r="BV26" i="15"/>
  <c r="BV33" i="16" s="1"/>
  <c r="BT26" i="15"/>
  <c r="BT33" i="16" s="1"/>
  <c r="BL26" i="15"/>
  <c r="BF26" i="15"/>
  <c r="BF33" i="16" s="1"/>
  <c r="BD26" i="15"/>
  <c r="BD33" i="16" s="1"/>
  <c r="AV26" i="15"/>
  <c r="AP26" i="15"/>
  <c r="AP33" i="16" s="1"/>
  <c r="AN26" i="15"/>
  <c r="AN33" i="16" s="1"/>
  <c r="CB30" i="16"/>
  <c r="BY30" i="16"/>
  <c r="BY28" i="16" s="1"/>
  <c r="BW30" i="16"/>
  <c r="BT30" i="16"/>
  <c r="BQ30" i="16"/>
  <c r="BL30" i="16"/>
  <c r="BL30" i="17" s="1"/>
  <c r="BI30" i="16"/>
  <c r="BI28" i="16" s="1"/>
  <c r="BG30" i="16"/>
  <c r="BG28" i="16" s="1"/>
  <c r="BD30" i="16"/>
  <c r="BA30" i="16"/>
  <c r="AV30" i="16"/>
  <c r="AS30" i="16"/>
  <c r="AQ30" i="16"/>
  <c r="AN30" i="16"/>
  <c r="AK30" i="16"/>
  <c r="CF24" i="15"/>
  <c r="CE24" i="15"/>
  <c r="CD24" i="15"/>
  <c r="CC24" i="15"/>
  <c r="CB24" i="15"/>
  <c r="CA24" i="15"/>
  <c r="BZ24" i="15"/>
  <c r="BX24" i="15"/>
  <c r="BW24" i="15"/>
  <c r="BV24" i="15"/>
  <c r="BU24" i="15"/>
  <c r="BT24" i="15"/>
  <c r="BS24" i="15"/>
  <c r="BR24" i="15"/>
  <c r="BP24" i="15"/>
  <c r="BO24" i="15"/>
  <c r="BN24" i="15"/>
  <c r="BM24" i="15"/>
  <c r="BL24" i="15"/>
  <c r="BK24" i="15"/>
  <c r="BJ24" i="15"/>
  <c r="BH24" i="15"/>
  <c r="BG24" i="15"/>
  <c r="BF24" i="15"/>
  <c r="BE24" i="15"/>
  <c r="BD24" i="15"/>
  <c r="BC24" i="15"/>
  <c r="BB24" i="15"/>
  <c r="AY24" i="15"/>
  <c r="AX24" i="15"/>
  <c r="AW24" i="15"/>
  <c r="AV24" i="15"/>
  <c r="AU24" i="15"/>
  <c r="AT24" i="15"/>
  <c r="AQ24" i="15"/>
  <c r="AP24" i="15"/>
  <c r="AO24" i="15"/>
  <c r="AN24" i="15"/>
  <c r="AM24" i="15"/>
  <c r="AL24" i="15"/>
  <c r="AI24" i="15"/>
  <c r="AH24"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CE21" i="15"/>
  <c r="CD21" i="15"/>
  <c r="CB21" i="15"/>
  <c r="CA21" i="15"/>
  <c r="BY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CF20" i="15"/>
  <c r="CE20" i="15"/>
  <c r="CD20" i="15"/>
  <c r="CC20" i="15"/>
  <c r="CB20" i="15"/>
  <c r="CA20" i="15"/>
  <c r="BX20" i="15"/>
  <c r="BW20" i="15"/>
  <c r="BV20" i="15"/>
  <c r="BU20" i="15"/>
  <c r="BT20" i="15"/>
  <c r="BS20" i="15"/>
  <c r="BP20" i="15"/>
  <c r="BO20" i="15"/>
  <c r="BN20" i="15"/>
  <c r="BM20" i="15"/>
  <c r="BL20" i="15"/>
  <c r="BK20" i="15"/>
  <c r="BH20" i="15"/>
  <c r="BG20" i="15"/>
  <c r="BF20" i="15"/>
  <c r="BE20" i="15"/>
  <c r="BD20" i="15"/>
  <c r="BC20" i="15"/>
  <c r="AZ20" i="15"/>
  <c r="AY20" i="15"/>
  <c r="AX20" i="15"/>
  <c r="AW20" i="15"/>
  <c r="AV20" i="15"/>
  <c r="AU20" i="15"/>
  <c r="AT20" i="15"/>
  <c r="AS20" i="15"/>
  <c r="AR20" i="15"/>
  <c r="AQ20" i="15"/>
  <c r="AP20" i="15"/>
  <c r="AO20" i="15"/>
  <c r="AN20" i="15"/>
  <c r="AM20" i="15"/>
  <c r="AL20" i="15"/>
  <c r="AK20" i="15"/>
  <c r="AJ20" i="15"/>
  <c r="AI20" i="15"/>
  <c r="AH20" i="15"/>
  <c r="CF19" i="15"/>
  <c r="CE19" i="15"/>
  <c r="CB19" i="15"/>
  <c r="CA19" i="15"/>
  <c r="CA18" i="15" s="1"/>
  <c r="BZ19" i="15"/>
  <c r="BY19" i="15"/>
  <c r="BX19" i="15"/>
  <c r="BW19" i="15"/>
  <c r="BT19" i="15"/>
  <c r="BS19" i="15"/>
  <c r="BR19" i="15"/>
  <c r="BQ19" i="15"/>
  <c r="BP19" i="15"/>
  <c r="BO19" i="15"/>
  <c r="BL19" i="15"/>
  <c r="BK19" i="15"/>
  <c r="BJ19" i="15"/>
  <c r="BI19" i="15"/>
  <c r="BH19" i="15"/>
  <c r="BG19" i="15"/>
  <c r="BD19" i="15"/>
  <c r="BC19" i="15"/>
  <c r="BB19" i="15"/>
  <c r="BA19" i="15"/>
  <c r="AZ19" i="15"/>
  <c r="AY19" i="15"/>
  <c r="AV19" i="15"/>
  <c r="AU19" i="15"/>
  <c r="AU18" i="15" s="1"/>
  <c r="AT19" i="15"/>
  <c r="AS19" i="15"/>
  <c r="AR19" i="15"/>
  <c r="AQ19" i="15"/>
  <c r="AN19" i="15"/>
  <c r="AM19" i="15"/>
  <c r="AL19" i="15"/>
  <c r="AK19" i="15"/>
  <c r="AJ19" i="15"/>
  <c r="AI19" i="15"/>
  <c r="CB18" i="15"/>
  <c r="BT18" i="15"/>
  <c r="BL18" i="15"/>
  <c r="BD18" i="15"/>
  <c r="AV18" i="15"/>
  <c r="AN18" i="15"/>
  <c r="AK18" i="15"/>
  <c r="CE17" i="15"/>
  <c r="CD17" i="15"/>
  <c r="CA17" i="15"/>
  <c r="BW17" i="15"/>
  <c r="BV17" i="15"/>
  <c r="BS17" i="15"/>
  <c r="BO17" i="15"/>
  <c r="BN17" i="15"/>
  <c r="BK17" i="15"/>
  <c r="BG17" i="15"/>
  <c r="BF17" i="15"/>
  <c r="BC17" i="15"/>
  <c r="AY17" i="15"/>
  <c r="AX17" i="15"/>
  <c r="AU17" i="15"/>
  <c r="AQ17" i="15"/>
  <c r="AP17" i="15"/>
  <c r="AM17" i="15"/>
  <c r="AI17" i="15"/>
  <c r="AH17" i="15"/>
  <c r="CF16" i="15"/>
  <c r="CB16" i="15"/>
  <c r="CA16" i="15"/>
  <c r="BX16" i="15"/>
  <c r="BT16" i="15"/>
  <c r="BS16" i="15"/>
  <c r="BP16" i="15"/>
  <c r="BL16" i="15"/>
  <c r="BK16" i="15"/>
  <c r="BH16" i="15"/>
  <c r="BD16" i="15"/>
  <c r="BC16" i="15"/>
  <c r="AZ16" i="15"/>
  <c r="AV16" i="15"/>
  <c r="AU16" i="15"/>
  <c r="AR16" i="15"/>
  <c r="AN16" i="15"/>
  <c r="AM16" i="15"/>
  <c r="AJ16" i="15"/>
  <c r="CD15" i="15"/>
  <c r="CA15" i="15"/>
  <c r="BZ15" i="15"/>
  <c r="BS15" i="15"/>
  <c r="BR15" i="15"/>
  <c r="BQ15" i="15"/>
  <c r="BK15" i="15"/>
  <c r="BJ15" i="15"/>
  <c r="BC15" i="15"/>
  <c r="BB15" i="15"/>
  <c r="CF14" i="15"/>
  <c r="CE14" i="15"/>
  <c r="CD14" i="15"/>
  <c r="CA14" i="15"/>
  <c r="BZ14" i="15"/>
  <c r="BY14" i="15"/>
  <c r="BX14" i="15"/>
  <c r="BW14" i="15"/>
  <c r="BV14" i="15"/>
  <c r="BS14" i="15"/>
  <c r="BR14" i="15"/>
  <c r="BQ14" i="15"/>
  <c r="BP14" i="15"/>
  <c r="BO14" i="15"/>
  <c r="BN14" i="15"/>
  <c r="BK14" i="15"/>
  <c r="BJ14" i="15"/>
  <c r="BI14" i="15"/>
  <c r="BH14" i="15"/>
  <c r="BD14" i="15"/>
  <c r="BA14" i="15"/>
  <c r="AZ14" i="15"/>
  <c r="AV14" i="15"/>
  <c r="AS14" i="15"/>
  <c r="AR14" i="15"/>
  <c r="AN14" i="15"/>
  <c r="AK14" i="15"/>
  <c r="AJ14" i="15"/>
  <c r="CF13" i="15"/>
  <c r="BX13" i="15"/>
  <c r="BQ13" i="15"/>
  <c r="BP13" i="15"/>
  <c r="BH13" i="15"/>
  <c r="AZ13" i="15"/>
  <c r="AV13" i="15"/>
  <c r="AU13" i="15"/>
  <c r="AT13" i="15"/>
  <c r="AS13" i="15"/>
  <c r="AN13" i="15"/>
  <c r="AM13" i="15"/>
  <c r="AL13" i="15"/>
  <c r="AK13" i="15"/>
  <c r="CF10" i="15"/>
  <c r="CE10" i="15"/>
  <c r="CD10" i="15"/>
  <c r="CC10" i="15"/>
  <c r="CA10" i="15"/>
  <c r="BX10" i="15"/>
  <c r="BW10" i="15"/>
  <c r="BV10" i="15"/>
  <c r="BU10" i="15"/>
  <c r="BP10" i="15"/>
  <c r="BO10" i="15"/>
  <c r="BN10" i="15"/>
  <c r="BM10" i="15"/>
  <c r="BK10" i="15"/>
  <c r="BH10" i="15"/>
  <c r="BG10" i="15"/>
  <c r="BF10" i="15"/>
  <c r="BE10" i="15"/>
  <c r="AZ10" i="15"/>
  <c r="AY10" i="15"/>
  <c r="AX10" i="15"/>
  <c r="AW10" i="15"/>
  <c r="AU10" i="15"/>
  <c r="AR10" i="15"/>
  <c r="AQ10" i="15"/>
  <c r="AP10" i="15"/>
  <c r="AO10" i="15"/>
  <c r="AJ10" i="15"/>
  <c r="AI10" i="15"/>
  <c r="AH10" i="15"/>
  <c r="CD9" i="15"/>
  <c r="CC9" i="15"/>
  <c r="CB9" i="15"/>
  <c r="BV9" i="15"/>
  <c r="BU9" i="15"/>
  <c r="BT9" i="15"/>
  <c r="BN9" i="15"/>
  <c r="BM9" i="15"/>
  <c r="BL9" i="15"/>
  <c r="BJ9" i="15"/>
  <c r="BF9" i="15"/>
  <c r="BE9" i="15"/>
  <c r="BD9" i="15"/>
  <c r="AX9" i="15"/>
  <c r="AW9" i="15"/>
  <c r="AV9" i="15"/>
  <c r="AP9" i="15"/>
  <c r="AO9" i="15"/>
  <c r="AN9" i="15"/>
  <c r="AH9" i="15"/>
  <c r="CB8" i="15"/>
  <c r="CA8" i="15"/>
  <c r="BZ8" i="15"/>
  <c r="BT8" i="15"/>
  <c r="BS8" i="15"/>
  <c r="BR8" i="15"/>
  <c r="BL8" i="15"/>
  <c r="BK8" i="15"/>
  <c r="BJ8" i="15"/>
  <c r="BD8" i="15"/>
  <c r="BC8" i="15"/>
  <c r="BB8" i="15"/>
  <c r="AW8" i="15"/>
  <c r="AV8" i="15"/>
  <c r="AU8" i="15"/>
  <c r="AT8" i="15"/>
  <c r="AO8" i="15"/>
  <c r="AN8" i="15"/>
  <c r="AM8" i="15"/>
  <c r="AL8" i="15"/>
  <c r="CB7" i="15"/>
  <c r="CA7" i="15"/>
  <c r="BZ7" i="15"/>
  <c r="BT7" i="15"/>
  <c r="BS7" i="15"/>
  <c r="BR7" i="15"/>
  <c r="BP7" i="15"/>
  <c r="BL7" i="15"/>
  <c r="BK7" i="15"/>
  <c r="BJ7" i="15"/>
  <c r="BH7" i="15"/>
  <c r="BD7" i="15"/>
  <c r="BC7" i="15"/>
  <c r="BB7" i="15"/>
  <c r="AV7" i="15"/>
  <c r="AU7" i="15"/>
  <c r="AT7" i="15"/>
  <c r="AN7" i="15"/>
  <c r="AM7" i="15"/>
  <c r="AL7" i="15"/>
  <c r="AJ7"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CB44" i="14"/>
  <c r="BY44" i="14"/>
  <c r="BW44" i="14"/>
  <c r="BT44" i="14"/>
  <c r="BQ44" i="14"/>
  <c r="BL44" i="14"/>
  <c r="CE44" i="14"/>
  <c r="CD44" i="14"/>
  <c r="CC44" i="14"/>
  <c r="BX44" i="14"/>
  <c r="BV44" i="14"/>
  <c r="BU44" i="14"/>
  <c r="BP44" i="14"/>
  <c r="BO44" i="14"/>
  <c r="BN44" i="14"/>
  <c r="BM44" i="14"/>
  <c r="BJ43" i="14"/>
  <c r="BB43" i="14"/>
  <c r="AZ43" i="14"/>
  <c r="AZ44" i="14" s="1"/>
  <c r="AT43" i="14"/>
  <c r="AL43" i="14"/>
  <c r="AJ43" i="14"/>
  <c r="AJ44" i="14" s="1"/>
  <c r="BK42" i="14"/>
  <c r="BH42" i="14"/>
  <c r="BE42" i="14"/>
  <c r="BC42" i="14"/>
  <c r="AZ42" i="14"/>
  <c r="AW42" i="14"/>
  <c r="AU42" i="14"/>
  <c r="AT42" i="14"/>
  <c r="AT44" i="14" s="1"/>
  <c r="AR42" i="14"/>
  <c r="AO42" i="14"/>
  <c r="AM42" i="14"/>
  <c r="AJ42" i="14"/>
  <c r="BE43" i="14"/>
  <c r="BE44" i="14" s="1"/>
  <c r="AW43" i="14"/>
  <c r="AW44" i="14" s="1"/>
  <c r="AO43" i="14"/>
  <c r="AO44" i="14" s="1"/>
  <c r="BH43" i="14"/>
  <c r="BH44" i="14" s="1"/>
  <c r="AR43" i="14"/>
  <c r="AR44" i="14" s="1"/>
  <c r="BG43" i="14"/>
  <c r="BG44" i="14" s="1"/>
  <c r="AY43" i="14"/>
  <c r="AY44" i="14" s="1"/>
  <c r="AQ43" i="14"/>
  <c r="AQ44" i="14" s="1"/>
  <c r="AI43" i="14"/>
  <c r="AI44" i="14" s="1"/>
  <c r="BJ42" i="14"/>
  <c r="BJ44" i="14" s="1"/>
  <c r="BI42" i="14"/>
  <c r="BG42" i="14"/>
  <c r="BF42" i="14"/>
  <c r="BD42" i="14"/>
  <c r="BB42" i="14"/>
  <c r="BA42" i="14"/>
  <c r="AY42" i="14"/>
  <c r="AX42" i="14"/>
  <c r="AV42" i="14"/>
  <c r="AS42" i="14"/>
  <c r="AQ42" i="14"/>
  <c r="AP42" i="14"/>
  <c r="AN42" i="14"/>
  <c r="AL42" i="14"/>
  <c r="AK42" i="14"/>
  <c r="AI42" i="14"/>
  <c r="AH42" i="14"/>
  <c r="BJ34" i="14"/>
  <c r="BE34" i="14"/>
  <c r="BE35" i="14" s="1"/>
  <c r="BB34" i="14"/>
  <c r="BB35" i="14" s="1"/>
  <c r="AY34" i="14"/>
  <c r="AY35" i="14" s="1"/>
  <c r="AT34" i="14"/>
  <c r="AO34" i="14"/>
  <c r="AO35" i="14" s="1"/>
  <c r="AL34" i="14"/>
  <c r="AL35" i="14" s="1"/>
  <c r="AI34" i="14"/>
  <c r="AI35" i="14" s="1"/>
  <c r="BK33" i="14"/>
  <c r="BH33" i="14"/>
  <c r="BE33" i="14"/>
  <c r="BC33" i="14"/>
  <c r="BB33" i="14"/>
  <c r="AZ33" i="14"/>
  <c r="AW33" i="14"/>
  <c r="AW35" i="14" s="1"/>
  <c r="AU33" i="14"/>
  <c r="AR33" i="14"/>
  <c r="AO33" i="14"/>
  <c r="AM33" i="14"/>
  <c r="AL33" i="14"/>
  <c r="AJ33" i="14"/>
  <c r="AW34" i="14"/>
  <c r="BI34" i="14"/>
  <c r="BI35" i="14" s="1"/>
  <c r="BG34" i="14"/>
  <c r="BG35" i="14" s="1"/>
  <c r="BD34" i="14"/>
  <c r="BA34" i="14"/>
  <c r="BA35" i="14" s="1"/>
  <c r="AV34" i="14"/>
  <c r="AS34" i="14"/>
  <c r="AS35" i="14" s="1"/>
  <c r="AQ34" i="14"/>
  <c r="AQ35" i="14" s="1"/>
  <c r="AN34" i="14"/>
  <c r="AK34" i="14"/>
  <c r="AK35" i="14" s="1"/>
  <c r="BJ33" i="14"/>
  <c r="BJ35" i="14" s="1"/>
  <c r="BI33" i="14"/>
  <c r="BG33" i="14"/>
  <c r="BF33" i="14"/>
  <c r="BD33" i="14"/>
  <c r="BA33" i="14"/>
  <c r="AY33" i="14"/>
  <c r="AX33" i="14"/>
  <c r="AV33" i="14"/>
  <c r="AV35" i="14" s="1"/>
  <c r="AT33" i="14"/>
  <c r="AT35" i="14" s="1"/>
  <c r="AS33" i="14"/>
  <c r="AQ33" i="14"/>
  <c r="AP33" i="14"/>
  <c r="AN33" i="14"/>
  <c r="AK33" i="14"/>
  <c r="AI33" i="14"/>
  <c r="AH33" i="14"/>
  <c r="BN20" i="14"/>
  <c r="BE20" i="14"/>
  <c r="BA20" i="14"/>
  <c r="BN19" i="14"/>
  <c r="BH19" i="14"/>
  <c r="BH20" i="14" s="1"/>
  <c r="BF19" i="14"/>
  <c r="BF20" i="14" s="1"/>
  <c r="BU19" i="14"/>
  <c r="BU20" i="14" s="1"/>
  <c r="BS19" i="14"/>
  <c r="BS20" i="14" s="1"/>
  <c r="BR19" i="14"/>
  <c r="BR20" i="14" s="1"/>
  <c r="BP19" i="14"/>
  <c r="BP20" i="14" s="1"/>
  <c r="BM19" i="14"/>
  <c r="BM20" i="14" s="1"/>
  <c r="BK19" i="14"/>
  <c r="BK20" i="14" s="1"/>
  <c r="BJ19" i="14"/>
  <c r="BJ20" i="14" s="1"/>
  <c r="BE19" i="14"/>
  <c r="BC19" i="14"/>
  <c r="BC20" i="14" s="1"/>
  <c r="BB19" i="14"/>
  <c r="BB20" i="14" s="1"/>
  <c r="BA19" i="14"/>
  <c r="BW12" i="14"/>
  <c r="BJ12" i="14"/>
  <c r="CE11" i="14"/>
  <c r="CE12" i="14" s="1"/>
  <c r="BW11" i="14"/>
  <c r="BO11" i="14"/>
  <c r="BO12" i="14" s="1"/>
  <c r="BG11" i="14"/>
  <c r="BG12" i="14" s="1"/>
  <c r="AW11" i="14"/>
  <c r="AW12" i="14" s="1"/>
  <c r="BZ11" i="14"/>
  <c r="BZ12" i="14" s="1"/>
  <c r="BR11" i="14"/>
  <c r="BR12" i="14" s="1"/>
  <c r="BJ11" i="14"/>
  <c r="BB11" i="14"/>
  <c r="BB12" i="14" s="1"/>
  <c r="AT11" i="14"/>
  <c r="AT12" i="14" s="1"/>
  <c r="AL11" i="14"/>
  <c r="AL12" i="14" s="1"/>
  <c r="CC11" i="14"/>
  <c r="CC12" i="14" s="1"/>
  <c r="BU11" i="14"/>
  <c r="BU12" i="14" s="1"/>
  <c r="BM11" i="14"/>
  <c r="BM12" i="14" s="1"/>
  <c r="BE11" i="14"/>
  <c r="BE12" i="14" s="1"/>
  <c r="AO11" i="14"/>
  <c r="AO12" i="14" s="1"/>
  <c r="CF11" i="14"/>
  <c r="CF12" i="14" s="1"/>
  <c r="BX11" i="14"/>
  <c r="BX12" i="14" s="1"/>
  <c r="BP11" i="14"/>
  <c r="BP12" i="14" s="1"/>
  <c r="BH11" i="14"/>
  <c r="BH12" i="14" s="1"/>
  <c r="AZ11" i="14"/>
  <c r="AZ12" i="14" s="1"/>
  <c r="AR11" i="14"/>
  <c r="AR12" i="14" s="1"/>
  <c r="AJ11" i="14"/>
  <c r="AJ12" i="14" s="1"/>
  <c r="CD11" i="14"/>
  <c r="CB11" i="14"/>
  <c r="CA11" i="14"/>
  <c r="CA12" i="14" s="1"/>
  <c r="BY11" i="14"/>
  <c r="BV11" i="14"/>
  <c r="BT11" i="14"/>
  <c r="BS11" i="14"/>
  <c r="BS12" i="14" s="1"/>
  <c r="BQ11" i="14"/>
  <c r="BN11" i="14"/>
  <c r="BL11" i="14"/>
  <c r="BL12" i="14" s="1"/>
  <c r="BK11" i="14"/>
  <c r="BK12" i="14" s="1"/>
  <c r="BI11" i="14"/>
  <c r="BF11" i="14"/>
  <c r="BD11" i="14"/>
  <c r="BD12" i="14" s="1"/>
  <c r="BC11" i="14"/>
  <c r="BC12" i="14" s="1"/>
  <c r="BA11" i="14"/>
  <c r="AY11" i="14"/>
  <c r="AY12" i="14" s="1"/>
  <c r="AX11" i="14"/>
  <c r="AV11" i="14"/>
  <c r="AV12" i="14" s="1"/>
  <c r="AU11" i="14"/>
  <c r="AU12" i="14" s="1"/>
  <c r="AS11" i="14"/>
  <c r="AQ11" i="14"/>
  <c r="AQ12" i="14" s="1"/>
  <c r="AP11" i="14"/>
  <c r="AN11" i="14"/>
  <c r="AM11" i="14"/>
  <c r="AM12" i="14" s="1"/>
  <c r="AK11" i="14"/>
  <c r="AI11" i="14"/>
  <c r="AI12" i="14" s="1"/>
  <c r="AH11" i="14"/>
  <c r="CB12" i="14"/>
  <c r="BT12" i="14"/>
  <c r="AN12" i="14"/>
  <c r="BL101" i="13"/>
  <c r="BH101" i="13"/>
  <c r="BL91" i="13"/>
  <c r="BH91" i="13"/>
  <c r="BL64" i="13"/>
  <c r="BL55" i="13"/>
  <c r="BZ107" i="12"/>
  <c r="BP107" i="12"/>
  <c r="BO107" i="12"/>
  <c r="BN107" i="12"/>
  <c r="BM107" i="12"/>
  <c r="BL107" i="12"/>
  <c r="BP97" i="12"/>
  <c r="BO97" i="12"/>
  <c r="BN97" i="12"/>
  <c r="BM97" i="12"/>
  <c r="BL97" i="12"/>
  <c r="AP88" i="12"/>
  <c r="AO88" i="12"/>
  <c r="AN88" i="12"/>
  <c r="AM88" i="12"/>
  <c r="AL88" i="12"/>
  <c r="AK88" i="12"/>
  <c r="AJ88" i="12"/>
  <c r="AI88" i="12"/>
  <c r="AH88" i="12"/>
  <c r="CF87" i="12"/>
  <c r="AP87" i="12"/>
  <c r="AO87" i="12"/>
  <c r="AN87" i="12"/>
  <c r="AM87" i="12"/>
  <c r="AL87" i="12"/>
  <c r="AK87" i="12"/>
  <c r="AJ87" i="12"/>
  <c r="AI87" i="12"/>
  <c r="AH87" i="12"/>
  <c r="AN86" i="12"/>
  <c r="AM86"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P80" i="12"/>
  <c r="AO80" i="12"/>
  <c r="AN80" i="12"/>
  <c r="AM80" i="12"/>
  <c r="AL80" i="12"/>
  <c r="AK80" i="12"/>
  <c r="AJ80" i="12"/>
  <c r="AI80" i="12"/>
  <c r="AH80" i="12"/>
  <c r="AP79" i="12"/>
  <c r="AO79" i="12"/>
  <c r="AN79" i="12"/>
  <c r="AM79" i="12"/>
  <c r="AL79" i="12"/>
  <c r="AK79" i="12"/>
  <c r="AJ79" i="12"/>
  <c r="AI79" i="12"/>
  <c r="AH79" i="12"/>
  <c r="AP78" i="12"/>
  <c r="AI78" i="12"/>
  <c r="AH78" i="12"/>
  <c r="AP76" i="12"/>
  <c r="AO76" i="12"/>
  <c r="AN76" i="12"/>
  <c r="AM76" i="12"/>
  <c r="AL76" i="12"/>
  <c r="AK76" i="12"/>
  <c r="AJ76" i="12"/>
  <c r="AI76" i="12"/>
  <c r="AH76" i="12"/>
  <c r="AP75" i="12"/>
  <c r="AO75" i="12"/>
  <c r="AN75" i="12"/>
  <c r="AM75" i="12"/>
  <c r="AL75" i="12"/>
  <c r="AK75" i="12"/>
  <c r="AJ75" i="12"/>
  <c r="AI75" i="12"/>
  <c r="AH75" i="12"/>
  <c r="AM74" i="12"/>
  <c r="AL74" i="12"/>
  <c r="CE72" i="12"/>
  <c r="CD72" i="12"/>
  <c r="CC72" i="12"/>
  <c r="BW72" i="12"/>
  <c r="BV72" i="12"/>
  <c r="BU72" i="12"/>
  <c r="BN72" i="12"/>
  <c r="BF72" i="12"/>
  <c r="AX72" i="12"/>
  <c r="AP72" i="12"/>
  <c r="AH72" i="12"/>
  <c r="CF71" i="12"/>
  <c r="CE71" i="12"/>
  <c r="CD71" i="12"/>
  <c r="CC71" i="12"/>
  <c r="CB71" i="12"/>
  <c r="CA71" i="12"/>
  <c r="BZ71" i="12"/>
  <c r="BY71" i="12"/>
  <c r="BX71" i="12"/>
  <c r="BW71" i="12"/>
  <c r="BV71" i="12"/>
  <c r="BU71" i="12"/>
  <c r="BT71" i="12"/>
  <c r="BS71" i="12"/>
  <c r="BR71" i="12"/>
  <c r="BP71" i="12"/>
  <c r="BN71" i="12"/>
  <c r="BL71" i="12"/>
  <c r="BJ71" i="12"/>
  <c r="BH71" i="12"/>
  <c r="BF71" i="12"/>
  <c r="BD71" i="12"/>
  <c r="BB71" i="12"/>
  <c r="AZ71" i="12"/>
  <c r="AX71" i="12"/>
  <c r="AV71" i="12"/>
  <c r="AT71" i="12"/>
  <c r="AR71" i="12"/>
  <c r="AP71" i="12"/>
  <c r="AN71" i="12"/>
  <c r="AL71" i="12"/>
  <c r="AJ71" i="12"/>
  <c r="AH71" i="12"/>
  <c r="CF70" i="12"/>
  <c r="CE70" i="12"/>
  <c r="CD70" i="12"/>
  <c r="CC70" i="12"/>
  <c r="CB70" i="12"/>
  <c r="CA70" i="12"/>
  <c r="BZ70" i="12"/>
  <c r="BY70" i="12"/>
  <c r="BX70" i="12"/>
  <c r="BW70" i="12"/>
  <c r="BV70" i="12"/>
  <c r="BU70" i="12"/>
  <c r="BT70" i="12"/>
  <c r="BS70" i="12"/>
  <c r="BR70" i="12"/>
  <c r="BQ70" i="12"/>
  <c r="BN70" i="12"/>
  <c r="BM70" i="12"/>
  <c r="BK70" i="12"/>
  <c r="BJ70" i="12"/>
  <c r="BI70" i="12"/>
  <c r="BF70" i="12"/>
  <c r="BE70" i="12"/>
  <c r="BC70" i="12"/>
  <c r="BB70" i="12"/>
  <c r="BA70" i="12"/>
  <c r="AX70" i="12"/>
  <c r="AW70" i="12"/>
  <c r="AU70" i="12"/>
  <c r="AT70" i="12"/>
  <c r="AS70" i="12"/>
  <c r="AP70" i="12"/>
  <c r="AO70" i="12"/>
  <c r="AM70" i="12"/>
  <c r="AL70" i="12"/>
  <c r="AK70" i="12"/>
  <c r="AH70"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F68"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F67"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F66" i="12"/>
  <c r="CE66" i="12"/>
  <c r="CD66"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F65" i="12"/>
  <c r="CE65" i="12"/>
  <c r="CD65"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CE63" i="12"/>
  <c r="BW63" i="12"/>
  <c r="BO63" i="12"/>
  <c r="AY63" i="12"/>
  <c r="AQ63" i="12"/>
  <c r="CF62" i="12"/>
  <c r="CE62" i="12"/>
  <c r="BX62" i="12"/>
  <c r="BW62" i="12"/>
  <c r="BP62" i="12"/>
  <c r="BO62" i="12"/>
  <c r="BH62" i="12"/>
  <c r="AZ62" i="12"/>
  <c r="AY62" i="12"/>
  <c r="AR62" i="12"/>
  <c r="AQ62" i="12"/>
  <c r="AJ62" i="12"/>
  <c r="CF61" i="12"/>
  <c r="CE61" i="12"/>
  <c r="CD61" i="12"/>
  <c r="CC61" i="12"/>
  <c r="CB61" i="12"/>
  <c r="CA61" i="12"/>
  <c r="BZ61" i="12"/>
  <c r="BY61" i="12"/>
  <c r="BX61" i="12"/>
  <c r="BW61" i="12"/>
  <c r="BV61" i="12"/>
  <c r="BU61" i="12"/>
  <c r="BT61" i="12"/>
  <c r="BS61" i="12"/>
  <c r="BR61" i="12"/>
  <c r="BQ61" i="12"/>
  <c r="BP61" i="12"/>
  <c r="BO61" i="12"/>
  <c r="BN61" i="12"/>
  <c r="BM61" i="12"/>
  <c r="BL61" i="12"/>
  <c r="BI61" i="12"/>
  <c r="BH61" i="12"/>
  <c r="BF61" i="12"/>
  <c r="BD61" i="12"/>
  <c r="BB61" i="12"/>
  <c r="BA61" i="12"/>
  <c r="AX61" i="12"/>
  <c r="AV61" i="12"/>
  <c r="AS61" i="12"/>
  <c r="AR61" i="12"/>
  <c r="AP61" i="12"/>
  <c r="AN61" i="12"/>
  <c r="AK61" i="12"/>
  <c r="AJ61" i="12"/>
  <c r="AH61" i="12"/>
  <c r="CF60" i="12"/>
  <c r="CE60"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F59"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F58" i="12"/>
  <c r="CE58"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F57"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F56" i="12"/>
  <c r="CE56"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BY41" i="12"/>
  <c r="BQ41" i="12"/>
  <c r="BI41" i="12"/>
  <c r="BA41" i="12"/>
  <c r="AK41" i="12"/>
  <c r="BW39" i="12"/>
  <c r="BZ38" i="12"/>
  <c r="BJ38" i="12"/>
  <c r="BM37" i="12"/>
  <c r="AW37"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F30"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F28"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F27" i="12"/>
  <c r="CE27" i="12"/>
  <c r="CD27"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R23" i="12"/>
  <c r="BJ23" i="12"/>
  <c r="BB23" i="12"/>
  <c r="BH23" i="12"/>
  <c r="BS15" i="12"/>
  <c r="BL15" i="12"/>
  <c r="BP23" i="12"/>
  <c r="BN15" i="12"/>
  <c r="BQ15" i="12"/>
  <c r="BP15" i="12"/>
  <c r="CF10" i="12"/>
  <c r="CE10" i="12"/>
  <c r="CE41" i="12" s="1"/>
  <c r="CD10" i="12"/>
  <c r="CD41" i="12" s="1"/>
  <c r="CC10" i="12"/>
  <c r="CB10" i="12"/>
  <c r="CA10" i="12"/>
  <c r="BZ10" i="12"/>
  <c r="BY10" i="12"/>
  <c r="BX10" i="12"/>
  <c r="BW10" i="12"/>
  <c r="BW41" i="12" s="1"/>
  <c r="BV10" i="12"/>
  <c r="BV41" i="12" s="1"/>
  <c r="BU10" i="12"/>
  <c r="BT10" i="12"/>
  <c r="BS10" i="12"/>
  <c r="BR10" i="12"/>
  <c r="BQ10" i="12"/>
  <c r="BP10" i="12"/>
  <c r="BO10" i="12"/>
  <c r="BO41" i="12" s="1"/>
  <c r="BN10" i="12"/>
  <c r="BN41" i="12" s="1"/>
  <c r="BM10" i="12"/>
  <c r="BL10" i="12"/>
  <c r="BK10" i="12"/>
  <c r="BJ10" i="12"/>
  <c r="BI10" i="12"/>
  <c r="BH10" i="12"/>
  <c r="BG10" i="12"/>
  <c r="BG41" i="12" s="1"/>
  <c r="BF10" i="12"/>
  <c r="BF41" i="12" s="1"/>
  <c r="BE10" i="12"/>
  <c r="BD10" i="12"/>
  <c r="BC10" i="12"/>
  <c r="BB10" i="12"/>
  <c r="BA10" i="12"/>
  <c r="AZ10" i="12"/>
  <c r="AY10" i="12"/>
  <c r="AY41" i="12" s="1"/>
  <c r="AX10" i="12"/>
  <c r="AX41" i="12" s="1"/>
  <c r="AW10" i="12"/>
  <c r="AV10" i="12"/>
  <c r="AU10" i="12"/>
  <c r="AT10" i="12"/>
  <c r="AS10" i="12"/>
  <c r="AR10" i="12"/>
  <c r="AQ10" i="12"/>
  <c r="AQ41" i="12" s="1"/>
  <c r="AP10" i="12"/>
  <c r="AP41" i="12" s="1"/>
  <c r="AO10" i="12"/>
  <c r="AN10" i="12"/>
  <c r="AM10" i="12"/>
  <c r="AL10" i="12"/>
  <c r="AK10" i="12"/>
  <c r="AJ10" i="12"/>
  <c r="AI10" i="12"/>
  <c r="AI41" i="12" s="1"/>
  <c r="AH10" i="12"/>
  <c r="AH41" i="12" s="1"/>
  <c r="CF8" i="12"/>
  <c r="CE8" i="12"/>
  <c r="CE39" i="12" s="1"/>
  <c r="CD8" i="12"/>
  <c r="CC8" i="12"/>
  <c r="CC39" i="12" s="1"/>
  <c r="CB8" i="12"/>
  <c r="CB39" i="12" s="1"/>
  <c r="CA8" i="12"/>
  <c r="CA39" i="12" s="1"/>
  <c r="BZ8" i="12"/>
  <c r="BY8" i="12"/>
  <c r="BX8" i="12"/>
  <c r="BW8" i="12"/>
  <c r="BV8" i="12"/>
  <c r="BU8" i="12"/>
  <c r="BU39" i="12" s="1"/>
  <c r="BT8" i="12"/>
  <c r="BT39" i="12" s="1"/>
  <c r="BS8" i="12"/>
  <c r="BS39" i="12" s="1"/>
  <c r="BR8" i="12"/>
  <c r="BQ8" i="12"/>
  <c r="BP8" i="12"/>
  <c r="BO8" i="12"/>
  <c r="BN8" i="12"/>
  <c r="BM8" i="12"/>
  <c r="BM39" i="12" s="1"/>
  <c r="BL8" i="12"/>
  <c r="BL39" i="12" s="1"/>
  <c r="BK8" i="12"/>
  <c r="BK39" i="12" s="1"/>
  <c r="BJ8" i="12"/>
  <c r="BI8" i="12"/>
  <c r="BH8" i="12"/>
  <c r="BG8" i="12"/>
  <c r="BF8" i="12"/>
  <c r="BE8" i="12"/>
  <c r="BE39" i="12" s="1"/>
  <c r="BD8" i="12"/>
  <c r="BD39" i="12" s="1"/>
  <c r="BC8" i="12"/>
  <c r="BC39" i="12" s="1"/>
  <c r="BB8" i="12"/>
  <c r="BA8" i="12"/>
  <c r="AZ8" i="12"/>
  <c r="AY8" i="12"/>
  <c r="AY39" i="12" s="1"/>
  <c r="AX8" i="12"/>
  <c r="AW8" i="12"/>
  <c r="AW39" i="12" s="1"/>
  <c r="AV8" i="12"/>
  <c r="AV39" i="12" s="1"/>
  <c r="AU8" i="12"/>
  <c r="AU39" i="12" s="1"/>
  <c r="AT8" i="12"/>
  <c r="AS8" i="12"/>
  <c r="AR8" i="12"/>
  <c r="AQ8" i="12"/>
  <c r="AQ39" i="12" s="1"/>
  <c r="AP8" i="12"/>
  <c r="AO8" i="12"/>
  <c r="AO39" i="12" s="1"/>
  <c r="AN8" i="12"/>
  <c r="AN39" i="12" s="1"/>
  <c r="AM8" i="12"/>
  <c r="AM39" i="12" s="1"/>
  <c r="AL8" i="12"/>
  <c r="AK8" i="12"/>
  <c r="AJ8" i="12"/>
  <c r="AI8" i="12"/>
  <c r="AI39" i="12" s="1"/>
  <c r="AH8" i="12"/>
  <c r="CF38" i="12"/>
  <c r="CE38" i="12"/>
  <c r="CD38" i="12"/>
  <c r="BX38" i="12"/>
  <c r="BW38" i="12"/>
  <c r="BV38" i="12"/>
  <c r="BR38" i="12"/>
  <c r="BP38" i="12"/>
  <c r="BO38" i="12"/>
  <c r="BN38" i="12"/>
  <c r="BH38" i="12"/>
  <c r="BD7" i="12"/>
  <c r="BC7" i="12"/>
  <c r="AZ7" i="12"/>
  <c r="AZ38" i="12" s="1"/>
  <c r="AV7" i="12"/>
  <c r="AU7" i="12"/>
  <c r="AR7" i="12"/>
  <c r="AR38" i="12" s="1"/>
  <c r="AN7" i="12"/>
  <c r="AM7" i="12"/>
  <c r="AJ7" i="12"/>
  <c r="AJ38" i="12" s="1"/>
  <c r="CF6" i="12"/>
  <c r="CD6" i="12"/>
  <c r="CC6" i="12"/>
  <c r="CC37" i="12" s="1"/>
  <c r="CB6" i="12"/>
  <c r="BY6" i="12"/>
  <c r="BY37" i="12" s="1"/>
  <c r="BX6" i="12"/>
  <c r="BV6" i="12"/>
  <c r="BU6" i="12"/>
  <c r="BU37" i="12" s="1"/>
  <c r="BT6" i="12"/>
  <c r="BQ6" i="12"/>
  <c r="BQ37" i="12" s="1"/>
  <c r="BP6" i="12"/>
  <c r="BN6" i="12"/>
  <c r="BM6" i="12"/>
  <c r="BL6" i="12"/>
  <c r="BI6" i="12"/>
  <c r="BI37" i="12" s="1"/>
  <c r="BH6" i="12"/>
  <c r="AX6" i="12"/>
  <c r="AW6" i="12"/>
  <c r="AH6" i="12"/>
  <c r="AS22" i="10"/>
  <c r="BQ142" i="10"/>
  <c r="BO133" i="10"/>
  <c r="BF133" i="10"/>
  <c r="AW133" i="10"/>
  <c r="AM133" i="10"/>
  <c r="BL142" i="9"/>
  <c r="AY141" i="9"/>
  <c r="BK137" i="9"/>
  <c r="CB134" i="9"/>
  <c r="BT134" i="9"/>
  <c r="BL134" i="9"/>
  <c r="BD134" i="9"/>
  <c r="AV134" i="9"/>
  <c r="AN134" i="9"/>
  <c r="CE133" i="9"/>
  <c r="BW133" i="9"/>
  <c r="BO133" i="9"/>
  <c r="BG133" i="9"/>
  <c r="AY133" i="9"/>
  <c r="AQ133" i="9"/>
  <c r="AI133" i="9"/>
  <c r="BY87" i="12"/>
  <c r="BM87" i="12"/>
  <c r="BC87" i="12"/>
  <c r="AS87" i="12"/>
  <c r="CD112" i="9"/>
  <c r="CC112" i="9"/>
  <c r="BV112" i="9"/>
  <c r="BU112" i="9"/>
  <c r="BR112" i="9"/>
  <c r="BN112" i="9"/>
  <c r="BM112" i="9"/>
  <c r="BJ112" i="9"/>
  <c r="BF112" i="9"/>
  <c r="BE112" i="9"/>
  <c r="BB112" i="9"/>
  <c r="AX112" i="9"/>
  <c r="AW112" i="9"/>
  <c r="AT112" i="9"/>
  <c r="AP112" i="9"/>
  <c r="AO112" i="9"/>
  <c r="AL112" i="9"/>
  <c r="AH112" i="9"/>
  <c r="CC111" i="9"/>
  <c r="BU111" i="9"/>
  <c r="BM111" i="9"/>
  <c r="BE111" i="9"/>
  <c r="AW111" i="9"/>
  <c r="AO111" i="9"/>
  <c r="CC83" i="12"/>
  <c r="BS83" i="12"/>
  <c r="CE99" i="9"/>
  <c r="CD99" i="9"/>
  <c r="CB99" i="9"/>
  <c r="CA99" i="9"/>
  <c r="BY99" i="9"/>
  <c r="BW99" i="9"/>
  <c r="BV99" i="9"/>
  <c r="BU99" i="9"/>
  <c r="BT99" i="9"/>
  <c r="BS99" i="9"/>
  <c r="BR99" i="9"/>
  <c r="BQ99" i="9"/>
  <c r="BP99" i="9"/>
  <c r="BO99" i="9"/>
  <c r="BN99" i="9"/>
  <c r="BM99" i="9"/>
  <c r="BL99" i="9"/>
  <c r="CC97" i="9"/>
  <c r="BY97" i="9"/>
  <c r="BU97" i="9"/>
  <c r="BQ97" i="9"/>
  <c r="BM97" i="9"/>
  <c r="BI97" i="9"/>
  <c r="BE97" i="9"/>
  <c r="BB97" i="9"/>
  <c r="CD92" i="9"/>
  <c r="BZ92" i="9"/>
  <c r="BY92" i="9"/>
  <c r="BV92" i="9"/>
  <c r="BR92" i="9"/>
  <c r="BQ92" i="9"/>
  <c r="BN92" i="9"/>
  <c r="BJ92" i="9"/>
  <c r="BI92" i="9"/>
  <c r="BF92" i="9"/>
  <c r="BB92" i="9"/>
  <c r="BA92" i="9"/>
  <c r="AX92" i="9"/>
  <c r="AT92" i="9"/>
  <c r="AS92" i="9"/>
  <c r="AP92" i="9"/>
  <c r="AL92" i="9"/>
  <c r="AK92" i="9"/>
  <c r="AH92" i="9"/>
  <c r="BY79" i="12"/>
  <c r="BQ79" i="12"/>
  <c r="BI79" i="12"/>
  <c r="BA79" i="12"/>
  <c r="AY79" i="12"/>
  <c r="AX79" i="12"/>
  <c r="AW79" i="12"/>
  <c r="AV79" i="12"/>
  <c r="AU79" i="12"/>
  <c r="AT79" i="12"/>
  <c r="AS79" i="12"/>
  <c r="AR79" i="12"/>
  <c r="AQ79" i="12"/>
  <c r="CB75" i="12"/>
  <c r="BT75" i="12"/>
  <c r="BN75" i="12"/>
  <c r="BL75" i="12"/>
  <c r="BF75" i="12"/>
  <c r="BD75" i="12"/>
  <c r="AX75" i="12"/>
  <c r="AV75" i="12"/>
  <c r="AX135" i="10"/>
  <c r="CE80" i="9"/>
  <c r="CD80" i="9"/>
  <c r="BZ80" i="9"/>
  <c r="BY80" i="9"/>
  <c r="BW80" i="9"/>
  <c r="BV80" i="9"/>
  <c r="BR80" i="9"/>
  <c r="BQ80" i="9"/>
  <c r="BO80" i="9"/>
  <c r="BN80" i="9"/>
  <c r="BJ80" i="9"/>
  <c r="BI80" i="9"/>
  <c r="BG80" i="9"/>
  <c r="BF80" i="9"/>
  <c r="BB80" i="9"/>
  <c r="BA80" i="9"/>
  <c r="AY80" i="9"/>
  <c r="AX80" i="9"/>
  <c r="AT80" i="9"/>
  <c r="AS80" i="9"/>
  <c r="AQ80" i="9"/>
  <c r="AP80" i="9"/>
  <c r="AL80" i="9"/>
  <c r="AK80" i="9"/>
  <c r="AI80" i="9"/>
  <c r="AH80" i="9"/>
  <c r="CD143" i="9"/>
  <c r="BV143" i="10"/>
  <c r="BN143" i="9"/>
  <c r="BF143" i="9"/>
  <c r="AX143" i="9"/>
  <c r="AR143" i="10"/>
  <c r="AP143" i="10"/>
  <c r="AJ143" i="10"/>
  <c r="AH143" i="9"/>
  <c r="CF69" i="9"/>
  <c r="CF89" i="12" s="1"/>
  <c r="CE69" i="9"/>
  <c r="CD69" i="9"/>
  <c r="CC69" i="9"/>
  <c r="CB69" i="9"/>
  <c r="CA69" i="9"/>
  <c r="BZ69" i="9"/>
  <c r="BZ89" i="12" s="1"/>
  <c r="BY69" i="9"/>
  <c r="BX69" i="9"/>
  <c r="BX89" i="12" s="1"/>
  <c r="BW69" i="9"/>
  <c r="BV69" i="9"/>
  <c r="BU69" i="9"/>
  <c r="BT69" i="9"/>
  <c r="BS69" i="9"/>
  <c r="BR69" i="9"/>
  <c r="BR89" i="12" s="1"/>
  <c r="BQ69" i="9"/>
  <c r="CC88" i="12"/>
  <c r="CA88" i="12"/>
  <c r="BU88" i="12"/>
  <c r="BS88" i="12"/>
  <c r="BM88" i="12"/>
  <c r="BK88" i="12"/>
  <c r="BE88" i="12"/>
  <c r="BC88" i="12"/>
  <c r="AW88" i="12"/>
  <c r="AU88" i="12"/>
  <c r="CE84" i="12"/>
  <c r="BY84" i="12"/>
  <c r="BW84" i="12"/>
  <c r="BO84" i="12"/>
  <c r="CB50" i="9"/>
  <c r="BT50" i="9"/>
  <c r="BL50" i="9"/>
  <c r="BD50" i="9"/>
  <c r="AN50" i="9"/>
  <c r="CD50" i="9"/>
  <c r="BZ50" i="9"/>
  <c r="BY50" i="9"/>
  <c r="BV50" i="9"/>
  <c r="BR50" i="9"/>
  <c r="BQ50" i="9"/>
  <c r="BN50" i="9"/>
  <c r="BJ50" i="9"/>
  <c r="BI50" i="9"/>
  <c r="BF50" i="9"/>
  <c r="BB50" i="9"/>
  <c r="BA50" i="9"/>
  <c r="AX50" i="9"/>
  <c r="AT50" i="9"/>
  <c r="AS50" i="9"/>
  <c r="AP50" i="9"/>
  <c r="AL50" i="9"/>
  <c r="AK50" i="9"/>
  <c r="AH50" i="9"/>
  <c r="CC45" i="9"/>
  <c r="BY45" i="9"/>
  <c r="BU45" i="9"/>
  <c r="BQ45" i="9"/>
  <c r="BM45" i="9"/>
  <c r="BI45" i="9"/>
  <c r="BE45" i="9"/>
  <c r="BA45" i="9"/>
  <c r="AW45" i="9"/>
  <c r="AS45" i="9"/>
  <c r="AO45" i="9"/>
  <c r="AK45" i="9"/>
  <c r="BD45" i="9"/>
  <c r="CF40" i="9"/>
  <c r="CE40" i="9"/>
  <c r="CB40" i="9"/>
  <c r="BX40" i="9"/>
  <c r="BW40" i="9"/>
  <c r="BT40" i="9"/>
  <c r="BP40" i="9"/>
  <c r="BO40" i="9"/>
  <c r="BL40" i="9"/>
  <c r="BH40" i="9"/>
  <c r="BG40" i="9"/>
  <c r="BD40" i="9"/>
  <c r="AZ40" i="9"/>
  <c r="AY40" i="9"/>
  <c r="AV40" i="9"/>
  <c r="AR40" i="9"/>
  <c r="AQ40" i="9"/>
  <c r="AN40" i="9"/>
  <c r="AJ40" i="9"/>
  <c r="AI40" i="9"/>
  <c r="CE80" i="12"/>
  <c r="CA80" i="12"/>
  <c r="BY80" i="12"/>
  <c r="BW80" i="12"/>
  <c r="BS80" i="12"/>
  <c r="BQ80" i="12"/>
  <c r="BO80" i="12"/>
  <c r="BK80" i="12"/>
  <c r="BI80" i="12"/>
  <c r="BG80" i="12"/>
  <c r="BC80" i="12"/>
  <c r="BA80" i="12"/>
  <c r="AY80" i="12"/>
  <c r="AU80" i="12"/>
  <c r="AS80" i="12"/>
  <c r="AQ80" i="12"/>
  <c r="BO34" i="9"/>
  <c r="CF34" i="9"/>
  <c r="CC34" i="9"/>
  <c r="BY34" i="9"/>
  <c r="BX34" i="9"/>
  <c r="BU34" i="9"/>
  <c r="BQ34" i="9"/>
  <c r="BP34" i="9"/>
  <c r="BM34" i="9"/>
  <c r="CC76" i="12"/>
  <c r="CA76" i="12"/>
  <c r="BY76" i="12"/>
  <c r="BU76" i="12"/>
  <c r="BS76" i="12"/>
  <c r="BQ76" i="12"/>
  <c r="BM76" i="12"/>
  <c r="BK76" i="12"/>
  <c r="BI76" i="12"/>
  <c r="BE76" i="12"/>
  <c r="BD138" i="9"/>
  <c r="BC76" i="12"/>
  <c r="BA76" i="12"/>
  <c r="AW76" i="12"/>
  <c r="AU76" i="12"/>
  <c r="AS76" i="12"/>
  <c r="CE22" i="10"/>
  <c r="CF134" i="9"/>
  <c r="CD134" i="9"/>
  <c r="BZ134" i="9"/>
  <c r="BS22" i="10"/>
  <c r="BR134" i="9"/>
  <c r="BP134" i="9"/>
  <c r="BK22" i="10"/>
  <c r="BJ134" i="9"/>
  <c r="BH134" i="9"/>
  <c r="BF134" i="9"/>
  <c r="BC22" i="10"/>
  <c r="AU22" i="10"/>
  <c r="AT134" i="9"/>
  <c r="AR134" i="9"/>
  <c r="AM22" i="10"/>
  <c r="AL134" i="9"/>
  <c r="AJ134" i="9"/>
  <c r="AH134" i="9"/>
  <c r="CF22" i="9"/>
  <c r="CB22" i="9"/>
  <c r="CA22" i="9"/>
  <c r="BX22" i="9"/>
  <c r="BT22" i="9"/>
  <c r="BS22" i="9"/>
  <c r="BP22" i="9"/>
  <c r="BL22" i="9"/>
  <c r="BK22" i="9"/>
  <c r="BH22" i="9"/>
  <c r="BD22" i="9"/>
  <c r="BD75" i="9" s="1"/>
  <c r="BD76" i="9" s="1"/>
  <c r="BC22" i="9"/>
  <c r="AZ22" i="9"/>
  <c r="AV22" i="9"/>
  <c r="AU22" i="9"/>
  <c r="AR22" i="9"/>
  <c r="AN22" i="9"/>
  <c r="AM22" i="9"/>
  <c r="AJ22" i="9"/>
  <c r="BP142" i="9"/>
  <c r="BJ142" i="9"/>
  <c r="BH142" i="9"/>
  <c r="BF142" i="9"/>
  <c r="BE142" i="9"/>
  <c r="AT142" i="9"/>
  <c r="AR142" i="9"/>
  <c r="AP142" i="9"/>
  <c r="AL142" i="9"/>
  <c r="AJ142" i="9"/>
  <c r="CF142" i="9"/>
  <c r="CC142" i="9"/>
  <c r="CA142" i="10"/>
  <c r="BS142" i="10"/>
  <c r="BQ142" i="9"/>
  <c r="BY16" i="9"/>
  <c r="AK16" i="9"/>
  <c r="CF29" i="12"/>
  <c r="CE29" i="12"/>
  <c r="CB29" i="12"/>
  <c r="CA29" i="12"/>
  <c r="BY29" i="12"/>
  <c r="BX29" i="12"/>
  <c r="BW29" i="12"/>
  <c r="BU29" i="12"/>
  <c r="BT29" i="12"/>
  <c r="BS29" i="12"/>
  <c r="BQ29" i="12"/>
  <c r="BP29" i="12"/>
  <c r="BO29" i="12"/>
  <c r="BM29" i="12"/>
  <c r="BL29" i="12"/>
  <c r="BK29" i="12"/>
  <c r="BI29" i="12"/>
  <c r="BH29" i="12"/>
  <c r="BG29" i="12"/>
  <c r="BE29" i="12"/>
  <c r="BD29" i="12"/>
  <c r="BC29" i="12"/>
  <c r="BA29" i="12"/>
  <c r="AZ29" i="12"/>
  <c r="AY29" i="12"/>
  <c r="AW29" i="12"/>
  <c r="AV29" i="12"/>
  <c r="AU29" i="12"/>
  <c r="AS29" i="12"/>
  <c r="AR29" i="12"/>
  <c r="AQ29" i="12"/>
  <c r="AO29" i="12"/>
  <c r="AN29" i="12"/>
  <c r="AM29" i="12"/>
  <c r="AL29" i="12"/>
  <c r="AK29" i="12"/>
  <c r="AJ29" i="12"/>
  <c r="AI29" i="12"/>
  <c r="CE133" i="10"/>
  <c r="CD133" i="10"/>
  <c r="CC133" i="9"/>
  <c r="CB133" i="10"/>
  <c r="CA133" i="9"/>
  <c r="BZ133" i="9"/>
  <c r="BY133" i="9"/>
  <c r="BX133" i="9"/>
  <c r="BW133" i="10"/>
  <c r="BV133" i="10"/>
  <c r="BU133" i="9"/>
  <c r="BT133" i="10"/>
  <c r="BS133" i="10"/>
  <c r="BR133" i="10"/>
  <c r="BQ133" i="10"/>
  <c r="BN133" i="10"/>
  <c r="BM133" i="10"/>
  <c r="BL133" i="10"/>
  <c r="BK133" i="10"/>
  <c r="BJ133" i="10"/>
  <c r="BI133" i="10"/>
  <c r="BG133" i="10"/>
  <c r="BF133" i="9"/>
  <c r="BE133" i="9"/>
  <c r="BD133" i="10"/>
  <c r="BC133" i="10"/>
  <c r="BB133" i="10"/>
  <c r="BA133" i="10"/>
  <c r="AY133" i="10"/>
  <c r="AX133" i="10"/>
  <c r="AW133" i="9"/>
  <c r="AV133" i="10"/>
  <c r="AU133" i="9"/>
  <c r="AT133" i="10"/>
  <c r="AS133" i="10"/>
  <c r="AQ133" i="10"/>
  <c r="AP133" i="10"/>
  <c r="AO133" i="9"/>
  <c r="AN133" i="10"/>
  <c r="AM133" i="9"/>
  <c r="AL133" i="9"/>
  <c r="AK133" i="10"/>
  <c r="AI133" i="10"/>
  <c r="AH133" i="10"/>
  <c r="CC137" i="10"/>
  <c r="BY137" i="9"/>
  <c r="BX137" i="9"/>
  <c r="BQ137" i="9"/>
  <c r="BP137" i="9"/>
  <c r="BO137" i="9"/>
  <c r="BI137" i="9"/>
  <c r="BH137" i="9"/>
  <c r="BG137" i="9"/>
  <c r="BA137" i="9"/>
  <c r="AZ137" i="9"/>
  <c r="AY137" i="9"/>
  <c r="AX137" i="9"/>
  <c r="AW137" i="9"/>
  <c r="AU137" i="10"/>
  <c r="AS137" i="9"/>
  <c r="AR137" i="9"/>
  <c r="AQ137" i="9"/>
  <c r="AO137" i="9"/>
  <c r="AN137" i="9"/>
  <c r="AK137" i="9"/>
  <c r="AJ137" i="9"/>
  <c r="AI137" i="9"/>
  <c r="CF141" i="9"/>
  <c r="CB141" i="9"/>
  <c r="CA141" i="9"/>
  <c r="BZ141" i="9"/>
  <c r="BX141" i="9"/>
  <c r="BT141" i="9"/>
  <c r="BS141" i="9"/>
  <c r="BR141" i="9"/>
  <c r="AV141" i="9"/>
  <c r="AN141" i="9"/>
  <c r="AM141" i="9"/>
  <c r="AI141" i="10"/>
  <c r="CF50" i="8"/>
  <c r="CE50" i="8"/>
  <c r="CD50" i="8"/>
  <c r="CC50" i="8"/>
  <c r="CB50" i="8"/>
  <c r="CA50" i="8"/>
  <c r="BZ50" i="8"/>
  <c r="BY50" i="8"/>
  <c r="BX50" i="8"/>
  <c r="BW50" i="8"/>
  <c r="BV50" i="8"/>
  <c r="BU50" i="8"/>
  <c r="BT50" i="8"/>
  <c r="BS50" i="8"/>
  <c r="BR50" i="8"/>
  <c r="BQ50" i="8"/>
  <c r="BZ69" i="7"/>
  <c r="BR69" i="7"/>
  <c r="AD60" i="7"/>
  <c r="V60" i="7"/>
  <c r="CE60" i="7"/>
  <c r="BJ60" i="7"/>
  <c r="S60" i="7"/>
  <c r="CE98" i="6"/>
  <c r="CC98" i="6"/>
  <c r="CD98" i="6"/>
  <c r="CB98" i="6"/>
  <c r="BZ98" i="6"/>
  <c r="CF98" i="6"/>
  <c r="CA98" i="6"/>
  <c r="BJ87"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BI87" i="6"/>
  <c r="BD87" i="6"/>
  <c r="BB87" i="6"/>
  <c r="BA87" i="6"/>
  <c r="AW87" i="6"/>
  <c r="AV87" i="6"/>
  <c r="BB86" i="6"/>
  <c r="AW86" i="6"/>
  <c r="AV86" i="6"/>
  <c r="AU86" i="6"/>
  <c r="CE85" i="6"/>
  <c r="CA85" i="6"/>
  <c r="BY85" i="6"/>
  <c r="BW85" i="6"/>
  <c r="BS85" i="6"/>
  <c r="BO85" i="6"/>
  <c r="CE90" i="12"/>
  <c r="CD90" i="12"/>
  <c r="BY90" i="12"/>
  <c r="BW90" i="12"/>
  <c r="BV90" i="12"/>
  <c r="BQ90" i="12"/>
  <c r="BO90" i="12"/>
  <c r="BN90" i="12"/>
  <c r="BI90" i="12"/>
  <c r="BG90" i="12"/>
  <c r="BF90" i="12"/>
  <c r="BA90" i="12"/>
  <c r="AY90" i="12"/>
  <c r="AX90" i="12"/>
  <c r="AS90" i="12"/>
  <c r="AQ90" i="12"/>
  <c r="AP90" i="12"/>
  <c r="AK90" i="12"/>
  <c r="AI90" i="12"/>
  <c r="AH90" i="12"/>
  <c r="CF69" i="7"/>
  <c r="CD69" i="7"/>
  <c r="CC69" i="7"/>
  <c r="CB69" i="7"/>
  <c r="CA69" i="7"/>
  <c r="BY69" i="7"/>
  <c r="BX69" i="7"/>
  <c r="BW69" i="7"/>
  <c r="BV69" i="7"/>
  <c r="BU69" i="7"/>
  <c r="BT69" i="7"/>
  <c r="BS69" i="7"/>
  <c r="BQ69" i="7"/>
  <c r="CF69" i="6"/>
  <c r="CE69" i="6"/>
  <c r="CD69" i="6"/>
  <c r="CC69" i="6"/>
  <c r="CB69" i="6"/>
  <c r="CA69" i="6"/>
  <c r="BZ69" i="6"/>
  <c r="BY69" i="6"/>
  <c r="BX69" i="6"/>
  <c r="BW69" i="6"/>
  <c r="BV69" i="6"/>
  <c r="BU69" i="6"/>
  <c r="BT69" i="6"/>
  <c r="BS69" i="6"/>
  <c r="BR69" i="6"/>
  <c r="BQ69" i="6"/>
  <c r="BZ60" i="7"/>
  <c r="BR60" i="7"/>
  <c r="BB60" i="7"/>
  <c r="AT60" i="7"/>
  <c r="AL60" i="7"/>
  <c r="N60" i="7"/>
  <c r="F60" i="7"/>
  <c r="CD60" i="6"/>
  <c r="BY60" i="7"/>
  <c r="BW60" i="7"/>
  <c r="BQ60" i="6"/>
  <c r="BO60" i="7"/>
  <c r="BN60" i="6"/>
  <c r="BI60" i="7"/>
  <c r="BG60" i="7"/>
  <c r="BA60" i="6"/>
  <c r="AY60" i="7"/>
  <c r="AX60" i="6"/>
  <c r="AS60" i="7"/>
  <c r="AQ60" i="7"/>
  <c r="AK60" i="6"/>
  <c r="AI60" i="7"/>
  <c r="AH60" i="6"/>
  <c r="AC60" i="7"/>
  <c r="AA60" i="7"/>
  <c r="U60" i="6"/>
  <c r="R60" i="6"/>
  <c r="M60" i="7"/>
  <c r="K60" i="7"/>
  <c r="E60" i="6"/>
  <c r="CF60" i="6"/>
  <c r="CE60" i="6"/>
  <c r="BZ60" i="6"/>
  <c r="BX60" i="6"/>
  <c r="BT60" i="6"/>
  <c r="BR60" i="6"/>
  <c r="BP60" i="6"/>
  <c r="BJ60" i="6"/>
  <c r="BI60" i="6"/>
  <c r="BH60" i="6"/>
  <c r="AZ60" i="6"/>
  <c r="AY60" i="6"/>
  <c r="AT60" i="6"/>
  <c r="AR60" i="6"/>
  <c r="AN60" i="6"/>
  <c r="AL60" i="6"/>
  <c r="AJ60" i="6"/>
  <c r="AD60" i="6"/>
  <c r="AC60" i="6"/>
  <c r="AB60" i="6"/>
  <c r="T60" i="6"/>
  <c r="S60" i="6"/>
  <c r="N60" i="6"/>
  <c r="L60" i="6"/>
  <c r="H60" i="6"/>
  <c r="F60" i="6"/>
  <c r="D60" i="6"/>
  <c r="CE82" i="12"/>
  <c r="CC82" i="12"/>
  <c r="CB82" i="12"/>
  <c r="BY82" i="12"/>
  <c r="BW82" i="12"/>
  <c r="BU82" i="12"/>
  <c r="BT82" i="12"/>
  <c r="BQ82" i="12"/>
  <c r="BO82" i="12"/>
  <c r="BM82" i="12"/>
  <c r="BL82" i="12"/>
  <c r="BI82" i="12"/>
  <c r="BG82" i="12"/>
  <c r="BE82" i="12"/>
  <c r="BD82" i="12"/>
  <c r="BA82" i="12"/>
  <c r="AY82" i="12"/>
  <c r="AW82" i="12"/>
  <c r="AV82" i="12"/>
  <c r="AS82" i="12"/>
  <c r="AQ82" i="12"/>
  <c r="AO82" i="12"/>
  <c r="AN82" i="12"/>
  <c r="AK82" i="12"/>
  <c r="AI82" i="12"/>
  <c r="BF86" i="6"/>
  <c r="BD86" i="6"/>
  <c r="AX86" i="6"/>
  <c r="CE43" i="6"/>
  <c r="CD43" i="6"/>
  <c r="CB43" i="6"/>
  <c r="CA43" i="6"/>
  <c r="BY43" i="6"/>
  <c r="BW43" i="6"/>
  <c r="BV43" i="6"/>
  <c r="BU43" i="6"/>
  <c r="BT43" i="6"/>
  <c r="BS43" i="6"/>
  <c r="BR43" i="6"/>
  <c r="BQ43" i="6"/>
  <c r="BP43" i="6"/>
  <c r="BO43" i="6"/>
  <c r="BN43" i="6"/>
  <c r="BM43" i="6"/>
  <c r="BM86" i="6" s="1"/>
  <c r="BL43" i="6"/>
  <c r="CF9" i="12"/>
  <c r="CD9" i="12"/>
  <c r="BX9" i="12"/>
  <c r="BV9" i="12"/>
  <c r="BU9" i="12"/>
  <c r="BP9" i="12"/>
  <c r="BN9" i="12"/>
  <c r="BK38" i="6"/>
  <c r="BH9" i="12"/>
  <c r="BF9" i="12"/>
  <c r="BA9" i="12"/>
  <c r="AZ9" i="12"/>
  <c r="AX9" i="12"/>
  <c r="AR9" i="12"/>
  <c r="AP9" i="12"/>
  <c r="AJ9" i="12"/>
  <c r="AH9" i="12"/>
  <c r="AE38" i="7"/>
  <c r="BR38" i="6"/>
  <c r="AW38" i="6"/>
  <c r="AA38" i="7"/>
  <c r="Z38" i="7"/>
  <c r="X38" i="7"/>
  <c r="S38" i="7"/>
  <c r="Q38" i="7"/>
  <c r="P38" i="7"/>
  <c r="H38" i="7"/>
  <c r="F38" i="6"/>
  <c r="CE38" i="6"/>
  <c r="CD38" i="6"/>
  <c r="CC38" i="6"/>
  <c r="CB38" i="6"/>
  <c r="BY38" i="6"/>
  <c r="BV38" i="6"/>
  <c r="BS38" i="6"/>
  <c r="BQ38" i="6"/>
  <c r="BN38" i="6"/>
  <c r="BL38" i="6"/>
  <c r="BI38" i="6"/>
  <c r="BG38" i="6"/>
  <c r="BF38" i="6"/>
  <c r="BD38" i="6"/>
  <c r="BA38" i="6"/>
  <c r="AY38" i="6"/>
  <c r="AX38" i="6"/>
  <c r="AS38" i="6"/>
  <c r="AP38" i="6"/>
  <c r="AO38" i="6"/>
  <c r="AM38" i="6"/>
  <c r="AK38" i="6"/>
  <c r="AH38" i="6"/>
  <c r="AC38" i="6"/>
  <c r="AA38" i="6"/>
  <c r="Z38" i="6"/>
  <c r="U38" i="6"/>
  <c r="S38" i="6"/>
  <c r="R38" i="6"/>
  <c r="M38" i="6"/>
  <c r="J38" i="6"/>
  <c r="I38" i="6"/>
  <c r="H38" i="6"/>
  <c r="E38" i="6"/>
  <c r="CB54" i="12"/>
  <c r="BZ54" i="12"/>
  <c r="BY54" i="12"/>
  <c r="BT54" i="12"/>
  <c r="BR54" i="12"/>
  <c r="BQ54" i="12"/>
  <c r="BL54" i="12"/>
  <c r="BJ54" i="12"/>
  <c r="BI54" i="12"/>
  <c r="BE54" i="12"/>
  <c r="BD54" i="12"/>
  <c r="BB54" i="12"/>
  <c r="BA54" i="12"/>
  <c r="AV54" i="12"/>
  <c r="AT54" i="12"/>
  <c r="AS54" i="12"/>
  <c r="AN54" i="12"/>
  <c r="AL54" i="12"/>
  <c r="AK54" i="12"/>
  <c r="AJ54" i="12"/>
  <c r="CE81" i="12"/>
  <c r="CC81" i="12"/>
  <c r="BW81" i="12"/>
  <c r="BU81" i="12"/>
  <c r="BO81" i="12"/>
  <c r="BM81" i="12"/>
  <c r="BL81" i="12"/>
  <c r="BG81" i="12"/>
  <c r="BE81" i="12"/>
  <c r="BD81" i="12"/>
  <c r="AY81" i="12"/>
  <c r="AW81" i="12"/>
  <c r="AV81" i="12"/>
  <c r="AR81" i="12"/>
  <c r="AQ81" i="12"/>
  <c r="AO81" i="12"/>
  <c r="AN81" i="12"/>
  <c r="AI81" i="12"/>
  <c r="CE88" i="6"/>
  <c r="BW88" i="6"/>
  <c r="BV88" i="6"/>
  <c r="BV27" i="6"/>
  <c r="BZ27" i="6"/>
  <c r="BX27" i="6"/>
  <c r="BU27" i="6"/>
  <c r="BT27" i="6"/>
  <c r="BR27" i="6"/>
  <c r="CC20" i="7"/>
  <c r="CB20" i="7"/>
  <c r="BZ20" i="7"/>
  <c r="BU20" i="7"/>
  <c r="BR20" i="7"/>
  <c r="BM20" i="7"/>
  <c r="BE20" i="7"/>
  <c r="BD20" i="7"/>
  <c r="AW20" i="7"/>
  <c r="AV20" i="7"/>
  <c r="AT20" i="7"/>
  <c r="AO20" i="7"/>
  <c r="AL20" i="7"/>
  <c r="AG20" i="7"/>
  <c r="Y20" i="7"/>
  <c r="X20" i="7"/>
  <c r="Q20" i="7"/>
  <c r="P20" i="7"/>
  <c r="N20" i="7"/>
  <c r="I20" i="7"/>
  <c r="F20" i="7"/>
  <c r="CF20" i="6"/>
  <c r="CC20" i="6"/>
  <c r="CA20" i="6"/>
  <c r="BX20" i="6"/>
  <c r="BU20" i="6"/>
  <c r="BS20" i="6"/>
  <c r="BP20" i="6"/>
  <c r="BM20" i="6"/>
  <c r="BH20" i="6"/>
  <c r="BE20" i="6"/>
  <c r="BD20" i="6"/>
  <c r="BC20" i="6"/>
  <c r="AW20" i="6"/>
  <c r="AU20" i="6"/>
  <c r="AR20" i="6"/>
  <c r="AO20" i="6"/>
  <c r="AM20" i="6"/>
  <c r="AJ20" i="6"/>
  <c r="AG20" i="6"/>
  <c r="AB20" i="6"/>
  <c r="Z20" i="6"/>
  <c r="Y20" i="6"/>
  <c r="W20" i="6"/>
  <c r="Q20" i="6"/>
  <c r="O20" i="6"/>
  <c r="L20" i="6"/>
  <c r="I20" i="6"/>
  <c r="G20" i="6"/>
  <c r="D20" i="6"/>
  <c r="CA77" i="12"/>
  <c r="BY77" i="12"/>
  <c r="BX77" i="12"/>
  <c r="BS77" i="12"/>
  <c r="BQ77" i="12"/>
  <c r="BK77" i="12"/>
  <c r="BI77" i="12"/>
  <c r="BC77" i="12"/>
  <c r="BA77" i="12"/>
  <c r="AU77" i="12"/>
  <c r="AS77" i="12"/>
  <c r="AM77" i="12"/>
  <c r="AK77" i="12"/>
  <c r="BK78" i="6"/>
  <c r="BP14" i="6"/>
  <c r="BO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F13"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BC10" i="7"/>
  <c r="AU10" i="7"/>
  <c r="AM10" i="7"/>
  <c r="AE10" i="7"/>
  <c r="W10" i="7"/>
  <c r="BW10" i="7"/>
  <c r="BQ10" i="7"/>
  <c r="BP10" i="7"/>
  <c r="BO10" i="7"/>
  <c r="BM10" i="6"/>
  <c r="BG10" i="7"/>
  <c r="BA10" i="7"/>
  <c r="AY10" i="6"/>
  <c r="AW10" i="6"/>
  <c r="AS10" i="7"/>
  <c r="AQ10" i="7"/>
  <c r="AK10" i="7"/>
  <c r="AI10" i="7"/>
  <c r="AD10" i="6"/>
  <c r="AA10" i="7"/>
  <c r="Y10" i="6"/>
  <c r="U10" i="7"/>
  <c r="Q10" i="6"/>
  <c r="K10" i="7"/>
  <c r="E10" i="7"/>
  <c r="D10" i="7"/>
  <c r="CF10" i="6"/>
  <c r="CD10" i="6"/>
  <c r="CC10" i="6"/>
  <c r="CA10" i="6"/>
  <c r="BY10" i="6"/>
  <c r="BW10" i="6"/>
  <c r="BS10" i="6"/>
  <c r="BQ10" i="6"/>
  <c r="BP10" i="6"/>
  <c r="BK10" i="6"/>
  <c r="BH10" i="6"/>
  <c r="BF10" i="6"/>
  <c r="BE10" i="6"/>
  <c r="BC10" i="6"/>
  <c r="BA10" i="6"/>
  <c r="AX10" i="6"/>
  <c r="AU10" i="6"/>
  <c r="AS10" i="6"/>
  <c r="AR10" i="6"/>
  <c r="AM10" i="6"/>
  <c r="AK10" i="6"/>
  <c r="AJ10" i="6"/>
  <c r="AI10" i="6"/>
  <c r="AH10" i="6"/>
  <c r="AG10" i="6"/>
  <c r="AE10" i="6"/>
  <c r="AB10" i="6"/>
  <c r="Z10" i="6"/>
  <c r="W10" i="6"/>
  <c r="U10" i="6"/>
  <c r="T10" i="6"/>
  <c r="O10" i="6"/>
  <c r="M10" i="6"/>
  <c r="L10" i="6"/>
  <c r="K10" i="6"/>
  <c r="J10" i="6"/>
  <c r="G10" i="6"/>
  <c r="D10" i="6"/>
  <c r="CF6" i="6"/>
  <c r="CE6" i="6"/>
  <c r="CD6" i="6"/>
  <c r="CC6" i="6"/>
  <c r="CB6" i="6"/>
  <c r="CA6" i="6"/>
  <c r="BZ6" i="6"/>
  <c r="BY6" i="6"/>
  <c r="BX6" i="6"/>
  <c r="BW6" i="6"/>
  <c r="BV6" i="6"/>
  <c r="BU6" i="6"/>
  <c r="BT6" i="6"/>
  <c r="BS6" i="6"/>
  <c r="BR6" i="6"/>
  <c r="BQ6" i="6"/>
  <c r="BP6" i="6"/>
  <c r="BO6" i="6"/>
  <c r="BN6" i="6"/>
  <c r="BM6" i="6"/>
  <c r="BL6" i="6"/>
  <c r="BK6" i="6"/>
  <c r="BJ6" i="6"/>
  <c r="BI6" i="6"/>
  <c r="BH6" i="6"/>
  <c r="BH80" i="6" s="1"/>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B80" i="6" s="1"/>
  <c r="AA6" i="6"/>
  <c r="Z6" i="6"/>
  <c r="Y6" i="6"/>
  <c r="X6" i="6"/>
  <c r="W6" i="6"/>
  <c r="V6" i="6"/>
  <c r="U6" i="6"/>
  <c r="T6" i="6"/>
  <c r="S6" i="6"/>
  <c r="R6" i="6"/>
  <c r="Q6" i="6"/>
  <c r="P6" i="6"/>
  <c r="O6" i="6"/>
  <c r="N6" i="6"/>
  <c r="M6" i="6"/>
  <c r="L6" i="6"/>
  <c r="K6" i="6"/>
  <c r="J6" i="6"/>
  <c r="I6" i="6"/>
  <c r="H6" i="6"/>
  <c r="G6" i="6"/>
  <c r="F6" i="6"/>
  <c r="E6" i="6"/>
  <c r="D6" i="6"/>
  <c r="CF5" i="6"/>
  <c r="CE5" i="6"/>
  <c r="CD5" i="6"/>
  <c r="CC5" i="6"/>
  <c r="CB5" i="6"/>
  <c r="CA5" i="6"/>
  <c r="BZ5" i="6"/>
  <c r="BY5" i="6"/>
  <c r="BX5" i="6"/>
  <c r="BW5" i="6"/>
  <c r="BV5" i="6"/>
  <c r="BU5" i="6"/>
  <c r="BT5" i="6"/>
  <c r="BS5" i="6"/>
  <c r="BR5" i="6"/>
  <c r="BQ5" i="6"/>
  <c r="BD15" i="5"/>
  <c r="BK9" i="5"/>
  <c r="BD7" i="5"/>
  <c r="BY6" i="5"/>
  <c r="AK6" i="5"/>
  <c r="CF12" i="4"/>
  <c r="CD12" i="4"/>
  <c r="CC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I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O9" i="3"/>
  <c r="N9" i="3"/>
  <c r="I9" i="3"/>
  <c r="G9" i="3"/>
  <c r="F9" i="3"/>
  <c r="AB11" i="5" l="1"/>
  <c r="BH11" i="5"/>
  <c r="BX27" i="7"/>
  <c r="K78" i="6"/>
  <c r="AA78" i="6"/>
  <c r="AQ78" i="6"/>
  <c r="BG78" i="6"/>
  <c r="BW78" i="6"/>
  <c r="J80" i="6"/>
  <c r="R80" i="6"/>
  <c r="Z80" i="6"/>
  <c r="AH80" i="6"/>
  <c r="AP80" i="6"/>
  <c r="AX80" i="6"/>
  <c r="BN80" i="6"/>
  <c r="BG10" i="6"/>
  <c r="BG77" i="6" s="1"/>
  <c r="S10" i="7"/>
  <c r="S10" i="6"/>
  <c r="S77" i="6" s="1"/>
  <c r="CE10" i="7"/>
  <c r="CE10" i="6"/>
  <c r="CE77" i="6" s="1"/>
  <c r="AV79" i="6"/>
  <c r="BD79" i="6"/>
  <c r="BT79" i="6"/>
  <c r="G79" i="6"/>
  <c r="O79" i="6"/>
  <c r="W79" i="6"/>
  <c r="AE79" i="6"/>
  <c r="AM79" i="6"/>
  <c r="G78" i="6"/>
  <c r="O78" i="6"/>
  <c r="W78" i="6"/>
  <c r="AE78" i="6"/>
  <c r="AM78" i="6"/>
  <c r="AU78" i="6"/>
  <c r="BC78" i="6"/>
  <c r="BS78" i="6"/>
  <c r="CA78" i="6"/>
  <c r="AJ77" i="12"/>
  <c r="AR77" i="12"/>
  <c r="AZ77" i="12"/>
  <c r="BH77" i="12"/>
  <c r="BP77" i="12"/>
  <c r="CF77" i="12"/>
  <c r="CC27" i="6"/>
  <c r="CA88" i="6"/>
  <c r="AJ81" i="12"/>
  <c r="AZ81" i="12"/>
  <c r="BH81" i="12"/>
  <c r="BP81" i="12"/>
  <c r="BX81" i="12"/>
  <c r="CF81" i="12"/>
  <c r="AO54" i="12"/>
  <c r="AW54" i="12"/>
  <c r="BM54" i="12"/>
  <c r="BU54" i="12"/>
  <c r="CC54" i="12"/>
  <c r="X38" i="6"/>
  <c r="I38" i="7"/>
  <c r="Y38" i="7"/>
  <c r="Y38" i="6"/>
  <c r="AG38" i="7"/>
  <c r="AG38" i="6"/>
  <c r="BE38" i="6"/>
  <c r="BM38" i="6"/>
  <c r="AN9" i="12"/>
  <c r="AV9" i="12"/>
  <c r="BD9" i="12"/>
  <c r="BL9" i="12"/>
  <c r="BT9" i="12"/>
  <c r="CB9" i="12"/>
  <c r="BW86" i="6"/>
  <c r="BV85" i="6"/>
  <c r="CD85" i="6"/>
  <c r="BA86" i="6"/>
  <c r="BJ78" i="6"/>
  <c r="O10" i="7"/>
  <c r="BK10" i="7"/>
  <c r="BQ80" i="6"/>
  <c r="AJ80" i="6"/>
  <c r="AI78" i="6"/>
  <c r="K80" i="6"/>
  <c r="S80" i="6"/>
  <c r="AA80" i="6"/>
  <c r="AI80" i="6"/>
  <c r="AQ80" i="6"/>
  <c r="AY80" i="6"/>
  <c r="BG80" i="6"/>
  <c r="BO80" i="6"/>
  <c r="BW80" i="6"/>
  <c r="CE80" i="6"/>
  <c r="J78" i="6"/>
  <c r="R78" i="6"/>
  <c r="Z78" i="6"/>
  <c r="AH78" i="6"/>
  <c r="AH77" i="6"/>
  <c r="AP78" i="6"/>
  <c r="AX78" i="6"/>
  <c r="BF78" i="6"/>
  <c r="BN78" i="6"/>
  <c r="BV78" i="6"/>
  <c r="CD78" i="6"/>
  <c r="BV10" i="6"/>
  <c r="L10" i="7"/>
  <c r="T10" i="7"/>
  <c r="AB10" i="7"/>
  <c r="AJ10" i="7"/>
  <c r="AR10" i="7"/>
  <c r="AZ10" i="7"/>
  <c r="BH10" i="7"/>
  <c r="BX10" i="7"/>
  <c r="CF10" i="7"/>
  <c r="AW79" i="6"/>
  <c r="BE79" i="6"/>
  <c r="BU79" i="6"/>
  <c r="CC79" i="6"/>
  <c r="H79" i="6"/>
  <c r="P79" i="6"/>
  <c r="X79" i="6"/>
  <c r="AF79" i="6"/>
  <c r="AN79" i="6"/>
  <c r="P20" i="6"/>
  <c r="AE20" i="6"/>
  <c r="AT20" i="6"/>
  <c r="BF20" i="6"/>
  <c r="BF77" i="6" s="1"/>
  <c r="E20" i="6"/>
  <c r="E20" i="7"/>
  <c r="M20" i="6"/>
  <c r="M20" i="7"/>
  <c r="U20" i="6"/>
  <c r="U20" i="7"/>
  <c r="AC20" i="6"/>
  <c r="AC20" i="7"/>
  <c r="AK20" i="6"/>
  <c r="AK20" i="7"/>
  <c r="AS20" i="6"/>
  <c r="BA20" i="6"/>
  <c r="BA20" i="7"/>
  <c r="BI20" i="6"/>
  <c r="BI20" i="7"/>
  <c r="BQ20" i="6"/>
  <c r="BQ77" i="6" s="1"/>
  <c r="BQ20" i="7"/>
  <c r="BY20" i="6"/>
  <c r="BY20" i="7"/>
  <c r="BN86" i="6"/>
  <c r="BQ84" i="6"/>
  <c r="BL88" i="6"/>
  <c r="BT88" i="6"/>
  <c r="CB88" i="6"/>
  <c r="AK81" i="12"/>
  <c r="AS81" i="12"/>
  <c r="BA81" i="12"/>
  <c r="BI81" i="12"/>
  <c r="BQ81" i="12"/>
  <c r="BY81" i="12"/>
  <c r="BY86" i="6"/>
  <c r="AH54" i="12"/>
  <c r="AP54" i="12"/>
  <c r="AX54" i="12"/>
  <c r="BF54" i="12"/>
  <c r="BN54" i="12"/>
  <c r="BV54" i="12"/>
  <c r="CD54" i="12"/>
  <c r="AN38" i="6"/>
  <c r="J38" i="7"/>
  <c r="R38" i="7"/>
  <c r="AO9" i="12"/>
  <c r="AO38" i="7"/>
  <c r="AW9" i="12"/>
  <c r="BE9" i="12"/>
  <c r="BM9" i="12"/>
  <c r="BU40" i="12"/>
  <c r="BU95" i="12"/>
  <c r="BU11" i="12"/>
  <c r="CC9" i="12"/>
  <c r="CC38" i="7"/>
  <c r="BZ78" i="6"/>
  <c r="AR80" i="6"/>
  <c r="BS10" i="7"/>
  <c r="AS20" i="7"/>
  <c r="CD60" i="7"/>
  <c r="D80" i="6"/>
  <c r="AZ80" i="6"/>
  <c r="BF80" i="6"/>
  <c r="M10" i="7"/>
  <c r="BI10" i="7"/>
  <c r="BY10" i="7"/>
  <c r="AL77" i="12"/>
  <c r="AT77" i="12"/>
  <c r="BB77" i="12"/>
  <c r="BJ77" i="12"/>
  <c r="BR77" i="12"/>
  <c r="BZ77" i="12"/>
  <c r="V20" i="7"/>
  <c r="V20" i="6"/>
  <c r="AD20" i="7"/>
  <c r="AD20" i="6"/>
  <c r="BB20" i="7"/>
  <c r="BB20" i="6"/>
  <c r="BJ20" i="7"/>
  <c r="BJ20" i="6"/>
  <c r="BO86" i="6"/>
  <c r="K38" i="7"/>
  <c r="BO38" i="7"/>
  <c r="BP85" i="6"/>
  <c r="BX85" i="6"/>
  <c r="CF85" i="6"/>
  <c r="BC86" i="6"/>
  <c r="BK86" i="6"/>
  <c r="CE69" i="7"/>
  <c r="M79" i="6"/>
  <c r="AD10" i="7"/>
  <c r="CA10" i="7"/>
  <c r="D20" i="7"/>
  <c r="AH60" i="7"/>
  <c r="BR80" i="6"/>
  <c r="E80" i="6"/>
  <c r="M80" i="6"/>
  <c r="U77" i="6"/>
  <c r="U80" i="6"/>
  <c r="AC77" i="6"/>
  <c r="AC80" i="6"/>
  <c r="AK77" i="6"/>
  <c r="AK80" i="6"/>
  <c r="AS80" i="6"/>
  <c r="BA77" i="6"/>
  <c r="BA80" i="6"/>
  <c r="BI80" i="6"/>
  <c r="D78" i="6"/>
  <c r="L78" i="6"/>
  <c r="T78" i="6"/>
  <c r="AB78" i="6"/>
  <c r="AJ78" i="6"/>
  <c r="AR78" i="6"/>
  <c r="AZ78" i="6"/>
  <c r="BH78" i="6"/>
  <c r="BP78" i="6"/>
  <c r="BX78" i="6"/>
  <c r="CF78" i="6"/>
  <c r="AA10" i="6"/>
  <c r="AA77" i="6" s="1"/>
  <c r="AZ10" i="6"/>
  <c r="AZ77" i="6" s="1"/>
  <c r="BX10" i="6"/>
  <c r="F10" i="6"/>
  <c r="F77" i="6" s="1"/>
  <c r="F10" i="7"/>
  <c r="N10" i="6"/>
  <c r="N10" i="7"/>
  <c r="V10" i="6"/>
  <c r="V10" i="7"/>
  <c r="AL10" i="6"/>
  <c r="AL10" i="7"/>
  <c r="AT10" i="6"/>
  <c r="AT77" i="6" s="1"/>
  <c r="AT10" i="7"/>
  <c r="BB10" i="6"/>
  <c r="BB10" i="7"/>
  <c r="BJ10" i="6"/>
  <c r="BJ10" i="7"/>
  <c r="BR10" i="6"/>
  <c r="BR10" i="7"/>
  <c r="BZ10" i="6"/>
  <c r="BZ10" i="7"/>
  <c r="AC10" i="7"/>
  <c r="AC10" i="6"/>
  <c r="BI10" i="6"/>
  <c r="BI77" i="6" s="1"/>
  <c r="AQ79" i="6"/>
  <c r="AY79" i="6"/>
  <c r="BG79" i="6"/>
  <c r="J79" i="6"/>
  <c r="R79" i="6"/>
  <c r="Z79" i="6"/>
  <c r="AH79" i="6"/>
  <c r="AP79" i="6"/>
  <c r="AX79" i="6"/>
  <c r="BF79" i="6"/>
  <c r="F20" i="6"/>
  <c r="T20" i="6"/>
  <c r="AH20" i="6"/>
  <c r="AV20" i="6"/>
  <c r="BK20" i="6"/>
  <c r="BZ20" i="6"/>
  <c r="G20" i="7"/>
  <c r="O20" i="7"/>
  <c r="W20" i="7"/>
  <c r="AE20" i="7"/>
  <c r="AM20" i="7"/>
  <c r="AU20" i="7"/>
  <c r="BC20" i="7"/>
  <c r="BK20" i="7"/>
  <c r="BS20" i="7"/>
  <c r="CA20" i="7"/>
  <c r="BP86" i="6"/>
  <c r="BL27" i="6"/>
  <c r="BP27" i="7"/>
  <c r="BP27" i="6"/>
  <c r="CF27" i="7"/>
  <c r="BN27" i="7"/>
  <c r="BN88" i="6"/>
  <c r="BV87" i="6"/>
  <c r="CD88" i="6"/>
  <c r="AM81" i="12"/>
  <c r="AU81" i="12"/>
  <c r="BC81" i="12"/>
  <c r="BK81" i="12"/>
  <c r="BS81" i="12"/>
  <c r="BS86" i="6"/>
  <c r="CA81" i="12"/>
  <c r="CA86" i="6"/>
  <c r="AR54" i="12"/>
  <c r="AZ54" i="12"/>
  <c r="BH54" i="12"/>
  <c r="BP54" i="12"/>
  <c r="BX54" i="12"/>
  <c r="CF54" i="12"/>
  <c r="P38" i="6"/>
  <c r="BT38" i="6"/>
  <c r="D38" i="7"/>
  <c r="D38" i="6"/>
  <c r="D77" i="6" s="1"/>
  <c r="L38" i="7"/>
  <c r="L38" i="6"/>
  <c r="L77" i="6" s="1"/>
  <c r="T38" i="7"/>
  <c r="T38" i="6"/>
  <c r="AB38" i="7"/>
  <c r="AB38" i="6"/>
  <c r="AJ38" i="6"/>
  <c r="AJ77" i="6" s="1"/>
  <c r="AR38" i="6"/>
  <c r="AR77" i="6" s="1"/>
  <c r="AZ38" i="6"/>
  <c r="BH38" i="6"/>
  <c r="BP38" i="6"/>
  <c r="BX38" i="6"/>
  <c r="BX84" i="6" s="1"/>
  <c r="CF38" i="6"/>
  <c r="CF84" i="6" s="1"/>
  <c r="K38" i="6"/>
  <c r="AI9" i="12"/>
  <c r="AI38" i="7"/>
  <c r="AI38" i="6"/>
  <c r="AQ9" i="12"/>
  <c r="AQ38" i="7"/>
  <c r="AQ38" i="6"/>
  <c r="AY9" i="12"/>
  <c r="AY38" i="7"/>
  <c r="BG9" i="12"/>
  <c r="BG38" i="7"/>
  <c r="BO9" i="12"/>
  <c r="BO38" i="6"/>
  <c r="BW9" i="12"/>
  <c r="BW38" i="7"/>
  <c r="BW38" i="6"/>
  <c r="CE9" i="12"/>
  <c r="CE38" i="7"/>
  <c r="AC79" i="6"/>
  <c r="BR86" i="6"/>
  <c r="BJ141" i="10"/>
  <c r="AK17" i="9"/>
  <c r="BY143" i="9"/>
  <c r="BP83" i="12"/>
  <c r="BX83" i="12"/>
  <c r="CF83" i="12"/>
  <c r="AL111" i="9"/>
  <c r="BO78" i="6"/>
  <c r="BS80" i="6"/>
  <c r="CA80" i="6"/>
  <c r="F80" i="6"/>
  <c r="N80" i="6"/>
  <c r="V80" i="6"/>
  <c r="AD80" i="6"/>
  <c r="AL80" i="6"/>
  <c r="AT80" i="6"/>
  <c r="BB80" i="6"/>
  <c r="BJ80" i="6"/>
  <c r="E78" i="6"/>
  <c r="M78" i="6"/>
  <c r="U78" i="6"/>
  <c r="AC78" i="6"/>
  <c r="AK78" i="6"/>
  <c r="AS78" i="6"/>
  <c r="BA78" i="6"/>
  <c r="BI78" i="6"/>
  <c r="BQ78" i="6"/>
  <c r="BY78" i="6"/>
  <c r="AP10" i="6"/>
  <c r="AP77" i="6" s="1"/>
  <c r="BN10" i="6"/>
  <c r="BP79" i="6"/>
  <c r="AN77" i="12"/>
  <c r="AV77" i="12"/>
  <c r="BD77" i="12"/>
  <c r="BL77" i="12"/>
  <c r="BT77" i="12"/>
  <c r="CB77" i="12"/>
  <c r="H20" i="7"/>
  <c r="H20" i="6"/>
  <c r="AF20" i="7"/>
  <c r="AF20" i="6"/>
  <c r="AF77" i="6" s="1"/>
  <c r="AN20" i="7"/>
  <c r="AN20" i="6"/>
  <c r="BL20" i="7"/>
  <c r="BL20" i="6"/>
  <c r="BT20" i="7"/>
  <c r="BT20" i="6"/>
  <c r="BI86" i="6"/>
  <c r="BQ86" i="6"/>
  <c r="BM27" i="6"/>
  <c r="CB27" i="6"/>
  <c r="CB79" i="6" s="1"/>
  <c r="BW87" i="6"/>
  <c r="CE87" i="6"/>
  <c r="Q38" i="6"/>
  <c r="AE38" i="6"/>
  <c r="AE77" i="6" s="1"/>
  <c r="BU38" i="6"/>
  <c r="AS79" i="6"/>
  <c r="BS88" i="6"/>
  <c r="BP20" i="7"/>
  <c r="BN60" i="7"/>
  <c r="BY80" i="6"/>
  <c r="BP77" i="6"/>
  <c r="BP80" i="6"/>
  <c r="S78" i="6"/>
  <c r="CE78" i="6"/>
  <c r="BT80" i="6"/>
  <c r="CB80" i="6"/>
  <c r="G80" i="6"/>
  <c r="O80" i="6"/>
  <c r="W80" i="6"/>
  <c r="AE80" i="6"/>
  <c r="AM80" i="6"/>
  <c r="AU80" i="6"/>
  <c r="BC80" i="6"/>
  <c r="BK80" i="6"/>
  <c r="F78" i="6"/>
  <c r="V78" i="6"/>
  <c r="AL78" i="6"/>
  <c r="BB78" i="6"/>
  <c r="BR78" i="6"/>
  <c r="E10" i="6"/>
  <c r="E77" i="6" s="1"/>
  <c r="R10" i="6"/>
  <c r="R77" i="6" s="1"/>
  <c r="AQ10" i="6"/>
  <c r="AQ77" i="6" s="1"/>
  <c r="BO10" i="6"/>
  <c r="BO77" i="6" s="1"/>
  <c r="H10" i="7"/>
  <c r="H10" i="6"/>
  <c r="P10" i="7"/>
  <c r="P10" i="6"/>
  <c r="X10" i="7"/>
  <c r="X10" i="6"/>
  <c r="AF10" i="7"/>
  <c r="AF10" i="6"/>
  <c r="AN10" i="7"/>
  <c r="AN10" i="6"/>
  <c r="AV10" i="7"/>
  <c r="AV10" i="6"/>
  <c r="BD10" i="7"/>
  <c r="BD10" i="6"/>
  <c r="BD77" i="6" s="1"/>
  <c r="BL10" i="7"/>
  <c r="BL10" i="6"/>
  <c r="BT10" i="7"/>
  <c r="BT10" i="6"/>
  <c r="BT77" i="6" s="1"/>
  <c r="CB10" i="7"/>
  <c r="CB10" i="6"/>
  <c r="BA79" i="6"/>
  <c r="D79" i="6"/>
  <c r="L79" i="6"/>
  <c r="T79" i="6"/>
  <c r="AB79" i="6"/>
  <c r="AJ79" i="6"/>
  <c r="AR79" i="6"/>
  <c r="AZ79" i="6"/>
  <c r="BH79" i="6"/>
  <c r="X20" i="6"/>
  <c r="AL20" i="6"/>
  <c r="AL77" i="6" s="1"/>
  <c r="AZ20" i="6"/>
  <c r="BN20" i="6"/>
  <c r="CB20" i="6"/>
  <c r="BJ86" i="6"/>
  <c r="BN27" i="6"/>
  <c r="CD27" i="6"/>
  <c r="BR27" i="7"/>
  <c r="BZ27" i="7"/>
  <c r="AF38" i="6"/>
  <c r="AV38" i="6"/>
  <c r="N38" i="6"/>
  <c r="N38" i="7"/>
  <c r="V38" i="6"/>
  <c r="V77" i="6" s="1"/>
  <c r="V38" i="7"/>
  <c r="AD38" i="6"/>
  <c r="AD77" i="6" s="1"/>
  <c r="AD38" i="7"/>
  <c r="AL38" i="6"/>
  <c r="AT38" i="6"/>
  <c r="BB38" i="6"/>
  <c r="BB77" i="6" s="1"/>
  <c r="BJ38" i="6"/>
  <c r="BJ77" i="6" s="1"/>
  <c r="BZ38" i="6"/>
  <c r="AK9" i="12"/>
  <c r="AK38" i="7"/>
  <c r="AS9" i="12"/>
  <c r="BA40" i="12"/>
  <c r="BA95" i="12"/>
  <c r="BI9" i="12"/>
  <c r="BQ9" i="12"/>
  <c r="BY9" i="12"/>
  <c r="N78" i="6"/>
  <c r="BI79" i="6"/>
  <c r="BU38" i="7"/>
  <c r="R60" i="7"/>
  <c r="T80" i="6"/>
  <c r="T77" i="6"/>
  <c r="AB77" i="6"/>
  <c r="BH77" i="6"/>
  <c r="AY78" i="6"/>
  <c r="I10" i="7"/>
  <c r="I78" i="6"/>
  <c r="I10" i="6"/>
  <c r="Q10" i="7"/>
  <c r="Q78" i="6"/>
  <c r="Y10" i="7"/>
  <c r="Y78" i="6"/>
  <c r="AG10" i="7"/>
  <c r="AG78" i="6"/>
  <c r="AO10" i="7"/>
  <c r="AO78" i="6"/>
  <c r="AO10" i="6"/>
  <c r="AW10" i="7"/>
  <c r="AW78" i="6"/>
  <c r="BE10" i="7"/>
  <c r="BE78" i="6"/>
  <c r="BM10" i="7"/>
  <c r="BM78" i="6"/>
  <c r="BU10" i="7"/>
  <c r="BU78" i="6"/>
  <c r="BU10" i="6"/>
  <c r="CC10" i="7"/>
  <c r="CC78" i="6"/>
  <c r="AT79" i="6"/>
  <c r="BB79" i="6"/>
  <c r="BJ79" i="6"/>
  <c r="BR79" i="6"/>
  <c r="BZ79" i="6"/>
  <c r="E79" i="6"/>
  <c r="U79" i="6"/>
  <c r="AK79" i="6"/>
  <c r="K79" i="6"/>
  <c r="S79" i="6"/>
  <c r="AA79" i="6"/>
  <c r="AI79" i="6"/>
  <c r="AH77" i="12"/>
  <c r="AP77" i="12"/>
  <c r="AX77" i="12"/>
  <c r="BF77" i="12"/>
  <c r="BN77" i="12"/>
  <c r="BV77" i="12"/>
  <c r="CD77" i="12"/>
  <c r="J20" i="7"/>
  <c r="Z20" i="7"/>
  <c r="AH20" i="7"/>
  <c r="BF20" i="7"/>
  <c r="BN20" i="7"/>
  <c r="CD20" i="7"/>
  <c r="CF27" i="6"/>
  <c r="BS27" i="7"/>
  <c r="BS27" i="6"/>
  <c r="BS77" i="6" s="1"/>
  <c r="CA27" i="7"/>
  <c r="CA27" i="6"/>
  <c r="CA77" i="6" s="1"/>
  <c r="BV27" i="7"/>
  <c r="CD27" i="7"/>
  <c r="CD84" i="6"/>
  <c r="BQ88" i="6"/>
  <c r="BY27" i="7"/>
  <c r="BY88" i="6"/>
  <c r="AH81" i="12"/>
  <c r="AP81" i="12"/>
  <c r="AX81" i="12"/>
  <c r="BF81" i="12"/>
  <c r="BN81" i="12"/>
  <c r="BV81" i="12"/>
  <c r="BV86" i="6"/>
  <c r="CD81" i="12"/>
  <c r="CD86" i="6"/>
  <c r="AM54" i="12"/>
  <c r="AU54" i="12"/>
  <c r="BC54" i="12"/>
  <c r="BK54" i="12"/>
  <c r="BS54" i="12"/>
  <c r="CA54" i="12"/>
  <c r="G38" i="6"/>
  <c r="G38" i="7"/>
  <c r="AM38" i="7"/>
  <c r="BS38" i="7"/>
  <c r="BU86" i="6"/>
  <c r="BT85" i="6"/>
  <c r="CB85" i="6"/>
  <c r="AD78" i="6"/>
  <c r="AY10" i="7"/>
  <c r="F38" i="7"/>
  <c r="CA143" i="10"/>
  <c r="H77" i="6"/>
  <c r="N20" i="6"/>
  <c r="N77" i="6" s="1"/>
  <c r="BR20" i="6"/>
  <c r="BR77" i="6" s="1"/>
  <c r="K20" i="6"/>
  <c r="K77" i="6" s="1"/>
  <c r="K20" i="7"/>
  <c r="S20" i="6"/>
  <c r="S20" i="7"/>
  <c r="AA20" i="6"/>
  <c r="AA20" i="7"/>
  <c r="AI20" i="6"/>
  <c r="AI77" i="6" s="1"/>
  <c r="AI20" i="7"/>
  <c r="AQ20" i="6"/>
  <c r="AQ20" i="7"/>
  <c r="AY20" i="6"/>
  <c r="AY77" i="6" s="1"/>
  <c r="AY20" i="7"/>
  <c r="BG20" i="6"/>
  <c r="BG20" i="7"/>
  <c r="BO20" i="6"/>
  <c r="BO20" i="7"/>
  <c r="BW20" i="6"/>
  <c r="BW77" i="6" s="1"/>
  <c r="BW20" i="7"/>
  <c r="CE20" i="6"/>
  <c r="CE20" i="7"/>
  <c r="J20" i="6"/>
  <c r="J77" i="6" s="1"/>
  <c r="R20" i="7"/>
  <c r="R20" i="6"/>
  <c r="AP20" i="7"/>
  <c r="AP20" i="6"/>
  <c r="AX20" i="7"/>
  <c r="AX20" i="6"/>
  <c r="AX77" i="6" s="1"/>
  <c r="BV20" i="7"/>
  <c r="BV20" i="6"/>
  <c r="BV77" i="6" s="1"/>
  <c r="CD20" i="6"/>
  <c r="CD77" i="6" s="1"/>
  <c r="BL86" i="6"/>
  <c r="BL27" i="7"/>
  <c r="BT27" i="7"/>
  <c r="CE84" i="6"/>
  <c r="AF38" i="7"/>
  <c r="AN38" i="7"/>
  <c r="AV38" i="7"/>
  <c r="BD38" i="7"/>
  <c r="BL38" i="7"/>
  <c r="BT38" i="7"/>
  <c r="CB38" i="7"/>
  <c r="O38" i="7"/>
  <c r="O38" i="6"/>
  <c r="O77" i="6" s="1"/>
  <c r="W38" i="7"/>
  <c r="W38" i="6"/>
  <c r="W77" i="6" s="1"/>
  <c r="AM9" i="12"/>
  <c r="AU9" i="12"/>
  <c r="AU38" i="7"/>
  <c r="AU38" i="6"/>
  <c r="AU77" i="6" s="1"/>
  <c r="BC9" i="12"/>
  <c r="BC38" i="7"/>
  <c r="BC38" i="6"/>
  <c r="BK9" i="12"/>
  <c r="BK38" i="7"/>
  <c r="BS9" i="12"/>
  <c r="CA9" i="12"/>
  <c r="CA38" i="7"/>
  <c r="CA38" i="6"/>
  <c r="CA84" i="6" s="1"/>
  <c r="J60" i="7"/>
  <c r="J60" i="6"/>
  <c r="Z60" i="6"/>
  <c r="Z77" i="6" s="1"/>
  <c r="Z60" i="7"/>
  <c r="AP60" i="7"/>
  <c r="AP60" i="6"/>
  <c r="BF60" i="6"/>
  <c r="BF60" i="7"/>
  <c r="BV60" i="7"/>
  <c r="BV60" i="6"/>
  <c r="BV84" i="6" s="1"/>
  <c r="AM90" i="12"/>
  <c r="AU90" i="12"/>
  <c r="BC90" i="12"/>
  <c r="BK90" i="12"/>
  <c r="BS90" i="12"/>
  <c r="CA90" i="12"/>
  <c r="AT78" i="6"/>
  <c r="L80" i="6"/>
  <c r="AY87" i="6"/>
  <c r="BG87" i="6"/>
  <c r="G10" i="7"/>
  <c r="AX60" i="7"/>
  <c r="AH82" i="12"/>
  <c r="AP82" i="12"/>
  <c r="AX82" i="12"/>
  <c r="BF82" i="12"/>
  <c r="BN82" i="12"/>
  <c r="BV82" i="12"/>
  <c r="CD82" i="12"/>
  <c r="AN90" i="12"/>
  <c r="AV90" i="12"/>
  <c r="BD90" i="12"/>
  <c r="BL90" i="12"/>
  <c r="BT90" i="12"/>
  <c r="CB90" i="12"/>
  <c r="N79" i="6"/>
  <c r="AD79" i="6"/>
  <c r="CC85" i="6"/>
  <c r="AB20" i="7"/>
  <c r="E60" i="7"/>
  <c r="U60" i="7"/>
  <c r="AK60" i="7"/>
  <c r="BA60" i="7"/>
  <c r="BQ60" i="7"/>
  <c r="AU141" i="10"/>
  <c r="BC141" i="10"/>
  <c r="BK141" i="10"/>
  <c r="AQ16" i="9"/>
  <c r="AY16" i="9"/>
  <c r="BG16" i="9"/>
  <c r="BO16" i="9"/>
  <c r="BW16" i="9"/>
  <c r="CE16" i="9"/>
  <c r="BD137" i="10"/>
  <c r="AS16" i="9"/>
  <c r="BU142" i="10"/>
  <c r="BB142" i="10"/>
  <c r="AN22" i="10"/>
  <c r="AV134" i="10"/>
  <c r="AV22" i="10"/>
  <c r="BD22" i="10"/>
  <c r="BL22" i="10"/>
  <c r="BT22" i="10"/>
  <c r="CB22" i="10"/>
  <c r="AN143" i="10"/>
  <c r="BJ111" i="9"/>
  <c r="BS137" i="9"/>
  <c r="BG141" i="9"/>
  <c r="BT142" i="9"/>
  <c r="BX141" i="10"/>
  <c r="CE142" i="10"/>
  <c r="AO77" i="12"/>
  <c r="AW77" i="12"/>
  <c r="BE77" i="12"/>
  <c r="BM77" i="12"/>
  <c r="BU77" i="12"/>
  <c r="CC77" i="12"/>
  <c r="BO27" i="6"/>
  <c r="BO79" i="6" s="1"/>
  <c r="BO27" i="7"/>
  <c r="BW27" i="6"/>
  <c r="BW79" i="6" s="1"/>
  <c r="BW27" i="7"/>
  <c r="CE27" i="6"/>
  <c r="CE79" i="6" s="1"/>
  <c r="BM27" i="7"/>
  <c r="BM88" i="6"/>
  <c r="BU27" i="7"/>
  <c r="BU88" i="6"/>
  <c r="CC88" i="6"/>
  <c r="AL81" i="12"/>
  <c r="AT81" i="12"/>
  <c r="BB81" i="12"/>
  <c r="BJ81" i="12"/>
  <c r="BR81" i="12"/>
  <c r="BZ81" i="12"/>
  <c r="AI54" i="12"/>
  <c r="AQ54" i="12"/>
  <c r="AY54" i="12"/>
  <c r="BG54" i="12"/>
  <c r="BO54" i="12"/>
  <c r="BW54" i="12"/>
  <c r="CE54" i="12"/>
  <c r="E38" i="7"/>
  <c r="M38" i="7"/>
  <c r="U38" i="7"/>
  <c r="AC38" i="7"/>
  <c r="AS38" i="7"/>
  <c r="BA38" i="7"/>
  <c r="BI38" i="7"/>
  <c r="BQ38" i="7"/>
  <c r="BY38" i="7"/>
  <c r="K60" i="6"/>
  <c r="AF60" i="6"/>
  <c r="AQ60" i="6"/>
  <c r="BL60" i="6"/>
  <c r="BW60" i="6"/>
  <c r="BW84" i="6" s="1"/>
  <c r="D60" i="7"/>
  <c r="L60" i="7"/>
  <c r="T60" i="7"/>
  <c r="AB60" i="7"/>
  <c r="AJ60" i="7"/>
  <c r="AR60" i="7"/>
  <c r="AZ60" i="7"/>
  <c r="BH60" i="7"/>
  <c r="BP60" i="7"/>
  <c r="BX60" i="7"/>
  <c r="CF60" i="7"/>
  <c r="AO90" i="12"/>
  <c r="AW90" i="12"/>
  <c r="BE90" i="12"/>
  <c r="BM90" i="12"/>
  <c r="BU90" i="12"/>
  <c r="CC90" i="12"/>
  <c r="BQ85" i="6"/>
  <c r="BE86" i="6"/>
  <c r="AZ20" i="7"/>
  <c r="BL141" i="10"/>
  <c r="BM137" i="10"/>
  <c r="BA16" i="9"/>
  <c r="BV142" i="10"/>
  <c r="BV142" i="9"/>
  <c r="CD142" i="10"/>
  <c r="CD142" i="9"/>
  <c r="AM142" i="10"/>
  <c r="AM142" i="9"/>
  <c r="AM140" i="9" s="1"/>
  <c r="AU142" i="10"/>
  <c r="AU142" i="9"/>
  <c r="BC142" i="10"/>
  <c r="BC142" i="9"/>
  <c r="BK142" i="10"/>
  <c r="BK142" i="9"/>
  <c r="AO22" i="9"/>
  <c r="AO134" i="9"/>
  <c r="AO132" i="9" s="1"/>
  <c r="AW22" i="9"/>
  <c r="AW134" i="9"/>
  <c r="AW132" i="9" s="1"/>
  <c r="BE22" i="9"/>
  <c r="BE134" i="9"/>
  <c r="BE132" i="9" s="1"/>
  <c r="BM22" i="9"/>
  <c r="BM134" i="9"/>
  <c r="BU22" i="9"/>
  <c r="BU134" i="9"/>
  <c r="BU132" i="9" s="1"/>
  <c r="CC22" i="9"/>
  <c r="CC134" i="9"/>
  <c r="AL22" i="9"/>
  <c r="AT22" i="9"/>
  <c r="BB22" i="9"/>
  <c r="BJ22" i="9"/>
  <c r="BR22" i="10"/>
  <c r="BR22" i="9"/>
  <c r="BZ22" i="9"/>
  <c r="AQ76" i="12"/>
  <c r="AY76" i="12"/>
  <c r="BG76" i="12"/>
  <c r="BO76" i="12"/>
  <c r="BW76" i="12"/>
  <c r="CE76" i="12"/>
  <c r="BM143" i="10"/>
  <c r="CA137" i="9"/>
  <c r="BO141" i="9"/>
  <c r="CB142" i="9"/>
  <c r="BX133" i="10"/>
  <c r="AR142" i="10"/>
  <c r="AR134" i="10"/>
  <c r="AR22" i="10"/>
  <c r="BR85" i="6"/>
  <c r="BZ85" i="6"/>
  <c r="AJ82" i="12"/>
  <c r="AR82" i="12"/>
  <c r="AZ82" i="12"/>
  <c r="BH82" i="12"/>
  <c r="BP82" i="12"/>
  <c r="BX82" i="12"/>
  <c r="CF82" i="12"/>
  <c r="V60" i="6"/>
  <c r="BB60" i="6"/>
  <c r="CD79" i="6"/>
  <c r="Q80" i="6"/>
  <c r="AG80" i="6"/>
  <c r="AW80" i="6"/>
  <c r="BM80" i="6"/>
  <c r="BZ84" i="6"/>
  <c r="BG86" i="6"/>
  <c r="L20" i="7"/>
  <c r="BX20" i="7"/>
  <c r="H60" i="7"/>
  <c r="X60" i="7"/>
  <c r="AN60" i="7"/>
  <c r="BD60" i="7"/>
  <c r="BT60" i="7"/>
  <c r="AO141" i="9"/>
  <c r="AO16" i="9"/>
  <c r="AW141" i="9"/>
  <c r="AW16" i="9"/>
  <c r="BE141" i="9"/>
  <c r="BE16" i="9"/>
  <c r="BM141" i="9"/>
  <c r="BM16" i="9"/>
  <c r="BU141" i="9"/>
  <c r="BU16" i="9"/>
  <c r="CC141" i="9"/>
  <c r="CC16" i="9"/>
  <c r="AL141" i="10"/>
  <c r="AL140" i="10" s="1"/>
  <c r="AL16" i="9"/>
  <c r="AT141" i="10"/>
  <c r="AT140" i="10" s="1"/>
  <c r="AT16" i="9"/>
  <c r="BB141" i="10"/>
  <c r="BB140" i="10" s="1"/>
  <c r="BB16" i="9"/>
  <c r="AH137" i="9"/>
  <c r="AP137" i="9"/>
  <c r="BF137" i="9"/>
  <c r="BN137" i="9"/>
  <c r="BV16" i="10"/>
  <c r="BV137" i="9"/>
  <c r="CD137" i="9"/>
  <c r="AJ133" i="10"/>
  <c r="AJ133" i="9"/>
  <c r="AR133" i="10"/>
  <c r="AR133" i="9"/>
  <c r="AZ133" i="10"/>
  <c r="AZ133" i="9"/>
  <c r="BH133" i="10"/>
  <c r="BH133" i="9"/>
  <c r="BP133" i="10"/>
  <c r="BP133" i="9"/>
  <c r="CF133" i="9"/>
  <c r="CF133" i="10"/>
  <c r="AT29" i="12"/>
  <c r="BB29" i="12"/>
  <c r="BJ29" i="12"/>
  <c r="BJ16" i="10"/>
  <c r="BR29" i="12"/>
  <c r="BZ29" i="12"/>
  <c r="BI16" i="9"/>
  <c r="BW142" i="10"/>
  <c r="CE142" i="9"/>
  <c r="AN142" i="10"/>
  <c r="AV142" i="10"/>
  <c r="BD142" i="10"/>
  <c r="BL142" i="10"/>
  <c r="AP22" i="10"/>
  <c r="AX22" i="10"/>
  <c r="BN134" i="10"/>
  <c r="BN132" i="10" s="1"/>
  <c r="BN22" i="10"/>
  <c r="BV22" i="10"/>
  <c r="AT111" i="9"/>
  <c r="AI112" i="9"/>
  <c r="AQ112" i="9"/>
  <c r="AY112" i="9"/>
  <c r="BG112" i="9"/>
  <c r="BO112" i="9"/>
  <c r="BW112" i="9"/>
  <c r="CE112" i="9"/>
  <c r="AN112" i="9"/>
  <c r="AV112" i="9"/>
  <c r="BD112" i="9"/>
  <c r="BL112" i="9"/>
  <c r="BT112" i="9"/>
  <c r="CB112" i="9"/>
  <c r="AQ87" i="12"/>
  <c r="AY87" i="12"/>
  <c r="BG87" i="12"/>
  <c r="BO87" i="12"/>
  <c r="BW87" i="12"/>
  <c r="CE87" i="12"/>
  <c r="AJ138" i="9"/>
  <c r="BW141" i="9"/>
  <c r="AK143" i="9"/>
  <c r="BE142" i="10"/>
  <c r="BF22" i="10"/>
  <c r="AX143" i="10"/>
  <c r="BV80" i="6"/>
  <c r="CD80" i="6"/>
  <c r="AW77" i="6"/>
  <c r="H78" i="6"/>
  <c r="P78" i="6"/>
  <c r="X78" i="6"/>
  <c r="AF78" i="6"/>
  <c r="AN78" i="6"/>
  <c r="AV78" i="6"/>
  <c r="BD78" i="6"/>
  <c r="BL78" i="6"/>
  <c r="BT78" i="6"/>
  <c r="CB78" i="6"/>
  <c r="J10" i="7"/>
  <c r="R10" i="7"/>
  <c r="Z10" i="7"/>
  <c r="AH10" i="7"/>
  <c r="AP10" i="7"/>
  <c r="AX10" i="7"/>
  <c r="BF10" i="7"/>
  <c r="BN10" i="7"/>
  <c r="BV10" i="7"/>
  <c r="CD10" i="7"/>
  <c r="AU79" i="6"/>
  <c r="BC79" i="6"/>
  <c r="BK79" i="6"/>
  <c r="BS79" i="6"/>
  <c r="CA79" i="6"/>
  <c r="BX79" i="6"/>
  <c r="CF79" i="6"/>
  <c r="AI77" i="12"/>
  <c r="AQ77" i="12"/>
  <c r="AY77" i="12"/>
  <c r="BG77" i="12"/>
  <c r="BO77" i="12"/>
  <c r="BW77" i="12"/>
  <c r="CE77" i="12"/>
  <c r="BQ27" i="6"/>
  <c r="BQ79" i="6" s="1"/>
  <c r="BY27" i="6"/>
  <c r="BY77" i="6" s="1"/>
  <c r="BT84" i="6"/>
  <c r="AN93" i="12"/>
  <c r="AV93" i="12"/>
  <c r="BD93" i="12"/>
  <c r="BL93" i="12"/>
  <c r="BT81" i="12"/>
  <c r="BT86" i="6"/>
  <c r="CB81" i="12"/>
  <c r="CB86" i="6"/>
  <c r="AK94" i="12"/>
  <c r="AS94" i="12"/>
  <c r="BA94" i="12"/>
  <c r="BI94" i="12"/>
  <c r="BQ94" i="12"/>
  <c r="BY94" i="12"/>
  <c r="AL9" i="12"/>
  <c r="AT9" i="12"/>
  <c r="BB9" i="12"/>
  <c r="BJ9" i="12"/>
  <c r="BR9" i="12"/>
  <c r="BZ9" i="12"/>
  <c r="M60" i="6"/>
  <c r="M77" i="6" s="1"/>
  <c r="X60" i="6"/>
  <c r="AI60" i="6"/>
  <c r="AS60" i="6"/>
  <c r="AS77" i="6" s="1"/>
  <c r="BD60" i="6"/>
  <c r="BO60" i="6"/>
  <c r="BY60" i="6"/>
  <c r="BY84" i="6" s="1"/>
  <c r="X77" i="6"/>
  <c r="BU85" i="6"/>
  <c r="AU87" i="6"/>
  <c r="BC87" i="6"/>
  <c r="BK87" i="6"/>
  <c r="AZ87" i="6"/>
  <c r="BH87" i="6"/>
  <c r="AJ20" i="7"/>
  <c r="AH16" i="9"/>
  <c r="AP16" i="9"/>
  <c r="AX16" i="9"/>
  <c r="BF16" i="9"/>
  <c r="BN16" i="9"/>
  <c r="BV141" i="10"/>
  <c r="BV140" i="10" s="1"/>
  <c r="CD141" i="10"/>
  <c r="CD140" i="10" s="1"/>
  <c r="BW137" i="10"/>
  <c r="BQ16" i="9"/>
  <c r="BX142" i="10"/>
  <c r="AO142" i="10"/>
  <c r="AW142" i="10"/>
  <c r="BM142" i="10"/>
  <c r="AI134" i="9"/>
  <c r="AI132" i="9" s="1"/>
  <c r="AQ134" i="9"/>
  <c r="AQ132" i="9" s="1"/>
  <c r="AY22" i="10"/>
  <c r="AY134" i="10"/>
  <c r="BG134" i="9"/>
  <c r="BO134" i="10"/>
  <c r="BO22" i="10"/>
  <c r="BW134" i="10"/>
  <c r="BW22" i="10"/>
  <c r="CE134" i="9"/>
  <c r="CE132" i="9" s="1"/>
  <c r="AL135" i="9"/>
  <c r="AL132" i="9" s="1"/>
  <c r="AT135" i="10"/>
  <c r="BR135" i="9"/>
  <c r="BR111" i="9"/>
  <c r="BE139" i="9"/>
  <c r="CE141" i="9"/>
  <c r="AS143" i="9"/>
  <c r="BR134" i="10"/>
  <c r="CD143" i="10"/>
  <c r="AO86" i="12"/>
  <c r="AL82" i="12"/>
  <c r="AT82" i="12"/>
  <c r="BB82" i="12"/>
  <c r="BJ82" i="12"/>
  <c r="BR82" i="12"/>
  <c r="BZ82" i="12"/>
  <c r="G60" i="7"/>
  <c r="G60" i="6"/>
  <c r="G77" i="6" s="1"/>
  <c r="O60" i="7"/>
  <c r="O60" i="6"/>
  <c r="W60" i="7"/>
  <c r="W60" i="6"/>
  <c r="AE60" i="7"/>
  <c r="AE60" i="6"/>
  <c r="AM60" i="7"/>
  <c r="AM60" i="6"/>
  <c r="AM77" i="6" s="1"/>
  <c r="AU60" i="7"/>
  <c r="AU60" i="6"/>
  <c r="BC60" i="7"/>
  <c r="BC60" i="6"/>
  <c r="BC77" i="6" s="1"/>
  <c r="BK60" i="7"/>
  <c r="BK60" i="6"/>
  <c r="BK77" i="6" s="1"/>
  <c r="BS60" i="7"/>
  <c r="BS60" i="6"/>
  <c r="BS84" i="6" s="1"/>
  <c r="CA60" i="7"/>
  <c r="CA60" i="6"/>
  <c r="AJ90" i="12"/>
  <c r="AR90" i="12"/>
  <c r="AZ90" i="12"/>
  <c r="BH90" i="12"/>
  <c r="BP90" i="12"/>
  <c r="BX90" i="12"/>
  <c r="CF90" i="12"/>
  <c r="F79" i="6"/>
  <c r="V79" i="6"/>
  <c r="AL79" i="6"/>
  <c r="BH20" i="7"/>
  <c r="CE141" i="10"/>
  <c r="CF137" i="10"/>
  <c r="BY17" i="9"/>
  <c r="BY142" i="10"/>
  <c r="AH142" i="10"/>
  <c r="AX142" i="10"/>
  <c r="BN142" i="10"/>
  <c r="AZ134" i="10"/>
  <c r="AZ22" i="10"/>
  <c r="BX22" i="10"/>
  <c r="BX134" i="10"/>
  <c r="BR34" i="9"/>
  <c r="BZ34" i="9"/>
  <c r="BW34" i="9"/>
  <c r="CE34" i="9"/>
  <c r="CE75" i="10" s="1"/>
  <c r="CE76" i="10" s="1"/>
  <c r="AT80" i="12"/>
  <c r="BB80" i="12"/>
  <c r="BJ80" i="12"/>
  <c r="BR80" i="12"/>
  <c r="BZ80" i="12"/>
  <c r="AZ143" i="10"/>
  <c r="BH143" i="10"/>
  <c r="BP143" i="10"/>
  <c r="AM80" i="9"/>
  <c r="AU80" i="9"/>
  <c r="AU135" i="9"/>
  <c r="BC80" i="9"/>
  <c r="BK80" i="9"/>
  <c r="BS80" i="9"/>
  <c r="CA80" i="9"/>
  <c r="AJ80" i="9"/>
  <c r="AR80" i="9"/>
  <c r="AZ80" i="9"/>
  <c r="BH80" i="9"/>
  <c r="BP80" i="9"/>
  <c r="BX80" i="9"/>
  <c r="CF80" i="9"/>
  <c r="AR75" i="12"/>
  <c r="AZ75" i="12"/>
  <c r="BH75" i="12"/>
  <c r="BH139" i="9"/>
  <c r="BP75" i="12"/>
  <c r="BX75" i="12"/>
  <c r="CF75" i="12"/>
  <c r="BD79" i="12"/>
  <c r="BL79" i="12"/>
  <c r="BT79" i="12"/>
  <c r="CB79" i="12"/>
  <c r="AM92" i="9"/>
  <c r="AU92" i="9"/>
  <c r="BC92" i="9"/>
  <c r="BK92" i="9"/>
  <c r="BS92" i="9"/>
  <c r="CA92" i="9"/>
  <c r="AJ92" i="9"/>
  <c r="AR92" i="9"/>
  <c r="AZ92" i="9"/>
  <c r="BH92" i="9"/>
  <c r="BP92" i="9"/>
  <c r="BX92" i="9"/>
  <c r="CF92" i="9"/>
  <c r="BS97" i="9"/>
  <c r="CA97" i="9"/>
  <c r="BH97" i="9"/>
  <c r="BP97" i="9"/>
  <c r="BX97" i="9"/>
  <c r="CF97" i="9"/>
  <c r="AM137" i="9"/>
  <c r="BM139" i="9"/>
  <c r="AN142" i="9"/>
  <c r="AN140" i="9" s="1"/>
  <c r="BA143" i="9"/>
  <c r="AN141" i="10"/>
  <c r="AN140" i="10" s="1"/>
  <c r="CE134" i="10"/>
  <c r="AZ86" i="6"/>
  <c r="BH86" i="6"/>
  <c r="AM82" i="12"/>
  <c r="AU82" i="12"/>
  <c r="BC82" i="12"/>
  <c r="BK82" i="12"/>
  <c r="BS82" i="12"/>
  <c r="CA82" i="12"/>
  <c r="P60" i="6"/>
  <c r="P77" i="6" s="1"/>
  <c r="AA60" i="6"/>
  <c r="AV60" i="6"/>
  <c r="AV77" i="6" s="1"/>
  <c r="BG60" i="6"/>
  <c r="CB60" i="6"/>
  <c r="CB77" i="6" s="1"/>
  <c r="AN77" i="6"/>
  <c r="BE87" i="6"/>
  <c r="BO88" i="6"/>
  <c r="T20" i="7"/>
  <c r="CF20" i="7"/>
  <c r="BQ27" i="7"/>
  <c r="CB27" i="7"/>
  <c r="AJ141" i="10"/>
  <c r="AR141" i="10"/>
  <c r="AR140" i="10" s="1"/>
  <c r="AZ141" i="10"/>
  <c r="BH141" i="10"/>
  <c r="BP141" i="10"/>
  <c r="AV16" i="9"/>
  <c r="BD16" i="9"/>
  <c r="BL16" i="9"/>
  <c r="BT16" i="9"/>
  <c r="AK22" i="10"/>
  <c r="AK75" i="10" s="1"/>
  <c r="AK76" i="10" s="1"/>
  <c r="BI22" i="10"/>
  <c r="BQ22" i="10"/>
  <c r="AK134" i="10"/>
  <c r="AK40" i="9"/>
  <c r="AS40" i="9"/>
  <c r="AS75" i="10" s="1"/>
  <c r="AS76" i="10" s="1"/>
  <c r="BA40" i="9"/>
  <c r="BI40" i="9"/>
  <c r="BQ40" i="9"/>
  <c r="BY40" i="9"/>
  <c r="AH40" i="9"/>
  <c r="AP134" i="10"/>
  <c r="AP132" i="10" s="1"/>
  <c r="AP40" i="9"/>
  <c r="AX134" i="10"/>
  <c r="AX132" i="10" s="1"/>
  <c r="AX40" i="9"/>
  <c r="BF134" i="10"/>
  <c r="BF132" i="10" s="1"/>
  <c r="BF40" i="9"/>
  <c r="BN40" i="9"/>
  <c r="BV134" i="10"/>
  <c r="BV132" i="10" s="1"/>
  <c r="BV40" i="9"/>
  <c r="CD40" i="9"/>
  <c r="AM45" i="9"/>
  <c r="AM138" i="10" s="1"/>
  <c r="AU45" i="9"/>
  <c r="BC45" i="9"/>
  <c r="BK45" i="9"/>
  <c r="BS45" i="9"/>
  <c r="CA45" i="9"/>
  <c r="AJ45" i="9"/>
  <c r="AR45" i="9"/>
  <c r="AZ45" i="9"/>
  <c r="BH45" i="9"/>
  <c r="BP45" i="9"/>
  <c r="BX45" i="9"/>
  <c r="CF45" i="9"/>
  <c r="AK143" i="10"/>
  <c r="AS143" i="10"/>
  <c r="BA143" i="10"/>
  <c r="BI143" i="10"/>
  <c r="BQ143" i="10"/>
  <c r="BY143" i="10"/>
  <c r="AO97" i="9"/>
  <c r="BB111" i="9"/>
  <c r="AU137" i="9"/>
  <c r="BU139" i="9"/>
  <c r="AI141" i="9"/>
  <c r="AV142" i="9"/>
  <c r="AV140" i="9" s="1"/>
  <c r="BI143" i="9"/>
  <c r="AM11" i="12"/>
  <c r="I60" i="7"/>
  <c r="I60" i="6"/>
  <c r="I77" i="6" s="1"/>
  <c r="Q60" i="7"/>
  <c r="Q60" i="6"/>
  <c r="Q77" i="6" s="1"/>
  <c r="Y60" i="7"/>
  <c r="Y60" i="6"/>
  <c r="Y77" i="6" s="1"/>
  <c r="AG60" i="7"/>
  <c r="AG60" i="6"/>
  <c r="AG77" i="6" s="1"/>
  <c r="AO60" i="7"/>
  <c r="AO60" i="6"/>
  <c r="AO77" i="6" s="1"/>
  <c r="AW60" i="7"/>
  <c r="AW60" i="6"/>
  <c r="BE60" i="7"/>
  <c r="BE60" i="6"/>
  <c r="BE77" i="6" s="1"/>
  <c r="BM60" i="7"/>
  <c r="BM60" i="6"/>
  <c r="BU60" i="7"/>
  <c r="BU60" i="6"/>
  <c r="BU77" i="6" s="1"/>
  <c r="CC60" i="7"/>
  <c r="CC60" i="6"/>
  <c r="CC84" i="6" s="1"/>
  <c r="AL90" i="12"/>
  <c r="AT90" i="12"/>
  <c r="BB90" i="12"/>
  <c r="BJ90" i="12"/>
  <c r="BR90" i="12"/>
  <c r="BZ90" i="12"/>
  <c r="BV79" i="6"/>
  <c r="I80" i="6"/>
  <c r="Y80" i="6"/>
  <c r="AO80" i="6"/>
  <c r="BE80" i="6"/>
  <c r="BU80" i="6"/>
  <c r="BR84" i="6"/>
  <c r="AY86" i="6"/>
  <c r="CE86" i="6"/>
  <c r="AX87" i="6"/>
  <c r="BF87" i="6"/>
  <c r="AR20" i="7"/>
  <c r="P60" i="7"/>
  <c r="AF60" i="7"/>
  <c r="AV60" i="7"/>
  <c r="BL60" i="7"/>
  <c r="CB60" i="7"/>
  <c r="AL137" i="10"/>
  <c r="AZ142" i="10"/>
  <c r="BC75" i="9"/>
  <c r="BB134" i="10"/>
  <c r="BB22" i="10"/>
  <c r="AM50" i="9"/>
  <c r="AU50" i="9"/>
  <c r="BC50" i="9"/>
  <c r="BK50" i="9"/>
  <c r="BS50" i="9"/>
  <c r="CA50" i="9"/>
  <c r="AJ50" i="9"/>
  <c r="AR50" i="9"/>
  <c r="AZ50" i="9"/>
  <c r="BH50" i="9"/>
  <c r="BP50" i="9"/>
  <c r="BX50" i="9"/>
  <c r="CF50" i="9"/>
  <c r="BQ84" i="12"/>
  <c r="AX88" i="12"/>
  <c r="BF88" i="12"/>
  <c r="BN88" i="12"/>
  <c r="BV88" i="12"/>
  <c r="CD88" i="12"/>
  <c r="BS89" i="12"/>
  <c r="CA89" i="12"/>
  <c r="AW97" i="9"/>
  <c r="BZ112" i="9"/>
  <c r="BC137" i="9"/>
  <c r="CC139" i="9"/>
  <c r="AQ141" i="9"/>
  <c r="BD142" i="9"/>
  <c r="BQ143" i="9"/>
  <c r="BF141" i="10"/>
  <c r="BA106" i="12"/>
  <c r="AJ40" i="12"/>
  <c r="AJ95" i="12"/>
  <c r="AJ11" i="12"/>
  <c r="AR40" i="12"/>
  <c r="AR95" i="12"/>
  <c r="AR11" i="12"/>
  <c r="AZ40" i="12"/>
  <c r="AZ95" i="12"/>
  <c r="AZ11" i="12"/>
  <c r="BH40" i="12"/>
  <c r="BH95" i="12"/>
  <c r="BH11" i="12"/>
  <c r="BP40" i="12"/>
  <c r="BP95" i="12"/>
  <c r="BP11" i="12"/>
  <c r="BX40" i="12"/>
  <c r="BX95" i="12"/>
  <c r="BX11" i="12"/>
  <c r="CF40" i="12"/>
  <c r="CF11" i="12"/>
  <c r="I79" i="6"/>
  <c r="Q79" i="6"/>
  <c r="Y79" i="6"/>
  <c r="AG79" i="6"/>
  <c r="AO79" i="6"/>
  <c r="H80" i="6"/>
  <c r="P80" i="6"/>
  <c r="X80" i="6"/>
  <c r="AF80" i="6"/>
  <c r="AN80" i="6"/>
  <c r="AV80" i="6"/>
  <c r="BD80" i="6"/>
  <c r="BL80" i="6"/>
  <c r="BR88" i="6"/>
  <c r="BZ88" i="6"/>
  <c r="AK31" i="12"/>
  <c r="AS31" i="12"/>
  <c r="BA31" i="12"/>
  <c r="BI31" i="12"/>
  <c r="BQ31" i="12"/>
  <c r="BY31" i="12"/>
  <c r="AJ16" i="9"/>
  <c r="AR16" i="9"/>
  <c r="AZ16" i="9"/>
  <c r="BH16" i="9"/>
  <c r="BP16" i="9"/>
  <c r="BX16" i="9"/>
  <c r="CF16" i="9"/>
  <c r="AI22" i="9"/>
  <c r="AQ22" i="9"/>
  <c r="AY22" i="9"/>
  <c r="BG22" i="9"/>
  <c r="BO22" i="9"/>
  <c r="BO75" i="9" s="1"/>
  <c r="BW22" i="9"/>
  <c r="CE22" i="9"/>
  <c r="AX76" i="12"/>
  <c r="BF76" i="12"/>
  <c r="BN76" i="12"/>
  <c r="BV76" i="12"/>
  <c r="CD76" i="12"/>
  <c r="BL34" i="9"/>
  <c r="BT34" i="9"/>
  <c r="CB34" i="9"/>
  <c r="AM40" i="9"/>
  <c r="AM75" i="10" s="1"/>
  <c r="AM76" i="10" s="1"/>
  <c r="AU40" i="9"/>
  <c r="AU75" i="10" s="1"/>
  <c r="AU76" i="10" s="1"/>
  <c r="BC40" i="9"/>
  <c r="BC75" i="10" s="1"/>
  <c r="BC76" i="10" s="1"/>
  <c r="BK40" i="9"/>
  <c r="BK75" i="10" s="1"/>
  <c r="BK76" i="10" s="1"/>
  <c r="BS40" i="9"/>
  <c r="CA40" i="9"/>
  <c r="AN45" i="9"/>
  <c r="AV45" i="9"/>
  <c r="BL45" i="9"/>
  <c r="BT45" i="9"/>
  <c r="CB45" i="9"/>
  <c r="AO50" i="9"/>
  <c r="AW50" i="9"/>
  <c r="BE50" i="9"/>
  <c r="BM50" i="9"/>
  <c r="BU50" i="9"/>
  <c r="CC50" i="9"/>
  <c r="BP84" i="12"/>
  <c r="BX84" i="12"/>
  <c r="CF84" i="12"/>
  <c r="BR97" i="12"/>
  <c r="BR107" i="12"/>
  <c r="BZ97" i="12"/>
  <c r="AO80" i="9"/>
  <c r="AW80" i="9"/>
  <c r="BE80" i="9"/>
  <c r="BM80" i="9"/>
  <c r="BU80" i="9"/>
  <c r="CC80" i="9"/>
  <c r="AQ75" i="12"/>
  <c r="AY75" i="12"/>
  <c r="BG75" i="12"/>
  <c r="BG139" i="10"/>
  <c r="BO75" i="12"/>
  <c r="CE75" i="12"/>
  <c r="AU78" i="12"/>
  <c r="BK79" i="12"/>
  <c r="BS79" i="12"/>
  <c r="CA79" i="12"/>
  <c r="AO92" i="9"/>
  <c r="AW92" i="9"/>
  <c r="BE92" i="9"/>
  <c r="BE125" i="10" s="1"/>
  <c r="BE126" i="10" s="1"/>
  <c r="BM92" i="9"/>
  <c r="BM125" i="10" s="1"/>
  <c r="BM126" i="10" s="1"/>
  <c r="BU92" i="9"/>
  <c r="CC92" i="9"/>
  <c r="AN97" i="9"/>
  <c r="AN139" i="10" s="1"/>
  <c r="AV97" i="9"/>
  <c r="BD97" i="9"/>
  <c r="BL97" i="9"/>
  <c r="BT97" i="9"/>
  <c r="BT139" i="10" s="1"/>
  <c r="CB97" i="9"/>
  <c r="BO83" i="12"/>
  <c r="BW83" i="12"/>
  <c r="CE83" i="12"/>
  <c r="AK112" i="9"/>
  <c r="AS112" i="9"/>
  <c r="BA112" i="9"/>
  <c r="BI112" i="9"/>
  <c r="BQ112" i="9"/>
  <c r="BY112" i="9"/>
  <c r="AX87" i="12"/>
  <c r="BF87" i="12"/>
  <c r="BN87" i="12"/>
  <c r="BV87" i="12"/>
  <c r="CD87" i="12"/>
  <c r="AO125" i="9"/>
  <c r="AH133" i="9"/>
  <c r="AP133" i="9"/>
  <c r="AX133" i="9"/>
  <c r="BN133" i="9"/>
  <c r="BV133" i="9"/>
  <c r="CD133" i="9"/>
  <c r="AM134" i="9"/>
  <c r="AU134" i="9"/>
  <c r="AU132" i="9" s="1"/>
  <c r="BC134" i="9"/>
  <c r="BK134" i="9"/>
  <c r="BS134" i="9"/>
  <c r="CA134" i="9"/>
  <c r="AL137" i="9"/>
  <c r="AT137" i="9"/>
  <c r="BB137" i="9"/>
  <c r="BJ137" i="9"/>
  <c r="BR137" i="9"/>
  <c r="BZ137" i="9"/>
  <c r="AV139" i="9"/>
  <c r="BD139" i="9"/>
  <c r="CB139" i="9"/>
  <c r="AH141" i="9"/>
  <c r="AP141" i="9"/>
  <c r="AX141" i="9"/>
  <c r="BF141" i="9"/>
  <c r="BF140" i="9" s="1"/>
  <c r="BN141" i="9"/>
  <c r="BN140" i="9" s="1"/>
  <c r="BV141" i="9"/>
  <c r="CD141" i="9"/>
  <c r="CD140" i="9" s="1"/>
  <c r="BS142" i="9"/>
  <c r="BS140" i="9" s="1"/>
  <c r="CA142" i="9"/>
  <c r="CA140" i="9" s="1"/>
  <c r="AJ143" i="9"/>
  <c r="AR143" i="9"/>
  <c r="AZ143" i="9"/>
  <c r="BH143" i="9"/>
  <c r="BP143" i="9"/>
  <c r="AN137" i="10"/>
  <c r="BX16" i="10"/>
  <c r="AL133" i="10"/>
  <c r="AU133" i="10"/>
  <c r="BE133" i="10"/>
  <c r="BC16" i="10"/>
  <c r="BL137" i="10"/>
  <c r="BU137" i="10"/>
  <c r="CE137" i="10"/>
  <c r="CC142" i="10"/>
  <c r="AP142" i="10"/>
  <c r="BP142" i="10"/>
  <c r="BT134" i="10"/>
  <c r="AL135" i="10"/>
  <c r="BR135" i="10"/>
  <c r="BR132" i="10" s="1"/>
  <c r="CC29" i="12"/>
  <c r="BJ16" i="9"/>
  <c r="BR16" i="9"/>
  <c r="BZ16" i="9"/>
  <c r="AK22" i="9"/>
  <c r="AK75" i="9" s="1"/>
  <c r="AS22" i="9"/>
  <c r="BA22" i="9"/>
  <c r="BA75" i="9" s="1"/>
  <c r="BI22" i="9"/>
  <c r="BI75" i="9" s="1"/>
  <c r="BQ22" i="9"/>
  <c r="BQ75" i="9" s="1"/>
  <c r="BY22" i="9"/>
  <c r="AR76" i="12"/>
  <c r="AZ76" i="12"/>
  <c r="BH76" i="12"/>
  <c r="BP76" i="12"/>
  <c r="BX76" i="12"/>
  <c r="CF76" i="12"/>
  <c r="BN34" i="9"/>
  <c r="BV34" i="9"/>
  <c r="CD34" i="9"/>
  <c r="AO40" i="9"/>
  <c r="AW40" i="9"/>
  <c r="BE40" i="9"/>
  <c r="BM40" i="9"/>
  <c r="BU40" i="9"/>
  <c r="CC40" i="9"/>
  <c r="AH45" i="9"/>
  <c r="AP45" i="9"/>
  <c r="AX45" i="9"/>
  <c r="BF45" i="9"/>
  <c r="BN45" i="9"/>
  <c r="BV45" i="9"/>
  <c r="CD45" i="9"/>
  <c r="AI50" i="9"/>
  <c r="AQ50" i="9"/>
  <c r="AY50" i="9"/>
  <c r="BG50" i="9"/>
  <c r="BO50" i="9"/>
  <c r="BW50" i="9"/>
  <c r="CE50" i="9"/>
  <c r="BJ84" i="12"/>
  <c r="BR84" i="12"/>
  <c r="BZ84" i="12"/>
  <c r="AQ88" i="12"/>
  <c r="AY88" i="12"/>
  <c r="BG88" i="12"/>
  <c r="BO88" i="12"/>
  <c r="BW88" i="12"/>
  <c r="CE88" i="12"/>
  <c r="BT89" i="12"/>
  <c r="CB89" i="12"/>
  <c r="AL143" i="10"/>
  <c r="AT143" i="10"/>
  <c r="BB143" i="10"/>
  <c r="BJ143" i="10"/>
  <c r="BR143" i="10"/>
  <c r="AS75" i="12"/>
  <c r="BA75" i="12"/>
  <c r="BI75" i="12"/>
  <c r="BQ75" i="12"/>
  <c r="BY75" i="12"/>
  <c r="BE79" i="12"/>
  <c r="BM79" i="12"/>
  <c r="BU79" i="12"/>
  <c r="CC79" i="12"/>
  <c r="AI92" i="9"/>
  <c r="AQ92" i="9"/>
  <c r="AY92" i="9"/>
  <c r="BG92" i="9"/>
  <c r="BO92" i="9"/>
  <c r="BW92" i="9"/>
  <c r="CE92" i="9"/>
  <c r="AH97" i="9"/>
  <c r="AP97" i="9"/>
  <c r="AP139" i="10" s="1"/>
  <c r="AX97" i="9"/>
  <c r="BF97" i="9"/>
  <c r="BN97" i="9"/>
  <c r="BV97" i="9"/>
  <c r="CD97" i="9"/>
  <c r="BQ83" i="12"/>
  <c r="BY83" i="12"/>
  <c r="AH111" i="9"/>
  <c r="AP111" i="9"/>
  <c r="AX111" i="9"/>
  <c r="BF111" i="9"/>
  <c r="BN111" i="9"/>
  <c r="BV111" i="9"/>
  <c r="CD111" i="9"/>
  <c r="AM112" i="9"/>
  <c r="AU112" i="9"/>
  <c r="BC112" i="9"/>
  <c r="BK112" i="9"/>
  <c r="BS112" i="9"/>
  <c r="CA112" i="9"/>
  <c r="CA135" i="9" s="1"/>
  <c r="AR87" i="12"/>
  <c r="AZ87" i="12"/>
  <c r="BH87" i="12"/>
  <c r="BP87" i="12"/>
  <c r="BX87" i="12"/>
  <c r="AT135" i="9"/>
  <c r="BB135" i="9"/>
  <c r="BJ135" i="9"/>
  <c r="BZ135" i="9"/>
  <c r="BZ132" i="9" s="1"/>
  <c r="AV137" i="9"/>
  <c r="BD137" i="9"/>
  <c r="BL137" i="9"/>
  <c r="BT137" i="9"/>
  <c r="CB137" i="9"/>
  <c r="AK138" i="9"/>
  <c r="AS138" i="9"/>
  <c r="BA138" i="9"/>
  <c r="BA136" i="9" s="1"/>
  <c r="BI138" i="9"/>
  <c r="BI136" i="9" s="1"/>
  <c r="BQ138" i="9"/>
  <c r="BQ136" i="9" s="1"/>
  <c r="BY138" i="9"/>
  <c r="BY136" i="9" s="1"/>
  <c r="AH139" i="9"/>
  <c r="BF139" i="9"/>
  <c r="BN139" i="9"/>
  <c r="AJ141" i="9"/>
  <c r="AJ140" i="9" s="1"/>
  <c r="AR141" i="9"/>
  <c r="AR140" i="9" s="1"/>
  <c r="AZ141" i="9"/>
  <c r="BH141" i="9"/>
  <c r="BP141" i="9"/>
  <c r="BP140" i="9" s="1"/>
  <c r="AO142" i="9"/>
  <c r="AW142" i="9"/>
  <c r="BM142" i="9"/>
  <c r="BU142" i="9"/>
  <c r="AL143" i="9"/>
  <c r="AT143" i="9"/>
  <c r="BB143" i="9"/>
  <c r="BJ143" i="9"/>
  <c r="BR143" i="9"/>
  <c r="BD141" i="10"/>
  <c r="BD140" i="10" s="1"/>
  <c r="BW141" i="10"/>
  <c r="BW140" i="10" s="1"/>
  <c r="AO133" i="10"/>
  <c r="BY133" i="10"/>
  <c r="AM137" i="10"/>
  <c r="AM136" i="10" s="1"/>
  <c r="AV137" i="10"/>
  <c r="BE137" i="10"/>
  <c r="CF142" i="10"/>
  <c r="AT142" i="10"/>
  <c r="BF142" i="10"/>
  <c r="AN138" i="10"/>
  <c r="BD134" i="10"/>
  <c r="AH139" i="10"/>
  <c r="AM16" i="9"/>
  <c r="AU16" i="9"/>
  <c r="BC16" i="9"/>
  <c r="BK16" i="9"/>
  <c r="BS16" i="9"/>
  <c r="CA16" i="9"/>
  <c r="AV80" i="12"/>
  <c r="BD80" i="12"/>
  <c r="BL80" i="12"/>
  <c r="BT80" i="12"/>
  <c r="CB80" i="12"/>
  <c r="AI45" i="9"/>
  <c r="AQ45" i="9"/>
  <c r="AY45" i="9"/>
  <c r="BG45" i="9"/>
  <c r="BO45" i="9"/>
  <c r="BW45" i="9"/>
  <c r="CE45" i="9"/>
  <c r="BK84" i="12"/>
  <c r="BS84" i="12"/>
  <c r="CA84" i="12"/>
  <c r="AR88" i="12"/>
  <c r="AZ88" i="12"/>
  <c r="BH88" i="12"/>
  <c r="BP88" i="12"/>
  <c r="BX88" i="12"/>
  <c r="CF88" i="12"/>
  <c r="BU89" i="12"/>
  <c r="AM143" i="10"/>
  <c r="AU143" i="10"/>
  <c r="BC143" i="10"/>
  <c r="BK143" i="10"/>
  <c r="BS143" i="10"/>
  <c r="AO135" i="10"/>
  <c r="AW135" i="10"/>
  <c r="BE135" i="10"/>
  <c r="BM135" i="10"/>
  <c r="BU135" i="10"/>
  <c r="CC135" i="10"/>
  <c r="AT75" i="12"/>
  <c r="AT139" i="10"/>
  <c r="BB75" i="12"/>
  <c r="BJ75" i="12"/>
  <c r="BR75" i="12"/>
  <c r="BZ75" i="12"/>
  <c r="BF79" i="12"/>
  <c r="BN79" i="12"/>
  <c r="BV79" i="12"/>
  <c r="CD79" i="12"/>
  <c r="AI97" i="9"/>
  <c r="AI139" i="10" s="1"/>
  <c r="AQ97" i="9"/>
  <c r="AY97" i="9"/>
  <c r="BG97" i="9"/>
  <c r="BO97" i="9"/>
  <c r="BW97" i="9"/>
  <c r="CE97" i="9"/>
  <c r="BJ83" i="12"/>
  <c r="BR83" i="12"/>
  <c r="BZ83" i="12"/>
  <c r="BA87" i="12"/>
  <c r="BI87" i="12"/>
  <c r="BQ87" i="12"/>
  <c r="AK133" i="9"/>
  <c r="AS133" i="9"/>
  <c r="BA133" i="9"/>
  <c r="BI133" i="9"/>
  <c r="BQ133" i="9"/>
  <c r="AP134" i="9"/>
  <c r="AX134" i="9"/>
  <c r="BN134" i="9"/>
  <c r="BV134" i="9"/>
  <c r="BE137" i="9"/>
  <c r="BM137" i="9"/>
  <c r="BU137" i="9"/>
  <c r="CC137" i="9"/>
  <c r="AI139" i="9"/>
  <c r="AY139" i="9"/>
  <c r="BG139" i="9"/>
  <c r="BO139" i="9"/>
  <c r="AK141" i="9"/>
  <c r="AS141" i="9"/>
  <c r="BA141" i="9"/>
  <c r="BI141" i="9"/>
  <c r="BQ141" i="9"/>
  <c r="BQ140" i="9" s="1"/>
  <c r="BY141" i="9"/>
  <c r="AH142" i="9"/>
  <c r="AX142" i="9"/>
  <c r="BN142" i="9"/>
  <c r="AM143" i="9"/>
  <c r="AU143" i="9"/>
  <c r="BC143" i="9"/>
  <c r="BK143" i="9"/>
  <c r="BS143" i="9"/>
  <c r="CA143" i="9"/>
  <c r="BO141" i="10"/>
  <c r="BO140" i="10" s="1"/>
  <c r="BZ133" i="10"/>
  <c r="BG137" i="10"/>
  <c r="BP137" i="10"/>
  <c r="BY137" i="10"/>
  <c r="BH142" i="10"/>
  <c r="AO138" i="10"/>
  <c r="BC138" i="10"/>
  <c r="CB134" i="10"/>
  <c r="BF143" i="10"/>
  <c r="BK134" i="10"/>
  <c r="BR103" i="12"/>
  <c r="AI104" i="12"/>
  <c r="AQ104" i="12"/>
  <c r="AY104" i="12"/>
  <c r="CE104" i="12"/>
  <c r="AN74" i="12"/>
  <c r="BC79" i="12"/>
  <c r="CC89" i="12"/>
  <c r="AN16" i="9"/>
  <c r="CB16" i="9"/>
  <c r="AT76" i="12"/>
  <c r="BB76" i="12"/>
  <c r="BB138" i="10"/>
  <c r="BJ76" i="12"/>
  <c r="BR76" i="12"/>
  <c r="BZ76" i="12"/>
  <c r="AW80" i="12"/>
  <c r="BE80" i="12"/>
  <c r="BM80" i="12"/>
  <c r="BU80" i="12"/>
  <c r="CC80" i="12"/>
  <c r="BL84" i="12"/>
  <c r="BT84" i="12"/>
  <c r="CB84" i="12"/>
  <c r="AS88" i="12"/>
  <c r="BA88" i="12"/>
  <c r="BI88" i="12"/>
  <c r="BQ88" i="12"/>
  <c r="BY88" i="12"/>
  <c r="BV89" i="12"/>
  <c r="CD89" i="12"/>
  <c r="AV143" i="10"/>
  <c r="BD143" i="10"/>
  <c r="BL143" i="10"/>
  <c r="BT143" i="10"/>
  <c r="CB143" i="10"/>
  <c r="AH135" i="10"/>
  <c r="AP135" i="10"/>
  <c r="BF135" i="10"/>
  <c r="BN135" i="10"/>
  <c r="BV135" i="10"/>
  <c r="CD135" i="10"/>
  <c r="AU75" i="12"/>
  <c r="AU139" i="10"/>
  <c r="BC75" i="12"/>
  <c r="BK75" i="12"/>
  <c r="BS75" i="12"/>
  <c r="CA75" i="12"/>
  <c r="CA139" i="10"/>
  <c r="AQ78" i="12"/>
  <c r="AY78" i="12"/>
  <c r="BG79" i="12"/>
  <c r="BO79" i="12"/>
  <c r="BW79" i="12"/>
  <c r="BW139" i="10"/>
  <c r="CE79" i="12"/>
  <c r="AJ97" i="9"/>
  <c r="AR97" i="9"/>
  <c r="AZ97" i="9"/>
  <c r="BK83" i="12"/>
  <c r="CA83" i="12"/>
  <c r="AO125" i="10"/>
  <c r="AO126" i="10" s="1"/>
  <c r="AT87" i="12"/>
  <c r="BB87" i="12"/>
  <c r="BJ87" i="12"/>
  <c r="BR87" i="12"/>
  <c r="BZ87" i="12"/>
  <c r="AT133" i="9"/>
  <c r="AT132" i="9" s="1"/>
  <c r="BB133" i="9"/>
  <c r="BJ133" i="9"/>
  <c r="BJ132" i="9" s="1"/>
  <c r="BR133" i="9"/>
  <c r="BR132" i="9" s="1"/>
  <c r="AY134" i="9"/>
  <c r="AY132" i="9" s="1"/>
  <c r="BO134" i="9"/>
  <c r="BO132" i="9" s="1"/>
  <c r="BW134" i="9"/>
  <c r="BW132" i="9" s="1"/>
  <c r="AN135" i="9"/>
  <c r="AV135" i="9"/>
  <c r="BD135" i="9"/>
  <c r="BL135" i="9"/>
  <c r="BT135" i="9"/>
  <c r="CB135" i="9"/>
  <c r="AM138" i="9"/>
  <c r="AU138" i="9"/>
  <c r="BC138" i="9"/>
  <c r="BK138" i="9"/>
  <c r="BK136" i="9" s="1"/>
  <c r="BS138" i="9"/>
  <c r="CA138" i="9"/>
  <c r="AL141" i="9"/>
  <c r="AL140" i="9" s="1"/>
  <c r="AT141" i="9"/>
  <c r="AT140" i="9" s="1"/>
  <c r="BB141" i="9"/>
  <c r="BJ141" i="9"/>
  <c r="BJ140" i="9" s="1"/>
  <c r="AI142" i="9"/>
  <c r="AQ142" i="9"/>
  <c r="AY142" i="9"/>
  <c r="AY140" i="9" s="1"/>
  <c r="BG142" i="9"/>
  <c r="BO142" i="9"/>
  <c r="BW142" i="9"/>
  <c r="AN143" i="9"/>
  <c r="AV143" i="9"/>
  <c r="BD143" i="9"/>
  <c r="BL143" i="9"/>
  <c r="BT143" i="9"/>
  <c r="BT140" i="9" s="1"/>
  <c r="CB143" i="9"/>
  <c r="CB140" i="9" s="1"/>
  <c r="BG141" i="10"/>
  <c r="BG140" i="10" s="1"/>
  <c r="AR16" i="10"/>
  <c r="CA133" i="10"/>
  <c r="AO137" i="10"/>
  <c r="AO136" i="10" s="1"/>
  <c r="BQ16" i="10"/>
  <c r="AJ142" i="10"/>
  <c r="BJ142" i="10"/>
  <c r="BU138" i="10"/>
  <c r="AN134" i="10"/>
  <c r="AJ139" i="10"/>
  <c r="AX139" i="10"/>
  <c r="BO31" i="12"/>
  <c r="BW75" i="12"/>
  <c r="AK141" i="10"/>
  <c r="AS141" i="10"/>
  <c r="BI141" i="10"/>
  <c r="BQ141" i="10"/>
  <c r="BQ140" i="10" s="1"/>
  <c r="BY141" i="10"/>
  <c r="BY140" i="10" s="1"/>
  <c r="AT137" i="10"/>
  <c r="BB137" i="10"/>
  <c r="BJ137" i="10"/>
  <c r="BR137" i="10"/>
  <c r="BZ137" i="10"/>
  <c r="AH29" i="12"/>
  <c r="AP29" i="12"/>
  <c r="AP40" i="12" s="1"/>
  <c r="AX29" i="12"/>
  <c r="BF29" i="12"/>
  <c r="BF16" i="10"/>
  <c r="BN29" i="12"/>
  <c r="BV29" i="12"/>
  <c r="CD29" i="12"/>
  <c r="CD40" i="12" s="1"/>
  <c r="CD16" i="10"/>
  <c r="BR142" i="10"/>
  <c r="BZ142" i="10"/>
  <c r="AI142" i="10"/>
  <c r="AI140" i="10" s="1"/>
  <c r="AQ142" i="10"/>
  <c r="AY142" i="10"/>
  <c r="BG142" i="10"/>
  <c r="BO142" i="10"/>
  <c r="AS134" i="10"/>
  <c r="BA134" i="10"/>
  <c r="BI134" i="10"/>
  <c r="BQ134" i="10"/>
  <c r="BY134" i="10"/>
  <c r="AX80" i="12"/>
  <c r="BF80" i="12"/>
  <c r="BN80" i="12"/>
  <c r="BV80" i="12"/>
  <c r="CD80" i="12"/>
  <c r="BM84" i="12"/>
  <c r="BU84" i="12"/>
  <c r="CC84" i="12"/>
  <c r="AT88" i="12"/>
  <c r="BB88" i="12"/>
  <c r="BJ88" i="12"/>
  <c r="BR88" i="12"/>
  <c r="BZ88" i="12"/>
  <c r="BW89" i="12"/>
  <c r="CE89" i="12"/>
  <c r="AO143" i="10"/>
  <c r="AW143" i="10"/>
  <c r="BE143" i="10"/>
  <c r="BU143" i="10"/>
  <c r="AZ79" i="12"/>
  <c r="BH79" i="12"/>
  <c r="BP79" i="12"/>
  <c r="BX79" i="12"/>
  <c r="CF79" i="12"/>
  <c r="AK97" i="9"/>
  <c r="AK139" i="10" s="1"/>
  <c r="AS97" i="9"/>
  <c r="BA97" i="9"/>
  <c r="BL83" i="12"/>
  <c r="BT83" i="12"/>
  <c r="CB83" i="12"/>
  <c r="AU87" i="12"/>
  <c r="BC86" i="12"/>
  <c r="BK87" i="12"/>
  <c r="BS87" i="12"/>
  <c r="CA87" i="12"/>
  <c r="BC133" i="9"/>
  <c r="BK133" i="9"/>
  <c r="BS133" i="9"/>
  <c r="AZ134" i="9"/>
  <c r="BX134" i="9"/>
  <c r="AO135" i="9"/>
  <c r="AW135" i="9"/>
  <c r="BE135" i="9"/>
  <c r="BM135" i="9"/>
  <c r="BU135" i="9"/>
  <c r="CC135" i="9"/>
  <c r="CC132" i="9" s="1"/>
  <c r="BW137" i="9"/>
  <c r="CE137" i="9"/>
  <c r="BA139" i="9"/>
  <c r="BI139" i="9"/>
  <c r="BQ139" i="9"/>
  <c r="BY139" i="9"/>
  <c r="AU141" i="9"/>
  <c r="AU140" i="9" s="1"/>
  <c r="BC141" i="9"/>
  <c r="BC140" i="9" s="1"/>
  <c r="BK141" i="9"/>
  <c r="BK140" i="9" s="1"/>
  <c r="AZ142" i="9"/>
  <c r="BX142" i="9"/>
  <c r="AO143" i="9"/>
  <c r="AW143" i="9"/>
  <c r="BE143" i="9"/>
  <c r="BM143" i="9"/>
  <c r="BU143" i="9"/>
  <c r="AY16" i="10"/>
  <c r="AJ16" i="10"/>
  <c r="AS137" i="10"/>
  <c r="CC133" i="10"/>
  <c r="BI16" i="10"/>
  <c r="CA137" i="10"/>
  <c r="CA136" i="10" s="1"/>
  <c r="AL142" i="10"/>
  <c r="BY22" i="10"/>
  <c r="AI138" i="10"/>
  <c r="BL134" i="10"/>
  <c r="AH143" i="10"/>
  <c r="BN143" i="10"/>
  <c r="BZ103" i="12"/>
  <c r="BP63" i="12"/>
  <c r="BP80" i="12"/>
  <c r="AH95" i="12"/>
  <c r="AP95" i="12"/>
  <c r="AX40" i="12"/>
  <c r="AX95" i="12"/>
  <c r="BF40" i="12"/>
  <c r="BF95" i="12"/>
  <c r="BN95" i="12"/>
  <c r="BN11" i="12"/>
  <c r="BV40" i="12"/>
  <c r="BV11" i="12"/>
  <c r="BV95" i="12"/>
  <c r="CD11" i="12"/>
  <c r="BP88" i="6"/>
  <c r="BX88" i="6"/>
  <c r="CF88" i="6"/>
  <c r="AH38" i="7"/>
  <c r="AP38" i="7"/>
  <c r="AX38" i="7"/>
  <c r="BF38" i="7"/>
  <c r="BN38" i="7"/>
  <c r="BV38" i="7"/>
  <c r="CD38" i="7"/>
  <c r="AI31" i="12"/>
  <c r="AQ31" i="12"/>
  <c r="AY31" i="12"/>
  <c r="BG31" i="12"/>
  <c r="BW31" i="12"/>
  <c r="CE31" i="12"/>
  <c r="BV16" i="9"/>
  <c r="CD16" i="9"/>
  <c r="AV76" i="12"/>
  <c r="BD76" i="12"/>
  <c r="BL76" i="12"/>
  <c r="BT76" i="12"/>
  <c r="CB76" i="12"/>
  <c r="BO96" i="12"/>
  <c r="BW96" i="12"/>
  <c r="CE96" i="12"/>
  <c r="AL45" i="9"/>
  <c r="AL138" i="10" s="1"/>
  <c r="AT45" i="9"/>
  <c r="BB45" i="9"/>
  <c r="BJ45" i="9"/>
  <c r="BR45" i="9"/>
  <c r="BZ45" i="9"/>
  <c r="BN84" i="12"/>
  <c r="BV84" i="12"/>
  <c r="CD84" i="12"/>
  <c r="BX107" i="12"/>
  <c r="BX97" i="12"/>
  <c r="CF107" i="12"/>
  <c r="CF97" i="12"/>
  <c r="AW75" i="12"/>
  <c r="AW139" i="10"/>
  <c r="BE75" i="12"/>
  <c r="BM75" i="12"/>
  <c r="BM108" i="12" s="1"/>
  <c r="BU75" i="12"/>
  <c r="BU125" i="10"/>
  <c r="BU126" i="10" s="1"/>
  <c r="CC75" i="12"/>
  <c r="CC108" i="12" s="1"/>
  <c r="CC139" i="10"/>
  <c r="AS78" i="12"/>
  <c r="BA78" i="12"/>
  <c r="BI78" i="12"/>
  <c r="BQ78" i="12"/>
  <c r="BY78" i="12"/>
  <c r="AL97" i="9"/>
  <c r="AL139" i="10" s="1"/>
  <c r="AT97" i="9"/>
  <c r="BJ97" i="9"/>
  <c r="BR97" i="9"/>
  <c r="BZ97" i="9"/>
  <c r="BM83" i="12"/>
  <c r="BU83" i="12"/>
  <c r="AV87" i="12"/>
  <c r="BD87" i="12"/>
  <c r="BL87" i="12"/>
  <c r="BT87" i="12"/>
  <c r="CB87" i="12"/>
  <c r="AN133" i="9"/>
  <c r="AN132" i="9" s="1"/>
  <c r="AV133" i="9"/>
  <c r="AV132" i="9" s="1"/>
  <c r="BD133" i="9"/>
  <c r="BD132" i="9" s="1"/>
  <c r="BL133" i="9"/>
  <c r="BL132" i="9" s="1"/>
  <c r="BT133" i="9"/>
  <c r="BT132" i="9" s="1"/>
  <c r="CB133" i="9"/>
  <c r="CB132" i="9" s="1"/>
  <c r="AK134" i="9"/>
  <c r="AS134" i="9"/>
  <c r="BA134" i="9"/>
  <c r="BI134" i="9"/>
  <c r="BQ134" i="9"/>
  <c r="BY134" i="9"/>
  <c r="AH135" i="9"/>
  <c r="AP135" i="9"/>
  <c r="AX135" i="9"/>
  <c r="BF135" i="9"/>
  <c r="BF132" i="9" s="1"/>
  <c r="BN135" i="9"/>
  <c r="BV135" i="9"/>
  <c r="CD135" i="9"/>
  <c r="CF137" i="9"/>
  <c r="AO138" i="9"/>
  <c r="AW138" i="9"/>
  <c r="BE138" i="9"/>
  <c r="BM138" i="9"/>
  <c r="BU138" i="9"/>
  <c r="CC138" i="9"/>
  <c r="AT139" i="9"/>
  <c r="BB139" i="9"/>
  <c r="BJ139" i="9"/>
  <c r="BR139" i="9"/>
  <c r="BZ139" i="9"/>
  <c r="BD141" i="9"/>
  <c r="BD140" i="9" s="1"/>
  <c r="BL141" i="9"/>
  <c r="AK142" i="9"/>
  <c r="AS142" i="9"/>
  <c r="BA142" i="9"/>
  <c r="BI142" i="9"/>
  <c r="BY142" i="9"/>
  <c r="AP143" i="9"/>
  <c r="BV143" i="9"/>
  <c r="AQ141" i="10"/>
  <c r="AQ140" i="10" s="1"/>
  <c r="AK137" i="10"/>
  <c r="BU133" i="10"/>
  <c r="BA16" i="10"/>
  <c r="BS137" i="10"/>
  <c r="CB137" i="10"/>
  <c r="BA22" i="10"/>
  <c r="BA75" i="10" s="1"/>
  <c r="BA76" i="10" s="1"/>
  <c r="AS138" i="10"/>
  <c r="BI138" i="10"/>
  <c r="BY138" i="10"/>
  <c r="BF139" i="10"/>
  <c r="BA141" i="10"/>
  <c r="BA140" i="10" s="1"/>
  <c r="AI16" i="9"/>
  <c r="BT142" i="10"/>
  <c r="CB142" i="10"/>
  <c r="AK142" i="10"/>
  <c r="AS142" i="10"/>
  <c r="BA142" i="10"/>
  <c r="BI142" i="10"/>
  <c r="AH22" i="9"/>
  <c r="AH75" i="9" s="1"/>
  <c r="AP22" i="9"/>
  <c r="AP75" i="9" s="1"/>
  <c r="AX22" i="9"/>
  <c r="AX75" i="9" s="1"/>
  <c r="BF22" i="9"/>
  <c r="BF75" i="9" s="1"/>
  <c r="BN22" i="9"/>
  <c r="BN75" i="9" s="1"/>
  <c r="BV22" i="9"/>
  <c r="BV75" i="9" s="1"/>
  <c r="CD22" i="9"/>
  <c r="CD75" i="9" s="1"/>
  <c r="AM134" i="10"/>
  <c r="AU134" i="10"/>
  <c r="BC134" i="10"/>
  <c r="BS134" i="10"/>
  <c r="CA134" i="10"/>
  <c r="BS34" i="9"/>
  <c r="BS75" i="10" s="1"/>
  <c r="BS76" i="10" s="1"/>
  <c r="CA34" i="9"/>
  <c r="AR80" i="12"/>
  <c r="AZ80" i="12"/>
  <c r="BH80" i="12"/>
  <c r="BX80" i="12"/>
  <c r="CF80" i="12"/>
  <c r="AL40" i="9"/>
  <c r="AT40" i="9"/>
  <c r="BB40" i="9"/>
  <c r="BJ40" i="9"/>
  <c r="BR40" i="9"/>
  <c r="BZ40" i="9"/>
  <c r="AV50" i="9"/>
  <c r="AV88" i="12"/>
  <c r="BD88" i="12"/>
  <c r="BL88" i="12"/>
  <c r="BT88" i="12"/>
  <c r="CB88" i="12"/>
  <c r="BQ89" i="12"/>
  <c r="BY89" i="12"/>
  <c r="AI143" i="10"/>
  <c r="AQ143" i="10"/>
  <c r="AY143" i="10"/>
  <c r="BG143" i="10"/>
  <c r="BO143" i="10"/>
  <c r="BW143" i="10"/>
  <c r="CE143" i="10"/>
  <c r="AN80" i="9"/>
  <c r="AV80" i="9"/>
  <c r="BD80" i="9"/>
  <c r="BL80" i="9"/>
  <c r="BT80" i="9"/>
  <c r="CB80" i="9"/>
  <c r="AX74" i="12"/>
  <c r="BF74" i="12"/>
  <c r="BN74" i="12"/>
  <c r="BV75" i="12"/>
  <c r="BV139" i="10"/>
  <c r="CD75" i="12"/>
  <c r="AT78" i="12"/>
  <c r="BB79" i="12"/>
  <c r="BJ79" i="12"/>
  <c r="BR79" i="12"/>
  <c r="BZ79" i="12"/>
  <c r="AN92" i="9"/>
  <c r="AV92" i="9"/>
  <c r="BD92" i="9"/>
  <c r="BL92" i="9"/>
  <c r="BT92" i="9"/>
  <c r="CB92" i="9"/>
  <c r="AM97" i="9"/>
  <c r="AU97" i="9"/>
  <c r="BC97" i="9"/>
  <c r="BK97" i="9"/>
  <c r="BN83" i="12"/>
  <c r="BV83" i="12"/>
  <c r="CD83" i="12"/>
  <c r="AJ112" i="9"/>
  <c r="AR112" i="9"/>
  <c r="AZ112" i="9"/>
  <c r="BH112" i="9"/>
  <c r="BP112" i="9"/>
  <c r="BX112" i="9"/>
  <c r="BX135" i="9" s="1"/>
  <c r="CF112" i="9"/>
  <c r="CF135" i="9" s="1"/>
  <c r="AW87" i="12"/>
  <c r="BE87" i="12"/>
  <c r="BM86" i="12"/>
  <c r="BU87" i="12"/>
  <c r="CC87" i="12"/>
  <c r="CC98" i="12" s="1"/>
  <c r="BM133" i="9"/>
  <c r="BB134" i="9"/>
  <c r="AI135" i="9"/>
  <c r="AQ135" i="9"/>
  <c r="AY135" i="9"/>
  <c r="BG135" i="9"/>
  <c r="BG132" i="9" s="1"/>
  <c r="BO135" i="9"/>
  <c r="BW135" i="9"/>
  <c r="CE135" i="9"/>
  <c r="AX138" i="9"/>
  <c r="BF138" i="9"/>
  <c r="BN138" i="9"/>
  <c r="BV138" i="9"/>
  <c r="CD138" i="9"/>
  <c r="AM139" i="9"/>
  <c r="BK139" i="9"/>
  <c r="BS139" i="9"/>
  <c r="CA139" i="9"/>
  <c r="BB142" i="9"/>
  <c r="BR142" i="9"/>
  <c r="BR140" i="9" s="1"/>
  <c r="BZ142" i="9"/>
  <c r="AI143" i="9"/>
  <c r="AQ143" i="9"/>
  <c r="AY143" i="9"/>
  <c r="BG143" i="9"/>
  <c r="BO143" i="9"/>
  <c r="BW143" i="9"/>
  <c r="CE143" i="9"/>
  <c r="BK16" i="10"/>
  <c r="BT137" i="10"/>
  <c r="CA22" i="10"/>
  <c r="CA75" i="10" s="1"/>
  <c r="CA76" i="10" s="1"/>
  <c r="AK138" i="10"/>
  <c r="AU138" i="10"/>
  <c r="AU136" i="10" s="1"/>
  <c r="CA138" i="10"/>
  <c r="BL139" i="10"/>
  <c r="BC11" i="12"/>
  <c r="BN103" i="12"/>
  <c r="BV103" i="12"/>
  <c r="CD103" i="12"/>
  <c r="AM104" i="12"/>
  <c r="AU104" i="12"/>
  <c r="BC104" i="12"/>
  <c r="BK104" i="12"/>
  <c r="BS104" i="12"/>
  <c r="CA104" i="12"/>
  <c r="BH24" i="12"/>
  <c r="AM139" i="10"/>
  <c r="BI102" i="12"/>
  <c r="BI108" i="12"/>
  <c r="AK96" i="12"/>
  <c r="AS96" i="12"/>
  <c r="BA96" i="12"/>
  <c r="BI96" i="12"/>
  <c r="BQ96" i="12"/>
  <c r="BY96" i="12"/>
  <c r="BP24" i="12"/>
  <c r="BR24" i="12"/>
  <c r="AS41" i="12"/>
  <c r="BO106" i="12"/>
  <c r="AH138" i="10"/>
  <c r="AP138" i="10"/>
  <c r="AO139" i="10"/>
  <c r="BM98" i="12"/>
  <c r="BM92" i="12"/>
  <c r="BY102" i="12"/>
  <c r="BY108" i="12"/>
  <c r="AN11" i="12"/>
  <c r="BD11" i="12"/>
  <c r="BO103" i="12"/>
  <c r="BW103" i="12"/>
  <c r="CE103" i="12"/>
  <c r="AN104" i="12"/>
  <c r="AV104" i="12"/>
  <c r="BD104" i="12"/>
  <c r="BL104" i="12"/>
  <c r="BT104" i="12"/>
  <c r="CB104" i="12"/>
  <c r="BB31" i="12"/>
  <c r="BJ31" i="12"/>
  <c r="BI106" i="12"/>
  <c r="AJ63" i="12"/>
  <c r="CE106" i="12"/>
  <c r="CB98" i="12"/>
  <c r="AR103" i="12"/>
  <c r="BH103" i="12"/>
  <c r="BP103" i="12"/>
  <c r="BX103" i="12"/>
  <c r="CF103" i="12"/>
  <c r="CF42" i="12"/>
  <c r="AO104" i="12"/>
  <c r="AW104" i="12"/>
  <c r="BE104" i="12"/>
  <c r="BM104" i="12"/>
  <c r="BU104" i="12"/>
  <c r="CC104" i="12"/>
  <c r="BS23" i="12"/>
  <c r="AM31" i="12"/>
  <c r="AU31" i="12"/>
  <c r="BC31" i="12"/>
  <c r="BK31" i="12"/>
  <c r="BS31" i="12"/>
  <c r="CA31" i="12"/>
  <c r="AJ31" i="12"/>
  <c r="AR31" i="12"/>
  <c r="AZ31" i="12"/>
  <c r="BH31" i="12"/>
  <c r="BP31" i="12"/>
  <c r="BX31" i="12"/>
  <c r="CF31" i="12"/>
  <c r="BQ106" i="12"/>
  <c r="BX63" i="12"/>
  <c r="CB17" i="17"/>
  <c r="AJ138" i="10"/>
  <c r="AW92" i="12"/>
  <c r="BI93" i="12"/>
  <c r="BQ93" i="12"/>
  <c r="BY93" i="12"/>
  <c r="AH94" i="12"/>
  <c r="AP94" i="12"/>
  <c r="AX94" i="12"/>
  <c r="BF94" i="12"/>
  <c r="BN94" i="12"/>
  <c r="BV94" i="12"/>
  <c r="CD94" i="12"/>
  <c r="AO96" i="12"/>
  <c r="AW96" i="12"/>
  <c r="BE96" i="12"/>
  <c r="BM96" i="12"/>
  <c r="BU96" i="12"/>
  <c r="BY106" i="12"/>
  <c r="AR63" i="12"/>
  <c r="AM78" i="12"/>
  <c r="AI106" i="12"/>
  <c r="BQ102" i="12"/>
  <c r="BQ108" i="12"/>
  <c r="AU11" i="12"/>
  <c r="BJ93" i="12"/>
  <c r="BJ11" i="12"/>
  <c r="BR93" i="12"/>
  <c r="BR11" i="12"/>
  <c r="BZ93" i="12"/>
  <c r="BZ11" i="12"/>
  <c r="AI94" i="12"/>
  <c r="AQ94" i="12"/>
  <c r="AY94" i="12"/>
  <c r="BG94" i="12"/>
  <c r="BO94" i="12"/>
  <c r="BO11" i="12"/>
  <c r="BW94" i="12"/>
  <c r="BW11" i="12"/>
  <c r="CE94" i="12"/>
  <c r="CE11" i="12"/>
  <c r="AH106" i="12"/>
  <c r="AP106" i="12"/>
  <c r="AX106" i="12"/>
  <c r="BF106" i="12"/>
  <c r="BN106" i="12"/>
  <c r="CD106" i="12"/>
  <c r="BG39" i="12"/>
  <c r="CF63" i="12"/>
  <c r="BX72" i="12"/>
  <c r="CF72" i="12"/>
  <c r="AI74" i="12"/>
  <c r="AJ86" i="12"/>
  <c r="AQ106" i="12"/>
  <c r="BT98" i="12"/>
  <c r="AV11" i="12"/>
  <c r="BK11" i="12"/>
  <c r="BS11" i="12"/>
  <c r="CA11" i="12"/>
  <c r="BB24" i="12"/>
  <c r="BO39" i="12"/>
  <c r="AZ63" i="12"/>
  <c r="AY106" i="12"/>
  <c r="AS18" i="15"/>
  <c r="BU98" i="12"/>
  <c r="BU92" i="12"/>
  <c r="AJ103" i="12"/>
  <c r="AZ103" i="12"/>
  <c r="BL11" i="12"/>
  <c r="BT11" i="12"/>
  <c r="CB11" i="12"/>
  <c r="BO15" i="12"/>
  <c r="BO23" i="12"/>
  <c r="BM15" i="12"/>
  <c r="BM23" i="12"/>
  <c r="BU15" i="12"/>
  <c r="BU23" i="12"/>
  <c r="BF23" i="12"/>
  <c r="BA23" i="12"/>
  <c r="BI23" i="12"/>
  <c r="BD23" i="12"/>
  <c r="BL23" i="12"/>
  <c r="BT23" i="12"/>
  <c r="BJ24" i="12"/>
  <c r="AW108" i="12"/>
  <c r="AW102" i="12"/>
  <c r="BJ103" i="12"/>
  <c r="BW104" i="12"/>
  <c r="AK106" i="12"/>
  <c r="BH63" i="12"/>
  <c r="BS72" i="12"/>
  <c r="CA72" i="12"/>
  <c r="AJ78" i="12"/>
  <c r="BG106" i="12"/>
  <c r="AM26" i="15"/>
  <c r="AU26" i="15"/>
  <c r="BC26" i="15"/>
  <c r="BK26" i="15"/>
  <c r="BS26" i="15"/>
  <c r="CA26" i="15"/>
  <c r="BQ23" i="12"/>
  <c r="BL37" i="12"/>
  <c r="BT37" i="12"/>
  <c r="CB37" i="12"/>
  <c r="BI38" i="12"/>
  <c r="BQ38" i="12"/>
  <c r="BY38" i="12"/>
  <c r="AH39" i="12"/>
  <c r="AP39" i="12"/>
  <c r="AX39" i="12"/>
  <c r="BF39" i="12"/>
  <c r="BN39" i="12"/>
  <c r="BV39" i="12"/>
  <c r="CD39" i="12"/>
  <c r="AJ41" i="12"/>
  <c r="AR41" i="12"/>
  <c r="AZ41" i="12"/>
  <c r="BH41" i="12"/>
  <c r="BP41" i="12"/>
  <c r="BX41" i="12"/>
  <c r="CF41" i="12"/>
  <c r="BT72" i="12"/>
  <c r="CB72" i="12"/>
  <c r="AK74" i="12"/>
  <c r="AO78" i="12"/>
  <c r="AL86" i="12"/>
  <c r="AH92" i="12"/>
  <c r="AX92" i="12"/>
  <c r="BN92" i="12"/>
  <c r="BV92" i="12"/>
  <c r="CD92" i="12"/>
  <c r="AM93" i="12"/>
  <c r="AU93" i="12"/>
  <c r="BC93" i="12"/>
  <c r="BK93" i="12"/>
  <c r="BS93" i="12"/>
  <c r="CA93" i="12"/>
  <c r="AJ94" i="12"/>
  <c r="AR94" i="12"/>
  <c r="AZ94" i="12"/>
  <c r="BH94" i="12"/>
  <c r="BP94" i="12"/>
  <c r="BX94" i="12"/>
  <c r="CF94" i="12"/>
  <c r="AH96" i="12"/>
  <c r="AP96" i="12"/>
  <c r="AX96" i="12"/>
  <c r="BF96" i="12"/>
  <c r="BN96" i="12"/>
  <c r="CD96" i="12"/>
  <c r="AH98" i="12"/>
  <c r="AX98" i="12"/>
  <c r="BN98" i="12"/>
  <c r="BV98" i="12"/>
  <c r="CD98" i="12"/>
  <c r="AN32" i="16"/>
  <c r="BT33" i="17"/>
  <c r="BT32" i="16"/>
  <c r="BG5" i="16"/>
  <c r="J28" i="16"/>
  <c r="R28" i="16"/>
  <c r="Z28" i="16"/>
  <c r="BF28" i="16"/>
  <c r="BR15" i="12"/>
  <c r="BC23" i="12"/>
  <c r="BK23" i="12"/>
  <c r="AH37" i="12"/>
  <c r="AX37" i="12"/>
  <c r="BN37" i="12"/>
  <c r="BV37" i="12"/>
  <c r="CD37" i="12"/>
  <c r="AM38" i="12"/>
  <c r="AU38" i="12"/>
  <c r="BC38" i="12"/>
  <c r="BK38" i="12"/>
  <c r="BS38" i="12"/>
  <c r="CA38" i="12"/>
  <c r="AJ39" i="12"/>
  <c r="AR39" i="12"/>
  <c r="AZ39" i="12"/>
  <c r="AZ42" i="12" s="1"/>
  <c r="BH39" i="12"/>
  <c r="BH42" i="12" s="1"/>
  <c r="BP39" i="12"/>
  <c r="BX39" i="12"/>
  <c r="CF39" i="12"/>
  <c r="AL41" i="12"/>
  <c r="AT41" i="12"/>
  <c r="BB41" i="12"/>
  <c r="BJ41" i="12"/>
  <c r="BR41" i="12"/>
  <c r="BZ41" i="12"/>
  <c r="BH92" i="12"/>
  <c r="BP92" i="12"/>
  <c r="BX92" i="12"/>
  <c r="CF92" i="12"/>
  <c r="BM93" i="12"/>
  <c r="BU93" i="12"/>
  <c r="CC93" i="12"/>
  <c r="AL94" i="12"/>
  <c r="AT94" i="12"/>
  <c r="BB94" i="12"/>
  <c r="BJ94" i="12"/>
  <c r="BR94" i="12"/>
  <c r="BZ94" i="12"/>
  <c r="AJ96" i="12"/>
  <c r="AR96" i="12"/>
  <c r="AZ96" i="12"/>
  <c r="BH96" i="12"/>
  <c r="BX96" i="12"/>
  <c r="CF96" i="12"/>
  <c r="BX98" i="12"/>
  <c r="CF98" i="12"/>
  <c r="AL44" i="14"/>
  <c r="AJ18" i="15"/>
  <c r="K24" i="16"/>
  <c r="S24" i="16"/>
  <c r="AA24" i="16"/>
  <c r="AI24" i="16"/>
  <c r="AQ24" i="16"/>
  <c r="AY24" i="16"/>
  <c r="BG25" i="17"/>
  <c r="BG24" i="16"/>
  <c r="BO25" i="17"/>
  <c r="BO24" i="16"/>
  <c r="BW25" i="17"/>
  <c r="BW24" i="16"/>
  <c r="CE25" i="17"/>
  <c r="CE24" i="16"/>
  <c r="J24" i="16"/>
  <c r="R24" i="16"/>
  <c r="Z24" i="16"/>
  <c r="AH24" i="16"/>
  <c r="AP24" i="16"/>
  <c r="AX24" i="16"/>
  <c r="BF24" i="16"/>
  <c r="BN24" i="16"/>
  <c r="BV24" i="16"/>
  <c r="CD24" i="16"/>
  <c r="I24" i="16"/>
  <c r="Q24" i="16"/>
  <c r="Y24" i="16"/>
  <c r="AG24" i="16"/>
  <c r="AW24" i="16"/>
  <c r="BE24" i="16"/>
  <c r="BM27" i="17"/>
  <c r="BM24" i="16"/>
  <c r="BU27" i="17"/>
  <c r="BU24" i="16"/>
  <c r="CC27" i="17"/>
  <c r="CC24" i="16"/>
  <c r="CC30" i="17"/>
  <c r="AN38" i="12"/>
  <c r="AV38" i="12"/>
  <c r="BD38" i="12"/>
  <c r="BL38" i="12"/>
  <c r="BT38" i="12"/>
  <c r="CB38" i="12"/>
  <c r="AK39" i="12"/>
  <c r="AS39" i="12"/>
  <c r="BA39" i="12"/>
  <c r="BI39" i="12"/>
  <c r="BQ39" i="12"/>
  <c r="BY39" i="12"/>
  <c r="AM41" i="12"/>
  <c r="AU41" i="12"/>
  <c r="BC41" i="12"/>
  <c r="BK41" i="12"/>
  <c r="BS41" i="12"/>
  <c r="CA41" i="12"/>
  <c r="BI92" i="12"/>
  <c r="BQ92" i="12"/>
  <c r="BY92" i="12"/>
  <c r="BN93" i="12"/>
  <c r="BV93" i="12"/>
  <c r="CD93" i="12"/>
  <c r="AM94" i="12"/>
  <c r="AU94" i="12"/>
  <c r="BC94" i="12"/>
  <c r="BK94" i="12"/>
  <c r="BS94" i="12"/>
  <c r="CA94" i="12"/>
  <c r="BI98" i="12"/>
  <c r="BQ98" i="12"/>
  <c r="BY98" i="12"/>
  <c r="CB33" i="17"/>
  <c r="CB32" i="16"/>
  <c r="AL5" i="16"/>
  <c r="BI11" i="12"/>
  <c r="BQ11" i="12"/>
  <c r="BY11" i="12"/>
  <c r="BT15" i="12"/>
  <c r="BE23" i="12"/>
  <c r="AL31" i="12"/>
  <c r="AT31" i="12"/>
  <c r="BR31" i="12"/>
  <c r="BZ31" i="12"/>
  <c r="BH37" i="12"/>
  <c r="BP37" i="12"/>
  <c r="BX37" i="12"/>
  <c r="CF37" i="12"/>
  <c r="BM38" i="12"/>
  <c r="BU38" i="12"/>
  <c r="CC38" i="12"/>
  <c r="AL39" i="12"/>
  <c r="AT39" i="12"/>
  <c r="BB39" i="12"/>
  <c r="BJ39" i="12"/>
  <c r="BR39" i="12"/>
  <c r="BZ39" i="12"/>
  <c r="AN41" i="12"/>
  <c r="AV41" i="12"/>
  <c r="BD41" i="12"/>
  <c r="BL41" i="12"/>
  <c r="BT41" i="12"/>
  <c r="CB41" i="12"/>
  <c r="AO74" i="12"/>
  <c r="AK78" i="12"/>
  <c r="AH86" i="12"/>
  <c r="AP86" i="12"/>
  <c r="BO93" i="12"/>
  <c r="BW93" i="12"/>
  <c r="CE93" i="12"/>
  <c r="AN94" i="12"/>
  <c r="AV94" i="12"/>
  <c r="BD94" i="12"/>
  <c r="BL94" i="12"/>
  <c r="BT94" i="12"/>
  <c r="CB94" i="12"/>
  <c r="AL96" i="12"/>
  <c r="AT96" i="12"/>
  <c r="BB96" i="12"/>
  <c r="BJ96" i="12"/>
  <c r="BR96" i="12"/>
  <c r="BZ96" i="12"/>
  <c r="BD32" i="16"/>
  <c r="BJ19" i="17"/>
  <c r="BR19" i="17"/>
  <c r="BM30" i="17"/>
  <c r="BN23" i="12"/>
  <c r="AO41" i="12"/>
  <c r="AW41" i="12"/>
  <c r="BE41" i="12"/>
  <c r="BM41" i="12"/>
  <c r="BU41" i="12"/>
  <c r="CC41" i="12"/>
  <c r="BY72" i="12"/>
  <c r="AH74" i="12"/>
  <c r="AP74" i="12"/>
  <c r="AL78" i="12"/>
  <c r="AI86" i="12"/>
  <c r="AJ93" i="12"/>
  <c r="AR93" i="12"/>
  <c r="AZ93" i="12"/>
  <c r="BH93" i="12"/>
  <c r="BP93" i="12"/>
  <c r="BX93" i="12"/>
  <c r="CF93" i="12"/>
  <c r="AO94" i="12"/>
  <c r="AW94" i="12"/>
  <c r="BE94" i="12"/>
  <c r="BM94" i="12"/>
  <c r="BU94" i="12"/>
  <c r="CC94" i="12"/>
  <c r="AM96" i="12"/>
  <c r="AU96" i="12"/>
  <c r="BC96" i="12"/>
  <c r="BK96" i="12"/>
  <c r="BS96" i="12"/>
  <c r="CA96" i="12"/>
  <c r="AN35" i="14"/>
  <c r="BD35" i="14"/>
  <c r="BB44" i="14"/>
  <c r="BR44" i="14"/>
  <c r="BZ44" i="14"/>
  <c r="AM18" i="15"/>
  <c r="BV23" i="17"/>
  <c r="Q6" i="16"/>
  <c r="BG23" i="12"/>
  <c r="AN31" i="12"/>
  <c r="AV31" i="12"/>
  <c r="BD31" i="12"/>
  <c r="BL31" i="12"/>
  <c r="BT31" i="12"/>
  <c r="CB31" i="12"/>
  <c r="AL72" i="12"/>
  <c r="AT72" i="12"/>
  <c r="BB72" i="12"/>
  <c r="BJ72" i="12"/>
  <c r="BR72" i="12"/>
  <c r="BZ72" i="12"/>
  <c r="BL92" i="12"/>
  <c r="BT92" i="12"/>
  <c r="CB92" i="12"/>
  <c r="AN96" i="12"/>
  <c r="AV96" i="12"/>
  <c r="BD96" i="12"/>
  <c r="BL96" i="12"/>
  <c r="BT96" i="12"/>
  <c r="AI30" i="16"/>
  <c r="AQ28" i="16"/>
  <c r="AY30" i="16"/>
  <c r="BG30" i="17"/>
  <c r="BO30" i="16"/>
  <c r="BW30" i="17"/>
  <c r="BW28" i="16"/>
  <c r="CE30" i="16"/>
  <c r="CC5" i="16"/>
  <c r="J6" i="16"/>
  <c r="R6" i="16"/>
  <c r="Z6" i="16"/>
  <c r="AH6" i="16"/>
  <c r="AP6" i="16"/>
  <c r="AX6" i="16"/>
  <c r="BF6" i="16"/>
  <c r="BN6" i="16"/>
  <c r="BV6" i="16"/>
  <c r="CD6" i="16"/>
  <c r="I6" i="16"/>
  <c r="Y6" i="16"/>
  <c r="AG6" i="16"/>
  <c r="AO6" i="16"/>
  <c r="AW6" i="16"/>
  <c r="BE6" i="16"/>
  <c r="BM8" i="17"/>
  <c r="BM6" i="16"/>
  <c r="BU8" i="17"/>
  <c r="BU6" i="16"/>
  <c r="CC8" i="17"/>
  <c r="H19" i="16"/>
  <c r="P19" i="16"/>
  <c r="X19" i="16"/>
  <c r="AF19" i="16"/>
  <c r="AN19" i="16"/>
  <c r="AV19" i="16"/>
  <c r="BD19" i="16"/>
  <c r="BL9" i="17"/>
  <c r="BT9" i="17"/>
  <c r="CB9" i="17"/>
  <c r="BL17" i="17"/>
  <c r="CB23" i="17"/>
  <c r="BI34" i="17"/>
  <c r="BQ34" i="17"/>
  <c r="AO31" i="12"/>
  <c r="AW31" i="12"/>
  <c r="BE31" i="12"/>
  <c r="BM31" i="12"/>
  <c r="BU31" i="12"/>
  <c r="CC31" i="12"/>
  <c r="AJ74" i="12"/>
  <c r="AN78" i="12"/>
  <c r="AK86" i="12"/>
  <c r="AJ34" i="14"/>
  <c r="AJ35" i="14" s="1"/>
  <c r="AR34" i="14"/>
  <c r="AR35" i="14" s="1"/>
  <c r="AZ34" i="14"/>
  <c r="AZ35" i="14" s="1"/>
  <c r="BH34" i="14"/>
  <c r="BH35" i="14" s="1"/>
  <c r="BK18" i="15"/>
  <c r="AS33" i="16"/>
  <c r="BI33" i="16"/>
  <c r="BY33" i="16"/>
  <c r="BX23" i="17"/>
  <c r="CF23" i="17"/>
  <c r="F32" i="16"/>
  <c r="N32" i="16"/>
  <c r="V32" i="16"/>
  <c r="AD32" i="16"/>
  <c r="BD19" i="14"/>
  <c r="BD20" i="14" s="1"/>
  <c r="BL19" i="14"/>
  <c r="BL20" i="14" s="1"/>
  <c r="BT19" i="14"/>
  <c r="BT20" i="14" s="1"/>
  <c r="AH43" i="14"/>
  <c r="AH44" i="14" s="1"/>
  <c r="AP43" i="14"/>
  <c r="AP44" i="14" s="1"/>
  <c r="AX43" i="14"/>
  <c r="AX44" i="14" s="1"/>
  <c r="BF43" i="14"/>
  <c r="BF44" i="14" s="1"/>
  <c r="BC18" i="15"/>
  <c r="BS18" i="15"/>
  <c r="AR18" i="15"/>
  <c r="AH30" i="16"/>
  <c r="AP30" i="16"/>
  <c r="AX30" i="16"/>
  <c r="BF30" i="16"/>
  <c r="BN30" i="16"/>
  <c r="BV30" i="16"/>
  <c r="CD30" i="16"/>
  <c r="CD28" i="16" s="1"/>
  <c r="BW33" i="15"/>
  <c r="BW23" i="16"/>
  <c r="CE33" i="15"/>
  <c r="CE23" i="16"/>
  <c r="BX34" i="16"/>
  <c r="CF34" i="16"/>
  <c r="N5" i="16"/>
  <c r="AI5" i="16"/>
  <c r="BZ5" i="16"/>
  <c r="CF19" i="17"/>
  <c r="BG20" i="17"/>
  <c r="BO20" i="17"/>
  <c r="BW20" i="17"/>
  <c r="BM22" i="17"/>
  <c r="BU22" i="17"/>
  <c r="BY23" i="16"/>
  <c r="BD28" i="16"/>
  <c r="I28" i="16"/>
  <c r="Q28" i="16"/>
  <c r="AW28" i="16"/>
  <c r="AT28" i="16"/>
  <c r="BJ30" i="17"/>
  <c r="BJ28" i="16"/>
  <c r="BZ30" i="17"/>
  <c r="BZ28" i="16"/>
  <c r="BL31" i="17"/>
  <c r="BT31" i="17"/>
  <c r="E32" i="16"/>
  <c r="M32" i="16"/>
  <c r="BL33" i="16"/>
  <c r="AO36" i="16"/>
  <c r="J37" i="16"/>
  <c r="Z37" i="16"/>
  <c r="AH37" i="16"/>
  <c r="AX37" i="16"/>
  <c r="BF37" i="16"/>
  <c r="BV37" i="16"/>
  <c r="Q37" i="16"/>
  <c r="AW37" i="16"/>
  <c r="CC37" i="16"/>
  <c r="H37" i="16"/>
  <c r="AN37" i="16"/>
  <c r="BL40" i="17"/>
  <c r="BT40" i="17"/>
  <c r="BT37" i="16"/>
  <c r="CB40" i="17"/>
  <c r="CB37" i="16"/>
  <c r="BR34" i="16"/>
  <c r="BR33" i="15"/>
  <c r="BZ34" i="16"/>
  <c r="BZ33" i="15"/>
  <c r="BX31" i="16"/>
  <c r="CF31" i="16"/>
  <c r="CF28" i="16" s="1"/>
  <c r="S5" i="16"/>
  <c r="BJ5" i="16"/>
  <c r="CE5" i="16"/>
  <c r="K11" i="16"/>
  <c r="S11" i="16"/>
  <c r="AI11" i="16"/>
  <c r="AQ11" i="16"/>
  <c r="AY11" i="16"/>
  <c r="BG12" i="17"/>
  <c r="BG11" i="16"/>
  <c r="BO11" i="16"/>
  <c r="BO12" i="17"/>
  <c r="BW12" i="17"/>
  <c r="BW11" i="16"/>
  <c r="CE12" i="17"/>
  <c r="CE11" i="16"/>
  <c r="BM14" i="17"/>
  <c r="BU14" i="17"/>
  <c r="CC14" i="17"/>
  <c r="BI20" i="17"/>
  <c r="BQ20" i="17"/>
  <c r="BY20" i="17"/>
  <c r="BG22" i="17"/>
  <c r="BO22" i="17"/>
  <c r="BW22" i="17"/>
  <c r="CE22" i="17"/>
  <c r="BF23" i="17"/>
  <c r="BN23" i="17"/>
  <c r="CD23" i="16"/>
  <c r="W24" i="16"/>
  <c r="AN28" i="16"/>
  <c r="BF31" i="17"/>
  <c r="BN31" i="17"/>
  <c r="BV31" i="17"/>
  <c r="AV33" i="16"/>
  <c r="BR33" i="16"/>
  <c r="BS34" i="17"/>
  <c r="AM36" i="16"/>
  <c r="D37" i="16"/>
  <c r="L37" i="16"/>
  <c r="T37" i="16"/>
  <c r="AB37" i="16"/>
  <c r="AJ37" i="16"/>
  <c r="AR37" i="16"/>
  <c r="AZ37" i="16"/>
  <c r="BH37" i="16"/>
  <c r="BP37" i="16"/>
  <c r="BX37" i="17"/>
  <c r="BK42" i="17"/>
  <c r="D46" i="16"/>
  <c r="L46" i="16"/>
  <c r="T46" i="16"/>
  <c r="AB46" i="16"/>
  <c r="AJ46" i="16"/>
  <c r="AR46" i="16"/>
  <c r="AZ46" i="16"/>
  <c r="BH47" i="17"/>
  <c r="BH46" i="16"/>
  <c r="BP47" i="17"/>
  <c r="BP46" i="16"/>
  <c r="BX47" i="17"/>
  <c r="CF47" i="17"/>
  <c r="BW46" i="16"/>
  <c r="CE46" i="16"/>
  <c r="J46" i="16"/>
  <c r="R46" i="16"/>
  <c r="Z46" i="16"/>
  <c r="AH46" i="16"/>
  <c r="AP46" i="16"/>
  <c r="AX46" i="16"/>
  <c r="BF49" i="17"/>
  <c r="BF46" i="16"/>
  <c r="BN49" i="17"/>
  <c r="BN46" i="16"/>
  <c r="BV49" i="17"/>
  <c r="BV46" i="16"/>
  <c r="BG19" i="14"/>
  <c r="BG20" i="14" s="1"/>
  <c r="BO19" i="14"/>
  <c r="BO20" i="14" s="1"/>
  <c r="AM34" i="14"/>
  <c r="AM35" i="14" s="1"/>
  <c r="AU34" i="14"/>
  <c r="AU35" i="14" s="1"/>
  <c r="BC34" i="14"/>
  <c r="BC35" i="14" s="1"/>
  <c r="BK34" i="14"/>
  <c r="BK35" i="14" s="1"/>
  <c r="AK43" i="14"/>
  <c r="AK44" i="14" s="1"/>
  <c r="AS43" i="14"/>
  <c r="AS44" i="14" s="1"/>
  <c r="BA43" i="14"/>
  <c r="BA44" i="14" s="1"/>
  <c r="BI43" i="14"/>
  <c r="BI44" i="14" s="1"/>
  <c r="CF44" i="14"/>
  <c r="BI30" i="17"/>
  <c r="BQ30" i="17"/>
  <c r="BY30" i="17"/>
  <c r="AH26" i="15"/>
  <c r="AX26" i="15"/>
  <c r="BN26" i="15"/>
  <c r="CD26" i="15"/>
  <c r="AO26" i="15"/>
  <c r="AW26" i="15"/>
  <c r="BE26" i="15"/>
  <c r="BM26" i="15"/>
  <c r="BU26" i="15"/>
  <c r="CC26" i="15"/>
  <c r="AL26" i="15"/>
  <c r="AT26" i="15"/>
  <c r="BB26" i="15"/>
  <c r="BJ26" i="15"/>
  <c r="BR23" i="17"/>
  <c r="V5" i="16"/>
  <c r="AQ5" i="16"/>
  <c r="BN19" i="17"/>
  <c r="BV19" i="17"/>
  <c r="CD19" i="17"/>
  <c r="V11" i="16"/>
  <c r="AR11" i="16"/>
  <c r="BM11" i="16"/>
  <c r="BL28" i="16"/>
  <c r="D28" i="16"/>
  <c r="L28" i="16"/>
  <c r="T28" i="16"/>
  <c r="AB28" i="16"/>
  <c r="AJ28" i="16"/>
  <c r="AR28" i="16"/>
  <c r="AZ28" i="16"/>
  <c r="BH28" i="16"/>
  <c r="BP28" i="16"/>
  <c r="BX28" i="16"/>
  <c r="H32" i="16"/>
  <c r="P32" i="16"/>
  <c r="X32" i="16"/>
  <c r="AF32" i="16"/>
  <c r="BK34" i="17"/>
  <c r="BV34" i="17"/>
  <c r="R37" i="16"/>
  <c r="AP37" i="16"/>
  <c r="BN37" i="16"/>
  <c r="H51" i="16"/>
  <c r="P51" i="16"/>
  <c r="X51" i="16"/>
  <c r="AV51" i="16"/>
  <c r="BD51" i="16"/>
  <c r="BL51" i="16"/>
  <c r="BT51" i="16"/>
  <c r="AH12" i="14"/>
  <c r="AP12" i="14"/>
  <c r="AX12" i="14"/>
  <c r="BF12" i="14"/>
  <c r="BN12" i="14"/>
  <c r="BV12" i="14"/>
  <c r="CD12" i="14"/>
  <c r="AK26" i="15"/>
  <c r="BA26" i="15"/>
  <c r="BQ26" i="15"/>
  <c r="BS23" i="17"/>
  <c r="CA23" i="17"/>
  <c r="BT34" i="17"/>
  <c r="CB34" i="17"/>
  <c r="BZ31" i="17"/>
  <c r="AT5" i="16"/>
  <c r="BO5" i="16"/>
  <c r="E6" i="16"/>
  <c r="M6" i="16"/>
  <c r="U6" i="16"/>
  <c r="AC6" i="16"/>
  <c r="AK6" i="16"/>
  <c r="AS6" i="16"/>
  <c r="BA6" i="16"/>
  <c r="BI6" i="16"/>
  <c r="BQ6" i="16"/>
  <c r="BY6" i="16"/>
  <c r="D6" i="16"/>
  <c r="L6" i="16"/>
  <c r="T6" i="16"/>
  <c r="AB6" i="16"/>
  <c r="AJ6" i="16"/>
  <c r="AR6" i="16"/>
  <c r="AZ6" i="16"/>
  <c r="BH8" i="17"/>
  <c r="BH6" i="16"/>
  <c r="BP8" i="17"/>
  <c r="BP6" i="16"/>
  <c r="BX8" i="17"/>
  <c r="BX6" i="16"/>
  <c r="CF8" i="17"/>
  <c r="CF6" i="16"/>
  <c r="BG9" i="17"/>
  <c r="BO9" i="17"/>
  <c r="BO19" i="16"/>
  <c r="BW9" i="17"/>
  <c r="BW19" i="16"/>
  <c r="CE9" i="17"/>
  <c r="CE19" i="16"/>
  <c r="E11" i="16"/>
  <c r="M11" i="16"/>
  <c r="U11" i="16"/>
  <c r="AC11" i="16"/>
  <c r="AK11" i="16"/>
  <c r="AS11" i="16"/>
  <c r="BA11" i="16"/>
  <c r="BI12" i="17"/>
  <c r="BI11" i="16"/>
  <c r="BQ12" i="17"/>
  <c r="BQ11" i="16"/>
  <c r="BY12" i="17"/>
  <c r="BY11" i="16"/>
  <c r="BG14" i="17"/>
  <c r="BO14" i="17"/>
  <c r="BW14" i="17"/>
  <c r="CE14" i="17"/>
  <c r="BH19" i="17"/>
  <c r="BX19" i="17"/>
  <c r="F24" i="16"/>
  <c r="N24" i="16"/>
  <c r="V24" i="16"/>
  <c r="AL24" i="16"/>
  <c r="AT24" i="16"/>
  <c r="BB24" i="16"/>
  <c r="BJ25" i="17"/>
  <c r="BJ24" i="16"/>
  <c r="BR25" i="17"/>
  <c r="BR24" i="16"/>
  <c r="BZ25" i="17"/>
  <c r="BZ24" i="16"/>
  <c r="BH27" i="17"/>
  <c r="BP27" i="17"/>
  <c r="BX27" i="17"/>
  <c r="CF27" i="17"/>
  <c r="X28" i="16"/>
  <c r="AS28" i="16"/>
  <c r="AL28" i="16"/>
  <c r="BB28" i="16"/>
  <c r="BR30" i="17"/>
  <c r="BR28" i="16"/>
  <c r="BY31" i="17"/>
  <c r="BY34" i="17"/>
  <c r="U36" i="16"/>
  <c r="R42" i="16"/>
  <c r="AH42" i="16"/>
  <c r="AX42" i="16"/>
  <c r="BF43" i="17"/>
  <c r="BN43" i="17"/>
  <c r="BN42" i="16"/>
  <c r="BV43" i="17"/>
  <c r="CD42" i="16"/>
  <c r="CD43" i="17"/>
  <c r="I42" i="16"/>
  <c r="Q42" i="16"/>
  <c r="Y42" i="16"/>
  <c r="AG42" i="16"/>
  <c r="AO42" i="16"/>
  <c r="AW42" i="16"/>
  <c r="BE42" i="16"/>
  <c r="BM42" i="16"/>
  <c r="BU42" i="16"/>
  <c r="CC42" i="16"/>
  <c r="BL45" i="17"/>
  <c r="BT45" i="17"/>
  <c r="CB45" i="17"/>
  <c r="AN51" i="16"/>
  <c r="BI19" i="14"/>
  <c r="BI20" i="14" s="1"/>
  <c r="BQ19" i="14"/>
  <c r="BQ20" i="14" s="1"/>
  <c r="AM43" i="14"/>
  <c r="AM44" i="14" s="1"/>
  <c r="AU43" i="14"/>
  <c r="AU44" i="14" s="1"/>
  <c r="BC43" i="14"/>
  <c r="BC44" i="14" s="1"/>
  <c r="BK43" i="14"/>
  <c r="BK44" i="14" s="1"/>
  <c r="BP18" i="15"/>
  <c r="BV33" i="15"/>
  <c r="CB33" i="15"/>
  <c r="BU34" i="17"/>
  <c r="CC34" i="16"/>
  <c r="CA31" i="16"/>
  <c r="F5" i="16"/>
  <c r="AA5" i="16"/>
  <c r="BR5" i="16"/>
  <c r="AB11" i="16"/>
  <c r="AW11" i="16"/>
  <c r="CF16" i="16"/>
  <c r="BZ19" i="16"/>
  <c r="BL20" i="17"/>
  <c r="BT20" i="17"/>
  <c r="CB20" i="17"/>
  <c r="BJ22" i="17"/>
  <c r="BR22" i="17"/>
  <c r="BZ22" i="17"/>
  <c r="BI23" i="17"/>
  <c r="BQ23" i="17"/>
  <c r="AE24" i="16"/>
  <c r="AV28" i="16"/>
  <c r="BQ28" i="16"/>
  <c r="BU30" i="17"/>
  <c r="BI31" i="17"/>
  <c r="BQ31" i="17"/>
  <c r="CB31" i="17"/>
  <c r="BZ33" i="16"/>
  <c r="CA34" i="17"/>
  <c r="BR36" i="16"/>
  <c r="G37" i="16"/>
  <c r="W37" i="16"/>
  <c r="AE37" i="16"/>
  <c r="AU37" i="16"/>
  <c r="BK37" i="16"/>
  <c r="BS37" i="16"/>
  <c r="N37" i="16"/>
  <c r="V37" i="16"/>
  <c r="AL37" i="16"/>
  <c r="BB37" i="16"/>
  <c r="BZ37" i="16"/>
  <c r="M37" i="16"/>
  <c r="BI40" i="17"/>
  <c r="BQ40" i="17"/>
  <c r="BY40" i="17"/>
  <c r="BY37" i="16"/>
  <c r="AH34" i="14"/>
  <c r="AH35" i="14" s="1"/>
  <c r="AP34" i="14"/>
  <c r="AP35" i="14" s="1"/>
  <c r="AX34" i="14"/>
  <c r="AX35" i="14" s="1"/>
  <c r="BF34" i="14"/>
  <c r="BF35" i="14" s="1"/>
  <c r="AN43" i="14"/>
  <c r="AN44" i="14" s="1"/>
  <c r="AV43" i="14"/>
  <c r="AV44" i="14" s="1"/>
  <c r="BD43" i="14"/>
  <c r="BD44" i="14" s="1"/>
  <c r="BS44" i="14"/>
  <c r="CA44" i="14"/>
  <c r="BH18" i="15"/>
  <c r="BT30" i="17"/>
  <c r="CB30" i="17"/>
  <c r="AJ26" i="15"/>
  <c r="AR26" i="15"/>
  <c r="AZ26" i="15"/>
  <c r="BH26" i="15"/>
  <c r="BP26" i="15"/>
  <c r="BX26" i="15"/>
  <c r="CF26" i="15"/>
  <c r="BX33" i="15"/>
  <c r="BU23" i="17"/>
  <c r="CC23" i="17"/>
  <c r="AD5" i="16"/>
  <c r="AY5" i="16"/>
  <c r="G6" i="16"/>
  <c r="AM6" i="16"/>
  <c r="I11" i="16"/>
  <c r="AD11" i="16"/>
  <c r="AZ11" i="16"/>
  <c r="BU11" i="16"/>
  <c r="BT23" i="16"/>
  <c r="H24" i="16"/>
  <c r="P24" i="16"/>
  <c r="X24" i="16"/>
  <c r="AF24" i="16"/>
  <c r="AN24" i="16"/>
  <c r="AV24" i="16"/>
  <c r="BD24" i="16"/>
  <c r="BL24" i="16"/>
  <c r="BL25" i="17"/>
  <c r="BT25" i="17"/>
  <c r="BT24" i="16"/>
  <c r="CB25" i="17"/>
  <c r="CB24" i="16"/>
  <c r="BJ27" i="17"/>
  <c r="BR27" i="17"/>
  <c r="BZ27" i="17"/>
  <c r="H28" i="16"/>
  <c r="BT28" i="16"/>
  <c r="G28" i="16"/>
  <c r="O28" i="16"/>
  <c r="W28" i="16"/>
  <c r="AE28" i="16"/>
  <c r="AU28" i="16"/>
  <c r="BK28" i="16"/>
  <c r="BS28" i="16"/>
  <c r="F28" i="16"/>
  <c r="N28" i="16"/>
  <c r="V28" i="16"/>
  <c r="AD28" i="16"/>
  <c r="CD31" i="16"/>
  <c r="K32" i="16"/>
  <c r="S32" i="16"/>
  <c r="AA32" i="16"/>
  <c r="J32" i="16"/>
  <c r="R32" i="16"/>
  <c r="Z32" i="16"/>
  <c r="BF34" i="17"/>
  <c r="BN34" i="17"/>
  <c r="CD34" i="17"/>
  <c r="CE36" i="16"/>
  <c r="BU37" i="16"/>
  <c r="J42" i="16"/>
  <c r="AK12" i="14"/>
  <c r="AS12" i="14"/>
  <c r="BA12" i="14"/>
  <c r="BI12" i="14"/>
  <c r="BQ12" i="14"/>
  <c r="BY12" i="14"/>
  <c r="AZ18" i="15"/>
  <c r="AP32" i="16"/>
  <c r="BF33" i="17"/>
  <c r="BF32" i="16"/>
  <c r="BV33" i="17"/>
  <c r="BV32" i="16"/>
  <c r="BW34" i="17"/>
  <c r="CE34" i="17"/>
  <c r="CC31" i="17"/>
  <c r="K5" i="16"/>
  <c r="BB5" i="16"/>
  <c r="BW5" i="16"/>
  <c r="H6" i="16"/>
  <c r="P5" i="16"/>
  <c r="X6" i="16"/>
  <c r="AF6" i="16"/>
  <c r="AN6" i="16"/>
  <c r="AV5" i="16"/>
  <c r="BD6" i="16"/>
  <c r="BL6" i="16"/>
  <c r="BT6" i="16"/>
  <c r="CB6" i="16"/>
  <c r="BS8" i="17"/>
  <c r="CA8" i="17"/>
  <c r="BJ9" i="17"/>
  <c r="BR9" i="17"/>
  <c r="H11" i="16"/>
  <c r="P11" i="16"/>
  <c r="X11" i="16"/>
  <c r="AF11" i="16"/>
  <c r="AN11" i="16"/>
  <c r="AV11" i="16"/>
  <c r="BD11" i="16"/>
  <c r="BL12" i="17"/>
  <c r="BL11" i="16"/>
  <c r="BT12" i="17"/>
  <c r="BT11" i="16"/>
  <c r="CB12" i="17"/>
  <c r="CB11" i="16"/>
  <c r="G11" i="16"/>
  <c r="O11" i="16"/>
  <c r="W11" i="16"/>
  <c r="AE11" i="16"/>
  <c r="AM11" i="16"/>
  <c r="AU11" i="16"/>
  <c r="BC11" i="16"/>
  <c r="BK11" i="16"/>
  <c r="BS11" i="16"/>
  <c r="CA11" i="16"/>
  <c r="BJ14" i="17"/>
  <c r="BR14" i="17"/>
  <c r="BZ14" i="17"/>
  <c r="BP16" i="16"/>
  <c r="BJ17" i="17"/>
  <c r="BQ18" i="17"/>
  <c r="BA28" i="16"/>
  <c r="F36" i="16"/>
  <c r="AD36" i="16"/>
  <c r="BW36" i="16"/>
  <c r="P36" i="16"/>
  <c r="E42" i="16"/>
  <c r="M42" i="16"/>
  <c r="U42" i="16"/>
  <c r="AC42" i="16"/>
  <c r="AK42" i="16"/>
  <c r="AS42" i="16"/>
  <c r="BA42" i="16"/>
  <c r="CD49" i="17"/>
  <c r="CD46" i="16"/>
  <c r="BF50" i="17"/>
  <c r="BN50" i="17"/>
  <c r="BV50" i="17"/>
  <c r="CD50" i="17"/>
  <c r="AF51" i="16"/>
  <c r="AS5" i="18"/>
  <c r="BA5" i="18"/>
  <c r="BI5" i="18"/>
  <c r="BQ5" i="18"/>
  <c r="BY5" i="18"/>
  <c r="AI18" i="15"/>
  <c r="AQ18" i="15"/>
  <c r="AY18" i="15"/>
  <c r="BG18" i="15"/>
  <c r="BO18" i="15"/>
  <c r="BW18" i="15"/>
  <c r="CE18" i="15"/>
  <c r="AI26" i="15"/>
  <c r="AQ26" i="15"/>
  <c r="AY26" i="15"/>
  <c r="BG26" i="15"/>
  <c r="BO26" i="15"/>
  <c r="BW26" i="15"/>
  <c r="CE26" i="15"/>
  <c r="O6" i="16"/>
  <c r="W6" i="16"/>
  <c r="AE6" i="16"/>
  <c r="AU6" i="16"/>
  <c r="BC6" i="16"/>
  <c r="BK6" i="16"/>
  <c r="BS6" i="16"/>
  <c r="CA6" i="16"/>
  <c r="BI8" i="17"/>
  <c r="BQ8" i="17"/>
  <c r="BY8" i="17"/>
  <c r="J11" i="16"/>
  <c r="Z11" i="16"/>
  <c r="AH11" i="16"/>
  <c r="AP11" i="16"/>
  <c r="BF11" i="16"/>
  <c r="BN11" i="16"/>
  <c r="BV11" i="16"/>
  <c r="CD11" i="16"/>
  <c r="BM12" i="17"/>
  <c r="BU12" i="17"/>
  <c r="CC12" i="17"/>
  <c r="BK14" i="17"/>
  <c r="BS14" i="17"/>
  <c r="CA14" i="17"/>
  <c r="E16" i="16"/>
  <c r="M16" i="16"/>
  <c r="U16" i="16"/>
  <c r="AK16" i="16"/>
  <c r="AS16" i="16"/>
  <c r="BP17" i="17"/>
  <c r="CF17" i="17"/>
  <c r="BM20" i="17"/>
  <c r="BU20" i="17"/>
  <c r="CC20" i="17"/>
  <c r="BK22" i="17"/>
  <c r="BS22" i="17"/>
  <c r="CA22" i="17"/>
  <c r="BJ23" i="17"/>
  <c r="BZ23" i="16"/>
  <c r="E24" i="16"/>
  <c r="AC24" i="16"/>
  <c r="AK24" i="16"/>
  <c r="BI24" i="16"/>
  <c r="BQ24" i="16"/>
  <c r="BY24" i="16"/>
  <c r="BH25" i="17"/>
  <c r="BP25" i="17"/>
  <c r="BX25" i="17"/>
  <c r="CF25" i="17"/>
  <c r="BF27" i="17"/>
  <c r="CD27" i="17"/>
  <c r="Y28" i="16"/>
  <c r="AG28" i="16"/>
  <c r="BE28" i="16"/>
  <c r="BM28" i="16"/>
  <c r="BU28" i="16"/>
  <c r="CC28" i="16"/>
  <c r="AM30" i="16"/>
  <c r="AU30" i="16"/>
  <c r="BC30" i="16"/>
  <c r="BK30" i="16"/>
  <c r="BS30" i="16"/>
  <c r="CA30" i="16"/>
  <c r="BJ31" i="17"/>
  <c r="BR31" i="17"/>
  <c r="U32" i="16"/>
  <c r="AC32" i="16"/>
  <c r="BG34" i="17"/>
  <c r="BO34" i="17"/>
  <c r="Y37" i="16"/>
  <c r="AQ37" i="16"/>
  <c r="BA37" i="16"/>
  <c r="F42" i="16"/>
  <c r="V42" i="16"/>
  <c r="AL42" i="16"/>
  <c r="BB42" i="16"/>
  <c r="N46" i="16"/>
  <c r="AK46" i="16"/>
  <c r="CE49" i="17"/>
  <c r="CB8" i="17"/>
  <c r="BP12" i="17"/>
  <c r="AA30" i="20"/>
  <c r="BK6" i="17"/>
  <c r="BS6" i="17"/>
  <c r="CA6" i="17"/>
  <c r="BY24" i="17"/>
  <c r="BM28" i="17"/>
  <c r="CC28" i="17"/>
  <c r="AI37" i="16"/>
  <c r="AS37" i="16"/>
  <c r="BM37" i="17"/>
  <c r="CC37" i="17"/>
  <c r="K46" i="16"/>
  <c r="S46" i="16"/>
  <c r="AA46" i="16"/>
  <c r="AI46" i="16"/>
  <c r="AQ46" i="16"/>
  <c r="AY46" i="16"/>
  <c r="G51" i="16"/>
  <c r="O51" i="16"/>
  <c r="W51" i="16"/>
  <c r="AE51" i="16"/>
  <c r="AM51" i="16"/>
  <c r="AU51" i="16"/>
  <c r="BC51" i="16"/>
  <c r="BK51" i="16"/>
  <c r="BS51" i="16"/>
  <c r="CA51" i="16"/>
  <c r="BH9" i="17"/>
  <c r="BN27" i="17"/>
  <c r="BO74" i="23"/>
  <c r="AL18" i="15"/>
  <c r="AT18" i="15"/>
  <c r="BK9" i="17"/>
  <c r="BS9" i="17"/>
  <c r="CA9" i="17"/>
  <c r="BF14" i="17"/>
  <c r="BN14" i="17"/>
  <c r="BV14" i="17"/>
  <c r="CD14" i="17"/>
  <c r="BK17" i="17"/>
  <c r="U19" i="16"/>
  <c r="AC19" i="16"/>
  <c r="BA19" i="16"/>
  <c r="BI19" i="16"/>
  <c r="BQ19" i="16"/>
  <c r="BY19" i="16"/>
  <c r="BH20" i="17"/>
  <c r="BP20" i="17"/>
  <c r="BX20" i="17"/>
  <c r="CF20" i="17"/>
  <c r="BF22" i="17"/>
  <c r="BN22" i="17"/>
  <c r="BV22" i="17"/>
  <c r="CD22" i="17"/>
  <c r="BM23" i="17"/>
  <c r="BK25" i="17"/>
  <c r="BS25" i="17"/>
  <c r="CA25" i="17"/>
  <c r="BI27" i="17"/>
  <c r="BQ27" i="17"/>
  <c r="BY27" i="17"/>
  <c r="BM31" i="17"/>
  <c r="BU31" i="17"/>
  <c r="BJ34" i="17"/>
  <c r="S37" i="16"/>
  <c r="AC37" i="16"/>
  <c r="BD37" i="16"/>
  <c r="BM37" i="16"/>
  <c r="BI47" i="17"/>
  <c r="BQ47" i="17"/>
  <c r="BY47" i="17"/>
  <c r="BG49" i="17"/>
  <c r="BO49" i="17"/>
  <c r="BW49" i="17"/>
  <c r="BP9" i="17"/>
  <c r="BI14" i="17"/>
  <c r="BK20" i="17"/>
  <c r="AF21" i="19"/>
  <c r="BQ27" i="19"/>
  <c r="AO33" i="20"/>
  <c r="AO14" i="20"/>
  <c r="AW33" i="20"/>
  <c r="AW14" i="20"/>
  <c r="BE33" i="20"/>
  <c r="BE14" i="20"/>
  <c r="BM33" i="20"/>
  <c r="BM14" i="20"/>
  <c r="BU33" i="20"/>
  <c r="BU14" i="20"/>
  <c r="CC33" i="20"/>
  <c r="CC14" i="20"/>
  <c r="AN14" i="20"/>
  <c r="AV14" i="20"/>
  <c r="BD14" i="20"/>
  <c r="BL33" i="20"/>
  <c r="BL14" i="20"/>
  <c r="BT33" i="20"/>
  <c r="BT14" i="20"/>
  <c r="CB14" i="20"/>
  <c r="N42" i="16"/>
  <c r="AD42" i="16"/>
  <c r="AT42" i="16"/>
  <c r="G42" i="16"/>
  <c r="O42" i="16"/>
  <c r="W42" i="16"/>
  <c r="AE42" i="16"/>
  <c r="AM42" i="16"/>
  <c r="AU42" i="16"/>
  <c r="BC42" i="16"/>
  <c r="BJ47" i="17"/>
  <c r="BR47" i="17"/>
  <c r="BZ47" i="17"/>
  <c r="BL8" i="17"/>
  <c r="CF12" i="17"/>
  <c r="BS20" i="17"/>
  <c r="AG22" i="19"/>
  <c r="AG21" i="19"/>
  <c r="AH21" i="19"/>
  <c r="AH22" i="19"/>
  <c r="BF5" i="19"/>
  <c r="BN5" i="19"/>
  <c r="AW4" i="19"/>
  <c r="BE4" i="19"/>
  <c r="CC4" i="19"/>
  <c r="BL4" i="20"/>
  <c r="D5" i="20"/>
  <c r="D30" i="20"/>
  <c r="L5" i="20"/>
  <c r="L30" i="20"/>
  <c r="T5" i="20"/>
  <c r="T30" i="20"/>
  <c r="AB5" i="20"/>
  <c r="AB30" i="20"/>
  <c r="AJ5" i="20"/>
  <c r="AJ11" i="20"/>
  <c r="AJ30" i="20"/>
  <c r="AR5" i="20"/>
  <c r="AR11" i="20"/>
  <c r="AZ5" i="20"/>
  <c r="AZ11" i="20"/>
  <c r="BH5" i="20"/>
  <c r="BH11" i="20"/>
  <c r="BH30" i="20"/>
  <c r="BP5" i="20"/>
  <c r="BP11" i="20"/>
  <c r="BP30" i="20"/>
  <c r="BX5" i="20"/>
  <c r="BX11" i="20"/>
  <c r="BX30" i="20"/>
  <c r="CF5" i="20"/>
  <c r="CF11" i="20"/>
  <c r="CF30" i="20"/>
  <c r="K6" i="20"/>
  <c r="K30" i="20"/>
  <c r="S6" i="20"/>
  <c r="S30" i="20"/>
  <c r="AQ6" i="20"/>
  <c r="AY6" i="20"/>
  <c r="BG6" i="20"/>
  <c r="BO6" i="20"/>
  <c r="BW6" i="20"/>
  <c r="CE6" i="20"/>
  <c r="BF8" i="17"/>
  <c r="BN8" i="17"/>
  <c r="BV8" i="17"/>
  <c r="CD8" i="17"/>
  <c r="BM9" i="17"/>
  <c r="BU9" i="17"/>
  <c r="CC9" i="17"/>
  <c r="BJ12" i="17"/>
  <c r="BR12" i="17"/>
  <c r="BZ12" i="17"/>
  <c r="BH14" i="17"/>
  <c r="BP14" i="17"/>
  <c r="BX14" i="17"/>
  <c r="CF14" i="17"/>
  <c r="BM17" i="17"/>
  <c r="CC17" i="17"/>
  <c r="BK19" i="17"/>
  <c r="BS19" i="17"/>
  <c r="CA19" i="17"/>
  <c r="BJ20" i="17"/>
  <c r="BR20" i="17"/>
  <c r="BZ20" i="17"/>
  <c r="BH22" i="17"/>
  <c r="BP22" i="17"/>
  <c r="BX22" i="17"/>
  <c r="CF22" i="17"/>
  <c r="BG23" i="17"/>
  <c r="BO23" i="17"/>
  <c r="BM25" i="17"/>
  <c r="BU25" i="17"/>
  <c r="CC25" i="17"/>
  <c r="BK27" i="17"/>
  <c r="BS27" i="17"/>
  <c r="CA27" i="17"/>
  <c r="BH30" i="17"/>
  <c r="BP30" i="17"/>
  <c r="BX30" i="17"/>
  <c r="CF30" i="17"/>
  <c r="BG31" i="17"/>
  <c r="BO31" i="17"/>
  <c r="BW31" i="17"/>
  <c r="CE31" i="17"/>
  <c r="BL34" i="17"/>
  <c r="BG40" i="17"/>
  <c r="BO40" i="17"/>
  <c r="BW40" i="17"/>
  <c r="CE40" i="17"/>
  <c r="H42" i="16"/>
  <c r="P42" i="16"/>
  <c r="X42" i="16"/>
  <c r="AF42" i="16"/>
  <c r="AN42" i="16"/>
  <c r="AV42" i="16"/>
  <c r="BD42" i="16"/>
  <c r="BL43" i="17"/>
  <c r="BL42" i="16"/>
  <c r="BT43" i="17"/>
  <c r="BT42" i="16"/>
  <c r="CB43" i="17"/>
  <c r="CB42" i="16"/>
  <c r="BK42" i="16"/>
  <c r="BS42" i="16"/>
  <c r="CA42" i="16"/>
  <c r="BJ45" i="17"/>
  <c r="BR45" i="17"/>
  <c r="BZ45" i="17"/>
  <c r="BG8" i="17"/>
  <c r="BO8" i="17"/>
  <c r="BW8" i="17"/>
  <c r="CE8" i="17"/>
  <c r="BF9" i="17"/>
  <c r="BN9" i="17"/>
  <c r="BV9" i="17"/>
  <c r="CD9" i="17"/>
  <c r="BK12" i="17"/>
  <c r="BS12" i="17"/>
  <c r="CA12" i="17"/>
  <c r="BF17" i="17"/>
  <c r="CD17" i="17"/>
  <c r="CA20" i="17"/>
  <c r="BI22" i="17"/>
  <c r="BQ22" i="17"/>
  <c r="BY22" i="17"/>
  <c r="BH23" i="17"/>
  <c r="BP23" i="17"/>
  <c r="BF25" i="17"/>
  <c r="BN25" i="17"/>
  <c r="BV25" i="17"/>
  <c r="CD25" i="17"/>
  <c r="BL27" i="17"/>
  <c r="BT27" i="17"/>
  <c r="CB27" i="17"/>
  <c r="BH31" i="17"/>
  <c r="BP31" i="17"/>
  <c r="BM34" i="17"/>
  <c r="E37" i="16"/>
  <c r="AF37" i="16"/>
  <c r="BG37" i="16"/>
  <c r="BQ37" i="16"/>
  <c r="BH40" i="17"/>
  <c r="BP40" i="17"/>
  <c r="BX40" i="17"/>
  <c r="CF40" i="17"/>
  <c r="BM43" i="17"/>
  <c r="BU43" i="17"/>
  <c r="CC43" i="17"/>
  <c r="BK45" i="17"/>
  <c r="BS45" i="17"/>
  <c r="CA45" i="17"/>
  <c r="AD46" i="16"/>
  <c r="BA46" i="16"/>
  <c r="BM50" i="17"/>
  <c r="BU50" i="17"/>
  <c r="CC50" i="17"/>
  <c r="BT8" i="17"/>
  <c r="BH12" i="17"/>
  <c r="BT4" i="18"/>
  <c r="Z21" i="19"/>
  <c r="Z22" i="19"/>
  <c r="BT23" i="20"/>
  <c r="AR30" i="20"/>
  <c r="BM51" i="17"/>
  <c r="BU51" i="17"/>
  <c r="CC51" i="17"/>
  <c r="BI42" i="17"/>
  <c r="BL49" i="17"/>
  <c r="BV51" i="17"/>
  <c r="BD4" i="18"/>
  <c r="AI21" i="19"/>
  <c r="AY21" i="19"/>
  <c r="BG21" i="19"/>
  <c r="BO21" i="19"/>
  <c r="BW21" i="19"/>
  <c r="CA31" i="19"/>
  <c r="AY22" i="19"/>
  <c r="CC23" i="19"/>
  <c r="AU23" i="20"/>
  <c r="BQ23" i="20"/>
  <c r="BH42" i="16"/>
  <c r="BP42" i="16"/>
  <c r="BX42" i="16"/>
  <c r="BL46" i="16"/>
  <c r="BT46" i="16"/>
  <c r="CB46" i="16"/>
  <c r="BK46" i="17"/>
  <c r="BS46" i="17"/>
  <c r="CA46" i="17"/>
  <c r="BQ42" i="17"/>
  <c r="CD51" i="17"/>
  <c r="CB14" i="34"/>
  <c r="CB4" i="18"/>
  <c r="AA5" i="19"/>
  <c r="AQ5" i="19"/>
  <c r="BC4" i="19"/>
  <c r="BC5" i="19"/>
  <c r="BS4" i="19"/>
  <c r="BS5" i="19"/>
  <c r="AJ21" i="19"/>
  <c r="AJ22" i="19"/>
  <c r="BP21" i="19"/>
  <c r="BP22" i="19"/>
  <c r="BX22" i="19"/>
  <c r="AO27" i="19"/>
  <c r="AW27" i="19"/>
  <c r="BE27" i="19"/>
  <c r="CB31" i="19"/>
  <c r="CB14" i="19"/>
  <c r="CD14" i="19"/>
  <c r="CD31" i="19"/>
  <c r="BG22" i="19"/>
  <c r="BS23" i="20"/>
  <c r="AL23" i="20"/>
  <c r="AL4" i="20"/>
  <c r="AT23" i="20"/>
  <c r="AT4" i="20"/>
  <c r="BB23" i="20"/>
  <c r="BB4" i="20"/>
  <c r="BJ23" i="20"/>
  <c r="BJ4" i="20"/>
  <c r="BR23" i="20"/>
  <c r="BR4" i="20"/>
  <c r="BZ23" i="20"/>
  <c r="BZ4" i="20"/>
  <c r="F36" i="20"/>
  <c r="F17" i="20"/>
  <c r="N36" i="20"/>
  <c r="N17" i="20"/>
  <c r="V36" i="20"/>
  <c r="V17" i="20"/>
  <c r="AD36" i="20"/>
  <c r="AD17" i="20"/>
  <c r="AL36" i="20"/>
  <c r="AL17" i="20"/>
  <c r="AT36" i="20"/>
  <c r="AT17" i="20"/>
  <c r="BB36" i="20"/>
  <c r="BB17" i="20"/>
  <c r="BJ36" i="20"/>
  <c r="BJ17" i="20"/>
  <c r="BR36" i="20"/>
  <c r="BR17" i="20"/>
  <c r="BZ36" i="20"/>
  <c r="BZ17" i="20"/>
  <c r="E17" i="20"/>
  <c r="M17" i="20"/>
  <c r="U17" i="20"/>
  <c r="AC17" i="20"/>
  <c r="AK17" i="20"/>
  <c r="AS36" i="20"/>
  <c r="AS17" i="20"/>
  <c r="BA36" i="20"/>
  <c r="BA17" i="20"/>
  <c r="BI17" i="20"/>
  <c r="BQ17" i="20"/>
  <c r="BY17" i="20"/>
  <c r="D17" i="20"/>
  <c r="L17" i="20"/>
  <c r="T17" i="20"/>
  <c r="AB17" i="20"/>
  <c r="AJ17" i="20"/>
  <c r="AR17" i="20"/>
  <c r="AZ17" i="20"/>
  <c r="BH17" i="20"/>
  <c r="BP17" i="20"/>
  <c r="BX17" i="20"/>
  <c r="CF17" i="20"/>
  <c r="CA23" i="20"/>
  <c r="CE33" i="20"/>
  <c r="CB5" i="23"/>
  <c r="CB61" i="23" s="1"/>
  <c r="CD5" i="23"/>
  <c r="CD61" i="23" s="1"/>
  <c r="BI42" i="16"/>
  <c r="BQ42" i="16"/>
  <c r="BY42" i="16"/>
  <c r="BG42" i="17"/>
  <c r="BO42" i="17"/>
  <c r="BW42" i="17"/>
  <c r="CE42" i="17"/>
  <c r="BM46" i="16"/>
  <c r="BU46" i="16"/>
  <c r="BL46" i="17"/>
  <c r="BT46" i="17"/>
  <c r="CB46" i="17"/>
  <c r="BH51" i="16"/>
  <c r="BP51" i="16"/>
  <c r="BX51" i="16"/>
  <c r="CF51" i="16"/>
  <c r="BG51" i="17"/>
  <c r="BO51" i="17"/>
  <c r="BW51" i="17"/>
  <c r="CE51" i="17"/>
  <c r="BY42" i="17"/>
  <c r="AN4" i="18"/>
  <c r="AB21" i="19"/>
  <c r="AB22" i="19"/>
  <c r="AK23" i="19"/>
  <c r="AS23" i="19"/>
  <c r="BI23" i="19"/>
  <c r="BQ23" i="19"/>
  <c r="BY23" i="19"/>
  <c r="AH27" i="19"/>
  <c r="AH10" i="19"/>
  <c r="AP27" i="19"/>
  <c r="AP21" i="19" s="1"/>
  <c r="AP10" i="19"/>
  <c r="AX27" i="19"/>
  <c r="AX10" i="19"/>
  <c r="AX19" i="15" s="1"/>
  <c r="BF27" i="19"/>
  <c r="BF10" i="19"/>
  <c r="BF19" i="15" s="1"/>
  <c r="BN27" i="19"/>
  <c r="BN10" i="19"/>
  <c r="BN19" i="15" s="1"/>
  <c r="BV27" i="19"/>
  <c r="BV10" i="19"/>
  <c r="BV19" i="15" s="1"/>
  <c r="CD27" i="19"/>
  <c r="CD10" i="19"/>
  <c r="CD19" i="15" s="1"/>
  <c r="AO10" i="19"/>
  <c r="AW10" i="19"/>
  <c r="AW19" i="15" s="1"/>
  <c r="BE10" i="19"/>
  <c r="BE19" i="15" s="1"/>
  <c r="BM10" i="19"/>
  <c r="BM19" i="15" s="1"/>
  <c r="BM27" i="19"/>
  <c r="BU10" i="19"/>
  <c r="BU19" i="15" s="1"/>
  <c r="BU27" i="19"/>
  <c r="CC10" i="19"/>
  <c r="CC19" i="15" s="1"/>
  <c r="CC27" i="19"/>
  <c r="H4" i="19"/>
  <c r="P4" i="19"/>
  <c r="X4" i="19"/>
  <c r="AF22" i="19"/>
  <c r="AF4" i="19"/>
  <c r="AN22" i="19"/>
  <c r="AN4" i="19"/>
  <c r="AV4" i="19"/>
  <c r="BD4" i="19"/>
  <c r="BL4" i="19"/>
  <c r="BT21" i="19"/>
  <c r="BT4" i="19"/>
  <c r="CB4" i="19"/>
  <c r="BO22" i="19"/>
  <c r="BO31" i="19"/>
  <c r="BA23" i="20"/>
  <c r="G30" i="20"/>
  <c r="O30" i="20"/>
  <c r="W30" i="20"/>
  <c r="AE30" i="20"/>
  <c r="AM30" i="20"/>
  <c r="AU30" i="20"/>
  <c r="BC30" i="20"/>
  <c r="BK30" i="20"/>
  <c r="BH42" i="17"/>
  <c r="BP42" i="17"/>
  <c r="BX42" i="17"/>
  <c r="CF42" i="17"/>
  <c r="BH51" i="17"/>
  <c r="BP51" i="17"/>
  <c r="BX51" i="17"/>
  <c r="CF51" i="17"/>
  <c r="AL4" i="18"/>
  <c r="BJ4" i="18"/>
  <c r="BZ14" i="34"/>
  <c r="AC22" i="19"/>
  <c r="AC21" i="19"/>
  <c r="AK4" i="19"/>
  <c r="AS4" i="19"/>
  <c r="BG5" i="19"/>
  <c r="BW5" i="19"/>
  <c r="BB23" i="19"/>
  <c r="BB6" i="19"/>
  <c r="BJ23" i="19"/>
  <c r="BJ6" i="19"/>
  <c r="BR23" i="19"/>
  <c r="BR6" i="19"/>
  <c r="BZ23" i="19"/>
  <c r="BZ6" i="19"/>
  <c r="BA6" i="19"/>
  <c r="BA23" i="19"/>
  <c r="BI6" i="19"/>
  <c r="BQ6" i="19"/>
  <c r="BY6" i="19"/>
  <c r="BW22" i="19"/>
  <c r="AO23" i="19"/>
  <c r="AK27" i="19"/>
  <c r="BW31" i="19"/>
  <c r="BC23" i="20"/>
  <c r="AL93" i="23"/>
  <c r="AL34" i="23"/>
  <c r="AL17" i="15" s="1"/>
  <c r="AT93" i="23"/>
  <c r="AT34" i="23"/>
  <c r="AT17" i="15" s="1"/>
  <c r="BB93" i="23"/>
  <c r="BB34" i="23"/>
  <c r="BB17" i="15" s="1"/>
  <c r="BJ93" i="23"/>
  <c r="BJ34" i="23"/>
  <c r="BJ17" i="15" s="1"/>
  <c r="BR93" i="23"/>
  <c r="BR34" i="23"/>
  <c r="BR17" i="15" s="1"/>
  <c r="BZ93" i="23"/>
  <c r="BZ34" i="23"/>
  <c r="BZ17" i="15" s="1"/>
  <c r="E6" i="23"/>
  <c r="M6" i="23"/>
  <c r="U6" i="23"/>
  <c r="AC6" i="23"/>
  <c r="AK6" i="23"/>
  <c r="AS6" i="23"/>
  <c r="BA6" i="23"/>
  <c r="BI6" i="23"/>
  <c r="BI93" i="23"/>
  <c r="BQ6" i="23"/>
  <c r="BY6" i="23"/>
  <c r="K5" i="23"/>
  <c r="AI97" i="23"/>
  <c r="AI38" i="23"/>
  <c r="AI16" i="15" s="1"/>
  <c r="AQ97" i="23"/>
  <c r="AQ38" i="23"/>
  <c r="AQ16" i="15" s="1"/>
  <c r="AY97" i="23"/>
  <c r="AY38" i="23"/>
  <c r="AY16" i="15" s="1"/>
  <c r="BG38" i="23"/>
  <c r="BG16" i="15" s="1"/>
  <c r="BG97" i="23"/>
  <c r="BO97" i="23"/>
  <c r="BO38" i="23"/>
  <c r="BO16" i="15" s="1"/>
  <c r="BW97" i="23"/>
  <c r="BW38" i="23"/>
  <c r="BW16" i="15" s="1"/>
  <c r="CE97" i="23"/>
  <c r="CE38" i="23"/>
  <c r="CE16" i="15" s="1"/>
  <c r="J6" i="23"/>
  <c r="R6" i="23"/>
  <c r="Z6" i="23"/>
  <c r="AH6" i="23"/>
  <c r="AX97" i="23"/>
  <c r="AX6" i="23"/>
  <c r="BF97" i="23"/>
  <c r="BF6" i="23"/>
  <c r="BN6" i="23"/>
  <c r="BV6" i="23"/>
  <c r="CD6" i="23"/>
  <c r="BX37" i="16"/>
  <c r="CF37" i="16"/>
  <c r="BO37" i="17"/>
  <c r="BG46" i="16"/>
  <c r="BO46" i="16"/>
  <c r="BJ51" i="16"/>
  <c r="AD22" i="19"/>
  <c r="AL4" i="19"/>
  <c r="AT4" i="19"/>
  <c r="AM22" i="19"/>
  <c r="AM21" i="19"/>
  <c r="AU22" i="19"/>
  <c r="AU21" i="19"/>
  <c r="BC22" i="19"/>
  <c r="BC21" i="19"/>
  <c r="BK22" i="19"/>
  <c r="BK21" i="19"/>
  <c r="BS22" i="19"/>
  <c r="BS21" i="19"/>
  <c r="CA22" i="19"/>
  <c r="CA21" i="19"/>
  <c r="AR27" i="19"/>
  <c r="AR21" i="19" s="1"/>
  <c r="AZ27" i="19"/>
  <c r="AZ21" i="19" s="1"/>
  <c r="BH27" i="19"/>
  <c r="BH21" i="19" s="1"/>
  <c r="CF27" i="19"/>
  <c r="BL31" i="19"/>
  <c r="BL14" i="19"/>
  <c r="BT31" i="19"/>
  <c r="BT14" i="19"/>
  <c r="CE22" i="19"/>
  <c r="AS27" i="19"/>
  <c r="CE31" i="19"/>
  <c r="AK23" i="20"/>
  <c r="BD23" i="20"/>
  <c r="BW65" i="23"/>
  <c r="BJ42" i="17"/>
  <c r="BR42" i="17"/>
  <c r="BZ42" i="17"/>
  <c r="BW46" i="17"/>
  <c r="CE46" i="17"/>
  <c r="BJ51" i="17"/>
  <c r="BR51" i="17"/>
  <c r="BZ51" i="17"/>
  <c r="AV4" i="18"/>
  <c r="G4" i="19"/>
  <c r="O4" i="19"/>
  <c r="W4" i="19"/>
  <c r="AE4" i="19"/>
  <c r="AE5" i="19"/>
  <c r="AM4" i="19"/>
  <c r="AM5" i="19"/>
  <c r="AU4" i="19"/>
  <c r="AU5" i="19"/>
  <c r="BK4" i="19"/>
  <c r="BK5" i="19"/>
  <c r="CA4" i="19"/>
  <c r="CA5" i="19"/>
  <c r="AN21" i="19"/>
  <c r="AV23" i="19"/>
  <c r="BD23" i="19"/>
  <c r="BL23" i="19"/>
  <c r="BT22" i="19"/>
  <c r="CB22" i="19"/>
  <c r="CB21" i="19"/>
  <c r="BM31" i="19"/>
  <c r="BZ15" i="19"/>
  <c r="BX15" i="19"/>
  <c r="CF15" i="19"/>
  <c r="CF4" i="19" s="1"/>
  <c r="BE31" i="19"/>
  <c r="BE14" i="19"/>
  <c r="BM14" i="19"/>
  <c r="BU31" i="19"/>
  <c r="BU14" i="19"/>
  <c r="BE23" i="19"/>
  <c r="AM23" i="20"/>
  <c r="BI23" i="20"/>
  <c r="J30" i="20"/>
  <c r="AH30" i="20"/>
  <c r="AP30" i="20"/>
  <c r="AX30" i="20"/>
  <c r="H33" i="20"/>
  <c r="P33" i="20"/>
  <c r="AM5" i="18"/>
  <c r="AU5" i="18"/>
  <c r="BC5" i="18"/>
  <c r="BK5" i="18"/>
  <c r="BS5" i="18"/>
  <c r="CA5" i="18"/>
  <c r="AI9" i="18"/>
  <c r="AQ9" i="18"/>
  <c r="AY9" i="18"/>
  <c r="BG9" i="18"/>
  <c r="BO9" i="18"/>
  <c r="BW9" i="18"/>
  <c r="CE9" i="18"/>
  <c r="BP14" i="19"/>
  <c r="X33" i="20"/>
  <c r="AF33" i="20"/>
  <c r="AN33" i="20"/>
  <c r="AV33" i="20"/>
  <c r="BD33" i="20"/>
  <c r="CB33" i="20"/>
  <c r="E36" i="20"/>
  <c r="M36" i="20"/>
  <c r="U36" i="20"/>
  <c r="AC36" i="20"/>
  <c r="AK36" i="20"/>
  <c r="BI36" i="20"/>
  <c r="BQ36" i="20"/>
  <c r="BY36" i="20"/>
  <c r="AI30" i="20"/>
  <c r="AQ30" i="20"/>
  <c r="AY30" i="20"/>
  <c r="BG30" i="20"/>
  <c r="BO30" i="20"/>
  <c r="BW30" i="20"/>
  <c r="CE30" i="20"/>
  <c r="R30" i="20"/>
  <c r="Z30" i="20"/>
  <c r="BU30" i="20"/>
  <c r="K4" i="21"/>
  <c r="S4" i="21"/>
  <c r="AA4" i="21"/>
  <c r="AK10" i="21"/>
  <c r="AK4" i="21"/>
  <c r="AK24" i="15" s="1"/>
  <c r="AS10" i="21"/>
  <c r="AS4" i="21"/>
  <c r="AS24" i="15" s="1"/>
  <c r="BA10" i="21"/>
  <c r="BA4" i="21"/>
  <c r="BA24" i="15" s="1"/>
  <c r="BI10" i="21"/>
  <c r="BI4" i="21"/>
  <c r="BI24" i="15" s="1"/>
  <c r="BQ10" i="21"/>
  <c r="BQ4" i="21"/>
  <c r="BQ24" i="15" s="1"/>
  <c r="BY10" i="21"/>
  <c r="BY4" i="21"/>
  <c r="BY24" i="15" s="1"/>
  <c r="AL10" i="21"/>
  <c r="BR10" i="21"/>
  <c r="BO70" i="23"/>
  <c r="BO65" i="23" s="1"/>
  <c r="BO13" i="23"/>
  <c r="BW70" i="23"/>
  <c r="BW13" i="23"/>
  <c r="CE70" i="23"/>
  <c r="CE13" i="23"/>
  <c r="BW17" i="23"/>
  <c r="BF27" i="23"/>
  <c r="BN27" i="23"/>
  <c r="BV27" i="23"/>
  <c r="AO31" i="23"/>
  <c r="AW31" i="23"/>
  <c r="P6" i="23"/>
  <c r="X6" i="23"/>
  <c r="AF6" i="23"/>
  <c r="AN6" i="23"/>
  <c r="BD6" i="23"/>
  <c r="BL6" i="23"/>
  <c r="BT6" i="23"/>
  <c r="CB6" i="23"/>
  <c r="BH52" i="23"/>
  <c r="BZ66" i="23"/>
  <c r="AJ4" i="18"/>
  <c r="AR4" i="18"/>
  <c r="AZ4" i="18"/>
  <c r="BH4" i="18"/>
  <c r="BP4" i="18"/>
  <c r="BX4" i="18"/>
  <c r="CF4" i="18"/>
  <c r="AO5" i="18"/>
  <c r="AW5" i="18"/>
  <c r="BE5" i="18"/>
  <c r="BM5" i="18"/>
  <c r="BU5" i="18"/>
  <c r="CC5" i="18"/>
  <c r="AK9" i="18"/>
  <c r="AS9" i="18"/>
  <c r="BA9" i="18"/>
  <c r="BI9" i="18"/>
  <c r="BQ9" i="18"/>
  <c r="BY9" i="18"/>
  <c r="D4" i="19"/>
  <c r="L4" i="19"/>
  <c r="T4" i="19"/>
  <c r="AB4" i="19"/>
  <c r="BB14" i="19"/>
  <c r="BJ14" i="19"/>
  <c r="BR14" i="19"/>
  <c r="CC15" i="19"/>
  <c r="AX23" i="19"/>
  <c r="BF23" i="19"/>
  <c r="BN23" i="19"/>
  <c r="BV23" i="19"/>
  <c r="CD23" i="19"/>
  <c r="AW23" i="19"/>
  <c r="BM23" i="19"/>
  <c r="BU23" i="19"/>
  <c r="AL27" i="19"/>
  <c r="AL21" i="19" s="1"/>
  <c r="AT27" i="19"/>
  <c r="AT21" i="19" s="1"/>
  <c r="BB27" i="19"/>
  <c r="BJ27" i="19"/>
  <c r="BR27" i="19"/>
  <c r="BZ27" i="19"/>
  <c r="BA27" i="19"/>
  <c r="BI27" i="19"/>
  <c r="BY27" i="19"/>
  <c r="I5" i="20"/>
  <c r="Q5" i="20"/>
  <c r="Y5" i="20"/>
  <c r="AG5" i="20"/>
  <c r="AO5" i="20"/>
  <c r="AW5" i="20"/>
  <c r="BE5" i="20"/>
  <c r="BM5" i="20"/>
  <c r="BU5" i="20"/>
  <c r="CC5" i="20"/>
  <c r="H6" i="20"/>
  <c r="P6" i="20"/>
  <c r="X6" i="20"/>
  <c r="AF6" i="20"/>
  <c r="AN6" i="20"/>
  <c r="AV6" i="20"/>
  <c r="AV23" i="20" s="1"/>
  <c r="BD6" i="20"/>
  <c r="BL6" i="20"/>
  <c r="BT6" i="20"/>
  <c r="CB6" i="20"/>
  <c r="CB23" i="20" s="1"/>
  <c r="J33" i="20"/>
  <c r="R33" i="20"/>
  <c r="Z33" i="20"/>
  <c r="AH33" i="20"/>
  <c r="AP33" i="20"/>
  <c r="AX33" i="20"/>
  <c r="BF33" i="20"/>
  <c r="BN33" i="20"/>
  <c r="BV33" i="20"/>
  <c r="CD33" i="20"/>
  <c r="H17" i="20"/>
  <c r="P17" i="20"/>
  <c r="X17" i="20"/>
  <c r="AF17" i="20"/>
  <c r="AN17" i="20"/>
  <c r="AV17" i="20"/>
  <c r="BD17" i="20"/>
  <c r="BL17" i="20"/>
  <c r="BT17" i="20"/>
  <c r="CB17" i="20"/>
  <c r="G36" i="20"/>
  <c r="O36" i="20"/>
  <c r="W36" i="20"/>
  <c r="AE36" i="20"/>
  <c r="AM36" i="20"/>
  <c r="AU36" i="20"/>
  <c r="BC36" i="20"/>
  <c r="BK36" i="20"/>
  <c r="BS36" i="20"/>
  <c r="CA36" i="20"/>
  <c r="AJ4" i="21"/>
  <c r="AJ24" i="15" s="1"/>
  <c r="AT10" i="21"/>
  <c r="BZ10" i="21"/>
  <c r="BZ39" i="22"/>
  <c r="AO5" i="23"/>
  <c r="AO61" i="23" s="1"/>
  <c r="CE65" i="23"/>
  <c r="BR21" i="23"/>
  <c r="AH5" i="18"/>
  <c r="AP5" i="18"/>
  <c r="AX5" i="18"/>
  <c r="BF5" i="18"/>
  <c r="BN5" i="18"/>
  <c r="BV5" i="18"/>
  <c r="CD5" i="18"/>
  <c r="AL9" i="18"/>
  <c r="AT9" i="18"/>
  <c r="BB9" i="18"/>
  <c r="BJ9" i="18"/>
  <c r="BR9" i="18"/>
  <c r="BZ9" i="18"/>
  <c r="E4" i="19"/>
  <c r="M4" i="19"/>
  <c r="U4" i="19"/>
  <c r="AC4" i="19"/>
  <c r="BC14" i="19"/>
  <c r="BK14" i="19"/>
  <c r="BS14" i="19"/>
  <c r="CA14" i="19"/>
  <c r="J5" i="20"/>
  <c r="R5" i="20"/>
  <c r="Z5" i="20"/>
  <c r="AH5" i="20"/>
  <c r="AP5" i="20"/>
  <c r="AX5" i="20"/>
  <c r="BF5" i="20"/>
  <c r="BN5" i="20"/>
  <c r="BV5" i="20"/>
  <c r="CD5" i="20"/>
  <c r="I6" i="20"/>
  <c r="Q6" i="20"/>
  <c r="Y6" i="20"/>
  <c r="AG6" i="20"/>
  <c r="AO6" i="20"/>
  <c r="AW6" i="20"/>
  <c r="BE6" i="20"/>
  <c r="BM6" i="20"/>
  <c r="CC6" i="20"/>
  <c r="AM11" i="20"/>
  <c r="AU11" i="20"/>
  <c r="BC11" i="20"/>
  <c r="BK11" i="20"/>
  <c r="BS11" i="20"/>
  <c r="CA11" i="20"/>
  <c r="AJ14" i="20"/>
  <c r="AR14" i="20"/>
  <c r="AZ14" i="20"/>
  <c r="BH14" i="20"/>
  <c r="BP14" i="20"/>
  <c r="BX14" i="20"/>
  <c r="CF14" i="20"/>
  <c r="I17" i="20"/>
  <c r="Q17" i="20"/>
  <c r="Y17" i="20"/>
  <c r="AG17" i="20"/>
  <c r="AO17" i="20"/>
  <c r="AW17" i="20"/>
  <c r="BE17" i="20"/>
  <c r="BM17" i="20"/>
  <c r="BU17" i="20"/>
  <c r="CC17" i="20"/>
  <c r="AU10" i="21"/>
  <c r="CA10" i="21"/>
  <c r="CE16" i="22"/>
  <c r="BC21" i="23"/>
  <c r="BK21" i="23"/>
  <c r="BS21" i="23"/>
  <c r="CA21" i="23"/>
  <c r="D17" i="23"/>
  <c r="L17" i="23"/>
  <c r="T17" i="23"/>
  <c r="AB17" i="23"/>
  <c r="AJ74" i="23"/>
  <c r="AJ17" i="23"/>
  <c r="AR17" i="23"/>
  <c r="AR74" i="23"/>
  <c r="AY74" i="23"/>
  <c r="BW74" i="23"/>
  <c r="Q17" i="23"/>
  <c r="Y17" i="23"/>
  <c r="AG17" i="23"/>
  <c r="AO74" i="23"/>
  <c r="AO17" i="23"/>
  <c r="AW17" i="23"/>
  <c r="BA27" i="23"/>
  <c r="BI27" i="23"/>
  <c r="BY27" i="23"/>
  <c r="AJ28" i="23"/>
  <c r="AR28" i="23"/>
  <c r="K6" i="23"/>
  <c r="S6" i="23"/>
  <c r="AA6" i="23"/>
  <c r="AQ6" i="23"/>
  <c r="AY6" i="23"/>
  <c r="BG6" i="23"/>
  <c r="BO6" i="23"/>
  <c r="BW6" i="23"/>
  <c r="CE6" i="23"/>
  <c r="J27" i="23"/>
  <c r="R27" i="23"/>
  <c r="Z27" i="23"/>
  <c r="AM9" i="18"/>
  <c r="AU9" i="18"/>
  <c r="BC9" i="18"/>
  <c r="BK9" i="18"/>
  <c r="BS9" i="18"/>
  <c r="CA9" i="18"/>
  <c r="F4" i="19"/>
  <c r="N4" i="19"/>
  <c r="V4" i="19"/>
  <c r="AD4" i="19"/>
  <c r="BD14" i="19"/>
  <c r="K5" i="20"/>
  <c r="S5" i="20"/>
  <c r="AA5" i="20"/>
  <c r="AI5" i="20"/>
  <c r="AQ5" i="20"/>
  <c r="AY5" i="20"/>
  <c r="BG5" i="20"/>
  <c r="BO5" i="20"/>
  <c r="BW5" i="20"/>
  <c r="CE5" i="20"/>
  <c r="BF6" i="20"/>
  <c r="BN6" i="20"/>
  <c r="BV6" i="20"/>
  <c r="CD6" i="20"/>
  <c r="AN11" i="20"/>
  <c r="AV11" i="20"/>
  <c r="BD11" i="20"/>
  <c r="BL11" i="20"/>
  <c r="BT11" i="20"/>
  <c r="CB11" i="20"/>
  <c r="AK14" i="20"/>
  <c r="AS14" i="20"/>
  <c r="BA14" i="20"/>
  <c r="BI14" i="20"/>
  <c r="BQ14" i="20"/>
  <c r="BY14" i="20"/>
  <c r="J17" i="20"/>
  <c r="R17" i="20"/>
  <c r="Z17" i="20"/>
  <c r="AH17" i="20"/>
  <c r="AP17" i="20"/>
  <c r="AX17" i="20"/>
  <c r="BF17" i="20"/>
  <c r="BN17" i="20"/>
  <c r="BV17" i="20"/>
  <c r="CD17" i="20"/>
  <c r="D4" i="21"/>
  <c r="AZ4" i="21"/>
  <c r="AZ24" i="15" s="1"/>
  <c r="BB10" i="21"/>
  <c r="CC28" i="22"/>
  <c r="AH22" i="3" s="1"/>
  <c r="CC39" i="22"/>
  <c r="CF28" i="22"/>
  <c r="AK22" i="3" s="1"/>
  <c r="CA39" i="22"/>
  <c r="CA28" i="22"/>
  <c r="AF22" i="3" s="1"/>
  <c r="CD39" i="22"/>
  <c r="CF4" i="23"/>
  <c r="W4" i="23"/>
  <c r="BK5" i="23"/>
  <c r="BK61" i="23" s="1"/>
  <c r="BY66" i="23"/>
  <c r="BY65" i="23" s="1"/>
  <c r="CA70" i="23"/>
  <c r="AK85" i="23"/>
  <c r="AK27" i="23"/>
  <c r="T52" i="23"/>
  <c r="CE39" i="22"/>
  <c r="H8" i="23"/>
  <c r="P8" i="23"/>
  <c r="X8" i="23"/>
  <c r="AF8" i="23"/>
  <c r="AN8" i="23"/>
  <c r="AV8" i="23"/>
  <c r="BD8" i="23"/>
  <c r="BR9" i="23"/>
  <c r="BZ9" i="23"/>
  <c r="BZ8" i="23" s="1"/>
  <c r="BQ9" i="23"/>
  <c r="BQ8" i="23" s="1"/>
  <c r="G52" i="23"/>
  <c r="O52" i="23"/>
  <c r="W52" i="23"/>
  <c r="AE52" i="23"/>
  <c r="AM52" i="23"/>
  <c r="AU52" i="23"/>
  <c r="BC52" i="23"/>
  <c r="BK52" i="23"/>
  <c r="BK112" i="23"/>
  <c r="BS112" i="23"/>
  <c r="BS52" i="23"/>
  <c r="CA52" i="23"/>
  <c r="CA112" i="23"/>
  <c r="F52" i="23"/>
  <c r="N52" i="23"/>
  <c r="V52" i="23"/>
  <c r="AD52" i="23"/>
  <c r="AL52" i="23"/>
  <c r="AT52" i="23"/>
  <c r="BB52" i="23"/>
  <c r="BJ52" i="23"/>
  <c r="BR112" i="23"/>
  <c r="BR52" i="23"/>
  <c r="BZ112" i="23"/>
  <c r="BZ52" i="23"/>
  <c r="E52" i="23"/>
  <c r="M52" i="23"/>
  <c r="AC52" i="23"/>
  <c r="AK52" i="23"/>
  <c r="BA52" i="23"/>
  <c r="BI52" i="23"/>
  <c r="BQ112" i="23"/>
  <c r="BQ52" i="23"/>
  <c r="BY112" i="23"/>
  <c r="BY52" i="23"/>
  <c r="D52" i="23"/>
  <c r="L52" i="23"/>
  <c r="AB52" i="23"/>
  <c r="AJ52" i="23"/>
  <c r="AR52" i="23"/>
  <c r="AZ52" i="23"/>
  <c r="BP112" i="23"/>
  <c r="BP52" i="23"/>
  <c r="CF112" i="23"/>
  <c r="CF52" i="23"/>
  <c r="S52" i="23"/>
  <c r="AA52" i="23"/>
  <c r="BG112" i="23"/>
  <c r="BG52" i="23"/>
  <c r="BO52" i="23"/>
  <c r="BW52" i="23"/>
  <c r="CE52" i="23"/>
  <c r="AC85" i="23"/>
  <c r="BI112" i="23"/>
  <c r="J48" i="20"/>
  <c r="R48" i="20"/>
  <c r="Z48" i="20"/>
  <c r="AH48" i="20"/>
  <c r="AP48" i="20"/>
  <c r="AX48" i="20"/>
  <c r="BF48" i="20"/>
  <c r="BN48" i="20"/>
  <c r="BV48" i="20"/>
  <c r="CD48" i="20"/>
  <c r="Q4" i="23"/>
  <c r="AG5" i="23"/>
  <c r="BM5" i="23"/>
  <c r="BM61" i="23" s="1"/>
  <c r="BS66" i="23"/>
  <c r="BS65" i="23" s="1"/>
  <c r="BS9" i="23"/>
  <c r="BS8" i="23" s="1"/>
  <c r="CA66" i="23"/>
  <c r="CA65" i="23" s="1"/>
  <c r="CA9" i="23"/>
  <c r="CA8" i="23" s="1"/>
  <c r="BV17" i="23"/>
  <c r="BO17" i="23"/>
  <c r="BL24" i="23"/>
  <c r="BT24" i="23"/>
  <c r="BT74" i="23" s="1"/>
  <c r="CB24" i="23"/>
  <c r="G6" i="23"/>
  <c r="O6" i="23"/>
  <c r="W6" i="23"/>
  <c r="AE6" i="23"/>
  <c r="AM6" i="23"/>
  <c r="AU6" i="23"/>
  <c r="BC6" i="23"/>
  <c r="BS6" i="23"/>
  <c r="CA6" i="23"/>
  <c r="K46" i="23"/>
  <c r="K47" i="23"/>
  <c r="S46" i="23"/>
  <c r="S47" i="23"/>
  <c r="AA46" i="23"/>
  <c r="AA47" i="23"/>
  <c r="AI46" i="23"/>
  <c r="AI107" i="23"/>
  <c r="AI106" i="23" s="1"/>
  <c r="AI47" i="23"/>
  <c r="AI7" i="12" s="1"/>
  <c r="AQ107" i="23"/>
  <c r="AQ106" i="23" s="1"/>
  <c r="AQ46" i="23"/>
  <c r="AQ47" i="23"/>
  <c r="AQ7" i="12" s="1"/>
  <c r="AY46" i="23"/>
  <c r="AY107" i="23"/>
  <c r="AY106" i="23" s="1"/>
  <c r="AY47" i="23"/>
  <c r="AY7" i="12" s="1"/>
  <c r="BG107" i="23"/>
  <c r="BG106" i="23" s="1"/>
  <c r="BG46" i="23"/>
  <c r="BG47" i="23"/>
  <c r="BG7" i="12" s="1"/>
  <c r="BO47" i="23"/>
  <c r="BW47" i="23"/>
  <c r="CE47" i="23"/>
  <c r="BM106" i="23"/>
  <c r="BM46" i="23"/>
  <c r="BU106" i="23"/>
  <c r="BU46" i="23"/>
  <c r="CC106" i="23"/>
  <c r="CC46" i="23"/>
  <c r="D36" i="20"/>
  <c r="L36" i="20"/>
  <c r="T36" i="20"/>
  <c r="AB36" i="20"/>
  <c r="AJ36" i="20"/>
  <c r="AR36" i="20"/>
  <c r="AZ36" i="20"/>
  <c r="BH36" i="20"/>
  <c r="BP36" i="20"/>
  <c r="BX36" i="20"/>
  <c r="CF36" i="20"/>
  <c r="AR4" i="21"/>
  <c r="AR24" i="15" s="1"/>
  <c r="AJ10" i="21"/>
  <c r="AR10" i="21"/>
  <c r="AZ10" i="21"/>
  <c r="BH10" i="21"/>
  <c r="BP10" i="21"/>
  <c r="BX10" i="21"/>
  <c r="CF10" i="21"/>
  <c r="BK10" i="21"/>
  <c r="CB16" i="22"/>
  <c r="CB4" i="22"/>
  <c r="CE4" i="22"/>
  <c r="CF39" i="22"/>
  <c r="E27" i="23"/>
  <c r="M27" i="23"/>
  <c r="U27" i="23"/>
  <c r="AS85" i="23"/>
  <c r="AS27" i="23"/>
  <c r="BV70" i="23"/>
  <c r="BV65" i="23" s="1"/>
  <c r="BF78" i="23"/>
  <c r="BN78" i="23"/>
  <c r="BV78" i="23"/>
  <c r="BV74" i="23" s="1"/>
  <c r="CD78" i="23"/>
  <c r="AK93" i="23"/>
  <c r="AS93" i="23"/>
  <c r="BA93" i="23"/>
  <c r="BQ93" i="23"/>
  <c r="BY93" i="23"/>
  <c r="AH97" i="23"/>
  <c r="AP97" i="23"/>
  <c r="BN97" i="23"/>
  <c r="BV97" i="23"/>
  <c r="CD97" i="23"/>
  <c r="AH107" i="23"/>
  <c r="AH106" i="23" s="1"/>
  <c r="AP107" i="23"/>
  <c r="AP106" i="23" s="1"/>
  <c r="AX107" i="23"/>
  <c r="AX106" i="23" s="1"/>
  <c r="BF107" i="23"/>
  <c r="BF106" i="23" s="1"/>
  <c r="BJ112" i="23"/>
  <c r="CB70" i="23"/>
  <c r="BL66" i="23"/>
  <c r="BT66" i="23"/>
  <c r="BT65" i="23" s="1"/>
  <c r="CB66" i="23"/>
  <c r="BP70" i="23"/>
  <c r="BX70" i="23"/>
  <c r="CF70" i="23"/>
  <c r="BA21" i="23"/>
  <c r="BA17" i="23" s="1"/>
  <c r="BI21" i="23"/>
  <c r="BI17" i="23" s="1"/>
  <c r="BY21" i="23"/>
  <c r="BY17" i="23" s="1"/>
  <c r="AZ74" i="23"/>
  <c r="BH74" i="23"/>
  <c r="BP74" i="23"/>
  <c r="BF24" i="23"/>
  <c r="BN24" i="23"/>
  <c r="BV24" i="23"/>
  <c r="CD24" i="23"/>
  <c r="AL28" i="23"/>
  <c r="AT28" i="23"/>
  <c r="AI31" i="23"/>
  <c r="AQ31" i="23"/>
  <c r="AY31" i="23"/>
  <c r="AN34" i="23"/>
  <c r="AN17" i="15" s="1"/>
  <c r="AV34" i="23"/>
  <c r="AV17" i="15" s="1"/>
  <c r="BD34" i="23"/>
  <c r="BD17" i="15" s="1"/>
  <c r="BL34" i="23"/>
  <c r="BL17" i="15" s="1"/>
  <c r="BT34" i="23"/>
  <c r="BT17" i="15" s="1"/>
  <c r="CB34" i="23"/>
  <c r="CB17" i="15" s="1"/>
  <c r="AK38" i="23"/>
  <c r="AK16" i="15" s="1"/>
  <c r="AS38" i="23"/>
  <c r="AS16" i="15" s="1"/>
  <c r="BA38" i="23"/>
  <c r="BA16" i="15" s="1"/>
  <c r="BI38" i="23"/>
  <c r="BI16" i="15" s="1"/>
  <c r="BQ38" i="23"/>
  <c r="BQ16" i="15" s="1"/>
  <c r="BY38" i="23"/>
  <c r="BY16" i="15" s="1"/>
  <c r="F46" i="23"/>
  <c r="N46" i="23"/>
  <c r="V46" i="23"/>
  <c r="AD46" i="23"/>
  <c r="AD4" i="23" s="1"/>
  <c r="AL46" i="23"/>
  <c r="AT46" i="23"/>
  <c r="BB46" i="23"/>
  <c r="E47" i="23"/>
  <c r="M47" i="23"/>
  <c r="U47" i="23"/>
  <c r="AC47" i="23"/>
  <c r="AK47" i="23"/>
  <c r="AK7" i="12" s="1"/>
  <c r="AS47" i="23"/>
  <c r="AS7" i="12" s="1"/>
  <c r="BA47" i="23"/>
  <c r="BA7" i="12" s="1"/>
  <c r="BI47" i="23"/>
  <c r="BQ47" i="23"/>
  <c r="BY47" i="23"/>
  <c r="K52" i="23"/>
  <c r="U52" i="23"/>
  <c r="AI52" i="23"/>
  <c r="BD112" i="23"/>
  <c r="BL112" i="23"/>
  <c r="BT112" i="23"/>
  <c r="CB112" i="23"/>
  <c r="CD66" i="23"/>
  <c r="BP66" i="23"/>
  <c r="BP65" i="23" s="1"/>
  <c r="BZ70" i="23"/>
  <c r="CC70" i="23"/>
  <c r="AO10" i="21"/>
  <c r="AW10" i="21"/>
  <c r="BE10" i="21"/>
  <c r="BM10" i="21"/>
  <c r="BU10" i="21"/>
  <c r="CC10" i="21"/>
  <c r="CC16" i="22"/>
  <c r="V4" i="23"/>
  <c r="E5" i="23"/>
  <c r="M5" i="23"/>
  <c r="U5" i="23"/>
  <c r="AC5" i="23"/>
  <c r="AK5" i="23"/>
  <c r="AK61" i="23" s="1"/>
  <c r="AS5" i="23"/>
  <c r="AS61" i="23" s="1"/>
  <c r="BA5" i="23"/>
  <c r="BA61" i="23" s="1"/>
  <c r="BI5" i="23"/>
  <c r="BI61" i="23" s="1"/>
  <c r="S8" i="23"/>
  <c r="AA8" i="23"/>
  <c r="AQ8" i="23"/>
  <c r="BG8" i="23"/>
  <c r="BN9" i="23"/>
  <c r="BN8" i="23" s="1"/>
  <c r="BV9" i="23"/>
  <c r="BV8" i="23" s="1"/>
  <c r="BM66" i="23"/>
  <c r="BU66" i="23"/>
  <c r="BU65" i="23" s="1"/>
  <c r="CC66" i="23"/>
  <c r="BR13" i="23"/>
  <c r="BQ70" i="23"/>
  <c r="BY70" i="23"/>
  <c r="J17" i="23"/>
  <c r="J4" i="23" s="1"/>
  <c r="Z17" i="23"/>
  <c r="AH17" i="23"/>
  <c r="AP17" i="23"/>
  <c r="AX17" i="23"/>
  <c r="BB21" i="23"/>
  <c r="BJ21" i="23"/>
  <c r="BJ17" i="23" s="1"/>
  <c r="BZ21" i="23"/>
  <c r="BA78" i="23"/>
  <c r="BA74" i="23" s="1"/>
  <c r="BY78" i="23"/>
  <c r="BY74" i="23" s="1"/>
  <c r="AY24" i="23"/>
  <c r="BG24" i="23"/>
  <c r="BG74" i="23" s="1"/>
  <c r="BO24" i="23"/>
  <c r="BW24" i="23"/>
  <c r="CE24" i="23"/>
  <c r="CE74" i="23" s="1"/>
  <c r="H27" i="23"/>
  <c r="P27" i="23"/>
  <c r="X27" i="23"/>
  <c r="AF27" i="23"/>
  <c r="BD27" i="23"/>
  <c r="BL27" i="23"/>
  <c r="BT27" i="23"/>
  <c r="CB27" i="23"/>
  <c r="AM28" i="23"/>
  <c r="AU28" i="23"/>
  <c r="AJ31" i="23"/>
  <c r="AR31" i="23"/>
  <c r="AO34" i="23"/>
  <c r="AO17" i="15" s="1"/>
  <c r="AW34" i="23"/>
  <c r="AW17" i="15" s="1"/>
  <c r="BE34" i="23"/>
  <c r="BE17" i="15" s="1"/>
  <c r="BM34" i="23"/>
  <c r="BM17" i="15" s="1"/>
  <c r="BU34" i="23"/>
  <c r="BU17" i="15" s="1"/>
  <c r="CC34" i="23"/>
  <c r="CC17" i="15" s="1"/>
  <c r="AN93" i="23"/>
  <c r="AV93" i="23"/>
  <c r="BD93" i="23"/>
  <c r="BL93" i="23"/>
  <c r="BT93" i="23"/>
  <c r="CB93" i="23"/>
  <c r="AL38" i="23"/>
  <c r="AL16" i="15" s="1"/>
  <c r="AT38" i="23"/>
  <c r="AT16" i="15" s="1"/>
  <c r="BB38" i="23"/>
  <c r="BB16" i="15" s="1"/>
  <c r="BJ38" i="23"/>
  <c r="BJ16" i="15" s="1"/>
  <c r="BR38" i="23"/>
  <c r="BR16" i="15" s="1"/>
  <c r="BZ38" i="23"/>
  <c r="BZ16" i="15" s="1"/>
  <c r="AK97" i="23"/>
  <c r="AS97" i="23"/>
  <c r="BA97" i="23"/>
  <c r="BI97" i="23"/>
  <c r="BQ97" i="23"/>
  <c r="BY97" i="23"/>
  <c r="G46" i="23"/>
  <c r="O46" i="23"/>
  <c r="O4" i="23" s="1"/>
  <c r="W46" i="23"/>
  <c r="AE46" i="23"/>
  <c r="AE5" i="23" s="1"/>
  <c r="AM46" i="23"/>
  <c r="AM5" i="23" s="1"/>
  <c r="AM61" i="23" s="1"/>
  <c r="AU46" i="23"/>
  <c r="BC46" i="23"/>
  <c r="F47" i="23"/>
  <c r="N47" i="23"/>
  <c r="V47" i="23"/>
  <c r="AD47" i="23"/>
  <c r="AL47" i="23"/>
  <c r="AL7" i="12" s="1"/>
  <c r="AT47" i="23"/>
  <c r="AT7" i="12" s="1"/>
  <c r="BB47" i="23"/>
  <c r="BB7" i="12" s="1"/>
  <c r="BJ47" i="23"/>
  <c r="BR47" i="23"/>
  <c r="BZ47" i="23"/>
  <c r="AK107" i="23"/>
  <c r="AK106" i="23" s="1"/>
  <c r="AS107" i="23"/>
  <c r="AS106" i="23" s="1"/>
  <c r="BA107" i="23"/>
  <c r="BA106" i="23" s="1"/>
  <c r="BI107" i="23"/>
  <c r="AV52" i="23"/>
  <c r="BL52" i="23"/>
  <c r="CB52" i="23"/>
  <c r="BU112" i="23"/>
  <c r="CD16" i="22"/>
  <c r="F5" i="23"/>
  <c r="N5" i="23"/>
  <c r="V5" i="23"/>
  <c r="AD5" i="23"/>
  <c r="AL5" i="23"/>
  <c r="AL61" i="23" s="1"/>
  <c r="AT5" i="23"/>
  <c r="AT61" i="23" s="1"/>
  <c r="BB5" i="23"/>
  <c r="BB61" i="23" s="1"/>
  <c r="BJ5" i="23"/>
  <c r="BJ61" i="23" s="1"/>
  <c r="D8" i="23"/>
  <c r="L8" i="23"/>
  <c r="T8" i="23"/>
  <c r="AB8" i="23"/>
  <c r="AJ8" i="23"/>
  <c r="AR8" i="23"/>
  <c r="AZ8" i="23"/>
  <c r="BH8" i="23"/>
  <c r="BO9" i="23"/>
  <c r="BO8" i="23" s="1"/>
  <c r="BW9" i="23"/>
  <c r="BW8" i="23" s="1"/>
  <c r="CE9" i="23"/>
  <c r="CE8" i="23" s="1"/>
  <c r="K17" i="23"/>
  <c r="K4" i="23" s="1"/>
  <c r="AA17" i="23"/>
  <c r="AI17" i="23"/>
  <c r="AQ17" i="23"/>
  <c r="BB78" i="23"/>
  <c r="BR78" i="23"/>
  <c r="I27" i="23"/>
  <c r="Q27" i="23"/>
  <c r="Y27" i="23"/>
  <c r="AG27" i="23"/>
  <c r="AG4" i="23" s="1"/>
  <c r="BE27" i="23"/>
  <c r="BE4" i="23" s="1"/>
  <c r="BM27" i="23"/>
  <c r="BU27" i="23"/>
  <c r="CC27" i="23"/>
  <c r="AO93" i="23"/>
  <c r="BE93" i="23"/>
  <c r="BU93" i="23"/>
  <c r="BL46" i="23"/>
  <c r="BL5" i="23" s="1"/>
  <c r="BL61" i="23" s="1"/>
  <c r="BT46" i="23"/>
  <c r="CB46" i="23"/>
  <c r="AY52" i="23"/>
  <c r="J52" i="23"/>
  <c r="R52" i="23"/>
  <c r="Z52" i="23"/>
  <c r="AH52" i="23"/>
  <c r="AP52" i="23"/>
  <c r="AX52" i="23"/>
  <c r="BF112" i="23"/>
  <c r="BF52" i="23"/>
  <c r="BN112" i="23"/>
  <c r="BN52" i="23"/>
  <c r="BV112" i="23"/>
  <c r="BV52" i="23"/>
  <c r="CD112" i="23"/>
  <c r="CD52" i="23"/>
  <c r="Y52" i="23"/>
  <c r="AG52" i="23"/>
  <c r="AO52" i="23"/>
  <c r="AW52" i="23"/>
  <c r="BE52" i="23"/>
  <c r="BM112" i="23"/>
  <c r="BM52" i="23"/>
  <c r="BU52" i="23"/>
  <c r="CC112" i="23"/>
  <c r="CC52" i="23"/>
  <c r="BQ66" i="23"/>
  <c r="BQ65" i="23" s="1"/>
  <c r="CD70" i="23"/>
  <c r="BM70" i="23"/>
  <c r="BX9" i="23"/>
  <c r="BX8" i="23" s="1"/>
  <c r="BT13" i="23"/>
  <c r="BT8" i="23" s="1"/>
  <c r="AN74" i="23"/>
  <c r="BD21" i="23"/>
  <c r="BD17" i="23" s="1"/>
  <c r="BL21" i="23"/>
  <c r="BL17" i="23" s="1"/>
  <c r="BT21" i="23"/>
  <c r="CB21" i="23"/>
  <c r="I46" i="23"/>
  <c r="I5" i="23" s="1"/>
  <c r="Q46" i="23"/>
  <c r="Q5" i="23" s="1"/>
  <c r="Y46" i="23"/>
  <c r="Y5" i="23" s="1"/>
  <c r="AG46" i="23"/>
  <c r="AO46" i="23"/>
  <c r="AW46" i="23"/>
  <c r="BE46" i="23"/>
  <c r="BO112" i="23"/>
  <c r="BW112" i="23"/>
  <c r="CE112" i="23"/>
  <c r="BY9" i="23"/>
  <c r="BY8" i="23" s="1"/>
  <c r="BX66" i="23"/>
  <c r="CF66" i="23"/>
  <c r="CF65" i="23" s="1"/>
  <c r="BU13" i="23"/>
  <c r="BU8" i="23" s="1"/>
  <c r="BL70" i="23"/>
  <c r="BT70" i="23"/>
  <c r="AW74" i="23"/>
  <c r="BE21" i="23"/>
  <c r="BE17" i="23" s="1"/>
  <c r="BM21" i="23"/>
  <c r="BM17" i="23" s="1"/>
  <c r="BM4" i="23" s="1"/>
  <c r="BU21" i="23"/>
  <c r="BU17" i="23" s="1"/>
  <c r="CC21" i="23"/>
  <c r="CC17" i="23" s="1"/>
  <c r="CC4" i="23" s="1"/>
  <c r="BD78" i="23"/>
  <c r="BD74" i="23" s="1"/>
  <c r="BL78" i="23"/>
  <c r="BL74" i="23" s="1"/>
  <c r="CB78" i="23"/>
  <c r="BB24" i="23"/>
  <c r="BJ24" i="23"/>
  <c r="BJ74" i="23" s="1"/>
  <c r="BR24" i="23"/>
  <c r="BZ24" i="23"/>
  <c r="BZ74" i="23" s="1"/>
  <c r="K27" i="23"/>
  <c r="S27" i="23"/>
  <c r="AA27" i="23"/>
  <c r="BG27" i="23"/>
  <c r="BO27" i="23"/>
  <c r="BW27" i="23"/>
  <c r="CE27" i="23"/>
  <c r="AH28" i="23"/>
  <c r="AP28" i="23"/>
  <c r="AX28" i="23"/>
  <c r="AM31" i="23"/>
  <c r="AU31" i="23"/>
  <c r="AJ34" i="23"/>
  <c r="AJ17" i="15" s="1"/>
  <c r="AR34" i="23"/>
  <c r="AR17" i="15" s="1"/>
  <c r="AZ34" i="23"/>
  <c r="AZ17" i="15" s="1"/>
  <c r="BH34" i="23"/>
  <c r="BH17" i="15" s="1"/>
  <c r="BP34" i="23"/>
  <c r="BP17" i="15" s="1"/>
  <c r="BX34" i="23"/>
  <c r="BX17" i="15" s="1"/>
  <c r="CF34" i="23"/>
  <c r="CF17" i="15" s="1"/>
  <c r="AO38" i="23"/>
  <c r="AO16" i="15" s="1"/>
  <c r="AW38" i="23"/>
  <c r="AW16" i="15" s="1"/>
  <c r="BE38" i="23"/>
  <c r="BE16" i="15" s="1"/>
  <c r="BM38" i="23"/>
  <c r="BM16" i="15" s="1"/>
  <c r="BU38" i="23"/>
  <c r="BU16" i="15" s="1"/>
  <c r="CC38" i="23"/>
  <c r="CC16" i="15" s="1"/>
  <c r="J46" i="23"/>
  <c r="R46" i="23"/>
  <c r="Z46" i="23"/>
  <c r="AH46" i="23"/>
  <c r="AP46" i="23"/>
  <c r="AX46" i="23"/>
  <c r="BF46" i="23"/>
  <c r="I47" i="23"/>
  <c r="Q47" i="23"/>
  <c r="Y47" i="23"/>
  <c r="AG47" i="23"/>
  <c r="AO47" i="23"/>
  <c r="AO7" i="12" s="1"/>
  <c r="AW47" i="23"/>
  <c r="AW7" i="12" s="1"/>
  <c r="BE47" i="23"/>
  <c r="BE7" i="12" s="1"/>
  <c r="BM47" i="23"/>
  <c r="BU47" i="23"/>
  <c r="CC47" i="23"/>
  <c r="P52" i="23"/>
  <c r="AN52" i="23"/>
  <c r="BH112" i="23"/>
  <c r="BR66" i="23"/>
  <c r="BR65" i="23" s="1"/>
  <c r="BN70" i="23"/>
  <c r="BN65" i="23" s="1"/>
  <c r="R4" i="23"/>
  <c r="Z4" i="23"/>
  <c r="AU8" i="23"/>
  <c r="BN21" i="23"/>
  <c r="BN17" i="23" s="1"/>
  <c r="BE78" i="23"/>
  <c r="BE74" i="23" s="1"/>
  <c r="BM78" i="23"/>
  <c r="BM74" i="23" s="1"/>
  <c r="BU78" i="23"/>
  <c r="BU74" i="23" s="1"/>
  <c r="CC78" i="23"/>
  <c r="CC74" i="23" s="1"/>
  <c r="BC24" i="23"/>
  <c r="BC74" i="23" s="1"/>
  <c r="BK24" i="23"/>
  <c r="BK74" i="23" s="1"/>
  <c r="BS24" i="23"/>
  <c r="BS74" i="23" s="1"/>
  <c r="CA24" i="23"/>
  <c r="CA74" i="23" s="1"/>
  <c r="D27" i="23"/>
  <c r="L27" i="23"/>
  <c r="T27" i="23"/>
  <c r="AB27" i="23"/>
  <c r="AZ27" i="23"/>
  <c r="BH27" i="23"/>
  <c r="BP27" i="23"/>
  <c r="BX27" i="23"/>
  <c r="CF27" i="23"/>
  <c r="AI28" i="23"/>
  <c r="AQ28" i="23"/>
  <c r="AY28" i="23"/>
  <c r="AN31" i="23"/>
  <c r="AN85" i="23" s="1"/>
  <c r="AV31" i="23"/>
  <c r="AV85" i="23" s="1"/>
  <c r="AK34" i="23"/>
  <c r="AK17" i="15" s="1"/>
  <c r="AS34" i="23"/>
  <c r="AS17" i="15" s="1"/>
  <c r="BA34" i="23"/>
  <c r="BA17" i="15" s="1"/>
  <c r="BI34" i="23"/>
  <c r="BI17" i="15" s="1"/>
  <c r="BQ34" i="23"/>
  <c r="BQ17" i="15" s="1"/>
  <c r="BY34" i="23"/>
  <c r="BY17" i="15" s="1"/>
  <c r="AJ93" i="23"/>
  <c r="AR93" i="23"/>
  <c r="AZ93" i="23"/>
  <c r="BH93" i="23"/>
  <c r="BP93" i="23"/>
  <c r="BX93" i="23"/>
  <c r="CF93" i="23"/>
  <c r="AH38" i="23"/>
  <c r="AH16" i="15" s="1"/>
  <c r="AP38" i="23"/>
  <c r="AP16" i="15" s="1"/>
  <c r="AX38" i="23"/>
  <c r="AX16" i="15" s="1"/>
  <c r="BF38" i="23"/>
  <c r="BF16" i="15" s="1"/>
  <c r="BN38" i="23"/>
  <c r="BN16" i="15" s="1"/>
  <c r="BV38" i="23"/>
  <c r="BV16" i="15" s="1"/>
  <c r="CD38" i="23"/>
  <c r="CD16" i="15" s="1"/>
  <c r="AO97" i="23"/>
  <c r="AW97" i="23"/>
  <c r="BE97" i="23"/>
  <c r="BM97" i="23"/>
  <c r="BU97" i="23"/>
  <c r="CC97" i="23"/>
  <c r="J47" i="23"/>
  <c r="R47" i="23"/>
  <c r="Z47" i="23"/>
  <c r="AH47" i="23"/>
  <c r="AH7" i="12" s="1"/>
  <c r="AP47" i="23"/>
  <c r="AP7" i="12" s="1"/>
  <c r="AX47" i="23"/>
  <c r="AX7" i="12" s="1"/>
  <c r="BF47" i="23"/>
  <c r="BF7" i="12" s="1"/>
  <c r="BN47" i="23"/>
  <c r="BV47" i="23"/>
  <c r="CD47" i="23"/>
  <c r="AO107" i="23"/>
  <c r="AO106" i="23" s="1"/>
  <c r="AW107" i="23"/>
  <c r="AW106" i="23" s="1"/>
  <c r="BE107" i="23"/>
  <c r="BE106" i="23" s="1"/>
  <c r="BM107" i="23"/>
  <c r="Q52" i="23"/>
  <c r="BD52" i="23"/>
  <c r="BT52" i="23"/>
  <c r="BX112" i="23"/>
  <c r="BE112" i="23"/>
  <c r="K16" i="24"/>
  <c r="S16" i="24"/>
  <c r="AA16" i="24"/>
  <c r="AI16" i="24"/>
  <c r="AQ16" i="24"/>
  <c r="AY16" i="24"/>
  <c r="BG16" i="24"/>
  <c r="J17" i="24"/>
  <c r="J24" i="24"/>
  <c r="R17" i="24"/>
  <c r="R24" i="24"/>
  <c r="Z17" i="24"/>
  <c r="Z24" i="24"/>
  <c r="AH17" i="24"/>
  <c r="AH24" i="24"/>
  <c r="AP17" i="24"/>
  <c r="AP24" i="24"/>
  <c r="AX17" i="24"/>
  <c r="AX24" i="24"/>
  <c r="BF17" i="24"/>
  <c r="BF24" i="24"/>
  <c r="BN24" i="24"/>
  <c r="BV24" i="24"/>
  <c r="CD24" i="24"/>
  <c r="I17" i="24"/>
  <c r="I24" i="24"/>
  <c r="Q17" i="24"/>
  <c r="Q24" i="24"/>
  <c r="Y17" i="24"/>
  <c r="Y24" i="24"/>
  <c r="AG17" i="24"/>
  <c r="AG24" i="24"/>
  <c r="AO17" i="24"/>
  <c r="AO24" i="24"/>
  <c r="AW17" i="24"/>
  <c r="AW24" i="24"/>
  <c r="BE17" i="24"/>
  <c r="BE24" i="24"/>
  <c r="BM24" i="24"/>
  <c r="BU24" i="24"/>
  <c r="CC24" i="24"/>
  <c r="G17" i="24"/>
  <c r="O17" i="24"/>
  <c r="W17" i="24"/>
  <c r="AE17" i="24"/>
  <c r="AM17" i="24"/>
  <c r="AU17" i="24"/>
  <c r="BC17" i="24"/>
  <c r="BK17" i="24"/>
  <c r="BL43" i="24"/>
  <c r="BT43" i="24"/>
  <c r="CB43" i="24"/>
  <c r="BN43" i="24"/>
  <c r="S4" i="25"/>
  <c r="BP43" i="24"/>
  <c r="BX43" i="24"/>
  <c r="CF43" i="24"/>
  <c r="BV43" i="24"/>
  <c r="BQ43" i="24"/>
  <c r="BQ4" i="24"/>
  <c r="BQ17" i="24" s="1"/>
  <c r="BY43" i="24"/>
  <c r="BY4" i="24"/>
  <c r="BY17" i="24" s="1"/>
  <c r="BS4" i="24"/>
  <c r="BS17" i="24" s="1"/>
  <c r="CA43" i="24"/>
  <c r="CA4" i="24"/>
  <c r="CA17" i="24" s="1"/>
  <c r="CD43" i="24"/>
  <c r="BR43" i="24"/>
  <c r="BZ43" i="24"/>
  <c r="BS43" i="24"/>
  <c r="D26" i="24"/>
  <c r="L26" i="24"/>
  <c r="T26" i="24"/>
  <c r="AB26" i="24"/>
  <c r="AJ26" i="24"/>
  <c r="AR26" i="24"/>
  <c r="AZ26" i="24"/>
  <c r="BH26" i="24"/>
  <c r="BP26" i="24"/>
  <c r="BX26" i="24"/>
  <c r="CF26" i="24"/>
  <c r="K26" i="24"/>
  <c r="S26" i="24"/>
  <c r="AA26" i="24"/>
  <c r="AI26" i="24"/>
  <c r="AQ26" i="24"/>
  <c r="AY26" i="24"/>
  <c r="BG26" i="24"/>
  <c r="BO26" i="24"/>
  <c r="BW26" i="24"/>
  <c r="CE26" i="24"/>
  <c r="F16" i="24"/>
  <c r="N16" i="24"/>
  <c r="V16" i="24"/>
  <c r="AD16" i="24"/>
  <c r="AL16" i="24"/>
  <c r="AT16" i="24"/>
  <c r="BJ16" i="24"/>
  <c r="E17" i="24"/>
  <c r="M17" i="24"/>
  <c r="U17" i="24"/>
  <c r="AC17" i="24"/>
  <c r="AK17" i="24"/>
  <c r="AS17" i="24"/>
  <c r="BA17" i="24"/>
  <c r="BI17" i="24"/>
  <c r="G24" i="24"/>
  <c r="O24" i="24"/>
  <c r="W24" i="24"/>
  <c r="AE24" i="24"/>
  <c r="AM24" i="24"/>
  <c r="AU24" i="24"/>
  <c r="BC24" i="24"/>
  <c r="BK24" i="24"/>
  <c r="BS24" i="24"/>
  <c r="CA24" i="24"/>
  <c r="N26" i="24"/>
  <c r="V26" i="24"/>
  <c r="AD26" i="24"/>
  <c r="AT26" i="24"/>
  <c r="BB26" i="24"/>
  <c r="BJ26" i="24"/>
  <c r="BZ26" i="24"/>
  <c r="BO43" i="24"/>
  <c r="BW43" i="24"/>
  <c r="CE43" i="24"/>
  <c r="BR4" i="24"/>
  <c r="BR17" i="24" s="1"/>
  <c r="BZ4" i="24"/>
  <c r="BZ17" i="24" s="1"/>
  <c r="G16" i="24"/>
  <c r="O16" i="24"/>
  <c r="W16" i="24"/>
  <c r="AE16" i="24"/>
  <c r="AM16" i="24"/>
  <c r="AU16" i="24"/>
  <c r="BC16" i="24"/>
  <c r="BK16" i="24"/>
  <c r="F17" i="24"/>
  <c r="N17" i="24"/>
  <c r="V17" i="24"/>
  <c r="AD17" i="24"/>
  <c r="AL17" i="24"/>
  <c r="AT17" i="24"/>
  <c r="BB17" i="24"/>
  <c r="BJ17" i="24"/>
  <c r="H24" i="24"/>
  <c r="P24" i="24"/>
  <c r="X24" i="24"/>
  <c r="AF24" i="24"/>
  <c r="AN24" i="24"/>
  <c r="AV24" i="24"/>
  <c r="BD24" i="24"/>
  <c r="BL24" i="24"/>
  <c r="BT24" i="24"/>
  <c r="CB24" i="24"/>
  <c r="G26" i="24"/>
  <c r="O26" i="24"/>
  <c r="AE26" i="24"/>
  <c r="AM26" i="24"/>
  <c r="AU26" i="24"/>
  <c r="BK26" i="24"/>
  <c r="BS26" i="24"/>
  <c r="CA26" i="24"/>
  <c r="AP27" i="25"/>
  <c r="BF27" i="25"/>
  <c r="BF26" i="25" s="1"/>
  <c r="BV27" i="25"/>
  <c r="AZ42" i="25"/>
  <c r="BH42" i="25"/>
  <c r="CF42" i="25"/>
  <c r="CE42" i="25"/>
  <c r="BL4" i="24"/>
  <c r="BT4" i="24"/>
  <c r="BT17" i="24" s="1"/>
  <c r="CB4" i="24"/>
  <c r="CB17" i="24" s="1"/>
  <c r="I16" i="24"/>
  <c r="Q16" i="24"/>
  <c r="Y16" i="24"/>
  <c r="AG16" i="24"/>
  <c r="AO16" i="24"/>
  <c r="AW16" i="24"/>
  <c r="BE16" i="24"/>
  <c r="H17" i="24"/>
  <c r="P17" i="24"/>
  <c r="X17" i="24"/>
  <c r="AF17" i="24"/>
  <c r="AN17" i="24"/>
  <c r="AV17" i="24"/>
  <c r="BD17" i="24"/>
  <c r="K4" i="25"/>
  <c r="AE37" i="25"/>
  <c r="BK37" i="25"/>
  <c r="BD27" i="25"/>
  <c r="BD26" i="25" s="1"/>
  <c r="BM4" i="24"/>
  <c r="BU4" i="24"/>
  <c r="BU17" i="24" s="1"/>
  <c r="CC4" i="24"/>
  <c r="CC17" i="24" s="1"/>
  <c r="K24" i="24"/>
  <c r="S24" i="24"/>
  <c r="AA24" i="24"/>
  <c r="AI24" i="24"/>
  <c r="AQ24" i="24"/>
  <c r="AY24" i="24"/>
  <c r="BG24" i="24"/>
  <c r="BO24" i="24"/>
  <c r="BW24" i="24"/>
  <c r="CE24" i="24"/>
  <c r="J26" i="24"/>
  <c r="R26" i="24"/>
  <c r="Z26" i="24"/>
  <c r="AH26" i="24"/>
  <c r="AP26" i="24"/>
  <c r="AX26" i="24"/>
  <c r="BF26" i="24"/>
  <c r="BN26" i="24"/>
  <c r="BV26" i="24"/>
  <c r="CD26" i="24"/>
  <c r="AS32" i="25"/>
  <c r="BA32" i="25"/>
  <c r="BQ32" i="25"/>
  <c r="BN4" i="24"/>
  <c r="BV4" i="24"/>
  <c r="BV17" i="24" s="1"/>
  <c r="CD4" i="24"/>
  <c r="CD17" i="24" s="1"/>
  <c r="D24" i="24"/>
  <c r="AJ24" i="24"/>
  <c r="BP24" i="24"/>
  <c r="AO37" i="25"/>
  <c r="BU37" i="25"/>
  <c r="AZ16" i="24"/>
  <c r="AI17" i="24"/>
  <c r="BG17" i="24"/>
  <c r="M24" i="24"/>
  <c r="BK26" i="25"/>
  <c r="J5" i="25"/>
  <c r="R5" i="25"/>
  <c r="Z5" i="25"/>
  <c r="AJ5" i="25"/>
  <c r="G10" i="25"/>
  <c r="W10" i="25"/>
  <c r="AM10" i="25"/>
  <c r="BC10" i="25"/>
  <c r="BS10" i="25"/>
  <c r="AZ15" i="25"/>
  <c r="AZ7" i="15" s="1"/>
  <c r="CF15" i="25"/>
  <c r="CF7" i="15" s="1"/>
  <c r="AI37" i="25"/>
  <c r="AI15" i="25"/>
  <c r="AI7" i="15" s="1"/>
  <c r="AQ37" i="25"/>
  <c r="AQ15" i="25"/>
  <c r="AQ7" i="15" s="1"/>
  <c r="AY37" i="25"/>
  <c r="AY15" i="25"/>
  <c r="AY7" i="15" s="1"/>
  <c r="BG37" i="25"/>
  <c r="BG15" i="25"/>
  <c r="BG7" i="15" s="1"/>
  <c r="BO37" i="25"/>
  <c r="BO15" i="25"/>
  <c r="BO7" i="15" s="1"/>
  <c r="BW37" i="25"/>
  <c r="BW15" i="25"/>
  <c r="BW7" i="15" s="1"/>
  <c r="CE37" i="25"/>
  <c r="CE15" i="25"/>
  <c r="CE7" i="15" s="1"/>
  <c r="AH15" i="25"/>
  <c r="AH7" i="15" s="1"/>
  <c r="AP15" i="25"/>
  <c r="AP7" i="15" s="1"/>
  <c r="AX15" i="25"/>
  <c r="AX7" i="15" s="1"/>
  <c r="BF15" i="25"/>
  <c r="BF7" i="15" s="1"/>
  <c r="BN15" i="25"/>
  <c r="BN7" i="15" s="1"/>
  <c r="BV15" i="25"/>
  <c r="BV7" i="15" s="1"/>
  <c r="CD15" i="25"/>
  <c r="CD7" i="15" s="1"/>
  <c r="AG37" i="25"/>
  <c r="AG15" i="25"/>
  <c r="AO15" i="25"/>
  <c r="AO7" i="15" s="1"/>
  <c r="AW37" i="25"/>
  <c r="AW15" i="25"/>
  <c r="AW7" i="15" s="1"/>
  <c r="BE37" i="25"/>
  <c r="BE15" i="25"/>
  <c r="BE7" i="15" s="1"/>
  <c r="BM37" i="25"/>
  <c r="BM15" i="25"/>
  <c r="BM7" i="15" s="1"/>
  <c r="BU15" i="25"/>
  <c r="BU7" i="15" s="1"/>
  <c r="CC37" i="25"/>
  <c r="CC15" i="25"/>
  <c r="CC7" i="15" s="1"/>
  <c r="AK42" i="25"/>
  <c r="AK20" i="25"/>
  <c r="AK9" i="15" s="1"/>
  <c r="AS42" i="25"/>
  <c r="AS20" i="25"/>
  <c r="AS9" i="15" s="1"/>
  <c r="BA42" i="25"/>
  <c r="BA20" i="25"/>
  <c r="BA9" i="15" s="1"/>
  <c r="BI42" i="25"/>
  <c r="BI20" i="25"/>
  <c r="BI9" i="15" s="1"/>
  <c r="BQ42" i="25"/>
  <c r="BQ20" i="25"/>
  <c r="BQ9" i="15" s="1"/>
  <c r="BY42" i="25"/>
  <c r="BY20" i="25"/>
  <c r="BY9" i="15" s="1"/>
  <c r="AJ20" i="25"/>
  <c r="AJ9" i="15" s="1"/>
  <c r="AJ42" i="25"/>
  <c r="AR20" i="25"/>
  <c r="AR9" i="15" s="1"/>
  <c r="AR42" i="25"/>
  <c r="AZ20" i="25"/>
  <c r="AZ9" i="15" s="1"/>
  <c r="BH20" i="25"/>
  <c r="BH9" i="15" s="1"/>
  <c r="BP20" i="25"/>
  <c r="BP9" i="15" s="1"/>
  <c r="BP42" i="25"/>
  <c r="BX20" i="25"/>
  <c r="BX9" i="15" s="1"/>
  <c r="BX42" i="25"/>
  <c r="CF20" i="25"/>
  <c r="CF9" i="15" s="1"/>
  <c r="AI20" i="25"/>
  <c r="AI9" i="15" s="1"/>
  <c r="AQ20" i="25"/>
  <c r="AQ9" i="15" s="1"/>
  <c r="AQ42" i="25"/>
  <c r="AY20" i="25"/>
  <c r="AY9" i="15" s="1"/>
  <c r="AY42" i="25"/>
  <c r="BG20" i="25"/>
  <c r="BG9" i="15" s="1"/>
  <c r="BO20" i="25"/>
  <c r="BO9" i="15" s="1"/>
  <c r="BW20" i="25"/>
  <c r="BW9" i="15" s="1"/>
  <c r="CE20" i="25"/>
  <c r="CE9" i="15" s="1"/>
  <c r="BB27" i="25"/>
  <c r="BB26" i="25" s="1"/>
  <c r="AG32" i="25"/>
  <c r="BM32" i="25"/>
  <c r="AT37" i="25"/>
  <c r="BZ37" i="25"/>
  <c r="CC42" i="25"/>
  <c r="BR66" i="26"/>
  <c r="K30" i="26"/>
  <c r="S30" i="26"/>
  <c r="AA30" i="26"/>
  <c r="AI30" i="26"/>
  <c r="AQ30" i="26"/>
  <c r="AY30" i="26"/>
  <c r="BG30" i="26"/>
  <c r="BO30" i="26"/>
  <c r="E31" i="26"/>
  <c r="M31" i="26"/>
  <c r="U31" i="26"/>
  <c r="AC31" i="26"/>
  <c r="AK31" i="26"/>
  <c r="AS31" i="26"/>
  <c r="BA31" i="26"/>
  <c r="BI31" i="26"/>
  <c r="BQ31" i="26"/>
  <c r="M38" i="26"/>
  <c r="F40" i="26"/>
  <c r="N40" i="26"/>
  <c r="V40" i="26"/>
  <c r="AD40" i="26"/>
  <c r="AL40" i="26"/>
  <c r="AT40" i="26"/>
  <c r="BB40" i="26"/>
  <c r="BJ40" i="26"/>
  <c r="BR40" i="26"/>
  <c r="BZ40" i="26"/>
  <c r="E40" i="26"/>
  <c r="M40" i="26"/>
  <c r="U40" i="26"/>
  <c r="AC40" i="26"/>
  <c r="AK40" i="26"/>
  <c r="AS40" i="26"/>
  <c r="BA40" i="26"/>
  <c r="BI40" i="26"/>
  <c r="BQ40" i="26"/>
  <c r="BY40" i="26"/>
  <c r="BY53" i="26"/>
  <c r="BX54" i="26"/>
  <c r="CF54" i="26"/>
  <c r="D5" i="25"/>
  <c r="L5" i="25"/>
  <c r="T5" i="25"/>
  <c r="AB5" i="25"/>
  <c r="AB4" i="25" s="1"/>
  <c r="AZ5" i="25"/>
  <c r="BP5" i="25"/>
  <c r="CF5" i="25"/>
  <c r="AA27" i="25"/>
  <c r="AI27" i="25"/>
  <c r="AI26" i="25" s="1"/>
  <c r="AI5" i="25"/>
  <c r="AQ27" i="25"/>
  <c r="AQ5" i="25"/>
  <c r="AY27" i="25"/>
  <c r="AY5" i="25"/>
  <c r="BG27" i="25"/>
  <c r="BG26" i="25" s="1"/>
  <c r="BG5" i="25"/>
  <c r="BO27" i="25"/>
  <c r="BO26" i="25" s="1"/>
  <c r="BO5" i="25"/>
  <c r="BW27" i="25"/>
  <c r="BW5" i="25"/>
  <c r="CE27" i="25"/>
  <c r="CE5" i="25"/>
  <c r="AP5" i="25"/>
  <c r="AX5" i="25"/>
  <c r="AX27" i="25"/>
  <c r="AX26" i="25" s="1"/>
  <c r="BF5" i="25"/>
  <c r="BN5" i="25"/>
  <c r="BN27" i="25"/>
  <c r="BN26" i="25" s="1"/>
  <c r="BV5" i="25"/>
  <c r="CD5" i="25"/>
  <c r="CD27" i="25"/>
  <c r="CD26" i="25" s="1"/>
  <c r="BE27" i="25"/>
  <c r="BE5" i="25"/>
  <c r="BM27" i="25"/>
  <c r="BM26" i="25" s="1"/>
  <c r="BM5" i="25"/>
  <c r="BU27" i="25"/>
  <c r="BU5" i="25"/>
  <c r="CC27" i="25"/>
  <c r="CC26" i="25" s="1"/>
  <c r="CC5" i="25"/>
  <c r="F10" i="25"/>
  <c r="N10" i="25"/>
  <c r="V10" i="25"/>
  <c r="AD32" i="25"/>
  <c r="AD10" i="25"/>
  <c r="AD4" i="25" s="1"/>
  <c r="AL32" i="25"/>
  <c r="AL26" i="25" s="1"/>
  <c r="AL10" i="25"/>
  <c r="AL10" i="15" s="1"/>
  <c r="AT32" i="25"/>
  <c r="AT10" i="25"/>
  <c r="BB32" i="25"/>
  <c r="BB10" i="25"/>
  <c r="BJ32" i="25"/>
  <c r="BJ10" i="25"/>
  <c r="BR32" i="25"/>
  <c r="BR10" i="25"/>
  <c r="BZ32" i="25"/>
  <c r="BZ10" i="25"/>
  <c r="E10" i="25"/>
  <c r="M10" i="25"/>
  <c r="U10" i="25"/>
  <c r="AC10" i="25"/>
  <c r="AC32" i="25"/>
  <c r="AK10" i="25"/>
  <c r="AK10" i="15" s="1"/>
  <c r="AK32" i="25"/>
  <c r="AS10" i="25"/>
  <c r="AS10" i="15" s="1"/>
  <c r="BA10" i="25"/>
  <c r="BA10" i="15" s="1"/>
  <c r="BI10" i="25"/>
  <c r="BI10" i="15" s="1"/>
  <c r="BI32" i="25"/>
  <c r="BQ10" i="25"/>
  <c r="BQ10" i="15" s="1"/>
  <c r="BY10" i="25"/>
  <c r="BY10" i="15" s="1"/>
  <c r="BY32" i="25"/>
  <c r="AC15" i="25"/>
  <c r="AC37" i="25"/>
  <c r="AK15" i="25"/>
  <c r="AK7" i="15" s="1"/>
  <c r="AK37" i="25"/>
  <c r="AS15" i="25"/>
  <c r="AS7" i="15" s="1"/>
  <c r="AS37" i="25"/>
  <c r="BA15" i="25"/>
  <c r="BA7" i="15" s="1"/>
  <c r="BA37" i="25"/>
  <c r="BI15" i="25"/>
  <c r="BI7" i="15" s="1"/>
  <c r="BI37" i="25"/>
  <c r="BQ15" i="25"/>
  <c r="BQ7" i="15" s="1"/>
  <c r="BQ37" i="25"/>
  <c r="BY15" i="25"/>
  <c r="BY7" i="15" s="1"/>
  <c r="BY37" i="25"/>
  <c r="AM42" i="25"/>
  <c r="AM26" i="25" s="1"/>
  <c r="AM20" i="25"/>
  <c r="AM9" i="15" s="1"/>
  <c r="AU42" i="25"/>
  <c r="AU20" i="25"/>
  <c r="BC42" i="25"/>
  <c r="BC20" i="25"/>
  <c r="BC9" i="15" s="1"/>
  <c r="BK42" i="25"/>
  <c r="BK20" i="25"/>
  <c r="BS42" i="25"/>
  <c r="BS20" i="25"/>
  <c r="BS9" i="15" s="1"/>
  <c r="CA42" i="25"/>
  <c r="CA26" i="25" s="1"/>
  <c r="CA20" i="25"/>
  <c r="AD27" i="25"/>
  <c r="BJ27" i="25"/>
  <c r="BB37" i="25"/>
  <c r="BL66" i="26"/>
  <c r="AC38" i="26"/>
  <c r="BZ52" i="26"/>
  <c r="D60" i="26"/>
  <c r="L60" i="26"/>
  <c r="T60" i="26"/>
  <c r="AB60" i="26"/>
  <c r="AJ60" i="26"/>
  <c r="AR60" i="26"/>
  <c r="AZ60" i="26"/>
  <c r="BH60" i="26"/>
  <c r="BP60" i="26"/>
  <c r="BX60" i="26"/>
  <c r="F4" i="25"/>
  <c r="V4" i="25"/>
  <c r="E5" i="25"/>
  <c r="M5" i="25"/>
  <c r="U5" i="25"/>
  <c r="AB27" i="25"/>
  <c r="AB26" i="25" s="1"/>
  <c r="AJ27" i="25"/>
  <c r="AR27" i="25"/>
  <c r="AZ27" i="25"/>
  <c r="AZ26" i="25" s="1"/>
  <c r="BH27" i="25"/>
  <c r="BH26" i="25" s="1"/>
  <c r="BP27" i="25"/>
  <c r="BX27" i="25"/>
  <c r="CF27" i="25"/>
  <c r="AE32" i="25"/>
  <c r="AE26" i="25" s="1"/>
  <c r="AM32" i="25"/>
  <c r="AU32" i="25"/>
  <c r="AU26" i="25" s="1"/>
  <c r="BC32" i="25"/>
  <c r="BC26" i="25" s="1"/>
  <c r="BK32" i="25"/>
  <c r="BS32" i="25"/>
  <c r="BS26" i="25" s="1"/>
  <c r="CA32" i="25"/>
  <c r="AL20" i="25"/>
  <c r="AL9" i="15" s="1"/>
  <c r="BR20" i="25"/>
  <c r="BR9" i="15" s="1"/>
  <c r="AV42" i="25"/>
  <c r="BT42" i="25"/>
  <c r="CB42" i="25"/>
  <c r="AF27" i="25"/>
  <c r="BL27" i="25"/>
  <c r="AQ32" i="25"/>
  <c r="BW32" i="25"/>
  <c r="BD37" i="25"/>
  <c r="BG42" i="25"/>
  <c r="AK38" i="26"/>
  <c r="BT66" i="26"/>
  <c r="AC5" i="25"/>
  <c r="AC4" i="25" s="1"/>
  <c r="AC27" i="25"/>
  <c r="AK5" i="25"/>
  <c r="AK27" i="25"/>
  <c r="AS5" i="25"/>
  <c r="AS27" i="25"/>
  <c r="BA5" i="25"/>
  <c r="BA27" i="25"/>
  <c r="BI5" i="25"/>
  <c r="BI27" i="25"/>
  <c r="BQ5" i="25"/>
  <c r="BQ27" i="25"/>
  <c r="BY5" i="25"/>
  <c r="BY27" i="25"/>
  <c r="H10" i="25"/>
  <c r="P10" i="25"/>
  <c r="X10" i="25"/>
  <c r="AF10" i="25"/>
  <c r="AF4" i="25" s="1"/>
  <c r="AF32" i="25"/>
  <c r="AN10" i="25"/>
  <c r="AN10" i="15" s="1"/>
  <c r="AN32" i="25"/>
  <c r="AV10" i="25"/>
  <c r="AV32" i="25"/>
  <c r="BD10" i="25"/>
  <c r="BD32" i="25"/>
  <c r="BL10" i="25"/>
  <c r="BL32" i="25"/>
  <c r="BT10" i="25"/>
  <c r="BT32" i="25"/>
  <c r="CB10" i="25"/>
  <c r="CB32" i="25"/>
  <c r="BR26" i="25"/>
  <c r="AD37" i="25"/>
  <c r="BJ37" i="25"/>
  <c r="BM42" i="25"/>
  <c r="BN66" i="26"/>
  <c r="BN4" i="26"/>
  <c r="BV66" i="26"/>
  <c r="BV4" i="26"/>
  <c r="CD66" i="26"/>
  <c r="CD4" i="26"/>
  <c r="BQ4" i="26"/>
  <c r="BY4" i="26"/>
  <c r="BL4" i="26"/>
  <c r="BT4" i="26"/>
  <c r="CB66" i="26"/>
  <c r="CB4" i="26"/>
  <c r="BY17" i="26"/>
  <c r="BX17" i="26"/>
  <c r="CF17" i="26"/>
  <c r="BW18" i="26"/>
  <c r="CE18" i="26"/>
  <c r="AS38" i="26"/>
  <c r="X4" i="25"/>
  <c r="AR5" i="25"/>
  <c r="AT20" i="25"/>
  <c r="AT9" i="15" s="1"/>
  <c r="BZ20" i="25"/>
  <c r="BZ9" i="15" s="1"/>
  <c r="AN27" i="25"/>
  <c r="BT27" i="25"/>
  <c r="AY32" i="25"/>
  <c r="CE32" i="25"/>
  <c r="AF37" i="25"/>
  <c r="BL37" i="25"/>
  <c r="AI42" i="25"/>
  <c r="BO42" i="25"/>
  <c r="BO66" i="26"/>
  <c r="BW66" i="26"/>
  <c r="CE66" i="26"/>
  <c r="BA38" i="26"/>
  <c r="J44" i="26"/>
  <c r="R44" i="26"/>
  <c r="Z44" i="26"/>
  <c r="AH44" i="26"/>
  <c r="AP44" i="26"/>
  <c r="AX44" i="26"/>
  <c r="BF44" i="26"/>
  <c r="BN44" i="26"/>
  <c r="BV44" i="26"/>
  <c r="CD44" i="26"/>
  <c r="I44" i="26"/>
  <c r="Q44" i="26"/>
  <c r="Y44" i="26"/>
  <c r="AG44" i="26"/>
  <c r="AO44" i="26"/>
  <c r="AW44" i="26"/>
  <c r="BE44" i="26"/>
  <c r="BM44" i="26"/>
  <c r="BU44" i="26"/>
  <c r="CC44" i="26"/>
  <c r="BX48" i="26"/>
  <c r="CF48" i="26"/>
  <c r="CB48" i="26"/>
  <c r="F56" i="26"/>
  <c r="BR56" i="26"/>
  <c r="AG5" i="25"/>
  <c r="AG4" i="25" s="1"/>
  <c r="BH5" i="25"/>
  <c r="BX5" i="25"/>
  <c r="AR15" i="25"/>
  <c r="AR7" i="15" s="1"/>
  <c r="BX15" i="25"/>
  <c r="BX7" i="15" s="1"/>
  <c r="AT27" i="25"/>
  <c r="AT26" i="25" s="1"/>
  <c r="BZ27" i="25"/>
  <c r="BZ26" i="25" s="1"/>
  <c r="BE32" i="25"/>
  <c r="AL37" i="25"/>
  <c r="BR37" i="25"/>
  <c r="BI38" i="26"/>
  <c r="I5" i="25"/>
  <c r="Q5" i="25"/>
  <c r="Y5" i="25"/>
  <c r="AH5" i="25"/>
  <c r="AH37" i="25"/>
  <c r="AH26" i="25" s="1"/>
  <c r="AP37" i="25"/>
  <c r="AX37" i="25"/>
  <c r="BF37" i="25"/>
  <c r="BN37" i="25"/>
  <c r="BV37" i="25"/>
  <c r="CD37" i="25"/>
  <c r="BB20" i="25"/>
  <c r="BB9" i="15" s="1"/>
  <c r="AV27" i="25"/>
  <c r="AV26" i="25" s="1"/>
  <c r="CB27" i="25"/>
  <c r="CB26" i="25" s="1"/>
  <c r="AA32" i="25"/>
  <c r="BG32" i="25"/>
  <c r="AN37" i="25"/>
  <c r="BT37" i="25"/>
  <c r="BW42" i="25"/>
  <c r="BQ66" i="26"/>
  <c r="BY66" i="26"/>
  <c r="E38" i="26"/>
  <c r="BQ38" i="26"/>
  <c r="H56" i="26"/>
  <c r="P56" i="26"/>
  <c r="X56" i="26"/>
  <c r="AF56" i="26"/>
  <c r="AN56" i="26"/>
  <c r="BD56" i="26"/>
  <c r="BL56" i="26"/>
  <c r="BT56" i="26"/>
  <c r="CB56" i="26"/>
  <c r="G56" i="26"/>
  <c r="O56" i="26"/>
  <c r="W56" i="26"/>
  <c r="AE56" i="26"/>
  <c r="AM56" i="26"/>
  <c r="BC56" i="26"/>
  <c r="BK56" i="26"/>
  <c r="BS56" i="26"/>
  <c r="CA56" i="26"/>
  <c r="BR4" i="26"/>
  <c r="BZ4" i="26"/>
  <c r="BM66" i="26"/>
  <c r="BU66" i="26"/>
  <c r="CC66" i="26"/>
  <c r="CC17" i="26"/>
  <c r="CA18" i="26"/>
  <c r="D30" i="26"/>
  <c r="L30" i="26"/>
  <c r="T30" i="26"/>
  <c r="AB30" i="26"/>
  <c r="AJ30" i="26"/>
  <c r="AR30" i="26"/>
  <c r="AZ30" i="26"/>
  <c r="BH30" i="26"/>
  <c r="BP30" i="26"/>
  <c r="K31" i="26"/>
  <c r="S31" i="26"/>
  <c r="AA31" i="26"/>
  <c r="AI31" i="26"/>
  <c r="AQ31" i="26"/>
  <c r="AY31" i="26"/>
  <c r="BG31" i="26"/>
  <c r="BO31" i="26"/>
  <c r="D38" i="26"/>
  <c r="L38" i="26"/>
  <c r="T38" i="26"/>
  <c r="AB38" i="26"/>
  <c r="AJ38" i="26"/>
  <c r="AR38" i="26"/>
  <c r="AZ38" i="26"/>
  <c r="BH38" i="26"/>
  <c r="BP38" i="26"/>
  <c r="BY48" i="26"/>
  <c r="BY52" i="26"/>
  <c r="BW53" i="26"/>
  <c r="CE53" i="26"/>
  <c r="CC54" i="26"/>
  <c r="CF60" i="26"/>
  <c r="AH42" i="25"/>
  <c r="AP42" i="25"/>
  <c r="AX42" i="25"/>
  <c r="BF42" i="25"/>
  <c r="BN42" i="25"/>
  <c r="BV42" i="25"/>
  <c r="CD42" i="25"/>
  <c r="AG42" i="25"/>
  <c r="AO42" i="25"/>
  <c r="AO26" i="25" s="1"/>
  <c r="AW42" i="25"/>
  <c r="BE42" i="25"/>
  <c r="BU42" i="25"/>
  <c r="BW17" i="26"/>
  <c r="CE17" i="26"/>
  <c r="CC18" i="26"/>
  <c r="F38" i="26"/>
  <c r="N38" i="26"/>
  <c r="V38" i="26"/>
  <c r="AD38" i="26"/>
  <c r="AL38" i="26"/>
  <c r="AT38" i="26"/>
  <c r="BB38" i="26"/>
  <c r="BJ38" i="26"/>
  <c r="BR38" i="26"/>
  <c r="H40" i="26"/>
  <c r="P40" i="26"/>
  <c r="X40" i="26"/>
  <c r="AF40" i="26"/>
  <c r="AN40" i="26"/>
  <c r="AV40" i="26"/>
  <c r="BD40" i="26"/>
  <c r="BL40" i="26"/>
  <c r="BT40" i="26"/>
  <c r="CB40" i="26"/>
  <c r="D44" i="26"/>
  <c r="L44" i="26"/>
  <c r="T44" i="26"/>
  <c r="AB44" i="26"/>
  <c r="AJ44" i="26"/>
  <c r="AR44" i="26"/>
  <c r="AZ44" i="26"/>
  <c r="BH44" i="26"/>
  <c r="BP44" i="26"/>
  <c r="BX44" i="26"/>
  <c r="CF44" i="26"/>
  <c r="CA52" i="26"/>
  <c r="BW54" i="26"/>
  <c r="CE54" i="26"/>
  <c r="J56" i="26"/>
  <c r="R56" i="26"/>
  <c r="Z56" i="26"/>
  <c r="AH56" i="26"/>
  <c r="AP56" i="26"/>
  <c r="AX56" i="26"/>
  <c r="BF56" i="26"/>
  <c r="BN56" i="26"/>
  <c r="BV56" i="26"/>
  <c r="CD56" i="26"/>
  <c r="F60" i="26"/>
  <c r="N60" i="26"/>
  <c r="V60" i="26"/>
  <c r="AL60" i="26"/>
  <c r="AT60" i="26"/>
  <c r="BB60" i="26"/>
  <c r="BJ60" i="26"/>
  <c r="BR60" i="26"/>
  <c r="BZ60" i="26"/>
  <c r="E10" i="27"/>
  <c r="M10" i="27"/>
  <c r="U10" i="27"/>
  <c r="AC10" i="27"/>
  <c r="AK10" i="27"/>
  <c r="AS10" i="27"/>
  <c r="BA10" i="27"/>
  <c r="BI10" i="27"/>
  <c r="BQ10" i="27"/>
  <c r="BY10" i="27"/>
  <c r="K10" i="27"/>
  <c r="S10" i="27"/>
  <c r="AA10" i="27"/>
  <c r="AI10" i="27"/>
  <c r="AQ10" i="27"/>
  <c r="AY10" i="27"/>
  <c r="BG10" i="27"/>
  <c r="BO10" i="27"/>
  <c r="BW10" i="27"/>
  <c r="CE10" i="27"/>
  <c r="BX66" i="26"/>
  <c r="CF66" i="26"/>
  <c r="CD18" i="26"/>
  <c r="G38" i="26"/>
  <c r="O38" i="26"/>
  <c r="W38" i="26"/>
  <c r="AE38" i="26"/>
  <c r="AM38" i="26"/>
  <c r="AU38" i="26"/>
  <c r="BC38" i="26"/>
  <c r="BK38" i="26"/>
  <c r="BS38" i="26"/>
  <c r="CB52" i="26"/>
  <c r="H30" i="26"/>
  <c r="P30" i="26"/>
  <c r="X30" i="26"/>
  <c r="AF30" i="26"/>
  <c r="AN30" i="26"/>
  <c r="AV30" i="26"/>
  <c r="BD30" i="26"/>
  <c r="BL30" i="26"/>
  <c r="G31" i="26"/>
  <c r="O31" i="26"/>
  <c r="W31" i="26"/>
  <c r="AE31" i="26"/>
  <c r="AM31" i="26"/>
  <c r="AU31" i="26"/>
  <c r="BC31" i="26"/>
  <c r="BK31" i="26"/>
  <c r="H38" i="26"/>
  <c r="P38" i="26"/>
  <c r="X38" i="26"/>
  <c r="AF38" i="26"/>
  <c r="BT38" i="26"/>
  <c r="J40" i="26"/>
  <c r="R40" i="26"/>
  <c r="Z40" i="26"/>
  <c r="AH40" i="26"/>
  <c r="AP40" i="26"/>
  <c r="AX40" i="26"/>
  <c r="BF40" i="26"/>
  <c r="BN40" i="26"/>
  <c r="BV40" i="26"/>
  <c r="CD40" i="26"/>
  <c r="F44" i="26"/>
  <c r="N44" i="26"/>
  <c r="V44" i="26"/>
  <c r="AD44" i="26"/>
  <c r="AL44" i="26"/>
  <c r="AT44" i="26"/>
  <c r="BB44" i="26"/>
  <c r="BJ44" i="26"/>
  <c r="BR44" i="26"/>
  <c r="BZ44" i="26"/>
  <c r="CC48" i="26"/>
  <c r="CA53" i="26"/>
  <c r="BY54" i="26"/>
  <c r="D56" i="26"/>
  <c r="L56" i="26"/>
  <c r="T56" i="26"/>
  <c r="AB56" i="26"/>
  <c r="AJ56" i="26"/>
  <c r="AR56" i="26"/>
  <c r="H60" i="26"/>
  <c r="P60" i="26"/>
  <c r="X60" i="26"/>
  <c r="AF60" i="26"/>
  <c r="AN60" i="26"/>
  <c r="BO4" i="26"/>
  <c r="BW4" i="26"/>
  <c r="CE4" i="26"/>
  <c r="BZ66" i="26"/>
  <c r="BZ17" i="26"/>
  <c r="BX18" i="26"/>
  <c r="CF18" i="26"/>
  <c r="I38" i="26"/>
  <c r="Q38" i="26"/>
  <c r="Y38" i="26"/>
  <c r="AG38" i="26"/>
  <c r="AO38" i="26"/>
  <c r="AW38" i="26"/>
  <c r="BE38" i="26"/>
  <c r="BM38" i="26"/>
  <c r="BU38" i="26"/>
  <c r="CD48" i="26"/>
  <c r="CD52" i="26"/>
  <c r="CB53" i="26"/>
  <c r="BZ54" i="26"/>
  <c r="BP4" i="26"/>
  <c r="BX4" i="26"/>
  <c r="CF4" i="26"/>
  <c r="BS66" i="26"/>
  <c r="CA66" i="26"/>
  <c r="CA17" i="26"/>
  <c r="BY18" i="26"/>
  <c r="I31" i="26"/>
  <c r="Q31" i="26"/>
  <c r="Y31" i="26"/>
  <c r="AG31" i="26"/>
  <c r="AO31" i="26"/>
  <c r="AW31" i="26"/>
  <c r="BE31" i="26"/>
  <c r="BM31" i="26"/>
  <c r="J38" i="26"/>
  <c r="R38" i="26"/>
  <c r="Z38" i="26"/>
  <c r="AH38" i="26"/>
  <c r="AP38" i="26"/>
  <c r="AX38" i="26"/>
  <c r="BF38" i="26"/>
  <c r="BN38" i="26"/>
  <c r="D40" i="26"/>
  <c r="L40" i="26"/>
  <c r="T40" i="26"/>
  <c r="AB40" i="26"/>
  <c r="AJ40" i="26"/>
  <c r="AR40" i="26"/>
  <c r="AZ40" i="26"/>
  <c r="BH40" i="26"/>
  <c r="BP40" i="26"/>
  <c r="BX40" i="26"/>
  <c r="CF40" i="26"/>
  <c r="H44" i="26"/>
  <c r="P44" i="26"/>
  <c r="X44" i="26"/>
  <c r="AF44" i="26"/>
  <c r="AN44" i="26"/>
  <c r="AV44" i="26"/>
  <c r="BD44" i="26"/>
  <c r="BL44" i="26"/>
  <c r="BT44" i="26"/>
  <c r="CB44" i="26"/>
  <c r="BW48" i="26"/>
  <c r="CE48" i="26"/>
  <c r="BW52" i="26"/>
  <c r="CE52" i="26"/>
  <c r="CC53" i="26"/>
  <c r="CA54" i="26"/>
  <c r="N56" i="26"/>
  <c r="V56" i="26"/>
  <c r="AD56" i="26"/>
  <c r="AL56" i="26"/>
  <c r="AT56" i="26"/>
  <c r="BB56" i="26"/>
  <c r="BJ56" i="26"/>
  <c r="BZ56" i="26"/>
  <c r="J60" i="26"/>
  <c r="R60" i="26"/>
  <c r="Z60" i="26"/>
  <c r="AH60" i="26"/>
  <c r="AP60" i="26"/>
  <c r="AX60" i="26"/>
  <c r="BF60" i="26"/>
  <c r="BV60" i="26"/>
  <c r="CD60" i="26"/>
  <c r="CB17" i="26"/>
  <c r="BZ18" i="26"/>
  <c r="K38" i="26"/>
  <c r="S38" i="26"/>
  <c r="AA38" i="26"/>
  <c r="AI38" i="26"/>
  <c r="AQ38" i="26"/>
  <c r="AY38" i="26"/>
  <c r="BG38" i="26"/>
  <c r="BO38" i="26"/>
  <c r="BX52" i="26"/>
  <c r="CF52" i="26"/>
  <c r="CD53" i="26"/>
  <c r="CB54" i="26"/>
  <c r="BT15" i="27"/>
  <c r="CA48" i="27"/>
  <c r="K29" i="27"/>
  <c r="S29" i="27"/>
  <c r="AA29" i="27"/>
  <c r="AI29" i="27"/>
  <c r="AQ29" i="27"/>
  <c r="AY29" i="27"/>
  <c r="BG29" i="27"/>
  <c r="BO29" i="27"/>
  <c r="BW29" i="27"/>
  <c r="CE29" i="27"/>
  <c r="J29" i="27"/>
  <c r="R29" i="27"/>
  <c r="Z29" i="27"/>
  <c r="AH29" i="27"/>
  <c r="AP29" i="27"/>
  <c r="AX29" i="27"/>
  <c r="BF29" i="27"/>
  <c r="BN29" i="27"/>
  <c r="BV29" i="27"/>
  <c r="CD29" i="27"/>
  <c r="I29" i="27"/>
  <c r="Q29" i="27"/>
  <c r="Y29" i="27"/>
  <c r="AG29" i="27"/>
  <c r="AO29" i="27"/>
  <c r="AW29" i="27"/>
  <c r="BE29" i="27"/>
  <c r="BM29" i="27"/>
  <c r="BU42" i="27"/>
  <c r="BU29" i="27"/>
  <c r="CC29" i="27"/>
  <c r="CC42" i="27"/>
  <c r="H29" i="27"/>
  <c r="P29" i="27"/>
  <c r="X29" i="27"/>
  <c r="AF29" i="27"/>
  <c r="AN29" i="27"/>
  <c r="AV29" i="27"/>
  <c r="BD29" i="27"/>
  <c r="BL29" i="27"/>
  <c r="BT43" i="27"/>
  <c r="BT29" i="27"/>
  <c r="CB29" i="27"/>
  <c r="CB43" i="27"/>
  <c r="G29" i="27"/>
  <c r="O29" i="27"/>
  <c r="W29" i="27"/>
  <c r="AE29" i="27"/>
  <c r="AM29" i="27"/>
  <c r="AU29" i="27"/>
  <c r="BC29" i="27"/>
  <c r="BK29" i="27"/>
  <c r="BS44" i="27"/>
  <c r="BS29" i="27"/>
  <c r="CA29" i="27"/>
  <c r="CA44" i="27"/>
  <c r="F29" i="27"/>
  <c r="N29" i="27"/>
  <c r="AD29" i="27"/>
  <c r="AL29" i="27"/>
  <c r="AT29" i="27"/>
  <c r="BB29" i="27"/>
  <c r="BJ29" i="27"/>
  <c r="BR45" i="27"/>
  <c r="BR29" i="27"/>
  <c r="BZ29" i="27"/>
  <c r="BZ45" i="27"/>
  <c r="AW160" i="26"/>
  <c r="BE160" i="26"/>
  <c r="BM160" i="26"/>
  <c r="BU160" i="26"/>
  <c r="BF4" i="27"/>
  <c r="BF48" i="27"/>
  <c r="BN4" i="27"/>
  <c r="BN48" i="27"/>
  <c r="BN16" i="27"/>
  <c r="BV48" i="27"/>
  <c r="BV4" i="27"/>
  <c r="BV16" i="27"/>
  <c r="CD4" i="27"/>
  <c r="CD48" i="27"/>
  <c r="CD16" i="27"/>
  <c r="I21" i="27"/>
  <c r="Y21" i="27"/>
  <c r="AG21" i="27"/>
  <c r="AO21" i="27"/>
  <c r="AW21" i="27"/>
  <c r="BE48" i="27"/>
  <c r="BE21" i="27"/>
  <c r="BM21" i="27"/>
  <c r="BM17" i="27"/>
  <c r="BU21" i="27"/>
  <c r="BU48" i="27"/>
  <c r="BU17" i="27"/>
  <c r="CC48" i="27"/>
  <c r="CC21" i="27"/>
  <c r="CC17" i="27"/>
  <c r="BD4" i="27"/>
  <c r="BL4" i="27"/>
  <c r="BL18" i="27"/>
  <c r="BT4" i="27"/>
  <c r="BT18" i="27"/>
  <c r="CB4" i="27"/>
  <c r="CB18" i="27"/>
  <c r="BK48" i="27"/>
  <c r="BK19" i="27"/>
  <c r="BS48" i="27"/>
  <c r="BS19" i="27"/>
  <c r="CA19" i="27"/>
  <c r="BW48" i="27"/>
  <c r="CE48" i="27"/>
  <c r="BC48" i="27"/>
  <c r="BY48" i="27"/>
  <c r="BI16" i="27"/>
  <c r="BY16" i="27"/>
  <c r="BH17" i="27"/>
  <c r="BP17" i="27"/>
  <c r="CF17" i="27"/>
  <c r="BN19" i="27"/>
  <c r="J5" i="33"/>
  <c r="J20" i="27"/>
  <c r="R5" i="33"/>
  <c r="R20" i="27"/>
  <c r="Z5" i="33"/>
  <c r="Z20" i="27"/>
  <c r="AH5" i="33"/>
  <c r="AH4" i="27"/>
  <c r="AH20" i="27"/>
  <c r="AP5" i="33"/>
  <c r="AP4" i="27"/>
  <c r="AP20" i="27"/>
  <c r="AX5" i="33"/>
  <c r="AX4" i="27"/>
  <c r="AX20" i="27"/>
  <c r="AX40" i="27"/>
  <c r="BF5" i="33"/>
  <c r="BF20" i="27"/>
  <c r="BN5" i="33"/>
  <c r="BN20" i="27"/>
  <c r="BV5" i="33"/>
  <c r="BV20" i="27"/>
  <c r="CD5" i="33"/>
  <c r="CD20" i="27"/>
  <c r="I41" i="27"/>
  <c r="Q41" i="27"/>
  <c r="Y41" i="27"/>
  <c r="AG41" i="27"/>
  <c r="AO41" i="27"/>
  <c r="AO4" i="27"/>
  <c r="AW41" i="27"/>
  <c r="AW4" i="27"/>
  <c r="BE41" i="27"/>
  <c r="H42" i="27"/>
  <c r="H20" i="27"/>
  <c r="P42" i="27"/>
  <c r="P20" i="27"/>
  <c r="X42" i="27"/>
  <c r="X20" i="27"/>
  <c r="AF42" i="27"/>
  <c r="AF20" i="27"/>
  <c r="AN42" i="27"/>
  <c r="AN4" i="27"/>
  <c r="AN20" i="27"/>
  <c r="AV42" i="27"/>
  <c r="AV4" i="27"/>
  <c r="AV20" i="27"/>
  <c r="BD42" i="27"/>
  <c r="BD20" i="27"/>
  <c r="BL42" i="27"/>
  <c r="BL20" i="27"/>
  <c r="BT20" i="27"/>
  <c r="G43" i="27"/>
  <c r="G20" i="27"/>
  <c r="O43" i="27"/>
  <c r="O20" i="27"/>
  <c r="W43" i="27"/>
  <c r="W20" i="27"/>
  <c r="AE43" i="27"/>
  <c r="AE20" i="27"/>
  <c r="AM43" i="27"/>
  <c r="AM4" i="27"/>
  <c r="AM20" i="27"/>
  <c r="AU43" i="27"/>
  <c r="AU4" i="27"/>
  <c r="AU20" i="27"/>
  <c r="BC43" i="27"/>
  <c r="BC4" i="27"/>
  <c r="BC20" i="27"/>
  <c r="BK43" i="27"/>
  <c r="BK20" i="27"/>
  <c r="BS20" i="27"/>
  <c r="CA20" i="27"/>
  <c r="F44" i="27"/>
  <c r="F20" i="27"/>
  <c r="N44" i="27"/>
  <c r="N20" i="27"/>
  <c r="V44" i="27"/>
  <c r="V20" i="27"/>
  <c r="AD44" i="27"/>
  <c r="AD20" i="27"/>
  <c r="AL44" i="27"/>
  <c r="AL4" i="27"/>
  <c r="AL20" i="27"/>
  <c r="AT44" i="27"/>
  <c r="AT4" i="27"/>
  <c r="AT20" i="27"/>
  <c r="BB44" i="27"/>
  <c r="BB4" i="27"/>
  <c r="BB20" i="27"/>
  <c r="BJ44" i="27"/>
  <c r="BJ20" i="27"/>
  <c r="BR20" i="27"/>
  <c r="BZ20" i="27"/>
  <c r="E45" i="27"/>
  <c r="E20" i="27"/>
  <c r="M45" i="27"/>
  <c r="M20" i="27"/>
  <c r="U45" i="27"/>
  <c r="U20" i="27"/>
  <c r="AC45" i="27"/>
  <c r="AC20" i="27"/>
  <c r="AK45" i="27"/>
  <c r="AK4" i="27"/>
  <c r="AK20" i="27"/>
  <c r="AS45" i="27"/>
  <c r="AS4" i="27"/>
  <c r="AS20" i="27"/>
  <c r="BA45" i="27"/>
  <c r="BA4" i="27"/>
  <c r="BA20" i="27"/>
  <c r="BI45" i="27"/>
  <c r="BI20" i="27"/>
  <c r="BQ20" i="27"/>
  <c r="BY20" i="27"/>
  <c r="R40" i="27"/>
  <c r="BJ15" i="27"/>
  <c r="BL15" i="27"/>
  <c r="Z40" i="27"/>
  <c r="BP21" i="27"/>
  <c r="BX21" i="27"/>
  <c r="CF21" i="27"/>
  <c r="K5" i="33"/>
  <c r="S5" i="33"/>
  <c r="AI5" i="33"/>
  <c r="AI48" i="27"/>
  <c r="AQ5" i="33"/>
  <c r="AQ40" i="27"/>
  <c r="AY5" i="33"/>
  <c r="AY48" i="27"/>
  <c r="AY40" i="27"/>
  <c r="BG5" i="33"/>
  <c r="BG40" i="27"/>
  <c r="BO5" i="33"/>
  <c r="BW5" i="33"/>
  <c r="CE5" i="33"/>
  <c r="BN42" i="27"/>
  <c r="BV42" i="27"/>
  <c r="CD42" i="27"/>
  <c r="BU43" i="27"/>
  <c r="CC43" i="27"/>
  <c r="BT44" i="27"/>
  <c r="CB44" i="27"/>
  <c r="BS45" i="27"/>
  <c r="CA45" i="27"/>
  <c r="K40" i="27"/>
  <c r="S40" i="27"/>
  <c r="AA40" i="27"/>
  <c r="AI40" i="27"/>
  <c r="O41" i="27"/>
  <c r="AE41" i="27"/>
  <c r="AU41" i="27"/>
  <c r="BK41" i="27"/>
  <c r="Q42" i="27"/>
  <c r="AG42" i="27"/>
  <c r="AW42" i="27"/>
  <c r="BM42" i="27"/>
  <c r="P43" i="27"/>
  <c r="AF43" i="27"/>
  <c r="AV43" i="27"/>
  <c r="BL43" i="27"/>
  <c r="O44" i="27"/>
  <c r="AE44" i="27"/>
  <c r="AU44" i="27"/>
  <c r="BK44" i="27"/>
  <c r="N45" i="27"/>
  <c r="AD45" i="27"/>
  <c r="AT45" i="27"/>
  <c r="BJ45" i="27"/>
  <c r="BZ48" i="27"/>
  <c r="BH48" i="27"/>
  <c r="CF48" i="27"/>
  <c r="E21" i="27"/>
  <c r="M21" i="27"/>
  <c r="U21" i="27"/>
  <c r="AC21" i="27"/>
  <c r="AS21" i="27"/>
  <c r="BA21" i="27"/>
  <c r="BI21" i="27"/>
  <c r="BQ21" i="27"/>
  <c r="BY21" i="27"/>
  <c r="D5" i="33"/>
  <c r="D15" i="33" s="1"/>
  <c r="L5" i="33"/>
  <c r="T5" i="33"/>
  <c r="AB5" i="33"/>
  <c r="AB15" i="33" s="1"/>
  <c r="AJ5" i="33"/>
  <c r="AR5" i="33"/>
  <c r="AR40" i="27"/>
  <c r="AZ5" i="33"/>
  <c r="AZ48" i="27"/>
  <c r="AZ40" i="27"/>
  <c r="BH5" i="33"/>
  <c r="BH40" i="27"/>
  <c r="BP5" i="33"/>
  <c r="BX5" i="33"/>
  <c r="CF5" i="33"/>
  <c r="J42" i="27"/>
  <c r="R42" i="27"/>
  <c r="Z42" i="27"/>
  <c r="AH42" i="27"/>
  <c r="AP42" i="27"/>
  <c r="AX42" i="27"/>
  <c r="BF42" i="27"/>
  <c r="I43" i="27"/>
  <c r="Q43" i="27"/>
  <c r="Y43" i="27"/>
  <c r="AG43" i="27"/>
  <c r="AO43" i="27"/>
  <c r="AW43" i="27"/>
  <c r="BE43" i="27"/>
  <c r="BM43" i="27"/>
  <c r="H44" i="27"/>
  <c r="P44" i="27"/>
  <c r="X44" i="27"/>
  <c r="AF44" i="27"/>
  <c r="AN44" i="27"/>
  <c r="AV44" i="27"/>
  <c r="BD44" i="27"/>
  <c r="BL44" i="27"/>
  <c r="G45" i="27"/>
  <c r="O45" i="27"/>
  <c r="W45" i="27"/>
  <c r="AE45" i="27"/>
  <c r="AM45" i="27"/>
  <c r="AU45" i="27"/>
  <c r="BC45" i="27"/>
  <c r="BK45" i="27"/>
  <c r="BO42" i="27"/>
  <c r="BW42" i="27"/>
  <c r="CE42" i="27"/>
  <c r="BN43" i="27"/>
  <c r="BV43" i="27"/>
  <c r="CD43" i="27"/>
  <c r="BU44" i="27"/>
  <c r="CC44" i="27"/>
  <c r="BT45" i="27"/>
  <c r="CB45" i="27"/>
  <c r="D40" i="27"/>
  <c r="L40" i="27"/>
  <c r="T40" i="27"/>
  <c r="AB40" i="27"/>
  <c r="AJ40" i="27"/>
  <c r="R41" i="27"/>
  <c r="AH41" i="27"/>
  <c r="AX41" i="27"/>
  <c r="D42" i="27"/>
  <c r="T42" i="27"/>
  <c r="AJ42" i="27"/>
  <c r="AZ42" i="27"/>
  <c r="BP42" i="27"/>
  <c r="CF42" i="27"/>
  <c r="S43" i="27"/>
  <c r="AI43" i="27"/>
  <c r="AY43" i="27"/>
  <c r="BO43" i="27"/>
  <c r="CE43" i="27"/>
  <c r="R44" i="27"/>
  <c r="AH44" i="27"/>
  <c r="AX44" i="27"/>
  <c r="BN44" i="27"/>
  <c r="CD44" i="27"/>
  <c r="Q45" i="27"/>
  <c r="AG45" i="27"/>
  <c r="AW45" i="27"/>
  <c r="BM45" i="27"/>
  <c r="CC45" i="27"/>
  <c r="BI48" i="27"/>
  <c r="BJ4" i="27"/>
  <c r="BR4" i="27"/>
  <c r="BZ4" i="27"/>
  <c r="I10" i="27"/>
  <c r="Q10" i="27"/>
  <c r="Y10" i="27"/>
  <c r="AG10" i="27"/>
  <c r="AO10" i="27"/>
  <c r="AW10" i="27"/>
  <c r="BE10" i="27"/>
  <c r="BM10" i="27"/>
  <c r="BU10" i="27"/>
  <c r="BO16" i="27"/>
  <c r="BW16" i="27"/>
  <c r="CE16" i="27"/>
  <c r="BN17" i="27"/>
  <c r="BV17" i="27"/>
  <c r="CD17" i="27"/>
  <c r="BM18" i="27"/>
  <c r="BU18" i="27"/>
  <c r="CC18" i="27"/>
  <c r="BT19" i="27"/>
  <c r="CB19" i="27"/>
  <c r="F21" i="27"/>
  <c r="N21" i="27"/>
  <c r="V21" i="27"/>
  <c r="AD21" i="27"/>
  <c r="AL21" i="27"/>
  <c r="AT21" i="27"/>
  <c r="BB21" i="27"/>
  <c r="BJ21" i="27"/>
  <c r="BR21" i="27"/>
  <c r="BZ21" i="27"/>
  <c r="E5" i="33"/>
  <c r="M5" i="33"/>
  <c r="U5" i="33"/>
  <c r="AC5" i="33"/>
  <c r="AK5" i="33"/>
  <c r="AS5" i="33"/>
  <c r="BA5" i="33"/>
  <c r="BA48" i="27"/>
  <c r="BI5" i="33"/>
  <c r="BQ5" i="33"/>
  <c r="BY5" i="33"/>
  <c r="K42" i="27"/>
  <c r="S42" i="27"/>
  <c r="AA42" i="27"/>
  <c r="AQ42" i="27"/>
  <c r="AY42" i="27"/>
  <c r="J43" i="27"/>
  <c r="R43" i="27"/>
  <c r="Z43" i="27"/>
  <c r="AH43" i="27"/>
  <c r="AP43" i="27"/>
  <c r="AX43" i="27"/>
  <c r="BF43" i="27"/>
  <c r="I44" i="27"/>
  <c r="Q44" i="27"/>
  <c r="Y44" i="27"/>
  <c r="AG44" i="27"/>
  <c r="AO44" i="27"/>
  <c r="AW44" i="27"/>
  <c r="BE44" i="27"/>
  <c r="BM44" i="27"/>
  <c r="H45" i="27"/>
  <c r="P45" i="27"/>
  <c r="X45" i="27"/>
  <c r="AF45" i="27"/>
  <c r="AN45" i="27"/>
  <c r="AV45" i="27"/>
  <c r="BD45" i="27"/>
  <c r="BL45" i="27"/>
  <c r="E40" i="27"/>
  <c r="M40" i="27"/>
  <c r="U40" i="27"/>
  <c r="AC40" i="27"/>
  <c r="AK40" i="27"/>
  <c r="S41" i="27"/>
  <c r="AI41" i="27"/>
  <c r="AY41" i="27"/>
  <c r="E42" i="27"/>
  <c r="U42" i="27"/>
  <c r="AK42" i="27"/>
  <c r="BA42" i="27"/>
  <c r="BQ42" i="27"/>
  <c r="T43" i="27"/>
  <c r="AJ43" i="27"/>
  <c r="AZ43" i="27"/>
  <c r="BP43" i="27"/>
  <c r="CF43" i="27"/>
  <c r="S44" i="27"/>
  <c r="AI44" i="27"/>
  <c r="BO44" i="27"/>
  <c r="CE44" i="27"/>
  <c r="R45" i="27"/>
  <c r="AX45" i="27"/>
  <c r="BN45" i="27"/>
  <c r="CD45" i="27"/>
  <c r="BJ48" i="27"/>
  <c r="BP48" i="27"/>
  <c r="BK4" i="27"/>
  <c r="BS4" i="27"/>
  <c r="CA4" i="27"/>
  <c r="J10" i="27"/>
  <c r="R10" i="27"/>
  <c r="Z10" i="27"/>
  <c r="AH10" i="27"/>
  <c r="AP10" i="27"/>
  <c r="AX10" i="27"/>
  <c r="BF10" i="27"/>
  <c r="BN10" i="27"/>
  <c r="BV10" i="27"/>
  <c r="CD10" i="27"/>
  <c r="BH16" i="27"/>
  <c r="BP16" i="27"/>
  <c r="BX16" i="27"/>
  <c r="CF16" i="27"/>
  <c r="BO17" i="27"/>
  <c r="BW17" i="27"/>
  <c r="CE17" i="27"/>
  <c r="BN18" i="27"/>
  <c r="BV18" i="27"/>
  <c r="CD18" i="27"/>
  <c r="BM19" i="27"/>
  <c r="BU19" i="27"/>
  <c r="CC19" i="27"/>
  <c r="G21" i="27"/>
  <c r="O21" i="27"/>
  <c r="W21" i="27"/>
  <c r="AE21" i="27"/>
  <c r="AM21" i="27"/>
  <c r="AU21" i="27"/>
  <c r="BC21" i="27"/>
  <c r="BK21" i="27"/>
  <c r="BS21" i="27"/>
  <c r="CA21" i="27"/>
  <c r="F5" i="33"/>
  <c r="N5" i="33"/>
  <c r="V5" i="33"/>
  <c r="AD5" i="33"/>
  <c r="AL5" i="33"/>
  <c r="AT5" i="33"/>
  <c r="AT40" i="27"/>
  <c r="AT48" i="27"/>
  <c r="BB5" i="33"/>
  <c r="BB40" i="27"/>
  <c r="BJ5" i="33"/>
  <c r="BJ40" i="27"/>
  <c r="BR5" i="33"/>
  <c r="BZ5" i="33"/>
  <c r="E41" i="27"/>
  <c r="M41" i="27"/>
  <c r="U41" i="27"/>
  <c r="AC41" i="27"/>
  <c r="AK41" i="27"/>
  <c r="AS41" i="27"/>
  <c r="BA41" i="27"/>
  <c r="BI41" i="27"/>
  <c r="F40" i="27"/>
  <c r="N40" i="27"/>
  <c r="V40" i="27"/>
  <c r="AD40" i="27"/>
  <c r="AL40" i="27"/>
  <c r="D41" i="27"/>
  <c r="T41" i="27"/>
  <c r="AJ41" i="27"/>
  <c r="AZ41" i="27"/>
  <c r="F42" i="27"/>
  <c r="V42" i="27"/>
  <c r="AL42" i="27"/>
  <c r="BB42" i="27"/>
  <c r="BR42" i="27"/>
  <c r="E43" i="27"/>
  <c r="U43" i="27"/>
  <c r="AK43" i="27"/>
  <c r="BA43" i="27"/>
  <c r="BQ43" i="27"/>
  <c r="D44" i="27"/>
  <c r="T44" i="27"/>
  <c r="AJ44" i="27"/>
  <c r="AZ44" i="27"/>
  <c r="BP44" i="27"/>
  <c r="CF44" i="27"/>
  <c r="S45" i="27"/>
  <c r="AI45" i="27"/>
  <c r="AY45" i="27"/>
  <c r="BO45" i="27"/>
  <c r="CE45" i="27"/>
  <c r="BQ48" i="27"/>
  <c r="BQ16" i="27"/>
  <c r="BX17" i="27"/>
  <c r="BO18" i="27"/>
  <c r="BW18" i="27"/>
  <c r="CE18" i="27"/>
  <c r="BV19" i="27"/>
  <c r="CD19" i="27"/>
  <c r="H21" i="27"/>
  <c r="P21" i="27"/>
  <c r="X21" i="27"/>
  <c r="AF21" i="27"/>
  <c r="AN21" i="27"/>
  <c r="AV21" i="27"/>
  <c r="BD21" i="27"/>
  <c r="BL21" i="27"/>
  <c r="BT21" i="27"/>
  <c r="CB21" i="27"/>
  <c r="G5" i="33"/>
  <c r="O5" i="33"/>
  <c r="AE5" i="33"/>
  <c r="AM5" i="33"/>
  <c r="AM48" i="27"/>
  <c r="AU5" i="33"/>
  <c r="AU40" i="27"/>
  <c r="BC5" i="33"/>
  <c r="BC40" i="27"/>
  <c r="BK5" i="33"/>
  <c r="BK40" i="27"/>
  <c r="BS5" i="33"/>
  <c r="CA5" i="33"/>
  <c r="F41" i="27"/>
  <c r="N41" i="27"/>
  <c r="V41" i="27"/>
  <c r="AD41" i="27"/>
  <c r="AL41" i="27"/>
  <c r="AT41" i="27"/>
  <c r="BB41" i="27"/>
  <c r="BJ41" i="27"/>
  <c r="G40" i="27"/>
  <c r="O40" i="27"/>
  <c r="W40" i="27"/>
  <c r="AE40" i="27"/>
  <c r="AM40" i="27"/>
  <c r="BA40" i="27"/>
  <c r="G41" i="27"/>
  <c r="W41" i="27"/>
  <c r="AM41" i="27"/>
  <c r="BC41" i="27"/>
  <c r="I42" i="27"/>
  <c r="Y42" i="27"/>
  <c r="AO42" i="27"/>
  <c r="BE42" i="27"/>
  <c r="H43" i="27"/>
  <c r="X43" i="27"/>
  <c r="AN43" i="27"/>
  <c r="BD43" i="27"/>
  <c r="G44" i="27"/>
  <c r="W44" i="27"/>
  <c r="AM44" i="27"/>
  <c r="BC44" i="27"/>
  <c r="F45" i="27"/>
  <c r="V45" i="27"/>
  <c r="AL45" i="27"/>
  <c r="BB45" i="27"/>
  <c r="BE4" i="27"/>
  <c r="BM4" i="27"/>
  <c r="BU4" i="27"/>
  <c r="CC4" i="27"/>
  <c r="BD48" i="27"/>
  <c r="BL48" i="27"/>
  <c r="BT48" i="27"/>
  <c r="CB48" i="27"/>
  <c r="D10" i="27"/>
  <c r="L10" i="27"/>
  <c r="T10" i="27"/>
  <c r="AB10" i="27"/>
  <c r="AJ10" i="27"/>
  <c r="AR10" i="27"/>
  <c r="AZ10" i="27"/>
  <c r="BH10" i="27"/>
  <c r="BP10" i="27"/>
  <c r="BX10" i="27"/>
  <c r="CF10" i="27"/>
  <c r="BR16" i="27"/>
  <c r="BY17" i="27"/>
  <c r="BP18" i="27"/>
  <c r="BX18" i="27"/>
  <c r="CF18" i="27"/>
  <c r="BO19" i="27"/>
  <c r="CE19" i="27"/>
  <c r="H5" i="33"/>
  <c r="P5" i="33"/>
  <c r="X5" i="33"/>
  <c r="AF5" i="33"/>
  <c r="AN5" i="33"/>
  <c r="AN48" i="27"/>
  <c r="AV5" i="33"/>
  <c r="BD5" i="33"/>
  <c r="BL5" i="33"/>
  <c r="BT5" i="33"/>
  <c r="CB5" i="33"/>
  <c r="BS42" i="27"/>
  <c r="CA42" i="27"/>
  <c r="BR43" i="27"/>
  <c r="BZ43" i="27"/>
  <c r="BQ44" i="27"/>
  <c r="BY44" i="27"/>
  <c r="BP45" i="27"/>
  <c r="BX45" i="27"/>
  <c r="CF45" i="27"/>
  <c r="H40" i="27"/>
  <c r="P40" i="27"/>
  <c r="X40" i="27"/>
  <c r="AF40" i="27"/>
  <c r="AN40" i="27"/>
  <c r="BD40" i="27"/>
  <c r="J41" i="27"/>
  <c r="Z41" i="27"/>
  <c r="AP41" i="27"/>
  <c r="BF41" i="27"/>
  <c r="AB42" i="27"/>
  <c r="AR42" i="27"/>
  <c r="BH42" i="27"/>
  <c r="BX42" i="27"/>
  <c r="K43" i="27"/>
  <c r="AQ43" i="27"/>
  <c r="BW43" i="27"/>
  <c r="J44" i="27"/>
  <c r="Z44" i="27"/>
  <c r="AP44" i="27"/>
  <c r="BF44" i="27"/>
  <c r="BV44" i="27"/>
  <c r="I45" i="27"/>
  <c r="Y45" i="27"/>
  <c r="AO45" i="27"/>
  <c r="BE45" i="27"/>
  <c r="BU45" i="27"/>
  <c r="BM48" i="27"/>
  <c r="BK16" i="27"/>
  <c r="BS16" i="27"/>
  <c r="CA16" i="27"/>
  <c r="BJ17" i="27"/>
  <c r="BR17" i="27"/>
  <c r="BZ17" i="27"/>
  <c r="BI18" i="27"/>
  <c r="BQ18" i="27"/>
  <c r="BY18" i="27"/>
  <c r="BH19" i="27"/>
  <c r="BP19" i="27"/>
  <c r="BX19" i="27"/>
  <c r="CF19" i="27"/>
  <c r="J21" i="27"/>
  <c r="R21" i="27"/>
  <c r="Z21" i="27"/>
  <c r="AH21" i="27"/>
  <c r="AP21" i="27"/>
  <c r="AX21" i="27"/>
  <c r="BF21" i="27"/>
  <c r="BN21" i="27"/>
  <c r="BV21" i="27"/>
  <c r="CD21" i="27"/>
  <c r="I5" i="33"/>
  <c r="Q5" i="33"/>
  <c r="Y5" i="33"/>
  <c r="AG5" i="33"/>
  <c r="AO5" i="33"/>
  <c r="AO48" i="27"/>
  <c r="AW5" i="33"/>
  <c r="AW48" i="27"/>
  <c r="BE5" i="33"/>
  <c r="BM5" i="33"/>
  <c r="CC5" i="33"/>
  <c r="H41" i="27"/>
  <c r="P41" i="27"/>
  <c r="X41" i="27"/>
  <c r="AF41" i="27"/>
  <c r="AN41" i="27"/>
  <c r="AV41" i="27"/>
  <c r="BD41" i="27"/>
  <c r="BL41" i="27"/>
  <c r="O42" i="27"/>
  <c r="W42" i="27"/>
  <c r="AM42" i="27"/>
  <c r="AU48" i="27"/>
  <c r="AU42" i="27"/>
  <c r="BC42" i="27"/>
  <c r="BK42" i="27"/>
  <c r="F43" i="27"/>
  <c r="N43" i="27"/>
  <c r="V43" i="27"/>
  <c r="AD43" i="27"/>
  <c r="AL43" i="27"/>
  <c r="AT43" i="27"/>
  <c r="BB43" i="27"/>
  <c r="BJ43" i="27"/>
  <c r="E44" i="27"/>
  <c r="M44" i="27"/>
  <c r="U44" i="27"/>
  <c r="AC44" i="27"/>
  <c r="AK44" i="27"/>
  <c r="AS44" i="27"/>
  <c r="BA44" i="27"/>
  <c r="BI44" i="27"/>
  <c r="D45" i="27"/>
  <c r="L45" i="27"/>
  <c r="T45" i="27"/>
  <c r="AB45" i="27"/>
  <c r="AJ45" i="27"/>
  <c r="AR45" i="27"/>
  <c r="AZ45" i="27"/>
  <c r="BH45" i="27"/>
  <c r="BT42" i="27"/>
  <c r="CB42" i="27"/>
  <c r="BS43" i="27"/>
  <c r="CA43" i="27"/>
  <c r="BR44" i="27"/>
  <c r="BZ44" i="27"/>
  <c r="BQ45" i="27"/>
  <c r="BY45" i="27"/>
  <c r="I40" i="27"/>
  <c r="Q40" i="27"/>
  <c r="Y40" i="27"/>
  <c r="AG40" i="27"/>
  <c r="AO40" i="27"/>
  <c r="BE40" i="27"/>
  <c r="K41" i="27"/>
  <c r="AA41" i="27"/>
  <c r="AQ41" i="27"/>
  <c r="BG41" i="27"/>
  <c r="M42" i="27"/>
  <c r="AC42" i="27"/>
  <c r="AS42" i="27"/>
  <c r="BI42" i="27"/>
  <c r="BY42" i="27"/>
  <c r="L43" i="27"/>
  <c r="AB43" i="27"/>
  <c r="AR43" i="27"/>
  <c r="BH43" i="27"/>
  <c r="BX43" i="27"/>
  <c r="K44" i="27"/>
  <c r="AA44" i="27"/>
  <c r="AQ44" i="27"/>
  <c r="BG44" i="27"/>
  <c r="BW44" i="27"/>
  <c r="J45" i="27"/>
  <c r="Z45" i="27"/>
  <c r="AP45" i="27"/>
  <c r="BF45" i="27"/>
  <c r="BV45" i="27"/>
  <c r="F4" i="28"/>
  <c r="N4" i="28"/>
  <c r="V4" i="28"/>
  <c r="AD4" i="28"/>
  <c r="AL4" i="28"/>
  <c r="AL10" i="28"/>
  <c r="AT4" i="28"/>
  <c r="AT10" i="28"/>
  <c r="BB4" i="28"/>
  <c r="BB10" i="28"/>
  <c r="BJ4" i="28"/>
  <c r="BJ10" i="28"/>
  <c r="BR4" i="28"/>
  <c r="BR10" i="28"/>
  <c r="BZ4" i="28"/>
  <c r="BZ10" i="28"/>
  <c r="E4" i="28"/>
  <c r="M4" i="28"/>
  <c r="U4" i="28"/>
  <c r="AC4" i="28"/>
  <c r="AK4" i="28"/>
  <c r="AK10" i="28"/>
  <c r="AS4" i="28"/>
  <c r="AS10" i="28"/>
  <c r="BA4" i="28"/>
  <c r="BI4" i="28"/>
  <c r="BI10" i="28"/>
  <c r="BQ4" i="28"/>
  <c r="BQ10" i="28"/>
  <c r="BY4" i="28"/>
  <c r="BY10" i="28"/>
  <c r="Z4" i="30"/>
  <c r="I4" i="30"/>
  <c r="Y4" i="30"/>
  <c r="AO12" i="30"/>
  <c r="AO4" i="30"/>
  <c r="AO6" i="12" s="1"/>
  <c r="AR10" i="28"/>
  <c r="BH10" i="28"/>
  <c r="BX10" i="28"/>
  <c r="AN10" i="28"/>
  <c r="AV10" i="28"/>
  <c r="BD10" i="28"/>
  <c r="BL10" i="28"/>
  <c r="BT10" i="28"/>
  <c r="CB10" i="28"/>
  <c r="AU10" i="28"/>
  <c r="BK10" i="28"/>
  <c r="CA10" i="28"/>
  <c r="G4" i="29"/>
  <c r="O4" i="29"/>
  <c r="W4" i="29"/>
  <c r="AE4" i="29"/>
  <c r="AM4" i="29"/>
  <c r="AU4" i="29"/>
  <c r="BC4" i="29"/>
  <c r="BK4" i="29"/>
  <c r="F4" i="29"/>
  <c r="N4" i="29"/>
  <c r="V4" i="29"/>
  <c r="AD4" i="29"/>
  <c r="AL4" i="29"/>
  <c r="AT4" i="29"/>
  <c r="BB4" i="29"/>
  <c r="BJ4" i="29"/>
  <c r="BF4" i="30"/>
  <c r="BF6" i="12" s="1"/>
  <c r="BF12" i="30"/>
  <c r="BI12" i="30"/>
  <c r="AW10" i="28"/>
  <c r="BM10" i="28"/>
  <c r="CC10" i="28"/>
  <c r="J4" i="30"/>
  <c r="AK4" i="30"/>
  <c r="AK6" i="12" s="1"/>
  <c r="BI4" i="30"/>
  <c r="BQ4" i="30"/>
  <c r="AJ10" i="28"/>
  <c r="AZ10" i="28"/>
  <c r="BP10" i="28"/>
  <c r="CF10" i="28"/>
  <c r="AP12" i="30"/>
  <c r="AP4" i="30"/>
  <c r="AP6" i="12" s="1"/>
  <c r="AM10" i="28"/>
  <c r="BC10" i="28"/>
  <c r="BS10" i="28"/>
  <c r="G5" i="30"/>
  <c r="O5" i="30"/>
  <c r="W5" i="30"/>
  <c r="AE5" i="30"/>
  <c r="AM5" i="30"/>
  <c r="AU5" i="30"/>
  <c r="BC5" i="30"/>
  <c r="BK13" i="30"/>
  <c r="BK12" i="30" s="1"/>
  <c r="BK5" i="30"/>
  <c r="BS13" i="30"/>
  <c r="BS12" i="30" s="1"/>
  <c r="BS5" i="30"/>
  <c r="CA13" i="30"/>
  <c r="CA12" i="30" s="1"/>
  <c r="CA5" i="30"/>
  <c r="F5" i="30"/>
  <c r="N5" i="30"/>
  <c r="V5" i="30"/>
  <c r="AD5" i="30"/>
  <c r="AL5" i="30"/>
  <c r="AT5" i="30"/>
  <c r="BB5" i="30"/>
  <c r="BJ13" i="30"/>
  <c r="BJ12" i="30" s="1"/>
  <c r="BJ5" i="30"/>
  <c r="BR13" i="30"/>
  <c r="BR12" i="30" s="1"/>
  <c r="BR5" i="30"/>
  <c r="BZ13" i="30"/>
  <c r="BZ12" i="30" s="1"/>
  <c r="BZ5" i="30"/>
  <c r="AC4" i="30"/>
  <c r="BA4" i="30"/>
  <c r="BA6" i="12" s="1"/>
  <c r="AH12" i="30"/>
  <c r="BA10" i="28"/>
  <c r="AO10" i="28"/>
  <c r="BE10" i="28"/>
  <c r="BU10" i="28"/>
  <c r="BL13" i="30"/>
  <c r="BL12" i="30" s="1"/>
  <c r="H4" i="28"/>
  <c r="P4" i="28"/>
  <c r="X4" i="28"/>
  <c r="AN4" i="28"/>
  <c r="AV4" i="28"/>
  <c r="BD4" i="28"/>
  <c r="BL4" i="28"/>
  <c r="BT4" i="28"/>
  <c r="CB4" i="28"/>
  <c r="I4" i="29"/>
  <c r="Y4" i="29"/>
  <c r="AG4" i="29"/>
  <c r="AO4" i="29"/>
  <c r="BE4" i="29"/>
  <c r="BM4" i="29"/>
  <c r="E4" i="30"/>
  <c r="BP13" i="30"/>
  <c r="BP12" i="30" s="1"/>
  <c r="J4" i="29"/>
  <c r="Z4" i="29"/>
  <c r="AH4" i="29"/>
  <c r="AP4" i="29"/>
  <c r="BF4" i="29"/>
  <c r="P4" i="30"/>
  <c r="AF4" i="30"/>
  <c r="AV12" i="30"/>
  <c r="AV4" i="30"/>
  <c r="AV6" i="12" s="1"/>
  <c r="BQ12" i="30"/>
  <c r="BT13" i="30"/>
  <c r="BT12" i="30" s="1"/>
  <c r="E4" i="29"/>
  <c r="M4" i="29"/>
  <c r="AK4" i="29"/>
  <c r="AS4" i="29"/>
  <c r="U4" i="30"/>
  <c r="AG4" i="30"/>
  <c r="AS4" i="30"/>
  <c r="AS6" i="12" s="1"/>
  <c r="BX13" i="30"/>
  <c r="BX12" i="30" s="1"/>
  <c r="AW12" i="30"/>
  <c r="BU13" i="30"/>
  <c r="BU12" i="30" s="1"/>
  <c r="BT38" i="31"/>
  <c r="H4" i="30"/>
  <c r="X4" i="30"/>
  <c r="AN12" i="30"/>
  <c r="AN4" i="30"/>
  <c r="AN6" i="12" s="1"/>
  <c r="BD12" i="30"/>
  <c r="BD4" i="30"/>
  <c r="BD6" i="12" s="1"/>
  <c r="AK12" i="30"/>
  <c r="AS12" i="30"/>
  <c r="BA12" i="30"/>
  <c r="BY4" i="30"/>
  <c r="D4" i="30"/>
  <c r="L4" i="30"/>
  <c r="T4" i="30"/>
  <c r="AB4" i="30"/>
  <c r="AJ12" i="30"/>
  <c r="AJ4" i="30"/>
  <c r="AJ6" i="12" s="1"/>
  <c r="AR12" i="30"/>
  <c r="AR4" i="30"/>
  <c r="AR6" i="12" s="1"/>
  <c r="AZ12" i="30"/>
  <c r="AZ4" i="30"/>
  <c r="AZ6" i="12" s="1"/>
  <c r="BH4" i="30"/>
  <c r="BP4" i="30"/>
  <c r="BX4" i="30"/>
  <c r="CF4" i="30"/>
  <c r="BY13" i="30"/>
  <c r="BY12" i="30" s="1"/>
  <c r="BH13" i="30"/>
  <c r="BH12" i="30" s="1"/>
  <c r="M4" i="30"/>
  <c r="BE5" i="30"/>
  <c r="CB13" i="30"/>
  <c r="CB12" i="30" s="1"/>
  <c r="CF13" i="30"/>
  <c r="CF12" i="30" s="1"/>
  <c r="BJ45" i="31"/>
  <c r="BC4" i="31"/>
  <c r="AX30" i="31"/>
  <c r="BF30" i="31"/>
  <c r="BF29" i="31" s="1"/>
  <c r="BN30" i="31"/>
  <c r="BB9" i="31"/>
  <c r="AV34" i="31"/>
  <c r="BD34" i="31"/>
  <c r="BL34" i="31"/>
  <c r="BT9" i="31"/>
  <c r="BT4" i="31" s="1"/>
  <c r="CB9" i="31"/>
  <c r="CB4" i="31" s="1"/>
  <c r="BX13" i="31"/>
  <c r="BS38" i="31"/>
  <c r="BP20" i="31"/>
  <c r="BR34" i="31"/>
  <c r="BY45" i="31"/>
  <c r="AY18" i="32"/>
  <c r="AY17" i="32" s="1"/>
  <c r="BZ9" i="31"/>
  <c r="BZ4" i="31" s="1"/>
  <c r="BE34" i="31"/>
  <c r="BE29" i="31" s="1"/>
  <c r="BM34" i="31"/>
  <c r="CA34" i="31"/>
  <c r="CA29" i="31" s="1"/>
  <c r="BO13" i="31"/>
  <c r="BV20" i="31"/>
  <c r="BM45" i="31"/>
  <c r="BB30" i="31"/>
  <c r="BB29" i="31" s="1"/>
  <c r="BY34" i="31"/>
  <c r="BY29" i="31" s="1"/>
  <c r="BF9" i="31"/>
  <c r="BF34" i="31"/>
  <c r="BN34" i="31"/>
  <c r="BN9" i="31"/>
  <c r="BN4" i="31" s="1"/>
  <c r="BV9" i="31"/>
  <c r="BV4" i="31" s="1"/>
  <c r="BV34" i="31"/>
  <c r="BV29" i="31" s="1"/>
  <c r="CD9" i="31"/>
  <c r="CD4" i="31" s="1"/>
  <c r="CD34" i="31"/>
  <c r="CD29" i="31" s="1"/>
  <c r="BP38" i="31"/>
  <c r="BK30" i="31"/>
  <c r="BZ34" i="31"/>
  <c r="BZ29" i="31" s="1"/>
  <c r="BJ9" i="31"/>
  <c r="AQ4" i="31"/>
  <c r="BO34" i="31"/>
  <c r="CE34" i="31"/>
  <c r="CE29" i="31" s="1"/>
  <c r="BQ38" i="31"/>
  <c r="BQ13" i="31"/>
  <c r="BN38" i="31"/>
  <c r="BN13" i="31"/>
  <c r="BV13" i="31"/>
  <c r="BV38" i="31"/>
  <c r="CD13" i="31"/>
  <c r="CD38" i="31"/>
  <c r="BL20" i="31"/>
  <c r="BL45" i="31"/>
  <c r="BT20" i="31"/>
  <c r="BT45" i="31"/>
  <c r="CB20" i="31"/>
  <c r="CB45" i="31"/>
  <c r="BM30" i="31"/>
  <c r="BM29" i="31" s="1"/>
  <c r="BO38" i="31"/>
  <c r="BZ38" i="31"/>
  <c r="K5" i="30"/>
  <c r="S5" i="30"/>
  <c r="AA5" i="30"/>
  <c r="AI5" i="30"/>
  <c r="AQ5" i="30"/>
  <c r="AY5" i="30"/>
  <c r="BG5" i="30"/>
  <c r="BG4" i="30" s="1"/>
  <c r="BG6" i="12" s="1"/>
  <c r="BO5" i="30"/>
  <c r="BW5" i="30"/>
  <c r="CE5" i="30"/>
  <c r="CA4" i="31"/>
  <c r="AT30" i="31"/>
  <c r="AT5" i="31"/>
  <c r="AT4" i="31" s="1"/>
  <c r="BB4" i="31"/>
  <c r="BJ30" i="31"/>
  <c r="BJ5" i="31"/>
  <c r="BJ4" i="31" s="1"/>
  <c r="BR30" i="31"/>
  <c r="BR29" i="31" s="1"/>
  <c r="BR5" i="31"/>
  <c r="AY30" i="31"/>
  <c r="AY29" i="31" s="1"/>
  <c r="AY5" i="31"/>
  <c r="BG30" i="31"/>
  <c r="BG29" i="31" s="1"/>
  <c r="BG5" i="31"/>
  <c r="BG4" i="31" s="1"/>
  <c r="BO5" i="31"/>
  <c r="BO30" i="31"/>
  <c r="BO29" i="31" s="1"/>
  <c r="AR34" i="31"/>
  <c r="BH34" i="31"/>
  <c r="BH29" i="31" s="1"/>
  <c r="BX34" i="31"/>
  <c r="BX29" i="31" s="1"/>
  <c r="BJ13" i="31"/>
  <c r="BJ38" i="31"/>
  <c r="BR38" i="31"/>
  <c r="BW38" i="31"/>
  <c r="CE38" i="31"/>
  <c r="CD20" i="31"/>
  <c r="BP45" i="31"/>
  <c r="BU45" i="31"/>
  <c r="CC45" i="31"/>
  <c r="AS30" i="31"/>
  <c r="AS29" i="31" s="1"/>
  <c r="AX34" i="31"/>
  <c r="AT9" i="31"/>
  <c r="BA34" i="31"/>
  <c r="BQ34" i="31"/>
  <c r="BP13" i="31"/>
  <c r="BK38" i="31"/>
  <c r="BK13" i="31"/>
  <c r="BX38" i="31"/>
  <c r="CF38" i="31"/>
  <c r="BY38" i="31"/>
  <c r="BY13" i="31"/>
  <c r="BQ20" i="31"/>
  <c r="BQ45" i="31"/>
  <c r="BV45" i="31"/>
  <c r="CD45" i="31"/>
  <c r="BG34" i="31"/>
  <c r="BC34" i="31"/>
  <c r="BC29" i="31" s="1"/>
  <c r="AV30" i="31"/>
  <c r="AV29" i="31" s="1"/>
  <c r="AV5" i="31"/>
  <c r="AV4" i="31" s="1"/>
  <c r="BD30" i="31"/>
  <c r="BD5" i="31"/>
  <c r="BD4" i="31" s="1"/>
  <c r="BL30" i="31"/>
  <c r="BL29" i="31" s="1"/>
  <c r="BL5" i="31"/>
  <c r="BL4" i="31" s="1"/>
  <c r="BA5" i="31"/>
  <c r="BA4" i="31" s="1"/>
  <c r="BA30" i="31"/>
  <c r="BA29" i="31" s="1"/>
  <c r="BI30" i="31"/>
  <c r="BI29" i="31" s="1"/>
  <c r="BI5" i="31"/>
  <c r="BI4" i="31" s="1"/>
  <c r="BQ5" i="31"/>
  <c r="BQ4" i="31" s="1"/>
  <c r="BQ30" i="31"/>
  <c r="BQ29" i="31" s="1"/>
  <c r="BR9" i="31"/>
  <c r="AT34" i="31"/>
  <c r="BJ34" i="31"/>
  <c r="BR13" i="31"/>
  <c r="BL38" i="31"/>
  <c r="AY9" i="31"/>
  <c r="BO9" i="31"/>
  <c r="BW9" i="31"/>
  <c r="BW4" i="31" s="1"/>
  <c r="CE9" i="31"/>
  <c r="CE4" i="31" s="1"/>
  <c r="BW13" i="31"/>
  <c r="CE13" i="31"/>
  <c r="BM20" i="31"/>
  <c r="BU20" i="31"/>
  <c r="CC20" i="31"/>
  <c r="AR30" i="31"/>
  <c r="AW34" i="31"/>
  <c r="AW29" i="31" s="1"/>
  <c r="BK34" i="31"/>
  <c r="J5" i="32"/>
  <c r="J4" i="32" s="1"/>
  <c r="J18" i="32"/>
  <c r="J17" i="32" s="1"/>
  <c r="R5" i="32"/>
  <c r="R4" i="32" s="1"/>
  <c r="R18" i="32"/>
  <c r="R17" i="32" s="1"/>
  <c r="Z5" i="32"/>
  <c r="Z4" i="32" s="1"/>
  <c r="Z18" i="32"/>
  <c r="Z17" i="32" s="1"/>
  <c r="AH5" i="32"/>
  <c r="AH4" i="32" s="1"/>
  <c r="AH18" i="32"/>
  <c r="AH17" i="32" s="1"/>
  <c r="AP5" i="32"/>
  <c r="AP4" i="32" s="1"/>
  <c r="AP18" i="32"/>
  <c r="AP17" i="32" s="1"/>
  <c r="AX18" i="32"/>
  <c r="AX17" i="32" s="1"/>
  <c r="AX5" i="32"/>
  <c r="AX4" i="32" s="1"/>
  <c r="BF5" i="32"/>
  <c r="BF4" i="32" s="1"/>
  <c r="BF18" i="32"/>
  <c r="BF17" i="32" s="1"/>
  <c r="BN5" i="32"/>
  <c r="BN4" i="32" s="1"/>
  <c r="BN18" i="32"/>
  <c r="BN17" i="32" s="1"/>
  <c r="BV5" i="32"/>
  <c r="BV4" i="32" s="1"/>
  <c r="BV18" i="32"/>
  <c r="BV17" i="32" s="1"/>
  <c r="CD5" i="32"/>
  <c r="CD4" i="32" s="1"/>
  <c r="CD18" i="32"/>
  <c r="CD17" i="32" s="1"/>
  <c r="BQ5" i="32"/>
  <c r="BQ4" i="32" s="1"/>
  <c r="K18" i="32"/>
  <c r="K17" i="32" s="1"/>
  <c r="K5" i="32"/>
  <c r="K4" i="32" s="1"/>
  <c r="S5" i="32"/>
  <c r="S4" i="32" s="1"/>
  <c r="AA18" i="32"/>
  <c r="AA17" i="32" s="1"/>
  <c r="AA5" i="32"/>
  <c r="AA4" i="32" s="1"/>
  <c r="AI18" i="32"/>
  <c r="AI17" i="32" s="1"/>
  <c r="AI5" i="32"/>
  <c r="AI4" i="32" s="1"/>
  <c r="AQ5" i="32"/>
  <c r="AQ4" i="32" s="1"/>
  <c r="AY5" i="32"/>
  <c r="AY4" i="32" s="1"/>
  <c r="BG5" i="32"/>
  <c r="BG4" i="32" s="1"/>
  <c r="BO18" i="32"/>
  <c r="BO17" i="32" s="1"/>
  <c r="BO5" i="32"/>
  <c r="BO4" i="32" s="1"/>
  <c r="BW18" i="32"/>
  <c r="BW17" i="32" s="1"/>
  <c r="BW5" i="32"/>
  <c r="BW4" i="32" s="1"/>
  <c r="CE18" i="32"/>
  <c r="CE17" i="32" s="1"/>
  <c r="CE5" i="32"/>
  <c r="CE4" i="32" s="1"/>
  <c r="AN4" i="32"/>
  <c r="BW20" i="31"/>
  <c r="CE20" i="31"/>
  <c r="AU34" i="31"/>
  <c r="AU29" i="31" s="1"/>
  <c r="CB34" i="31"/>
  <c r="CB29" i="31" s="1"/>
  <c r="BZ45" i="31"/>
  <c r="AX5" i="31"/>
  <c r="AX4" i="31" s="1"/>
  <c r="BF5" i="31"/>
  <c r="BS9" i="31"/>
  <c r="BS4" i="31" s="1"/>
  <c r="CA9" i="31"/>
  <c r="BT34" i="31"/>
  <c r="BT29" i="31" s="1"/>
  <c r="CC34" i="31"/>
  <c r="CC29" i="31" s="1"/>
  <c r="CB38" i="31"/>
  <c r="BR45" i="31"/>
  <c r="BU18" i="32"/>
  <c r="BU17" i="32" s="1"/>
  <c r="CC18" i="32"/>
  <c r="CC17" i="32" s="1"/>
  <c r="AV9" i="31"/>
  <c r="BD9" i="31"/>
  <c r="BL9" i="31"/>
  <c r="BL13" i="31"/>
  <c r="BT13" i="31"/>
  <c r="BJ20" i="31"/>
  <c r="BP30" i="31"/>
  <c r="BP29" i="31" s="1"/>
  <c r="BU34" i="31"/>
  <c r="BU29" i="31" s="1"/>
  <c r="BI5" i="32"/>
  <c r="BI4" i="32" s="1"/>
  <c r="W18" i="32"/>
  <c r="W17" i="32" s="1"/>
  <c r="AG18" i="32"/>
  <c r="AG17" i="32" s="1"/>
  <c r="CA18" i="32"/>
  <c r="CA17" i="32" s="1"/>
  <c r="AZ5" i="31"/>
  <c r="AZ4" i="31" s="1"/>
  <c r="BH5" i="31"/>
  <c r="BH4" i="31" s="1"/>
  <c r="BE9" i="31"/>
  <c r="BE4" i="31" s="1"/>
  <c r="BM9" i="31"/>
  <c r="BM4" i="31" s="1"/>
  <c r="BM13" i="31"/>
  <c r="BU13" i="31"/>
  <c r="CC13" i="31"/>
  <c r="BK20" i="31"/>
  <c r="BS20" i="31"/>
  <c r="CA20" i="31"/>
  <c r="BD18" i="32"/>
  <c r="BD17" i="32" s="1"/>
  <c r="CB18" i="32"/>
  <c r="CB17" i="32" s="1"/>
  <c r="H18" i="32"/>
  <c r="H17" i="32" s="1"/>
  <c r="AD5" i="32"/>
  <c r="AD4" i="32" s="1"/>
  <c r="AT5" i="32"/>
  <c r="AT4" i="32" s="1"/>
  <c r="BJ5" i="32"/>
  <c r="BJ4" i="32" s="1"/>
  <c r="BZ5" i="32"/>
  <c r="BZ4" i="32" s="1"/>
  <c r="AQ18" i="32"/>
  <c r="AQ17" i="32" s="1"/>
  <c r="S18" i="32"/>
  <c r="S17" i="32" s="1"/>
  <c r="BG18" i="32"/>
  <c r="BG17" i="32" s="1"/>
  <c r="X18" i="32"/>
  <c r="X17" i="32" s="1"/>
  <c r="AN18" i="32"/>
  <c r="AN17" i="32" s="1"/>
  <c r="D18" i="32"/>
  <c r="D17" i="32" s="1"/>
  <c r="D5" i="32"/>
  <c r="D4" i="32" s="1"/>
  <c r="L18" i="32"/>
  <c r="L17" i="32" s="1"/>
  <c r="L5" i="32"/>
  <c r="L4" i="32" s="1"/>
  <c r="T18" i="32"/>
  <c r="T17" i="32" s="1"/>
  <c r="T5" i="32"/>
  <c r="T4" i="32" s="1"/>
  <c r="AB18" i="32"/>
  <c r="AB17" i="32" s="1"/>
  <c r="AB5" i="32"/>
  <c r="AB4" i="32" s="1"/>
  <c r="AJ18" i="32"/>
  <c r="AJ17" i="32" s="1"/>
  <c r="AJ5" i="32"/>
  <c r="AJ4" i="32" s="1"/>
  <c r="AR18" i="32"/>
  <c r="AR17" i="32" s="1"/>
  <c r="AR5" i="32"/>
  <c r="AR4" i="32" s="1"/>
  <c r="AZ18" i="32"/>
  <c r="AZ17" i="32" s="1"/>
  <c r="AZ5" i="32"/>
  <c r="AZ4" i="32" s="1"/>
  <c r="BH18" i="32"/>
  <c r="BH17" i="32" s="1"/>
  <c r="BH5" i="32"/>
  <c r="BH4" i="32" s="1"/>
  <c r="BP18" i="32"/>
  <c r="BP17" i="32" s="1"/>
  <c r="BP5" i="32"/>
  <c r="BP4" i="32" s="1"/>
  <c r="BX18" i="32"/>
  <c r="BX17" i="32" s="1"/>
  <c r="BX5" i="32"/>
  <c r="BX4" i="32" s="1"/>
  <c r="CF18" i="32"/>
  <c r="CF17" i="32" s="1"/>
  <c r="CF5" i="32"/>
  <c r="CF4" i="32" s="1"/>
  <c r="Y4" i="33"/>
  <c r="BE4" i="33"/>
  <c r="H15" i="33"/>
  <c r="BI18" i="32"/>
  <c r="BI17" i="32" s="1"/>
  <c r="BQ18" i="32"/>
  <c r="BQ17" i="32" s="1"/>
  <c r="BY18" i="32"/>
  <c r="BY17" i="32" s="1"/>
  <c r="BD5" i="32"/>
  <c r="BD4" i="32" s="1"/>
  <c r="BL18" i="32"/>
  <c r="BL17" i="32" s="1"/>
  <c r="BL5" i="32"/>
  <c r="BL4" i="32" s="1"/>
  <c r="BT18" i="32"/>
  <c r="BT17" i="32" s="1"/>
  <c r="BT5" i="32"/>
  <c r="BT4" i="32" s="1"/>
  <c r="CB5" i="32"/>
  <c r="CB4" i="32" s="1"/>
  <c r="AW17" i="32"/>
  <c r="AJ4" i="33"/>
  <c r="BS5" i="32"/>
  <c r="BS4" i="32" s="1"/>
  <c r="AD18" i="32"/>
  <c r="AD17" i="32" s="1"/>
  <c r="AL18" i="32"/>
  <c r="AL17" i="32" s="1"/>
  <c r="AT18" i="32"/>
  <c r="AT17" i="32" s="1"/>
  <c r="BJ18" i="32"/>
  <c r="BJ17" i="32" s="1"/>
  <c r="BR18" i="32"/>
  <c r="BR17" i="32" s="1"/>
  <c r="BZ18" i="32"/>
  <c r="BZ17" i="32" s="1"/>
  <c r="H5" i="32"/>
  <c r="H4" i="32" s="1"/>
  <c r="P5" i="32"/>
  <c r="P4" i="32" s="1"/>
  <c r="P18" i="32"/>
  <c r="P17" i="32" s="1"/>
  <c r="X5" i="32"/>
  <c r="X4" i="32" s="1"/>
  <c r="AF18" i="32"/>
  <c r="AF17" i="32" s="1"/>
  <c r="AF5" i="32"/>
  <c r="AF4" i="32" s="1"/>
  <c r="AV18" i="32"/>
  <c r="AV17" i="32" s="1"/>
  <c r="AV5" i="32"/>
  <c r="AV4" i="32" s="1"/>
  <c r="BV15" i="33"/>
  <c r="AH6" i="33"/>
  <c r="AH4" i="33" s="1"/>
  <c r="BR4" i="33"/>
  <c r="P15" i="33"/>
  <c r="I18" i="32"/>
  <c r="I17" i="32" s="1"/>
  <c r="Q18" i="32"/>
  <c r="Q17" i="32" s="1"/>
  <c r="D4" i="33"/>
  <c r="BZ4" i="33"/>
  <c r="Z15" i="33"/>
  <c r="AP15" i="33"/>
  <c r="F4" i="33"/>
  <c r="CF4" i="33"/>
  <c r="K17" i="33"/>
  <c r="K15" i="33" s="1"/>
  <c r="K6" i="33"/>
  <c r="K4" i="33" s="1"/>
  <c r="S17" i="33"/>
  <c r="S15" i="33" s="1"/>
  <c r="S6" i="33"/>
  <c r="S4" i="33" s="1"/>
  <c r="AA17" i="33"/>
  <c r="AA15" i="33" s="1"/>
  <c r="AA6" i="33"/>
  <c r="AA4" i="33" s="1"/>
  <c r="AI17" i="33"/>
  <c r="AI15" i="33" s="1"/>
  <c r="AI6" i="33"/>
  <c r="AI4" i="33" s="1"/>
  <c r="AQ17" i="33"/>
  <c r="AQ15" i="33" s="1"/>
  <c r="AQ6" i="33"/>
  <c r="AQ4" i="33" s="1"/>
  <c r="AY17" i="33"/>
  <c r="AY15" i="33" s="1"/>
  <c r="AY6" i="33"/>
  <c r="AY4" i="33" s="1"/>
  <c r="BG15" i="33"/>
  <c r="BO17" i="33"/>
  <c r="BO15" i="33" s="1"/>
  <c r="BO6" i="33"/>
  <c r="BO4" i="33" s="1"/>
  <c r="BW17" i="33"/>
  <c r="BW15" i="33" s="1"/>
  <c r="BW6" i="33"/>
  <c r="BW4" i="33" s="1"/>
  <c r="CE17" i="33"/>
  <c r="CE15" i="33" s="1"/>
  <c r="CE6" i="33"/>
  <c r="CE4" i="33" s="1"/>
  <c r="R17" i="33"/>
  <c r="R15" i="33" s="1"/>
  <c r="R6" i="33"/>
  <c r="AX6" i="33"/>
  <c r="AX4" i="33" s="1"/>
  <c r="BF6" i="33"/>
  <c r="BF4" i="33" s="1"/>
  <c r="CD17" i="33"/>
  <c r="CD15" i="33" s="1"/>
  <c r="CD6" i="33"/>
  <c r="CD4" i="33" s="1"/>
  <c r="H4" i="33"/>
  <c r="Y5" i="32"/>
  <c r="Y4" i="32" s="1"/>
  <c r="AG5" i="32"/>
  <c r="AG4" i="32" s="1"/>
  <c r="AO5" i="32"/>
  <c r="AO4" i="32" s="1"/>
  <c r="AW5" i="32"/>
  <c r="AW4" i="32" s="1"/>
  <c r="BE5" i="32"/>
  <c r="BE4" i="32" s="1"/>
  <c r="BM5" i="32"/>
  <c r="BM4" i="32" s="1"/>
  <c r="BU5" i="32"/>
  <c r="BU4" i="32" s="1"/>
  <c r="CC5" i="32"/>
  <c r="CC4" i="32" s="1"/>
  <c r="BG6" i="33"/>
  <c r="BG4" i="33" s="1"/>
  <c r="L15" i="33"/>
  <c r="T15" i="33"/>
  <c r="T4" i="33"/>
  <c r="BJ4" i="33"/>
  <c r="AD4" i="33"/>
  <c r="BP4" i="33"/>
  <c r="AF6" i="33"/>
  <c r="AF4" i="33" s="1"/>
  <c r="J17" i="33"/>
  <c r="J15" i="33" s="1"/>
  <c r="AH17" i="33"/>
  <c r="AH15" i="33" s="1"/>
  <c r="AX17" i="33"/>
  <c r="AX15" i="33" s="1"/>
  <c r="BF17" i="33"/>
  <c r="BF15" i="33" s="1"/>
  <c r="BN17" i="33"/>
  <c r="BN15" i="33" s="1"/>
  <c r="J6" i="33"/>
  <c r="J4" i="33" s="1"/>
  <c r="V6" i="33"/>
  <c r="V4" i="33" s="1"/>
  <c r="AV6" i="33"/>
  <c r="AV4" i="33" s="1"/>
  <c r="BH6" i="33"/>
  <c r="BH4" i="33" s="1"/>
  <c r="BV6" i="33"/>
  <c r="BV4" i="33" s="1"/>
  <c r="X6" i="33"/>
  <c r="X4" i="33" s="1"/>
  <c r="E17" i="33"/>
  <c r="E15" i="33" s="1"/>
  <c r="E6" i="33"/>
  <c r="M17" i="33"/>
  <c r="M15" i="33" s="1"/>
  <c r="M6" i="33"/>
  <c r="M4" i="33" s="1"/>
  <c r="U17" i="33"/>
  <c r="U15" i="33" s="1"/>
  <c r="U6" i="33"/>
  <c r="U4" i="33" s="1"/>
  <c r="AC17" i="33"/>
  <c r="AC15" i="33" s="1"/>
  <c r="AC6" i="33"/>
  <c r="AC4" i="33" s="1"/>
  <c r="AK17" i="33"/>
  <c r="AK15" i="33" s="1"/>
  <c r="AK6" i="33"/>
  <c r="AS17" i="33"/>
  <c r="AS15" i="33" s="1"/>
  <c r="AS6" i="33"/>
  <c r="AS4" i="33" s="1"/>
  <c r="BA17" i="33"/>
  <c r="BA15" i="33" s="1"/>
  <c r="BA6" i="33"/>
  <c r="BA4" i="33" s="1"/>
  <c r="BI17" i="33"/>
  <c r="BI15" i="33" s="1"/>
  <c r="BI6" i="33"/>
  <c r="BI4" i="33" s="1"/>
  <c r="BQ17" i="33"/>
  <c r="BQ15" i="33" s="1"/>
  <c r="BQ6" i="33"/>
  <c r="BY17" i="33"/>
  <c r="BY15" i="33" s="1"/>
  <c r="BY6" i="33"/>
  <c r="BY4" i="33" s="1"/>
  <c r="X17" i="33"/>
  <c r="X15" i="33" s="1"/>
  <c r="L6" i="33"/>
  <c r="L4" i="33" s="1"/>
  <c r="Z6" i="33"/>
  <c r="Z4" i="33" s="1"/>
  <c r="AL6" i="33"/>
  <c r="AL4" i="33" s="1"/>
  <c r="BL6" i="33"/>
  <c r="BL4" i="33" s="1"/>
  <c r="BX6" i="33"/>
  <c r="BX4" i="33" s="1"/>
  <c r="Y17" i="33"/>
  <c r="Y15" i="33" s="1"/>
  <c r="AN6" i="33"/>
  <c r="AZ6" i="33"/>
  <c r="AZ4" i="33" s="1"/>
  <c r="BN6" i="33"/>
  <c r="BN4" i="33" s="1"/>
  <c r="G17" i="33"/>
  <c r="G15" i="33" s="1"/>
  <c r="G6" i="33"/>
  <c r="G4" i="33" s="1"/>
  <c r="O17" i="33"/>
  <c r="O15" i="33" s="1"/>
  <c r="O6" i="33"/>
  <c r="W17" i="33"/>
  <c r="W15" i="33" s="1"/>
  <c r="W6" i="33"/>
  <c r="W4" i="33" s="1"/>
  <c r="AE17" i="33"/>
  <c r="AE15" i="33" s="1"/>
  <c r="AE6" i="33"/>
  <c r="AE4" i="33" s="1"/>
  <c r="AM17" i="33"/>
  <c r="AM15" i="33" s="1"/>
  <c r="AM6" i="33"/>
  <c r="AM4" i="33" s="1"/>
  <c r="AU17" i="33"/>
  <c r="AU15" i="33" s="1"/>
  <c r="AU6" i="33"/>
  <c r="AU4" i="33" s="1"/>
  <c r="BC17" i="33"/>
  <c r="BC6" i="33"/>
  <c r="BK17" i="33"/>
  <c r="BK15" i="33" s="1"/>
  <c r="BK6" i="33"/>
  <c r="BK4" i="33" s="1"/>
  <c r="BS17" i="33"/>
  <c r="BS15" i="33" s="1"/>
  <c r="BS6" i="33"/>
  <c r="BS4" i="33" s="1"/>
  <c r="CA17" i="33"/>
  <c r="CA15" i="33" s="1"/>
  <c r="CA6" i="33"/>
  <c r="P6" i="33"/>
  <c r="P4" i="33" s="1"/>
  <c r="AB6" i="33"/>
  <c r="AP6" i="33"/>
  <c r="AP4" i="33" s="1"/>
  <c r="BB6" i="33"/>
  <c r="BB4" i="33" s="1"/>
  <c r="CB6" i="33"/>
  <c r="CB4" i="33" s="1"/>
  <c r="AF17" i="33"/>
  <c r="AF15" i="33" s="1"/>
  <c r="AV17" i="33"/>
  <c r="AV15" i="33" s="1"/>
  <c r="BL17" i="33"/>
  <c r="BL15" i="33" s="1"/>
  <c r="CB17" i="33"/>
  <c r="CB15" i="33" s="1"/>
  <c r="I6" i="33"/>
  <c r="I4" i="33" s="1"/>
  <c r="I17" i="33"/>
  <c r="I15" i="33" s="1"/>
  <c r="Q17" i="33"/>
  <c r="Q15" i="33" s="1"/>
  <c r="Q6" i="33"/>
  <c r="Q4" i="33" s="1"/>
  <c r="AG6" i="33"/>
  <c r="AG4" i="33" s="1"/>
  <c r="AG17" i="33"/>
  <c r="AG15" i="33" s="1"/>
  <c r="AO6" i="33"/>
  <c r="AO4" i="33" s="1"/>
  <c r="AO17" i="33"/>
  <c r="AO15" i="33" s="1"/>
  <c r="AW17" i="33"/>
  <c r="AW15" i="33" s="1"/>
  <c r="AW6" i="33"/>
  <c r="AW4" i="33" s="1"/>
  <c r="BM6" i="33"/>
  <c r="BM4" i="33" s="1"/>
  <c r="BM17" i="33"/>
  <c r="BM15" i="33" s="1"/>
  <c r="BU6" i="33"/>
  <c r="BU4" i="33" s="1"/>
  <c r="BU17" i="33"/>
  <c r="BU15" i="33" s="1"/>
  <c r="CC17" i="33"/>
  <c r="CC15" i="33" s="1"/>
  <c r="CC6" i="33"/>
  <c r="CC4" i="33" s="1"/>
  <c r="BE17" i="33"/>
  <c r="BE15" i="33" s="1"/>
  <c r="AJ17" i="33"/>
  <c r="AJ15" i="33" s="1"/>
  <c r="AR17" i="33"/>
  <c r="AZ17" i="33"/>
  <c r="AZ15" i="33" s="1"/>
  <c r="BH17" i="33"/>
  <c r="BH15" i="33" s="1"/>
  <c r="BP17" i="33"/>
  <c r="BP15" i="33" s="1"/>
  <c r="BX17" i="33"/>
  <c r="BX15" i="33" s="1"/>
  <c r="CF17" i="33"/>
  <c r="CF15" i="33" s="1"/>
  <c r="BW4" i="34"/>
  <c r="F17" i="33"/>
  <c r="F15" i="33" s="1"/>
  <c r="N17" i="33"/>
  <c r="V17" i="33"/>
  <c r="V15" i="33" s="1"/>
  <c r="AD17" i="33"/>
  <c r="AD15" i="33" s="1"/>
  <c r="AL17" i="33"/>
  <c r="AL15" i="33" s="1"/>
  <c r="AT17" i="33"/>
  <c r="BB17" i="33"/>
  <c r="BB15" i="33" s="1"/>
  <c r="BJ17" i="33"/>
  <c r="BJ15" i="33" s="1"/>
  <c r="BR17" i="33"/>
  <c r="BR15" i="33" s="1"/>
  <c r="BZ17" i="33"/>
  <c r="BZ15" i="33" s="1"/>
  <c r="AN17" i="33"/>
  <c r="BT17" i="33"/>
  <c r="BT15" i="33" s="1"/>
  <c r="BX18" i="34"/>
  <c r="CB5" i="34"/>
  <c r="BZ18" i="34"/>
  <c r="CE4" i="34"/>
  <c r="BX11" i="34"/>
  <c r="CF11" i="34"/>
  <c r="CF4" i="34"/>
  <c r="CF18" i="34"/>
  <c r="CD5" i="34"/>
  <c r="BD17" i="33"/>
  <c r="BZ11" i="34"/>
  <c r="BW18" i="34"/>
  <c r="CE18" i="34"/>
  <c r="CD11" i="34"/>
  <c r="BZ4" i="34" l="1"/>
  <c r="AW26" i="25"/>
  <c r="CD17" i="10"/>
  <c r="BQ17" i="10"/>
  <c r="BG136" i="10"/>
  <c r="CE10" i="5"/>
  <c r="BB82" i="6"/>
  <c r="BD82" i="6"/>
  <c r="AR82" i="6"/>
  <c r="AW22" i="19"/>
  <c r="AW21" i="19"/>
  <c r="AJ17" i="10"/>
  <c r="AS82" i="6"/>
  <c r="AB8" i="3"/>
  <c r="AA8" i="3"/>
  <c r="BW82" i="6"/>
  <c r="BG82" i="6"/>
  <c r="BT5" i="23"/>
  <c r="BT61" i="23" s="1"/>
  <c r="BT17" i="16"/>
  <c r="BA17" i="10"/>
  <c r="AY17" i="10"/>
  <c r="BX132" i="9"/>
  <c r="BC17" i="10"/>
  <c r="BV17" i="10"/>
  <c r="BW10" i="5"/>
  <c r="AJ82" i="6"/>
  <c r="BZ77" i="6"/>
  <c r="AT82" i="6"/>
  <c r="BH43" i="12"/>
  <c r="BH109" i="12"/>
  <c r="CD42" i="12"/>
  <c r="AO136" i="9"/>
  <c r="AP105" i="12"/>
  <c r="BE82" i="6"/>
  <c r="AZ135" i="10"/>
  <c r="X8" i="3"/>
  <c r="AM82" i="6"/>
  <c r="BQ10" i="5"/>
  <c r="AF8" i="3"/>
  <c r="AI82" i="6"/>
  <c r="BQ24" i="17"/>
  <c r="AZ43" i="12"/>
  <c r="AZ109" i="12"/>
  <c r="BI17" i="10"/>
  <c r="AV82" i="6"/>
  <c r="BO10" i="5"/>
  <c r="BV82" i="6"/>
  <c r="AZ82" i="6"/>
  <c r="BE26" i="25"/>
  <c r="AG26" i="25"/>
  <c r="BJ17" i="10"/>
  <c r="AU82" i="6"/>
  <c r="CE82" i="6"/>
  <c r="BU22" i="19"/>
  <c r="BU21" i="19"/>
  <c r="BI24" i="17"/>
  <c r="BF17" i="10"/>
  <c r="AR17" i="10"/>
  <c r="AD8" i="3"/>
  <c r="AX82" i="6"/>
  <c r="BJ82" i="6"/>
  <c r="AL82" i="6"/>
  <c r="AP82" i="6"/>
  <c r="BI82" i="6"/>
  <c r="BF82" i="6"/>
  <c r="BM22" i="19"/>
  <c r="BM21" i="19"/>
  <c r="BA22" i="19"/>
  <c r="BA21" i="19"/>
  <c r="BK17" i="10"/>
  <c r="BX17" i="10"/>
  <c r="CA132" i="9"/>
  <c r="AO82" i="6"/>
  <c r="BC82" i="6"/>
  <c r="AY82" i="6"/>
  <c r="AQ82" i="6"/>
  <c r="CB10" i="5"/>
  <c r="BP15" i="27"/>
  <c r="AK39" i="27"/>
  <c r="BT4" i="25"/>
  <c r="BT10" i="15"/>
  <c r="AR26" i="25"/>
  <c r="AX4" i="25"/>
  <c r="AX8" i="15"/>
  <c r="AU61" i="12"/>
  <c r="AW62" i="12"/>
  <c r="AH62" i="12"/>
  <c r="AZ15" i="15"/>
  <c r="AN15" i="33"/>
  <c r="AR29" i="31"/>
  <c r="BD29" i="31"/>
  <c r="BR4" i="31"/>
  <c r="AA4" i="30"/>
  <c r="AR37" i="12"/>
  <c r="AR92" i="12"/>
  <c r="BD98" i="12"/>
  <c r="BD92" i="12"/>
  <c r="BD37" i="12"/>
  <c r="AO39" i="27"/>
  <c r="BS15" i="27"/>
  <c r="P39" i="27"/>
  <c r="CA39" i="27"/>
  <c r="BA39" i="27"/>
  <c r="AU39" i="27"/>
  <c r="V39" i="27"/>
  <c r="AL48" i="27"/>
  <c r="BH15" i="27"/>
  <c r="AC39" i="27"/>
  <c r="T39" i="27"/>
  <c r="Z39" i="27"/>
  <c r="AH48" i="27"/>
  <c r="BZ39" i="27"/>
  <c r="BU15" i="27"/>
  <c r="BN15" i="27"/>
  <c r="BG71" i="12"/>
  <c r="BH70" i="12"/>
  <c r="Y4" i="25"/>
  <c r="P4" i="25"/>
  <c r="BY26" i="25"/>
  <c r="AS26" i="25"/>
  <c r="AJ26" i="25"/>
  <c r="BK4" i="25"/>
  <c r="BK9" i="15"/>
  <c r="BB4" i="25"/>
  <c r="BB10" i="15"/>
  <c r="BU4" i="25"/>
  <c r="BU8" i="15"/>
  <c r="BG4" i="25"/>
  <c r="BG8" i="15"/>
  <c r="AA26" i="25"/>
  <c r="BI71" i="12"/>
  <c r="BO70" i="12"/>
  <c r="AI70" i="12"/>
  <c r="AW5" i="15"/>
  <c r="G4" i="25"/>
  <c r="CB62" i="12"/>
  <c r="AL62" i="12"/>
  <c r="AM61" i="12"/>
  <c r="AI61" i="12"/>
  <c r="AH38" i="12"/>
  <c r="AH93" i="12"/>
  <c r="AH11" i="12"/>
  <c r="AY85" i="23"/>
  <c r="AY27" i="23"/>
  <c r="AY15" i="15" s="1"/>
  <c r="AW38" i="12"/>
  <c r="AW93" i="12"/>
  <c r="AW11" i="12"/>
  <c r="AP5" i="23"/>
  <c r="AP61" i="23" s="1"/>
  <c r="AP14" i="15"/>
  <c r="AP19" i="16"/>
  <c r="BW15" i="15"/>
  <c r="BE18" i="16"/>
  <c r="BE13" i="15"/>
  <c r="BX65" i="23"/>
  <c r="CE5" i="23"/>
  <c r="CE61" i="23" s="1"/>
  <c r="CE17" i="16"/>
  <c r="T5" i="23"/>
  <c r="T4" i="23"/>
  <c r="T17" i="16"/>
  <c r="W19" i="16"/>
  <c r="BT15" i="15"/>
  <c r="BZ17" i="23"/>
  <c r="BG4" i="23"/>
  <c r="BG5" i="23"/>
  <c r="BG61" i="23" s="1"/>
  <c r="BG17" i="16"/>
  <c r="CD65" i="23"/>
  <c r="V19" i="16"/>
  <c r="BN74" i="23"/>
  <c r="M4" i="23"/>
  <c r="BM19" i="16"/>
  <c r="BM14" i="15"/>
  <c r="BG38" i="12"/>
  <c r="BG93" i="12"/>
  <c r="BG11" i="12"/>
  <c r="CD17" i="23"/>
  <c r="BR8" i="23"/>
  <c r="AI23" i="20"/>
  <c r="AI4" i="20"/>
  <c r="BI15" i="15"/>
  <c r="AG18" i="16"/>
  <c r="T18" i="16"/>
  <c r="BS17" i="23"/>
  <c r="AH23" i="20"/>
  <c r="AH4" i="20"/>
  <c r="AX4" i="18"/>
  <c r="AW23" i="20"/>
  <c r="AW4" i="20"/>
  <c r="CD21" i="19"/>
  <c r="CD22" i="19"/>
  <c r="AW4" i="18"/>
  <c r="AJ10" i="4"/>
  <c r="BV15" i="15"/>
  <c r="AQ4" i="18"/>
  <c r="BX14" i="19"/>
  <c r="BX49" i="16"/>
  <c r="BX21" i="15"/>
  <c r="BX99" i="9"/>
  <c r="BX43" i="6"/>
  <c r="BN46" i="17"/>
  <c r="BW37" i="17"/>
  <c r="AO22" i="19"/>
  <c r="AO21" i="19"/>
  <c r="BB5" i="19"/>
  <c r="BB4" i="19"/>
  <c r="BB20" i="15"/>
  <c r="BM18" i="15"/>
  <c r="CF37" i="17"/>
  <c r="BH22" i="19"/>
  <c r="BR28" i="17"/>
  <c r="CD24" i="17"/>
  <c r="CA42" i="17"/>
  <c r="BX23" i="20"/>
  <c r="BX4" i="20"/>
  <c r="AZ23" i="20"/>
  <c r="AZ4" i="20"/>
  <c r="CC5" i="19"/>
  <c r="AW5" i="19"/>
  <c r="BF4" i="19"/>
  <c r="AN4" i="20"/>
  <c r="CA24" i="17"/>
  <c r="BQ19" i="17"/>
  <c r="BM6" i="17"/>
  <c r="BS51" i="17"/>
  <c r="AI36" i="16"/>
  <c r="BV11" i="17"/>
  <c r="BS5" i="17"/>
  <c r="AQ36" i="16"/>
  <c r="BZ23" i="17"/>
  <c r="BP16" i="17"/>
  <c r="BM11" i="17"/>
  <c r="BZ6" i="17"/>
  <c r="BK5" i="16"/>
  <c r="BO33" i="16"/>
  <c r="AK4" i="18"/>
  <c r="BL5" i="16"/>
  <c r="AN5" i="16"/>
  <c r="H5" i="16"/>
  <c r="BV32" i="17"/>
  <c r="BT23" i="17"/>
  <c r="AL36" i="16"/>
  <c r="BS36" i="16"/>
  <c r="AE36" i="16"/>
  <c r="AV36" i="16"/>
  <c r="BZ19" i="17"/>
  <c r="BI11" i="17"/>
  <c r="CE19" i="17"/>
  <c r="BQ5" i="16"/>
  <c r="AS5" i="16"/>
  <c r="M5" i="16"/>
  <c r="AK33" i="16"/>
  <c r="AP36" i="16"/>
  <c r="BM33" i="16"/>
  <c r="AZ36" i="16"/>
  <c r="T36" i="16"/>
  <c r="BV36" i="16"/>
  <c r="AX36" i="16"/>
  <c r="CA36" i="16"/>
  <c r="BL33" i="17"/>
  <c r="BL32" i="16"/>
  <c r="BI33" i="17"/>
  <c r="BI32" i="16"/>
  <c r="AW32" i="12"/>
  <c r="AN32" i="12"/>
  <c r="AW106" i="12"/>
  <c r="BR104" i="12"/>
  <c r="CF102" i="12"/>
  <c r="CF108" i="12"/>
  <c r="BE24" i="12"/>
  <c r="BC106" i="12"/>
  <c r="AK104" i="12"/>
  <c r="CE24" i="17"/>
  <c r="BB106" i="12"/>
  <c r="AR104" i="12"/>
  <c r="CD108" i="12"/>
  <c r="CD102" i="12"/>
  <c r="AH28" i="16"/>
  <c r="CF106" i="12"/>
  <c r="BV104" i="12"/>
  <c r="BI103" i="12"/>
  <c r="BF24" i="12"/>
  <c r="CD36" i="16"/>
  <c r="BO104" i="12"/>
  <c r="BV106" i="12"/>
  <c r="BH32" i="12"/>
  <c r="CA32" i="12"/>
  <c r="AU32" i="12"/>
  <c r="BJ32" i="12"/>
  <c r="AN12" i="12"/>
  <c r="BC12" i="12"/>
  <c r="BP135" i="10"/>
  <c r="BP132" i="10" s="1"/>
  <c r="BP111" i="9"/>
  <c r="BR78" i="12"/>
  <c r="CD74" i="12"/>
  <c r="AH76" i="9"/>
  <c r="AH15" i="5" s="1"/>
  <c r="AH7" i="5"/>
  <c r="BT86" i="12"/>
  <c r="BE139" i="10"/>
  <c r="BL138" i="10"/>
  <c r="BL136" i="10" s="1"/>
  <c r="CE32" i="12"/>
  <c r="AQ32" i="12"/>
  <c r="BX87" i="6"/>
  <c r="BT141" i="10"/>
  <c r="BT140" i="10" s="1"/>
  <c r="BT16" i="10"/>
  <c r="AS139" i="9"/>
  <c r="AS136" i="9" s="1"/>
  <c r="BL74" i="12"/>
  <c r="BO32" i="12"/>
  <c r="CB141" i="10"/>
  <c r="CB140" i="10" s="1"/>
  <c r="CB16" i="10"/>
  <c r="BB140" i="9"/>
  <c r="BZ86" i="12"/>
  <c r="AT86" i="12"/>
  <c r="BW78" i="12"/>
  <c r="BC74" i="12"/>
  <c r="BJ138" i="10"/>
  <c r="CC107" i="12"/>
  <c r="CC97" i="12"/>
  <c r="BS138" i="10"/>
  <c r="BS136" i="10" s="1"/>
  <c r="BA140" i="9"/>
  <c r="AQ139" i="9"/>
  <c r="BY86" i="12"/>
  <c r="AS86" i="12"/>
  <c r="CD78" i="12"/>
  <c r="BB74" i="12"/>
  <c r="AM17" i="9"/>
  <c r="AM6" i="5"/>
  <c r="AH134" i="10"/>
  <c r="AH132" i="10" s="1"/>
  <c r="AH22" i="10"/>
  <c r="AH75" i="10" s="1"/>
  <c r="AH76" i="10" s="1"/>
  <c r="BZ16" i="10"/>
  <c r="BZ141" i="10"/>
  <c r="BS125" i="10"/>
  <c r="BS126" i="10" s="1"/>
  <c r="BS111" i="9"/>
  <c r="BS125" i="9"/>
  <c r="BF125" i="10"/>
  <c r="BF126" i="10" s="1"/>
  <c r="BF125" i="9"/>
  <c r="BY139" i="10"/>
  <c r="BY136" i="10" s="1"/>
  <c r="AS139" i="10"/>
  <c r="BT107" i="12"/>
  <c r="BT97" i="12"/>
  <c r="BH138" i="10"/>
  <c r="BI76" i="9"/>
  <c r="BI15" i="5" s="1"/>
  <c r="BI7" i="5"/>
  <c r="CD134" i="10"/>
  <c r="CD132" i="10" s="1"/>
  <c r="CD22" i="10"/>
  <c r="CD75" i="10" s="1"/>
  <c r="CD76" i="10" s="1"/>
  <c r="AW137" i="10"/>
  <c r="BV140" i="9"/>
  <c r="BL139" i="9"/>
  <c r="BB136" i="9"/>
  <c r="BN132" i="9"/>
  <c r="AW125" i="9"/>
  <c r="AS111" i="9"/>
  <c r="AS135" i="9"/>
  <c r="BK78" i="12"/>
  <c r="BO139" i="10"/>
  <c r="BW75" i="9"/>
  <c r="BP17" i="9"/>
  <c r="BP6" i="5"/>
  <c r="BD11" i="5"/>
  <c r="AG10" i="5"/>
  <c r="BX12" i="12"/>
  <c r="BX99" i="12"/>
  <c r="BH12" i="12"/>
  <c r="BH99" i="12"/>
  <c r="AR12" i="12"/>
  <c r="AR99" i="12"/>
  <c r="BX75" i="9"/>
  <c r="K9" i="3"/>
  <c r="BU11" i="5"/>
  <c r="BB125" i="10"/>
  <c r="BB126" i="10" s="1"/>
  <c r="BT75" i="9"/>
  <c r="BD17" i="9"/>
  <c r="BD6" i="4"/>
  <c r="BD6" i="5"/>
  <c r="AZ140" i="10"/>
  <c r="BL78" i="12"/>
  <c r="BX139" i="9"/>
  <c r="BH74" i="12"/>
  <c r="BS135" i="9"/>
  <c r="BB138" i="9"/>
  <c r="AY141" i="10"/>
  <c r="AY140" i="10" s="1"/>
  <c r="V10" i="5"/>
  <c r="AX137" i="10"/>
  <c r="BR125" i="10"/>
  <c r="BR126" i="10" s="1"/>
  <c r="AH138" i="9"/>
  <c r="AY75" i="10"/>
  <c r="AY76" i="10" s="1"/>
  <c r="BZ40" i="12"/>
  <c r="BZ42" i="12" s="1"/>
  <c r="BZ95" i="12"/>
  <c r="AT40" i="12"/>
  <c r="AT95" i="12"/>
  <c r="CB93" i="12"/>
  <c r="AY96" i="12"/>
  <c r="BX10" i="5"/>
  <c r="BD9" i="5"/>
  <c r="BV11" i="5"/>
  <c r="AW139" i="9"/>
  <c r="AW136" i="9" s="1"/>
  <c r="BN75" i="10"/>
  <c r="BN76" i="10" s="1"/>
  <c r="AH137" i="10"/>
  <c r="AH136" i="10" s="1"/>
  <c r="CC17" i="9"/>
  <c r="CC6" i="5"/>
  <c r="CC6" i="4"/>
  <c r="BM141" i="10"/>
  <c r="BM140" i="10" s="1"/>
  <c r="BM16" i="10"/>
  <c r="AO140" i="9"/>
  <c r="AG11" i="5"/>
  <c r="AR75" i="10"/>
  <c r="AR76" i="10" s="1"/>
  <c r="BW138" i="10"/>
  <c r="BW136" i="10" s="1"/>
  <c r="BJ75" i="9"/>
  <c r="BM134" i="10"/>
  <c r="BM132" i="10" s="1"/>
  <c r="BM22" i="10"/>
  <c r="BM75" i="10" s="1"/>
  <c r="BM76" i="10" s="1"/>
  <c r="AO75" i="9"/>
  <c r="BL16" i="10"/>
  <c r="CE27" i="7"/>
  <c r="BL75" i="10"/>
  <c r="BL76" i="10" s="1"/>
  <c r="CB75" i="9"/>
  <c r="BD136" i="10"/>
  <c r="AQ17" i="9"/>
  <c r="AQ6" i="5"/>
  <c r="BO16" i="10"/>
  <c r="L11" i="5"/>
  <c r="BU9" i="5"/>
  <c r="T11" i="5"/>
  <c r="AS40" i="12"/>
  <c r="AS95" i="12"/>
  <c r="BC11" i="5"/>
  <c r="BT11" i="5"/>
  <c r="AJ9" i="3"/>
  <c r="BQ9" i="5"/>
  <c r="AK9" i="5"/>
  <c r="CA11" i="5"/>
  <c r="AK14" i="5"/>
  <c r="BJ140" i="10"/>
  <c r="BW40" i="12"/>
  <c r="BW95" i="12"/>
  <c r="AH10" i="5"/>
  <c r="AY10" i="5"/>
  <c r="BX9" i="5"/>
  <c r="AR9" i="5"/>
  <c r="L9" i="5"/>
  <c r="BA82" i="6"/>
  <c r="E11" i="5"/>
  <c r="BU105" i="12"/>
  <c r="BT87" i="6"/>
  <c r="BT82" i="6" s="1"/>
  <c r="BU10" i="5"/>
  <c r="AA11" i="5"/>
  <c r="BQ11" i="5"/>
  <c r="BE38" i="7"/>
  <c r="G9" i="5"/>
  <c r="O10" i="5"/>
  <c r="BQ39" i="27"/>
  <c r="AP38" i="12"/>
  <c r="AP93" i="12"/>
  <c r="AP11" i="12"/>
  <c r="N15" i="33"/>
  <c r="S4" i="30"/>
  <c r="BR4" i="30"/>
  <c r="BR6" i="12"/>
  <c r="AL4" i="30"/>
  <c r="AL6" i="12" s="1"/>
  <c r="AL12" i="30"/>
  <c r="F4" i="30"/>
  <c r="BC12" i="30"/>
  <c r="BC4" i="30"/>
  <c r="BC6" i="12" s="1"/>
  <c r="W4" i="30"/>
  <c r="AG39" i="27"/>
  <c r="CB39" i="27"/>
  <c r="BK15" i="27"/>
  <c r="H39" i="27"/>
  <c r="AM39" i="27"/>
  <c r="N39" i="27"/>
  <c r="U39" i="27"/>
  <c r="L39" i="27"/>
  <c r="CE39" i="27"/>
  <c r="AR39" i="27"/>
  <c r="AY39" i="27"/>
  <c r="BI15" i="27"/>
  <c r="AH39" i="27"/>
  <c r="AY71" i="12"/>
  <c r="AZ70" i="12"/>
  <c r="Q4" i="25"/>
  <c r="H4" i="25"/>
  <c r="BL4" i="25"/>
  <c r="BL10" i="15"/>
  <c r="BY4" i="25"/>
  <c r="BY8" i="15"/>
  <c r="AS4" i="25"/>
  <c r="AS8" i="15"/>
  <c r="AS5" i="15"/>
  <c r="BU26" i="25"/>
  <c r="BV4" i="25"/>
  <c r="BV8" i="15"/>
  <c r="AP4" i="25"/>
  <c r="AP8" i="15"/>
  <c r="CF4" i="25"/>
  <c r="CF8" i="15"/>
  <c r="AP5" i="15"/>
  <c r="AJ4" i="25"/>
  <c r="AJ8" i="15"/>
  <c r="BE61" i="12"/>
  <c r="BT62" i="12"/>
  <c r="AP26" i="25"/>
  <c r="CA62" i="12"/>
  <c r="AU62" i="12"/>
  <c r="AO62" i="12"/>
  <c r="AQ85" i="23"/>
  <c r="AQ27" i="23"/>
  <c r="AQ15" i="15" s="1"/>
  <c r="AO38" i="12"/>
  <c r="AO93" i="12"/>
  <c r="AO11" i="12"/>
  <c r="AH5" i="23"/>
  <c r="AH61" i="23" s="1"/>
  <c r="AH14" i="15"/>
  <c r="AH19" i="16"/>
  <c r="BO15" i="15"/>
  <c r="BE19" i="16"/>
  <c r="BE14" i="15"/>
  <c r="CB17" i="23"/>
  <c r="BW4" i="23"/>
  <c r="BW5" i="23"/>
  <c r="BW61" i="23" s="1"/>
  <c r="BW17" i="16"/>
  <c r="L5" i="23"/>
  <c r="L4" i="23"/>
  <c r="L17" i="16"/>
  <c r="O19" i="16"/>
  <c r="BL15" i="15"/>
  <c r="BJ18" i="16"/>
  <c r="BJ13" i="15"/>
  <c r="AQ5" i="23"/>
  <c r="AQ61" i="23" s="1"/>
  <c r="AQ17" i="16"/>
  <c r="N19" i="16"/>
  <c r="CB65" i="23"/>
  <c r="BF74" i="23"/>
  <c r="BG19" i="16"/>
  <c r="BG14" i="15"/>
  <c r="AI38" i="12"/>
  <c r="AI93" i="12"/>
  <c r="AI11" i="12"/>
  <c r="S19" i="16"/>
  <c r="BV13" i="15"/>
  <c r="BV18" i="16"/>
  <c r="BL4" i="23"/>
  <c r="AF5" i="23"/>
  <c r="AF4" i="23"/>
  <c r="AF17" i="16"/>
  <c r="AP4" i="18"/>
  <c r="AO23" i="20"/>
  <c r="AO4" i="20"/>
  <c r="BV21" i="19"/>
  <c r="BV22" i="19"/>
  <c r="AO4" i="18"/>
  <c r="AI4" i="18"/>
  <c r="AE22" i="19"/>
  <c r="AE21" i="19"/>
  <c r="BA5" i="19"/>
  <c r="BA4" i="19"/>
  <c r="BA20" i="15"/>
  <c r="BB22" i="19"/>
  <c r="BB21" i="19"/>
  <c r="BJ10" i="4"/>
  <c r="BV18" i="15"/>
  <c r="AP5" i="19"/>
  <c r="AP4" i="19"/>
  <c r="AP19" i="15"/>
  <c r="AS22" i="19"/>
  <c r="AS21" i="19"/>
  <c r="CC22" i="19"/>
  <c r="BO6" i="17"/>
  <c r="CF6" i="17"/>
  <c r="BR11" i="17"/>
  <c r="BM36" i="16"/>
  <c r="BI19" i="17"/>
  <c r="Y36" i="16"/>
  <c r="BH24" i="17"/>
  <c r="BC5" i="16"/>
  <c r="BG33" i="16"/>
  <c r="BQ4" i="18"/>
  <c r="AF5" i="16"/>
  <c r="BS28" i="17"/>
  <c r="AM28" i="16"/>
  <c r="CF33" i="16"/>
  <c r="BU42" i="17"/>
  <c r="BP5" i="16"/>
  <c r="AR5" i="16"/>
  <c r="L5" i="16"/>
  <c r="BQ6" i="17"/>
  <c r="BT51" i="17"/>
  <c r="R36" i="16"/>
  <c r="BH28" i="17"/>
  <c r="BE33" i="16"/>
  <c r="O36" i="16"/>
  <c r="BW11" i="17"/>
  <c r="BX31" i="17"/>
  <c r="H36" i="16"/>
  <c r="CE23" i="17"/>
  <c r="BV30" i="17"/>
  <c r="AO32" i="12"/>
  <c r="BU5" i="16"/>
  <c r="AW5" i="16"/>
  <c r="I5" i="16"/>
  <c r="BN5" i="16"/>
  <c r="AP5" i="16"/>
  <c r="J5" i="16"/>
  <c r="BG24" i="12"/>
  <c r="AO106" i="12"/>
  <c r="CB106" i="12"/>
  <c r="BJ104" i="12"/>
  <c r="BX102" i="12"/>
  <c r="BX108" i="12"/>
  <c r="AU106" i="12"/>
  <c r="CB42" i="12"/>
  <c r="CB103" i="12"/>
  <c r="BG24" i="17"/>
  <c r="AT106" i="12"/>
  <c r="AJ104" i="12"/>
  <c r="BV108" i="12"/>
  <c r="BV102" i="12"/>
  <c r="BX106" i="12"/>
  <c r="BN104" i="12"/>
  <c r="CB102" i="12"/>
  <c r="CB108" i="12"/>
  <c r="BK33" i="16"/>
  <c r="BL24" i="12"/>
  <c r="BO24" i="12"/>
  <c r="AJ42" i="12"/>
  <c r="BR12" i="12"/>
  <c r="CF43" i="12"/>
  <c r="CF109" i="12"/>
  <c r="BB32" i="12"/>
  <c r="BH125" i="10"/>
  <c r="BH126" i="10" s="1"/>
  <c r="BH111" i="9"/>
  <c r="BH125" i="9"/>
  <c r="CF136" i="9"/>
  <c r="BE74" i="12"/>
  <c r="BP87" i="6"/>
  <c r="BP82" i="6" s="1"/>
  <c r="BN12" i="12"/>
  <c r="AX105" i="12"/>
  <c r="BS86" i="12"/>
  <c r="CF78" i="12"/>
  <c r="AZ78" i="12"/>
  <c r="BN31" i="12"/>
  <c r="AH31" i="12"/>
  <c r="BI140" i="10"/>
  <c r="BS141" i="10"/>
  <c r="BS140" i="10" s="1"/>
  <c r="BS16" i="10"/>
  <c r="BV107" i="12"/>
  <c r="BV97" i="12"/>
  <c r="BC78" i="12"/>
  <c r="CA141" i="10"/>
  <c r="CA140" i="10" s="1"/>
  <c r="CA16" i="10"/>
  <c r="AS140" i="9"/>
  <c r="BZ139" i="10"/>
  <c r="AX141" i="10"/>
  <c r="AX140" i="10" s="1"/>
  <c r="AX16" i="10"/>
  <c r="BH86" i="12"/>
  <c r="BK111" i="9"/>
  <c r="AX125" i="10"/>
  <c r="AX126" i="10" s="1"/>
  <c r="AX125" i="9"/>
  <c r="BU78" i="12"/>
  <c r="BY74" i="12"/>
  <c r="AS74" i="12"/>
  <c r="BA76" i="9"/>
  <c r="BA15" i="5" s="1"/>
  <c r="BA7" i="5"/>
  <c r="BP134" i="10"/>
  <c r="BP22" i="10"/>
  <c r="BP75" i="10" s="1"/>
  <c r="BP76" i="10" s="1"/>
  <c r="AN136" i="10"/>
  <c r="AX132" i="9"/>
  <c r="AO126" i="9"/>
  <c r="AO16" i="5" s="1"/>
  <c r="AO9" i="4"/>
  <c r="AO8" i="5"/>
  <c r="AO7" i="4"/>
  <c r="BF86" i="12"/>
  <c r="AK111" i="9"/>
  <c r="AK135" i="9"/>
  <c r="BN138" i="10"/>
  <c r="BO76" i="9"/>
  <c r="BO15" i="5" s="1"/>
  <c r="BO7" i="5"/>
  <c r="BH17" i="9"/>
  <c r="BH6" i="5"/>
  <c r="BH6" i="4"/>
  <c r="AV11" i="5"/>
  <c r="Y10" i="5"/>
  <c r="AQ140" i="9"/>
  <c r="CA107" i="12"/>
  <c r="CA97" i="12"/>
  <c r="BC76" i="9"/>
  <c r="BC15" i="5" s="1"/>
  <c r="BC7" i="5"/>
  <c r="BE11" i="5"/>
  <c r="AI140" i="9"/>
  <c r="AZ75" i="9"/>
  <c r="AV17" i="9"/>
  <c r="AV6" i="5"/>
  <c r="BX139" i="10"/>
  <c r="AZ139" i="9"/>
  <c r="AT138" i="9"/>
  <c r="AT136" i="9" s="1"/>
  <c r="CE16" i="10"/>
  <c r="AQ16" i="10"/>
  <c r="F10" i="5"/>
  <c r="BQ17" i="9"/>
  <c r="BQ6" i="5"/>
  <c r="BQ6" i="4"/>
  <c r="H9" i="3"/>
  <c r="BT83" i="6"/>
  <c r="CA10" i="5"/>
  <c r="AU10" i="5"/>
  <c r="AV9" i="5"/>
  <c r="AW82" i="6"/>
  <c r="BG86" i="12"/>
  <c r="BT125" i="9"/>
  <c r="BT111" i="9"/>
  <c r="AN125" i="9"/>
  <c r="AN111" i="9"/>
  <c r="BG111" i="9"/>
  <c r="AT125" i="9"/>
  <c r="AZ132" i="10"/>
  <c r="BV137" i="10"/>
  <c r="AH136" i="9"/>
  <c r="CC141" i="10"/>
  <c r="CC16" i="10"/>
  <c r="BE141" i="10"/>
  <c r="BE140" i="10" s="1"/>
  <c r="BE16" i="10"/>
  <c r="Q11" i="5"/>
  <c r="AQ138" i="9"/>
  <c r="AQ136" i="9" s="1"/>
  <c r="CC75" i="9"/>
  <c r="AO134" i="10"/>
  <c r="AO132" i="10" s="1"/>
  <c r="AO22" i="10"/>
  <c r="AO75" i="10" s="1"/>
  <c r="AO76" i="10" s="1"/>
  <c r="BA17" i="9"/>
  <c r="BA6" i="5"/>
  <c r="BA6" i="4"/>
  <c r="BL140" i="10"/>
  <c r="BJ125" i="10"/>
  <c r="BJ126" i="10" s="1"/>
  <c r="BH75" i="9"/>
  <c r="BH128" i="9" s="1"/>
  <c r="AT9" i="5"/>
  <c r="BY87" i="6"/>
  <c r="BY82" i="6" s="1"/>
  <c r="S10" i="5"/>
  <c r="E10" i="5"/>
  <c r="BB10" i="5"/>
  <c r="AO9" i="5"/>
  <c r="AY9" i="5"/>
  <c r="BQ40" i="12"/>
  <c r="BQ95" i="12"/>
  <c r="AT38" i="7"/>
  <c r="BH10" i="5"/>
  <c r="AB10" i="5"/>
  <c r="BA10" i="5"/>
  <c r="V9" i="5"/>
  <c r="AE11" i="5"/>
  <c r="AT11" i="5"/>
  <c r="BK137" i="10"/>
  <c r="BB16" i="10"/>
  <c r="CF38" i="7"/>
  <c r="AZ38" i="7"/>
  <c r="AS11" i="5"/>
  <c r="D11" i="5"/>
  <c r="AR11" i="5"/>
  <c r="AO40" i="12"/>
  <c r="AO95" i="12"/>
  <c r="X10" i="5"/>
  <c r="CD9" i="5"/>
  <c r="BF9" i="5"/>
  <c r="AH82" i="6"/>
  <c r="BO11" i="5"/>
  <c r="AI9" i="5"/>
  <c r="CB40" i="12"/>
  <c r="AV95" i="12"/>
  <c r="AV40" i="12"/>
  <c r="AE9" i="5"/>
  <c r="BD10" i="5"/>
  <c r="AX11" i="5"/>
  <c r="R11" i="5"/>
  <c r="AQ9" i="5"/>
  <c r="AX5" i="15"/>
  <c r="BT4" i="33"/>
  <c r="BW4" i="30"/>
  <c r="BW6" i="12"/>
  <c r="K4" i="30"/>
  <c r="AJ37" i="12"/>
  <c r="AJ92" i="12"/>
  <c r="AN92" i="12"/>
  <c r="AN37" i="12"/>
  <c r="AS37" i="12"/>
  <c r="AS98" i="12"/>
  <c r="AS92" i="12"/>
  <c r="AV92" i="12"/>
  <c r="AV37" i="12"/>
  <c r="Y39" i="27"/>
  <c r="BS39" i="27"/>
  <c r="AE39" i="27"/>
  <c r="BK39" i="27"/>
  <c r="BQ15" i="27"/>
  <c r="F39" i="27"/>
  <c r="BB39" i="27"/>
  <c r="M39" i="27"/>
  <c r="CE15" i="27"/>
  <c r="D39" i="27"/>
  <c r="AR48" i="27"/>
  <c r="AI39" i="27"/>
  <c r="CD39" i="27"/>
  <c r="BL39" i="27"/>
  <c r="CB15" i="27"/>
  <c r="CD15" i="27"/>
  <c r="CC39" i="27"/>
  <c r="AQ71" i="12"/>
  <c r="AR70" i="12"/>
  <c r="AR98" i="12" s="1"/>
  <c r="I4" i="25"/>
  <c r="BT26" i="25"/>
  <c r="BQ26" i="25"/>
  <c r="AK26" i="25"/>
  <c r="CF26" i="25"/>
  <c r="U4" i="25"/>
  <c r="BJ26" i="25"/>
  <c r="BZ4" i="25"/>
  <c r="BZ10" i="15"/>
  <c r="AT4" i="25"/>
  <c r="AT10" i="15"/>
  <c r="BM4" i="25"/>
  <c r="BM8" i="15"/>
  <c r="CE4" i="25"/>
  <c r="CE8" i="15"/>
  <c r="AY4" i="25"/>
  <c r="AY8" i="15"/>
  <c r="BP4" i="25"/>
  <c r="BP8" i="15"/>
  <c r="BA71" i="12"/>
  <c r="BG70" i="12"/>
  <c r="AO5" i="15"/>
  <c r="Z4" i="25"/>
  <c r="BD62" i="12"/>
  <c r="AW61" i="12"/>
  <c r="BL17" i="24"/>
  <c r="BL14" i="6"/>
  <c r="BI62" i="12"/>
  <c r="BJ61" i="12"/>
  <c r="AM62" i="12"/>
  <c r="AX62" i="12"/>
  <c r="BG61" i="12"/>
  <c r="AI85" i="23"/>
  <c r="AI27" i="23"/>
  <c r="AI15" i="15" s="1"/>
  <c r="Z5" i="23"/>
  <c r="Z19" i="16"/>
  <c r="BG15" i="15"/>
  <c r="CB74" i="23"/>
  <c r="BY5" i="23"/>
  <c r="BY61" i="23" s="1"/>
  <c r="BY4" i="23"/>
  <c r="BY17" i="16"/>
  <c r="AW14" i="15"/>
  <c r="AW19" i="16"/>
  <c r="BT17" i="23"/>
  <c r="BT4" i="23" s="1"/>
  <c r="CB19" i="16"/>
  <c r="CB14" i="15"/>
  <c r="CC15" i="15"/>
  <c r="BR74" i="23"/>
  <c r="BO4" i="23"/>
  <c r="BO5" i="23"/>
  <c r="BO61" i="23" s="1"/>
  <c r="BO17" i="16"/>
  <c r="D5" i="23"/>
  <c r="D4" i="23"/>
  <c r="D17" i="16"/>
  <c r="G19" i="16"/>
  <c r="BD15" i="15"/>
  <c r="BB17" i="23"/>
  <c r="AA4" i="23"/>
  <c r="AA5" i="23"/>
  <c r="AA17" i="16"/>
  <c r="N4" i="23"/>
  <c r="F19" i="16"/>
  <c r="AT85" i="23"/>
  <c r="AT27" i="23"/>
  <c r="E4" i="23"/>
  <c r="CE12" i="4"/>
  <c r="AJ22" i="3"/>
  <c r="BF17" i="23"/>
  <c r="O5" i="23"/>
  <c r="CE23" i="20"/>
  <c r="CE4" i="20"/>
  <c r="AR85" i="23"/>
  <c r="AR27" i="23"/>
  <c r="AR15" i="15" s="1"/>
  <c r="BA15" i="15"/>
  <c r="Y18" i="16"/>
  <c r="L18" i="16"/>
  <c r="BK17" i="23"/>
  <c r="CD23" i="20"/>
  <c r="CD4" i="20"/>
  <c r="AH4" i="18"/>
  <c r="BE5" i="23"/>
  <c r="BE61" i="23" s="1"/>
  <c r="I4" i="23"/>
  <c r="BN21" i="19"/>
  <c r="BN22" i="19"/>
  <c r="BZ65" i="23"/>
  <c r="BN15" i="15"/>
  <c r="CA14" i="34"/>
  <c r="CA4" i="18"/>
  <c r="BL22" i="19"/>
  <c r="BL21" i="19"/>
  <c r="AV10" i="4"/>
  <c r="BU46" i="17"/>
  <c r="BF46" i="17"/>
  <c r="BZ5" i="19"/>
  <c r="BZ4" i="19"/>
  <c r="BZ20" i="15"/>
  <c r="AT22" i="19"/>
  <c r="BE18" i="15"/>
  <c r="AK22" i="19"/>
  <c r="AK21" i="19"/>
  <c r="CF22" i="19"/>
  <c r="AZ22" i="19"/>
  <c r="BQ36" i="16"/>
  <c r="BJ28" i="17"/>
  <c r="BV24" i="17"/>
  <c r="AN5" i="15"/>
  <c r="CC24" i="17"/>
  <c r="AR23" i="20"/>
  <c r="AR4" i="20"/>
  <c r="BU5" i="19"/>
  <c r="CD4" i="19"/>
  <c r="AX4" i="19"/>
  <c r="BD36" i="16"/>
  <c r="BG28" i="17"/>
  <c r="BS24" i="17"/>
  <c r="BK51" i="17"/>
  <c r="BN11" i="17"/>
  <c r="BK5" i="17"/>
  <c r="BR6" i="17"/>
  <c r="AU5" i="16"/>
  <c r="AY33" i="16"/>
  <c r="BP35" i="16"/>
  <c r="BL6" i="17"/>
  <c r="BG5" i="15"/>
  <c r="BX33" i="16"/>
  <c r="V36" i="16"/>
  <c r="BS37" i="17"/>
  <c r="W36" i="16"/>
  <c r="X36" i="16"/>
  <c r="CA31" i="17"/>
  <c r="U10" i="16"/>
  <c r="AK5" i="16"/>
  <c r="E5" i="16"/>
  <c r="BX28" i="17"/>
  <c r="AC16" i="16"/>
  <c r="AC10" i="16" s="1"/>
  <c r="BJ33" i="16"/>
  <c r="AW33" i="16"/>
  <c r="BP36" i="16"/>
  <c r="AR36" i="16"/>
  <c r="L36" i="16"/>
  <c r="BT36" i="16"/>
  <c r="AW36" i="16"/>
  <c r="BV37" i="17"/>
  <c r="AH36" i="16"/>
  <c r="AS32" i="16"/>
  <c r="BN6" i="17"/>
  <c r="K36" i="16"/>
  <c r="BN24" i="12"/>
  <c r="BT106" i="12"/>
  <c r="BB104" i="12"/>
  <c r="BP102" i="12"/>
  <c r="BY12" i="12"/>
  <c r="AM106" i="12"/>
  <c r="BT103" i="12"/>
  <c r="AL106" i="12"/>
  <c r="CA42" i="12"/>
  <c r="CA103" i="12"/>
  <c r="BN108" i="12"/>
  <c r="BN102" i="12"/>
  <c r="BP106" i="12"/>
  <c r="BF104" i="12"/>
  <c r="BT102" i="12"/>
  <c r="BT108" i="12"/>
  <c r="CC96" i="12"/>
  <c r="CF32" i="12"/>
  <c r="AZ32" i="12"/>
  <c r="BS32" i="12"/>
  <c r="AM32" i="12"/>
  <c r="AZ111" i="9"/>
  <c r="AZ125" i="9"/>
  <c r="BJ78" i="12"/>
  <c r="BV74" i="12"/>
  <c r="CD76" i="9"/>
  <c r="CD15" i="5" s="1"/>
  <c r="CD7" i="5"/>
  <c r="BZ134" i="10"/>
  <c r="BZ22" i="10"/>
  <c r="BZ75" i="10" s="1"/>
  <c r="BZ76" i="10" s="1"/>
  <c r="AK136" i="10"/>
  <c r="AL139" i="9"/>
  <c r="BL86" i="12"/>
  <c r="BD138" i="10"/>
  <c r="BW32" i="12"/>
  <c r="AI32" i="12"/>
  <c r="CD12" i="12"/>
  <c r="CD99" i="12"/>
  <c r="BE138" i="10"/>
  <c r="BE136" i="10" s="1"/>
  <c r="AH141" i="10"/>
  <c r="AH140" i="10" s="1"/>
  <c r="AH16" i="10"/>
  <c r="BR86" i="12"/>
  <c r="BO78" i="12"/>
  <c r="CA74" i="12"/>
  <c r="AU74" i="12"/>
  <c r="BR141" i="10"/>
  <c r="BR140" i="10" s="1"/>
  <c r="BR16" i="10"/>
  <c r="AK140" i="9"/>
  <c r="AL138" i="9"/>
  <c r="AL136" i="9" s="1"/>
  <c r="BV78" i="12"/>
  <c r="BZ74" i="12"/>
  <c r="AT74" i="12"/>
  <c r="BQ138" i="10"/>
  <c r="BC111" i="9"/>
  <c r="BC125" i="9"/>
  <c r="BC125" i="10"/>
  <c r="BC126" i="10" s="1"/>
  <c r="AP125" i="10"/>
  <c r="AP126" i="10" s="1"/>
  <c r="AP125" i="9"/>
  <c r="BQ139" i="10"/>
  <c r="CF138" i="10"/>
  <c r="CF136" i="10" s="1"/>
  <c r="AZ138" i="10"/>
  <c r="AS75" i="9"/>
  <c r="AQ134" i="10"/>
  <c r="AQ22" i="10"/>
  <c r="AQ75" i="10" s="1"/>
  <c r="AQ76" i="10" s="1"/>
  <c r="AP132" i="9"/>
  <c r="BG74" i="12"/>
  <c r="BG75" i="9"/>
  <c r="AZ17" i="9"/>
  <c r="AZ128" i="9"/>
  <c r="AZ6" i="5"/>
  <c r="AZ6" i="4"/>
  <c r="BI32" i="12"/>
  <c r="AN11" i="5"/>
  <c r="Q10" i="5"/>
  <c r="BX105" i="12"/>
  <c r="BH105" i="12"/>
  <c r="AR105" i="12"/>
  <c r="CE138" i="10"/>
  <c r="CE136" i="10" s="1"/>
  <c r="CB138" i="9"/>
  <c r="AO11" i="5"/>
  <c r="BO138" i="10"/>
  <c r="BO87" i="6"/>
  <c r="BO82" i="6" s="1"/>
  <c r="AY138" i="10"/>
  <c r="AZ138" i="9"/>
  <c r="AZ136" i="9" s="1"/>
  <c r="BD78" i="12"/>
  <c r="BX74" i="12"/>
  <c r="AZ139" i="10"/>
  <c r="BS135" i="10"/>
  <c r="BS132" i="10" s="1"/>
  <c r="CE140" i="10"/>
  <c r="CE140" i="9"/>
  <c r="BW75" i="10"/>
  <c r="BW76" i="10" s="1"/>
  <c r="BN17" i="9"/>
  <c r="BN6" i="5"/>
  <c r="BR40" i="12"/>
  <c r="BR95" i="12"/>
  <c r="AL40" i="12"/>
  <c r="AL95" i="12"/>
  <c r="BT93" i="12"/>
  <c r="AQ96" i="12"/>
  <c r="AN9" i="5"/>
  <c r="BF75" i="10"/>
  <c r="BF76" i="10" s="1"/>
  <c r="AX75" i="10"/>
  <c r="AX76" i="10" s="1"/>
  <c r="CF132" i="9"/>
  <c r="BN136" i="9"/>
  <c r="BB17" i="9"/>
  <c r="BB6" i="5"/>
  <c r="BE17" i="9"/>
  <c r="BE6" i="5"/>
  <c r="CD10" i="5"/>
  <c r="BW106" i="12"/>
  <c r="BO138" i="9"/>
  <c r="BO136" i="9" s="1"/>
  <c r="AQ138" i="10"/>
  <c r="BB75" i="9"/>
  <c r="CC134" i="10"/>
  <c r="CC22" i="10"/>
  <c r="CC75" i="10" s="1"/>
  <c r="CC76" i="10" s="1"/>
  <c r="BE75" i="9"/>
  <c r="CF75" i="9"/>
  <c r="BD16" i="10"/>
  <c r="CC87" i="6"/>
  <c r="AK139" i="9"/>
  <c r="AK136" i="9" s="1"/>
  <c r="BD75" i="10"/>
  <c r="BD76" i="10" s="1"/>
  <c r="AM75" i="9"/>
  <c r="AD10" i="5"/>
  <c r="BC95" i="12"/>
  <c r="BC40" i="12"/>
  <c r="BM9" i="5"/>
  <c r="I9" i="5"/>
  <c r="AK40" i="12"/>
  <c r="AK95" i="12"/>
  <c r="T10" i="5"/>
  <c r="G11" i="5"/>
  <c r="BY11" i="5"/>
  <c r="BS87" i="6"/>
  <c r="AB9" i="3"/>
  <c r="BP10" i="5"/>
  <c r="BI9" i="5"/>
  <c r="AC9" i="5"/>
  <c r="V11" i="5"/>
  <c r="BC137" i="10"/>
  <c r="AC10" i="5"/>
  <c r="AQ40" i="12"/>
  <c r="AQ95" i="12"/>
  <c r="BF10" i="5"/>
  <c r="Z10" i="5"/>
  <c r="AQ10" i="5"/>
  <c r="BP9" i="5"/>
  <c r="AJ9" i="5"/>
  <c r="D9" i="5"/>
  <c r="U11" i="5"/>
  <c r="CA75" i="9"/>
  <c r="BZ9" i="5"/>
  <c r="BY83" i="6"/>
  <c r="BL87" i="6"/>
  <c r="P10" i="5"/>
  <c r="AH9" i="5"/>
  <c r="J9" i="5"/>
  <c r="AQ11" i="5"/>
  <c r="BS9" i="5"/>
  <c r="AM10" i="5"/>
  <c r="G10" i="5"/>
  <c r="CA15" i="27"/>
  <c r="AM71" i="12"/>
  <c r="AN70" i="12"/>
  <c r="BO71" i="12"/>
  <c r="BO99" i="12" s="1"/>
  <c r="BP70" i="12"/>
  <c r="BP108" i="12" s="1"/>
  <c r="CD4" i="25"/>
  <c r="CD8" i="15"/>
  <c r="CE4" i="30"/>
  <c r="CE6" i="12"/>
  <c r="CB18" i="34"/>
  <c r="CB4" i="34"/>
  <c r="BF4" i="31"/>
  <c r="BO4" i="31"/>
  <c r="BJ29" i="31"/>
  <c r="BO4" i="30"/>
  <c r="BO6" i="12"/>
  <c r="BA37" i="12"/>
  <c r="BA98" i="12"/>
  <c r="BA92" i="12"/>
  <c r="BJ4" i="30"/>
  <c r="BJ6" i="12"/>
  <c r="AD4" i="30"/>
  <c r="CA4" i="30"/>
  <c r="CA6" i="12"/>
  <c r="AU12" i="30"/>
  <c r="AU4" i="30"/>
  <c r="AU6" i="12" s="1"/>
  <c r="O4" i="30"/>
  <c r="Q39" i="27"/>
  <c r="BT39" i="27"/>
  <c r="BD4" i="33"/>
  <c r="W39" i="27"/>
  <c r="BB48" i="27"/>
  <c r="E39" i="27"/>
  <c r="BW15" i="27"/>
  <c r="BW39" i="27"/>
  <c r="BH39" i="27"/>
  <c r="AR15" i="33"/>
  <c r="AR4" i="33"/>
  <c r="AA39" i="27"/>
  <c r="BZ15" i="27"/>
  <c r="BM15" i="27"/>
  <c r="BI39" i="27"/>
  <c r="BM71" i="12"/>
  <c r="J39" i="27"/>
  <c r="AI71" i="12"/>
  <c r="AJ70" i="12"/>
  <c r="AN26" i="25"/>
  <c r="BD4" i="25"/>
  <c r="BD10" i="15"/>
  <c r="BQ4" i="25"/>
  <c r="BQ8" i="15"/>
  <c r="AK4" i="25"/>
  <c r="AK8" i="15"/>
  <c r="BX26" i="25"/>
  <c r="M4" i="25"/>
  <c r="AD26" i="25"/>
  <c r="BQ5" i="15"/>
  <c r="AK5" i="15"/>
  <c r="BN4" i="25"/>
  <c r="BN8" i="15"/>
  <c r="CE26" i="25"/>
  <c r="AY26" i="25"/>
  <c r="AZ4" i="25"/>
  <c r="AZ8" i="15"/>
  <c r="AZ5" i="15"/>
  <c r="R4" i="25"/>
  <c r="AW4" i="25"/>
  <c r="CD62" i="12"/>
  <c r="AV62" i="12"/>
  <c r="AV99" i="12" s="1"/>
  <c r="AO61" i="12"/>
  <c r="AO4" i="25"/>
  <c r="AN4" i="25"/>
  <c r="BA62" i="12"/>
  <c r="AT61" i="12"/>
  <c r="BS62" i="12"/>
  <c r="AY61" i="12"/>
  <c r="CF15" i="15"/>
  <c r="R5" i="23"/>
  <c r="R19" i="16"/>
  <c r="AO19" i="16"/>
  <c r="AO14" i="15"/>
  <c r="BL13" i="15"/>
  <c r="BL18" i="16"/>
  <c r="BT19" i="16"/>
  <c r="BT14" i="15"/>
  <c r="BU15" i="15"/>
  <c r="BB74" i="23"/>
  <c r="BH5" i="23"/>
  <c r="BH61" i="23" s="1"/>
  <c r="BH4" i="23"/>
  <c r="BH17" i="16"/>
  <c r="AV27" i="23"/>
  <c r="AV15" i="15" s="1"/>
  <c r="AX13" i="15"/>
  <c r="AX18" i="16"/>
  <c r="CC65" i="23"/>
  <c r="S4" i="23"/>
  <c r="S5" i="23"/>
  <c r="S17" i="16"/>
  <c r="F4" i="23"/>
  <c r="AL85" i="23"/>
  <c r="AL27" i="23"/>
  <c r="BY13" i="15"/>
  <c r="BY18" i="16"/>
  <c r="BL65" i="23"/>
  <c r="AY38" i="12"/>
  <c r="AY93" i="12"/>
  <c r="AY11" i="12"/>
  <c r="AI19" i="16"/>
  <c r="AI14" i="15"/>
  <c r="K19" i="16"/>
  <c r="BD5" i="23"/>
  <c r="BD61" i="23" s="1"/>
  <c r="BD4" i="23"/>
  <c r="BD17" i="16"/>
  <c r="X5" i="23"/>
  <c r="X4" i="23"/>
  <c r="X17" i="16"/>
  <c r="AK4" i="23"/>
  <c r="AK15" i="15"/>
  <c r="AE4" i="23"/>
  <c r="G4" i="23"/>
  <c r="BW23" i="20"/>
  <c r="BW4" i="20"/>
  <c r="AR18" i="16"/>
  <c r="AR13" i="15"/>
  <c r="BV23" i="20"/>
  <c r="BV4" i="20"/>
  <c r="BF21" i="19"/>
  <c r="BF22" i="19"/>
  <c r="BX10" i="4"/>
  <c r="CE4" i="18"/>
  <c r="BS4" i="18"/>
  <c r="CB4" i="20"/>
  <c r="BZ31" i="19"/>
  <c r="BZ14" i="19"/>
  <c r="BZ49" i="16"/>
  <c r="BZ21" i="15"/>
  <c r="BZ99" i="9"/>
  <c r="BZ43" i="6"/>
  <c r="BD22" i="19"/>
  <c r="BD21" i="19"/>
  <c r="BM46" i="17"/>
  <c r="BY5" i="19"/>
  <c r="BY4" i="19"/>
  <c r="BY20" i="15"/>
  <c r="BZ22" i="19"/>
  <c r="BZ21" i="19"/>
  <c r="AL22" i="19"/>
  <c r="BB4" i="18"/>
  <c r="BT4" i="20"/>
  <c r="BN18" i="15"/>
  <c r="AH5" i="19"/>
  <c r="AH4" i="19"/>
  <c r="AH19" i="15"/>
  <c r="CB42" i="17"/>
  <c r="BG36" i="16"/>
  <c r="CA11" i="17"/>
  <c r="BX6" i="17"/>
  <c r="BS42" i="17"/>
  <c r="BJ11" i="17"/>
  <c r="BP23" i="20"/>
  <c r="BP4" i="20"/>
  <c r="BU4" i="19"/>
  <c r="CD5" i="19"/>
  <c r="AX5" i="19"/>
  <c r="BY46" i="17"/>
  <c r="AC36" i="16"/>
  <c r="BU37" i="17"/>
  <c r="BU28" i="17"/>
  <c r="CB28" i="17"/>
  <c r="CF24" i="17"/>
  <c r="AS35" i="16"/>
  <c r="AE5" i="16"/>
  <c r="AQ33" i="16"/>
  <c r="BI4" i="18"/>
  <c r="CB5" i="16"/>
  <c r="BD5" i="16"/>
  <c r="X5" i="16"/>
  <c r="BF32" i="17"/>
  <c r="BU36" i="16"/>
  <c r="CD31" i="17"/>
  <c r="CB24" i="17"/>
  <c r="AM5" i="16"/>
  <c r="BP33" i="16"/>
  <c r="BK36" i="16"/>
  <c r="CF35" i="16"/>
  <c r="BJ36" i="16"/>
  <c r="BW19" i="17"/>
  <c r="CF5" i="16"/>
  <c r="AJ5" i="16"/>
  <c r="D5" i="16"/>
  <c r="BI5" i="16"/>
  <c r="BB33" i="16"/>
  <c r="AO33" i="16"/>
  <c r="BP46" i="17"/>
  <c r="BP37" i="17"/>
  <c r="BO11" i="17"/>
  <c r="BE36" i="16"/>
  <c r="BY23" i="17"/>
  <c r="BN30" i="17"/>
  <c r="AO5" i="16"/>
  <c r="CD6" i="17"/>
  <c r="AH5" i="16"/>
  <c r="BO30" i="17"/>
  <c r="BO28" i="16"/>
  <c r="AI28" i="16"/>
  <c r="CB32" i="12"/>
  <c r="BL106" i="12"/>
  <c r="AT104" i="12"/>
  <c r="BH102" i="12"/>
  <c r="BH108" i="12"/>
  <c r="BQ12" i="12"/>
  <c r="BY104" i="12"/>
  <c r="BL103" i="12"/>
  <c r="BW24" i="17"/>
  <c r="BP96" i="12"/>
  <c r="CF104" i="12"/>
  <c r="BS103" i="12"/>
  <c r="AX108" i="12"/>
  <c r="AX102" i="12"/>
  <c r="BV28" i="16"/>
  <c r="BV96" i="12"/>
  <c r="BH106" i="12"/>
  <c r="AX104" i="12"/>
  <c r="BL102" i="12"/>
  <c r="BC33" i="16"/>
  <c r="BD24" i="12"/>
  <c r="BU24" i="12"/>
  <c r="CB12" i="12"/>
  <c r="CB99" i="12"/>
  <c r="CA99" i="12"/>
  <c r="CC92" i="12"/>
  <c r="BV42" i="12"/>
  <c r="BC139" i="9"/>
  <c r="BM132" i="9"/>
  <c r="BE86" i="12"/>
  <c r="AR111" i="9"/>
  <c r="AR125" i="9"/>
  <c r="BV76" i="9"/>
  <c r="BV15" i="5" s="1"/>
  <c r="BV7" i="5"/>
  <c r="BL140" i="9"/>
  <c r="CC74" i="12"/>
  <c r="AW74" i="12"/>
  <c r="BN40" i="12"/>
  <c r="BD139" i="10"/>
  <c r="BS132" i="9"/>
  <c r="BK86" i="12"/>
  <c r="BX78" i="12"/>
  <c r="AR78" i="12"/>
  <c r="BD74" i="12"/>
  <c r="CE107" i="12"/>
  <c r="CE97" i="12"/>
  <c r="BF31" i="12"/>
  <c r="AS16" i="10"/>
  <c r="BJ134" i="10"/>
  <c r="BJ22" i="10"/>
  <c r="BJ75" i="10" s="1"/>
  <c r="BJ76" i="10" s="1"/>
  <c r="AJ139" i="9"/>
  <c r="AJ136" i="9" s="1"/>
  <c r="BS139" i="10"/>
  <c r="BH134" i="10"/>
  <c r="BH22" i="10"/>
  <c r="BH75" i="10" s="1"/>
  <c r="BH76" i="10" s="1"/>
  <c r="AP141" i="10"/>
  <c r="AP140" i="10" s="1"/>
  <c r="AP16" i="10"/>
  <c r="CE139" i="9"/>
  <c r="CC136" i="9"/>
  <c r="BQ86" i="12"/>
  <c r="BR139" i="10"/>
  <c r="CA17" i="9"/>
  <c r="CA6" i="5"/>
  <c r="BA138" i="10"/>
  <c r="BQ137" i="10"/>
  <c r="BQ136" i="10" s="1"/>
  <c r="AX139" i="9"/>
  <c r="AX136" i="9" s="1"/>
  <c r="AZ86" i="12"/>
  <c r="AU125" i="10"/>
  <c r="AU126" i="10" s="1"/>
  <c r="AU111" i="9"/>
  <c r="AU125" i="9"/>
  <c r="AH125" i="10"/>
  <c r="AH126" i="10" s="1"/>
  <c r="AH125" i="9"/>
  <c r="AH128" i="9" s="1"/>
  <c r="BM78" i="12"/>
  <c r="BQ74" i="12"/>
  <c r="AK76" i="9"/>
  <c r="AK15" i="5" s="1"/>
  <c r="AK7" i="5"/>
  <c r="AK6" i="4"/>
  <c r="BN139" i="10"/>
  <c r="CF141" i="10"/>
  <c r="CF16" i="10"/>
  <c r="AX140" i="9"/>
  <c r="AN139" i="9"/>
  <c r="AH132" i="9"/>
  <c r="CD86" i="12"/>
  <c r="AX86" i="12"/>
  <c r="AY139" i="10"/>
  <c r="BF138" i="10"/>
  <c r="AY75" i="9"/>
  <c r="AR17" i="9"/>
  <c r="AR6" i="5"/>
  <c r="AF11" i="5"/>
  <c r="I10" i="5"/>
  <c r="BP138" i="9"/>
  <c r="BS107" i="12"/>
  <c r="BS97" i="12"/>
  <c r="BT138" i="9"/>
  <c r="Y11" i="5"/>
  <c r="BH138" i="9"/>
  <c r="BH136" i="9" s="1"/>
  <c r="BX138" i="9"/>
  <c r="BX136" i="9" s="1"/>
  <c r="J9" i="3"/>
  <c r="AM136" i="9"/>
  <c r="AV78" i="12"/>
  <c r="BP139" i="9"/>
  <c r="AZ74" i="12"/>
  <c r="BK135" i="9"/>
  <c r="BK132" i="9" s="1"/>
  <c r="AU135" i="10"/>
  <c r="AU132" i="10" s="1"/>
  <c r="BX75" i="10"/>
  <c r="BX76" i="10" s="1"/>
  <c r="BW16" i="10"/>
  <c r="CF86" i="12"/>
  <c r="BJ135" i="10"/>
  <c r="BP75" i="9"/>
  <c r="BF128" i="9"/>
  <c r="BF17" i="9"/>
  <c r="BF6" i="4"/>
  <c r="BF6" i="5"/>
  <c r="M9" i="3"/>
  <c r="CB84" i="6"/>
  <c r="BS10" i="5"/>
  <c r="AF9" i="5"/>
  <c r="CE86" i="12"/>
  <c r="AY86" i="12"/>
  <c r="BL111" i="9"/>
  <c r="CE111" i="9"/>
  <c r="AY111" i="9"/>
  <c r="AT125" i="10"/>
  <c r="AT126" i="10" s="1"/>
  <c r="BN137" i="10"/>
  <c r="BN136" i="10" s="1"/>
  <c r="BU17" i="9"/>
  <c r="BU6" i="5"/>
  <c r="BE140" i="9"/>
  <c r="AN138" i="9"/>
  <c r="AN136" i="9" s="1"/>
  <c r="BE134" i="10"/>
  <c r="BE132" i="10" s="1"/>
  <c r="BE22" i="10"/>
  <c r="BE75" i="10" s="1"/>
  <c r="BE76" i="10" s="1"/>
  <c r="BK75" i="9"/>
  <c r="BG140" i="9"/>
  <c r="CE17" i="9"/>
  <c r="CE6" i="5"/>
  <c r="N10" i="5"/>
  <c r="CA95" i="12"/>
  <c r="CA40" i="12"/>
  <c r="AJ8" i="3"/>
  <c r="BY79" i="6"/>
  <c r="BQ87" i="6"/>
  <c r="BQ82" i="6" s="1"/>
  <c r="K10" i="5"/>
  <c r="BZ10" i="5"/>
  <c r="AT10" i="5"/>
  <c r="AG9" i="5"/>
  <c r="BI40" i="12"/>
  <c r="BI42" i="12" s="1"/>
  <c r="BI95" i="12"/>
  <c r="BZ38" i="7"/>
  <c r="AL38" i="7"/>
  <c r="AZ10" i="5"/>
  <c r="BR9" i="5"/>
  <c r="F9" i="5"/>
  <c r="CE9" i="5"/>
  <c r="AS10" i="5"/>
  <c r="BJ11" i="5"/>
  <c r="AL125" i="9"/>
  <c r="AT16" i="10"/>
  <c r="BO40" i="12"/>
  <c r="BO95" i="12"/>
  <c r="BX38" i="7"/>
  <c r="AR38" i="7"/>
  <c r="CD87" i="6"/>
  <c r="CD83" i="6" s="1"/>
  <c r="BI11" i="5"/>
  <c r="AJ75" i="9"/>
  <c r="BM40" i="12"/>
  <c r="BM95" i="12"/>
  <c r="BM11" i="12"/>
  <c r="BV9" i="5"/>
  <c r="S11" i="5"/>
  <c r="BT95" i="12"/>
  <c r="BT40" i="12"/>
  <c r="BT42" i="12" s="1"/>
  <c r="AN95" i="12"/>
  <c r="AN40" i="12"/>
  <c r="CA87" i="6"/>
  <c r="BC9" i="5"/>
  <c r="AV10" i="5"/>
  <c r="AP11" i="5"/>
  <c r="J11" i="5"/>
  <c r="AA9" i="5"/>
  <c r="AI12" i="30"/>
  <c r="AI4" i="30"/>
  <c r="AI6" i="12" s="1"/>
  <c r="BK4" i="30"/>
  <c r="BK6" i="12"/>
  <c r="BJ39" i="27"/>
  <c r="R39" i="27"/>
  <c r="BF39" i="27"/>
  <c r="W4" i="25"/>
  <c r="BD15" i="33"/>
  <c r="AB4" i="33"/>
  <c r="BC4" i="33"/>
  <c r="AN4" i="33"/>
  <c r="AT4" i="33"/>
  <c r="BG37" i="12"/>
  <c r="BG98" i="12"/>
  <c r="BG92" i="12"/>
  <c r="BN29" i="31"/>
  <c r="AP37" i="12"/>
  <c r="AP98" i="12"/>
  <c r="AP92" i="12"/>
  <c r="AK37" i="12"/>
  <c r="AK98" i="12"/>
  <c r="AK92" i="12"/>
  <c r="I39" i="27"/>
  <c r="BX39" i="27"/>
  <c r="BD39" i="27"/>
  <c r="AV48" i="27"/>
  <c r="O39" i="27"/>
  <c r="AS48" i="27"/>
  <c r="BO15" i="27"/>
  <c r="AJ48" i="27"/>
  <c r="S39" i="27"/>
  <c r="BV39" i="27"/>
  <c r="AQ39" i="27"/>
  <c r="AP48" i="27"/>
  <c r="BM39" i="27"/>
  <c r="AV39" i="27"/>
  <c r="BE71" i="12"/>
  <c r="BK71" i="12"/>
  <c r="BL70" i="12"/>
  <c r="BL108" i="12" s="1"/>
  <c r="BZ5" i="15"/>
  <c r="BI26" i="25"/>
  <c r="AC26" i="25"/>
  <c r="BL26" i="25"/>
  <c r="BP26" i="25"/>
  <c r="E4" i="25"/>
  <c r="CA4" i="25"/>
  <c r="CA9" i="15"/>
  <c r="AU4" i="25"/>
  <c r="AU9" i="15"/>
  <c r="BR4" i="25"/>
  <c r="BR10" i="15"/>
  <c r="BE4" i="25"/>
  <c r="BE8" i="15"/>
  <c r="BW4" i="25"/>
  <c r="BW8" i="15"/>
  <c r="AQ4" i="25"/>
  <c r="AQ8" i="15"/>
  <c r="AS71" i="12"/>
  <c r="AY70" i="12"/>
  <c r="BM5" i="15"/>
  <c r="BS4" i="25"/>
  <c r="BS10" i="15"/>
  <c r="J4" i="25"/>
  <c r="BV62" i="12"/>
  <c r="CC62" i="12"/>
  <c r="AN62" i="12"/>
  <c r="AS62" i="12"/>
  <c r="AL61" i="12"/>
  <c r="BK62" i="12"/>
  <c r="BE62" i="12"/>
  <c r="BX15" i="15"/>
  <c r="BN13" i="15"/>
  <c r="BN18" i="16"/>
  <c r="J5" i="23"/>
  <c r="J19" i="16"/>
  <c r="AX85" i="23"/>
  <c r="AX27" i="23"/>
  <c r="AG19" i="16"/>
  <c r="BD13" i="15"/>
  <c r="BD18" i="16"/>
  <c r="BL19" i="16"/>
  <c r="BL14" i="15"/>
  <c r="BM15" i="15"/>
  <c r="AQ13" i="15"/>
  <c r="AQ18" i="16"/>
  <c r="AZ5" i="23"/>
  <c r="AZ61" i="23" s="1"/>
  <c r="AZ4" i="23"/>
  <c r="AZ17" i="16"/>
  <c r="BC19" i="16"/>
  <c r="BC14" i="15"/>
  <c r="AN27" i="23"/>
  <c r="AN15" i="15" s="1"/>
  <c r="AP13" i="15"/>
  <c r="AP18" i="16"/>
  <c r="BJ4" i="23"/>
  <c r="BB14" i="15"/>
  <c r="BB19" i="16"/>
  <c r="BI4" i="23"/>
  <c r="BI13" i="15"/>
  <c r="BI18" i="16"/>
  <c r="AS4" i="23"/>
  <c r="AS15" i="15"/>
  <c r="AG22" i="3"/>
  <c r="CB12" i="4"/>
  <c r="CC19" i="16"/>
  <c r="CC14" i="15"/>
  <c r="AW5" i="23"/>
  <c r="AW61" i="23" s="1"/>
  <c r="G5" i="23"/>
  <c r="BO23" i="20"/>
  <c r="BO4" i="20"/>
  <c r="AJ85" i="23"/>
  <c r="AJ27" i="23"/>
  <c r="AJ15" i="15" s="1"/>
  <c r="Q18" i="16"/>
  <c r="AJ18" i="16"/>
  <c r="AJ13" i="15"/>
  <c r="D18" i="16"/>
  <c r="BC17" i="23"/>
  <c r="BN23" i="20"/>
  <c r="BN4" i="20"/>
  <c r="CD14" i="34"/>
  <c r="CD4" i="18"/>
  <c r="CE17" i="23"/>
  <c r="CC23" i="20"/>
  <c r="CC4" i="20"/>
  <c r="AX21" i="19"/>
  <c r="AX22" i="19"/>
  <c r="CC14" i="34"/>
  <c r="CC4" i="18"/>
  <c r="BP10" i="4"/>
  <c r="AW85" i="23"/>
  <c r="AW27" i="23"/>
  <c r="AW15" i="15" s="1"/>
  <c r="BW4" i="18"/>
  <c r="BK4" i="18"/>
  <c r="AV22" i="19"/>
  <c r="AV21" i="19"/>
  <c r="BO46" i="17"/>
  <c r="BD4" i="20"/>
  <c r="CD46" i="17"/>
  <c r="BG37" i="17"/>
  <c r="BR5" i="19"/>
  <c r="BR4" i="19"/>
  <c r="BR20" i="15"/>
  <c r="BZ4" i="18"/>
  <c r="CC18" i="15"/>
  <c r="AW18" i="15"/>
  <c r="AR22" i="19"/>
  <c r="CE21" i="19"/>
  <c r="BD10" i="4"/>
  <c r="AF36" i="16"/>
  <c r="BN24" i="17"/>
  <c r="BI37" i="17"/>
  <c r="BU24" i="17"/>
  <c r="BM5" i="19"/>
  <c r="BV4" i="19"/>
  <c r="AP22" i="19"/>
  <c r="CF11" i="17"/>
  <c r="S36" i="16"/>
  <c r="BK24" i="17"/>
  <c r="CC6" i="17"/>
  <c r="BX11" i="17"/>
  <c r="BF11" i="17"/>
  <c r="CA30" i="17"/>
  <c r="AK35" i="16"/>
  <c r="CC11" i="17"/>
  <c r="BJ6" i="17"/>
  <c r="W5" i="16"/>
  <c r="AI33" i="16"/>
  <c r="CB6" i="17"/>
  <c r="CE5" i="15"/>
  <c r="AY5" i="15"/>
  <c r="AY36" i="16"/>
  <c r="CA28" i="16"/>
  <c r="G5" i="16"/>
  <c r="BH33" i="16"/>
  <c r="N36" i="16"/>
  <c r="G36" i="16"/>
  <c r="BM42" i="17"/>
  <c r="AS10" i="16"/>
  <c r="M10" i="16"/>
  <c r="BH5" i="16"/>
  <c r="BI6" i="17"/>
  <c r="AC5" i="16"/>
  <c r="BL51" i="17"/>
  <c r="AT33" i="16"/>
  <c r="CD33" i="16"/>
  <c r="AJ36" i="16"/>
  <c r="D36" i="16"/>
  <c r="BZ34" i="17"/>
  <c r="Q36" i="16"/>
  <c r="BN37" i="17"/>
  <c r="Z36" i="16"/>
  <c r="AG36" i="16"/>
  <c r="CF34" i="17"/>
  <c r="BW23" i="17"/>
  <c r="CC32" i="12"/>
  <c r="BM5" i="16"/>
  <c r="CD5" i="16"/>
  <c r="BF5" i="16"/>
  <c r="CB96" i="12"/>
  <c r="BT32" i="12"/>
  <c r="CC106" i="12"/>
  <c r="AK36" i="16"/>
  <c r="BD106" i="12"/>
  <c r="AL104" i="12"/>
  <c r="BZ32" i="12"/>
  <c r="BI12" i="12"/>
  <c r="BI99" i="12"/>
  <c r="BQ104" i="12"/>
  <c r="BD103" i="12"/>
  <c r="BX104" i="12"/>
  <c r="BK103" i="12"/>
  <c r="AH108" i="12"/>
  <c r="AH102" i="12"/>
  <c r="AZ106" i="12"/>
  <c r="AP104" i="12"/>
  <c r="BQ24" i="12"/>
  <c r="BI24" i="12"/>
  <c r="BT12" i="12"/>
  <c r="BT99" i="12"/>
  <c r="BS99" i="12"/>
  <c r="BS12" i="12"/>
  <c r="CE12" i="12"/>
  <c r="CE99" i="12"/>
  <c r="BJ99" i="12"/>
  <c r="BJ12" i="12"/>
  <c r="BX32" i="12"/>
  <c r="AR32" i="12"/>
  <c r="BK32" i="12"/>
  <c r="BS24" i="12"/>
  <c r="BX42" i="12"/>
  <c r="BO42" i="12"/>
  <c r="AU139" i="9"/>
  <c r="AJ111" i="9"/>
  <c r="AJ125" i="9"/>
  <c r="BB78" i="12"/>
  <c r="BN76" i="9"/>
  <c r="BN15" i="5" s="1"/>
  <c r="BN7" i="5"/>
  <c r="BD86" i="12"/>
  <c r="BU139" i="10"/>
  <c r="BU136" i="10" s="1"/>
  <c r="CB138" i="10"/>
  <c r="CB136" i="10" s="1"/>
  <c r="AV138" i="10"/>
  <c r="AV136" i="10" s="1"/>
  <c r="BG32" i="12"/>
  <c r="CC132" i="10"/>
  <c r="CB74" i="12"/>
  <c r="AS140" i="10"/>
  <c r="AJ22" i="10"/>
  <c r="AJ75" i="10" s="1"/>
  <c r="AJ76" i="10" s="1"/>
  <c r="AJ134" i="10"/>
  <c r="BA137" i="10"/>
  <c r="BJ86" i="12"/>
  <c r="AW125" i="10"/>
  <c r="AW126" i="10" s="1"/>
  <c r="BG78" i="12"/>
  <c r="BS74" i="12"/>
  <c r="BZ138" i="10"/>
  <c r="AT138" i="10"/>
  <c r="AT136" i="10" s="1"/>
  <c r="BM102" i="12"/>
  <c r="AI134" i="10"/>
  <c r="AI22" i="10"/>
  <c r="AI75" i="10" s="1"/>
  <c r="AI76" i="10" s="1"/>
  <c r="BI137" i="10"/>
  <c r="BI136" i="10" s="1"/>
  <c r="BW139" i="9"/>
  <c r="BU136" i="9"/>
  <c r="BN78" i="12"/>
  <c r="BR74" i="12"/>
  <c r="BS17" i="9"/>
  <c r="BS128" i="9"/>
  <c r="BS6" i="5"/>
  <c r="BH137" i="10"/>
  <c r="AP139" i="9"/>
  <c r="CB136" i="9"/>
  <c r="AM111" i="9"/>
  <c r="AM125" i="9"/>
  <c r="BI139" i="10"/>
  <c r="BX138" i="10"/>
  <c r="AR138" i="10"/>
  <c r="BZ17" i="9"/>
  <c r="BZ6" i="5"/>
  <c r="CC138" i="10"/>
  <c r="CC136" i="10" s="1"/>
  <c r="BN141" i="10"/>
  <c r="BN140" i="10" s="1"/>
  <c r="BN16" i="10"/>
  <c r="AP140" i="9"/>
  <c r="AI138" i="9"/>
  <c r="AI136" i="9" s="1"/>
  <c r="BP135" i="9"/>
  <c r="BY111" i="9"/>
  <c r="BY135" i="9"/>
  <c r="BY132" i="9" s="1"/>
  <c r="CE74" i="12"/>
  <c r="AY74" i="12"/>
  <c r="AQ75" i="9"/>
  <c r="AQ6" i="4" s="1"/>
  <c r="AJ17" i="9"/>
  <c r="AJ6" i="5"/>
  <c r="AJ6" i="4"/>
  <c r="BA32" i="12"/>
  <c r="X11" i="5"/>
  <c r="BP12" i="12"/>
  <c r="BP99" i="12"/>
  <c r="AZ12" i="12"/>
  <c r="AZ99" i="12"/>
  <c r="AJ12" i="12"/>
  <c r="AJ99" i="12"/>
  <c r="BC136" i="9"/>
  <c r="BL138" i="9"/>
  <c r="AL136" i="10"/>
  <c r="CE83" i="6"/>
  <c r="I11" i="5"/>
  <c r="AU136" i="9"/>
  <c r="BP16" i="10"/>
  <c r="AJ140" i="10"/>
  <c r="AN82" i="6"/>
  <c r="CB78" i="12"/>
  <c r="BP139" i="10"/>
  <c r="AR139" i="9"/>
  <c r="AM135" i="9"/>
  <c r="AM132" i="9" s="1"/>
  <c r="AZ75" i="10"/>
  <c r="AZ76" i="10" s="1"/>
  <c r="AR138" i="9"/>
  <c r="AR136" i="9" s="1"/>
  <c r="BB135" i="10"/>
  <c r="BB132" i="10" s="1"/>
  <c r="BO75" i="10"/>
  <c r="BO76" i="10" s="1"/>
  <c r="AU75" i="9"/>
  <c r="AX128" i="9"/>
  <c r="AX6" i="5"/>
  <c r="AX6" i="4"/>
  <c r="AX17" i="9"/>
  <c r="BJ40" i="12"/>
  <c r="BJ95" i="12"/>
  <c r="Y8" i="3"/>
  <c r="AI96" i="12"/>
  <c r="X9" i="5"/>
  <c r="CD139" i="9"/>
  <c r="AP75" i="10"/>
  <c r="AP76" i="10" s="1"/>
  <c r="BP132" i="9"/>
  <c r="BF137" i="10"/>
  <c r="BF136" i="10" s="1"/>
  <c r="AT17" i="9"/>
  <c r="AT6" i="5"/>
  <c r="BU141" i="10"/>
  <c r="BU140" i="10" s="1"/>
  <c r="BU16" i="10"/>
  <c r="AW17" i="9"/>
  <c r="AW6" i="5"/>
  <c r="BG138" i="9"/>
  <c r="BG136" i="9" s="1"/>
  <c r="BZ75" i="9"/>
  <c r="AT75" i="9"/>
  <c r="AT128" i="9" s="1"/>
  <c r="BU75" i="9"/>
  <c r="BU6" i="4" s="1"/>
  <c r="AN75" i="9"/>
  <c r="BU87" i="6"/>
  <c r="CF138" i="9"/>
  <c r="CB75" i="10"/>
  <c r="CB76" i="10" s="1"/>
  <c r="AV75" i="10"/>
  <c r="AV76" i="10" s="1"/>
  <c r="BW17" i="9"/>
  <c r="BW6" i="4"/>
  <c r="BW6" i="5"/>
  <c r="BK140" i="10"/>
  <c r="L9" i="3"/>
  <c r="AD9" i="5"/>
  <c r="BV83" i="6"/>
  <c r="BE9" i="5"/>
  <c r="BH82" i="6"/>
  <c r="BI10" i="5"/>
  <c r="L10" i="5"/>
  <c r="AU11" i="5"/>
  <c r="W11" i="5"/>
  <c r="BA9" i="5"/>
  <c r="U9" i="5"/>
  <c r="AL11" i="5"/>
  <c r="BS11" i="5"/>
  <c r="CA83" i="6"/>
  <c r="AA9" i="3"/>
  <c r="AX10" i="5"/>
  <c r="R10" i="5"/>
  <c r="BH9" i="5"/>
  <c r="AB9" i="5"/>
  <c r="AK11" i="5"/>
  <c r="BH16" i="10"/>
  <c r="AN10" i="5"/>
  <c r="BE10" i="5"/>
  <c r="AX9" i="5"/>
  <c r="CE11" i="5"/>
  <c r="BG11" i="5"/>
  <c r="AJ11" i="5"/>
  <c r="W9" i="5"/>
  <c r="AE10" i="5"/>
  <c r="AT4" i="30"/>
  <c r="AT6" i="12" s="1"/>
  <c r="AT12" i="30"/>
  <c r="BF37" i="12"/>
  <c r="BF98" i="12"/>
  <c r="BF92" i="12"/>
  <c r="BE39" i="27"/>
  <c r="X39" i="27"/>
  <c r="AH4" i="25"/>
  <c r="AH8" i="15"/>
  <c r="BA4" i="25"/>
  <c r="BA8" i="15"/>
  <c r="D4" i="25"/>
  <c r="BC15" i="33"/>
  <c r="AY12" i="30"/>
  <c r="AY4" i="30"/>
  <c r="AY6" i="12" s="1"/>
  <c r="BE4" i="30"/>
  <c r="BE6" i="12" s="1"/>
  <c r="BE12" i="30"/>
  <c r="BB4" i="30"/>
  <c r="BB6" i="12" s="1"/>
  <c r="BB12" i="30"/>
  <c r="V4" i="30"/>
  <c r="BS4" i="30"/>
  <c r="BS6" i="12"/>
  <c r="AM12" i="30"/>
  <c r="AM4" i="30"/>
  <c r="AM6" i="12" s="1"/>
  <c r="G4" i="30"/>
  <c r="AO98" i="12"/>
  <c r="AO92" i="12"/>
  <c r="AO37" i="12"/>
  <c r="AN39" i="27"/>
  <c r="G39" i="27"/>
  <c r="BC39" i="27"/>
  <c r="BR39" i="27"/>
  <c r="CF15" i="27"/>
  <c r="CF39" i="27"/>
  <c r="BO39" i="27"/>
  <c r="K39" i="27"/>
  <c r="AQ48" i="27"/>
  <c r="AX48" i="27"/>
  <c r="CC15" i="27"/>
  <c r="BV15" i="27"/>
  <c r="AS39" i="27"/>
  <c r="AW71" i="12"/>
  <c r="BC71" i="12"/>
  <c r="BD70" i="12"/>
  <c r="AP39" i="27"/>
  <c r="BX4" i="25"/>
  <c r="BX8" i="15"/>
  <c r="CB4" i="25"/>
  <c r="CB10" i="15"/>
  <c r="AV4" i="25"/>
  <c r="AV10" i="15"/>
  <c r="BI4" i="25"/>
  <c r="BI8" i="15"/>
  <c r="AF26" i="25"/>
  <c r="BF4" i="25"/>
  <c r="BF8" i="15"/>
  <c r="BW26" i="25"/>
  <c r="AQ26" i="25"/>
  <c r="T4" i="25"/>
  <c r="BC4" i="25"/>
  <c r="BC10" i="15"/>
  <c r="BG62" i="12"/>
  <c r="BN17" i="24"/>
  <c r="BN14" i="6"/>
  <c r="BU62" i="12"/>
  <c r="BV26" i="25"/>
  <c r="BJ62" i="12"/>
  <c r="BK61" i="12"/>
  <c r="BZ62" i="12"/>
  <c r="BZ99" i="12" s="1"/>
  <c r="AK62" i="12"/>
  <c r="BY62" i="12"/>
  <c r="BY99" i="12" s="1"/>
  <c r="AL4" i="25"/>
  <c r="AP62" i="12"/>
  <c r="BF38" i="12"/>
  <c r="BF93" i="12"/>
  <c r="BF11" i="12"/>
  <c r="BP15" i="15"/>
  <c r="AU5" i="23"/>
  <c r="AU61" i="23" s="1"/>
  <c r="AU4" i="23"/>
  <c r="AU17" i="16"/>
  <c r="AP85" i="23"/>
  <c r="AP27" i="23"/>
  <c r="CC18" i="16"/>
  <c r="CC13" i="15"/>
  <c r="Y19" i="16"/>
  <c r="BE15" i="15"/>
  <c r="AI13" i="15"/>
  <c r="AI18" i="16"/>
  <c r="AR5" i="23"/>
  <c r="AR61" i="23" s="1"/>
  <c r="AR4" i="23"/>
  <c r="AR17" i="16"/>
  <c r="BB93" i="12"/>
  <c r="BB11" i="12"/>
  <c r="BB38" i="12"/>
  <c r="AU19" i="16"/>
  <c r="AU14" i="15"/>
  <c r="AU85" i="23"/>
  <c r="AU27" i="23"/>
  <c r="AU15" i="15" s="1"/>
  <c r="AH13" i="15"/>
  <c r="AH18" i="16"/>
  <c r="BM65" i="23"/>
  <c r="BA93" i="12"/>
  <c r="BA11" i="12"/>
  <c r="BA38" i="12"/>
  <c r="AT19" i="16"/>
  <c r="AT14" i="15"/>
  <c r="BA4" i="23"/>
  <c r="BA13" i="15"/>
  <c r="BA18" i="16"/>
  <c r="AY19" i="16"/>
  <c r="AY14" i="15"/>
  <c r="AA19" i="16"/>
  <c r="CA5" i="23"/>
  <c r="CA61" i="23" s="1"/>
  <c r="CA17" i="16"/>
  <c r="AV5" i="23"/>
  <c r="AV61" i="23" s="1"/>
  <c r="AV17" i="16"/>
  <c r="P5" i="23"/>
  <c r="P4" i="23"/>
  <c r="P17" i="16"/>
  <c r="BG17" i="23"/>
  <c r="BG23" i="20"/>
  <c r="BG4" i="20"/>
  <c r="AW18" i="16"/>
  <c r="AW13" i="15"/>
  <c r="BF23" i="20"/>
  <c r="BF4" i="20"/>
  <c r="BV4" i="18"/>
  <c r="AY17" i="23"/>
  <c r="AY5" i="23"/>
  <c r="AY61" i="23" s="1"/>
  <c r="BU23" i="20"/>
  <c r="BU4" i="20"/>
  <c r="AA21" i="19"/>
  <c r="AA22" i="19"/>
  <c r="BU4" i="18"/>
  <c r="BH10" i="4"/>
  <c r="BF15" i="15"/>
  <c r="CC5" i="23"/>
  <c r="CC61" i="23" s="1"/>
  <c r="BO4" i="18"/>
  <c r="BC4" i="18"/>
  <c r="BY51" i="17"/>
  <c r="BQ5" i="19"/>
  <c r="BQ4" i="19"/>
  <c r="BQ20" i="15"/>
  <c r="BR22" i="19"/>
  <c r="BR21" i="19"/>
  <c r="AT4" i="18"/>
  <c r="BF18" i="15"/>
  <c r="BY22" i="19"/>
  <c r="BY21" i="19"/>
  <c r="BT10" i="4"/>
  <c r="BT42" i="17"/>
  <c r="BZ37" i="17"/>
  <c r="E36" i="16"/>
  <c r="BS11" i="17"/>
  <c r="BP6" i="17"/>
  <c r="CF23" i="20"/>
  <c r="CF4" i="20"/>
  <c r="AJ23" i="20"/>
  <c r="AJ4" i="20"/>
  <c r="BM4" i="19"/>
  <c r="BV5" i="19"/>
  <c r="BQ46" i="17"/>
  <c r="CA51" i="17"/>
  <c r="BP11" i="17"/>
  <c r="BS30" i="17"/>
  <c r="BT28" i="17"/>
  <c r="BX24" i="17"/>
  <c r="U35" i="16"/>
  <c r="O5" i="16"/>
  <c r="BA4" i="18"/>
  <c r="BC36" i="16"/>
  <c r="BL11" i="17"/>
  <c r="BC28" i="16"/>
  <c r="BT24" i="17"/>
  <c r="AZ33" i="16"/>
  <c r="M36" i="16"/>
  <c r="BK37" i="17"/>
  <c r="CC34" i="17"/>
  <c r="AT36" i="16"/>
  <c r="AB5" i="16"/>
  <c r="BY5" i="16"/>
  <c r="AL33" i="16"/>
  <c r="BN33" i="16"/>
  <c r="BH36" i="16"/>
  <c r="BL36" i="16"/>
  <c r="BR33" i="17"/>
  <c r="BR32" i="16"/>
  <c r="BF36" i="16"/>
  <c r="BF30" i="17"/>
  <c r="BU32" i="12"/>
  <c r="AG5" i="16"/>
  <c r="BF6" i="17"/>
  <c r="Z5" i="16"/>
  <c r="BL32" i="12"/>
  <c r="BU106" i="12"/>
  <c r="AV106" i="12"/>
  <c r="CC103" i="12"/>
  <c r="CC42" i="12"/>
  <c r="BR32" i="12"/>
  <c r="CB32" i="17"/>
  <c r="CA106" i="12"/>
  <c r="BI104" i="12"/>
  <c r="AV42" i="12"/>
  <c r="AV103" i="12"/>
  <c r="BR5" i="15"/>
  <c r="BZ106" i="12"/>
  <c r="BP104" i="12"/>
  <c r="BC42" i="12"/>
  <c r="BC103" i="12"/>
  <c r="BK24" i="12"/>
  <c r="BV28" i="17"/>
  <c r="AX28" i="16"/>
  <c r="AR106" i="12"/>
  <c r="AH104" i="12"/>
  <c r="CA33" i="16"/>
  <c r="AU33" i="16"/>
  <c r="BM24" i="12"/>
  <c r="BL12" i="12"/>
  <c r="BK99" i="12"/>
  <c r="BK12" i="12"/>
  <c r="BG104" i="12"/>
  <c r="AR42" i="12"/>
  <c r="AS106" i="12"/>
  <c r="CC86" i="12"/>
  <c r="AW86" i="12"/>
  <c r="BY107" i="12"/>
  <c r="BY97" i="12"/>
  <c r="BF76" i="9"/>
  <c r="BF15" i="5" s="1"/>
  <c r="BF7" i="5"/>
  <c r="BU74" i="12"/>
  <c r="AL134" i="10"/>
  <c r="AL22" i="10"/>
  <c r="AL75" i="10" s="1"/>
  <c r="AL76" i="10" s="1"/>
  <c r="AS136" i="10"/>
  <c r="BC132" i="9"/>
  <c r="BP78" i="12"/>
  <c r="AV74" i="12"/>
  <c r="BW107" i="12"/>
  <c r="BW97" i="12"/>
  <c r="CD31" i="12"/>
  <c r="AX31" i="12"/>
  <c r="BY16" i="10"/>
  <c r="AK16" i="10"/>
  <c r="AR137" i="10"/>
  <c r="BB132" i="9"/>
  <c r="BK139" i="10"/>
  <c r="AZ137" i="10"/>
  <c r="AZ136" i="10" s="1"/>
  <c r="BY140" i="9"/>
  <c r="BM136" i="9"/>
  <c r="BI86" i="12"/>
  <c r="BJ139" i="10"/>
  <c r="BJ136" i="10" s="1"/>
  <c r="BK17" i="9"/>
  <c r="BK6" i="5"/>
  <c r="BK6" i="4"/>
  <c r="CF134" i="10"/>
  <c r="CF22" i="10"/>
  <c r="CF75" i="10" s="1"/>
  <c r="CF76" i="10" s="1"/>
  <c r="AY137" i="10"/>
  <c r="AY136" i="10" s="1"/>
  <c r="BH140" i="9"/>
  <c r="BX86" i="12"/>
  <c r="AR86" i="12"/>
  <c r="CD125" i="10"/>
  <c r="CD126" i="10" s="1"/>
  <c r="CD125" i="9"/>
  <c r="BE78" i="12"/>
  <c r="BI74" i="12"/>
  <c r="BR17" i="9"/>
  <c r="BR6" i="5"/>
  <c r="BM138" i="10"/>
  <c r="BM136" i="10" s="1"/>
  <c r="AL132" i="10"/>
  <c r="AV141" i="10"/>
  <c r="AV140" i="10" s="1"/>
  <c r="AV16" i="10"/>
  <c r="AH140" i="9"/>
  <c r="BZ136" i="9"/>
  <c r="BH135" i="9"/>
  <c r="BU125" i="9"/>
  <c r="BV86" i="12"/>
  <c r="BQ111" i="9"/>
  <c r="BQ125" i="9"/>
  <c r="BQ128" i="9" s="1"/>
  <c r="BQ135" i="9"/>
  <c r="BQ132" i="9" s="1"/>
  <c r="CA78" i="12"/>
  <c r="CE139" i="10"/>
  <c r="AQ139" i="10"/>
  <c r="CD138" i="10"/>
  <c r="AX138" i="10"/>
  <c r="AI75" i="9"/>
  <c r="BY32" i="12"/>
  <c r="BZ87" i="6"/>
  <c r="P11" i="5"/>
  <c r="CF12" i="12"/>
  <c r="CF99" i="12"/>
  <c r="AV138" i="9"/>
  <c r="AV136" i="9" s="1"/>
  <c r="BV10" i="5"/>
  <c r="BQ75" i="10"/>
  <c r="BQ76" i="10" s="1"/>
  <c r="BP140" i="10"/>
  <c r="AN16" i="10"/>
  <c r="CF139" i="9"/>
  <c r="BP74" i="12"/>
  <c r="AR139" i="10"/>
  <c r="BK135" i="10"/>
  <c r="BK132" i="10" s="1"/>
  <c r="BZ138" i="9"/>
  <c r="BY14" i="5"/>
  <c r="BG16" i="10"/>
  <c r="BN42" i="12"/>
  <c r="AP128" i="9"/>
  <c r="AP17" i="9"/>
  <c r="AP6" i="4"/>
  <c r="AP6" i="5"/>
  <c r="E9" i="3"/>
  <c r="BK10" i="5"/>
  <c r="CB9" i="5"/>
  <c r="P9" i="5"/>
  <c r="BW86" i="12"/>
  <c r="AQ86" i="12"/>
  <c r="BD111" i="9"/>
  <c r="BW111" i="9"/>
  <c r="AQ111" i="9"/>
  <c r="AQ125" i="9"/>
  <c r="BV139" i="9"/>
  <c r="BV136" i="9" s="1"/>
  <c r="BF136" i="9"/>
  <c r="BU140" i="9"/>
  <c r="AW140" i="9"/>
  <c r="BO140" i="9"/>
  <c r="CE138" i="9"/>
  <c r="CE136" i="9" s="1"/>
  <c r="BG138" i="10"/>
  <c r="BU134" i="10"/>
  <c r="BU132" i="10" s="1"/>
  <c r="BU22" i="10"/>
  <c r="BU75" i="10" s="1"/>
  <c r="BU76" i="10" s="1"/>
  <c r="AW75" i="9"/>
  <c r="AW128" i="9" s="1"/>
  <c r="AU16" i="10"/>
  <c r="BS136" i="9"/>
  <c r="AS17" i="9"/>
  <c r="AS6" i="5"/>
  <c r="BO17" i="9"/>
  <c r="BO128" i="9"/>
  <c r="BO6" i="4"/>
  <c r="BO6" i="5"/>
  <c r="BS95" i="12"/>
  <c r="BS40" i="12"/>
  <c r="BS42" i="12" s="1"/>
  <c r="AU95" i="12"/>
  <c r="AU40" i="12"/>
  <c r="AI8" i="3"/>
  <c r="AI10" i="5"/>
  <c r="AK10" i="5"/>
  <c r="BR10" i="5"/>
  <c r="CC9" i="5"/>
  <c r="Y9" i="5"/>
  <c r="N9" i="5"/>
  <c r="BJ38" i="7"/>
  <c r="AR10" i="5"/>
  <c r="BB9" i="5"/>
  <c r="BK11" i="5"/>
  <c r="CB11" i="5"/>
  <c r="S9" i="5"/>
  <c r="BU84" i="6"/>
  <c r="N11" i="5"/>
  <c r="AL125" i="10"/>
  <c r="AL126" i="10" s="1"/>
  <c r="AL16" i="10"/>
  <c r="CE40" i="12"/>
  <c r="BG40" i="12"/>
  <c r="BG95" i="12"/>
  <c r="AI40" i="12"/>
  <c r="AI95" i="12"/>
  <c r="BP38" i="7"/>
  <c r="AJ38" i="7"/>
  <c r="M11" i="5"/>
  <c r="BF11" i="5"/>
  <c r="CC40" i="12"/>
  <c r="CC11" i="12"/>
  <c r="BE40" i="12"/>
  <c r="BE95" i="12"/>
  <c r="H10" i="5"/>
  <c r="Z9" i="5"/>
  <c r="AI11" i="5"/>
  <c r="BJ9" i="5"/>
  <c r="BL95" i="12"/>
  <c r="BL40" i="12"/>
  <c r="BL42" i="12" s="1"/>
  <c r="AU9" i="5"/>
  <c r="O9" i="5"/>
  <c r="BT10" i="5"/>
  <c r="AH11" i="5"/>
  <c r="BW9" i="5"/>
  <c r="K9" i="5"/>
  <c r="BZ4" i="30"/>
  <c r="BZ6" i="12"/>
  <c r="N4" i="30"/>
  <c r="AB39" i="27"/>
  <c r="BY15" i="27"/>
  <c r="AT15" i="33"/>
  <c r="BX4" i="34"/>
  <c r="CA4" i="33"/>
  <c r="O4" i="33"/>
  <c r="BQ4" i="33"/>
  <c r="AK4" i="33"/>
  <c r="E4" i="33"/>
  <c r="N4" i="33"/>
  <c r="R4" i="33"/>
  <c r="AY4" i="31"/>
  <c r="AT29" i="31"/>
  <c r="AQ12" i="30"/>
  <c r="AQ4" i="30"/>
  <c r="AQ6" i="12" s="1"/>
  <c r="BK29" i="31"/>
  <c r="AX29" i="31"/>
  <c r="AZ37" i="12"/>
  <c r="AZ92" i="12"/>
  <c r="BY39" i="27"/>
  <c r="AF39" i="27"/>
  <c r="BR15" i="27"/>
  <c r="AL39" i="27"/>
  <c r="AT39" i="27"/>
  <c r="BX15" i="27"/>
  <c r="AK48" i="27"/>
  <c r="BP39" i="27"/>
  <c r="AJ39" i="27"/>
  <c r="AZ39" i="27"/>
  <c r="BN39" i="27"/>
  <c r="BG39" i="27"/>
  <c r="AX39" i="27"/>
  <c r="AW39" i="27"/>
  <c r="BU39" i="27"/>
  <c r="AO71" i="12"/>
  <c r="AU71" i="12"/>
  <c r="AV70" i="12"/>
  <c r="BH4" i="25"/>
  <c r="BH8" i="15"/>
  <c r="AR4" i="25"/>
  <c r="AR8" i="15"/>
  <c r="BA26" i="25"/>
  <c r="N4" i="25"/>
  <c r="BS5" i="15"/>
  <c r="AM5" i="15"/>
  <c r="BJ4" i="25"/>
  <c r="BJ10" i="15"/>
  <c r="CC4" i="25"/>
  <c r="CC8" i="15"/>
  <c r="BO4" i="25"/>
  <c r="BO8" i="15"/>
  <c r="AI4" i="25"/>
  <c r="AI8" i="15"/>
  <c r="L4" i="25"/>
  <c r="BQ71" i="12"/>
  <c r="AK71" i="12"/>
  <c r="AQ70" i="12"/>
  <c r="BE5" i="15"/>
  <c r="AM4" i="25"/>
  <c r="AM10" i="15"/>
  <c r="AI62" i="12"/>
  <c r="BM17" i="24"/>
  <c r="BM14" i="6"/>
  <c r="BB62" i="12"/>
  <c r="BC61" i="12"/>
  <c r="BR62" i="12"/>
  <c r="BC62" i="12"/>
  <c r="BC99" i="12" s="1"/>
  <c r="BF62" i="12"/>
  <c r="AQ61" i="12"/>
  <c r="AX38" i="12"/>
  <c r="AX93" i="12"/>
  <c r="AX11" i="12"/>
  <c r="BH15" i="15"/>
  <c r="BF5" i="23"/>
  <c r="BF61" i="23" s="1"/>
  <c r="BF14" i="15"/>
  <c r="BF19" i="16"/>
  <c r="AH85" i="23"/>
  <c r="AH27" i="23"/>
  <c r="BU18" i="16"/>
  <c r="BU13" i="15"/>
  <c r="BU5" i="23"/>
  <c r="BU61" i="23" s="1"/>
  <c r="BU4" i="23"/>
  <c r="BU17" i="16"/>
  <c r="Q19" i="16"/>
  <c r="AA18" i="16"/>
  <c r="AJ5" i="23"/>
  <c r="AJ61" i="23" s="1"/>
  <c r="AJ17" i="16"/>
  <c r="AT93" i="12"/>
  <c r="AT11" i="12"/>
  <c r="AT38" i="12"/>
  <c r="AM19" i="16"/>
  <c r="AM14" i="15"/>
  <c r="AM85" i="23"/>
  <c r="AM27" i="23"/>
  <c r="Z18" i="16"/>
  <c r="BV4" i="23"/>
  <c r="BV5" i="23"/>
  <c r="BV61" i="23" s="1"/>
  <c r="BV17" i="16"/>
  <c r="AS93" i="12"/>
  <c r="AS11" i="12"/>
  <c r="AS38" i="12"/>
  <c r="AL19" i="16"/>
  <c r="AL14" i="15"/>
  <c r="CD74" i="23"/>
  <c r="U4" i="23"/>
  <c r="BU14" i="15"/>
  <c r="BU19" i="16"/>
  <c r="AQ38" i="12"/>
  <c r="AQ93" i="12"/>
  <c r="AQ11" i="12"/>
  <c r="BQ5" i="23"/>
  <c r="BQ61" i="23" s="1"/>
  <c r="BQ4" i="23"/>
  <c r="BQ17" i="16"/>
  <c r="BC5" i="23"/>
  <c r="BC61" i="23" s="1"/>
  <c r="W5" i="23"/>
  <c r="AY23" i="20"/>
  <c r="AY4" i="20"/>
  <c r="BY15" i="15"/>
  <c r="AO18" i="16"/>
  <c r="AO13" i="15"/>
  <c r="CA17" i="23"/>
  <c r="CA4" i="23" s="1"/>
  <c r="AX23" i="20"/>
  <c r="AX4" i="20"/>
  <c r="BN4" i="18"/>
  <c r="BR17" i="23"/>
  <c r="BP4" i="23"/>
  <c r="BM23" i="20"/>
  <c r="BM4" i="20"/>
  <c r="CC31" i="19"/>
  <c r="CC14" i="19"/>
  <c r="CC49" i="16"/>
  <c r="CC21" i="15"/>
  <c r="CC43" i="6"/>
  <c r="CC99" i="9"/>
  <c r="BM4" i="18"/>
  <c r="AZ10" i="4"/>
  <c r="AO85" i="23"/>
  <c r="AO27" i="23"/>
  <c r="BG4" i="18"/>
  <c r="AU4" i="18"/>
  <c r="CF31" i="19"/>
  <c r="CF14" i="19"/>
  <c r="CF49" i="16"/>
  <c r="CF21" i="15"/>
  <c r="CF99" i="9"/>
  <c r="CF43" i="6"/>
  <c r="BG46" i="17"/>
  <c r="BX4" i="19"/>
  <c r="BV46" i="17"/>
  <c r="CE37" i="17"/>
  <c r="AI5" i="23"/>
  <c r="AI61" i="23" s="1"/>
  <c r="BJ5" i="19"/>
  <c r="BJ4" i="19"/>
  <c r="BJ20" i="15"/>
  <c r="BU18" i="15"/>
  <c r="AO4" i="19"/>
  <c r="AO5" i="19"/>
  <c r="AO19" i="15"/>
  <c r="BQ22" i="19"/>
  <c r="BQ21" i="19"/>
  <c r="AN10" i="4"/>
  <c r="AV4" i="20"/>
  <c r="BO36" i="16"/>
  <c r="BZ28" i="17"/>
  <c r="BF24" i="17"/>
  <c r="BM24" i="17"/>
  <c r="BH23" i="20"/>
  <c r="BH4" i="20"/>
  <c r="BL23" i="20"/>
  <c r="BE5" i="19"/>
  <c r="BN4" i="19"/>
  <c r="BG6" i="17"/>
  <c r="BR46" i="17"/>
  <c r="BW28" i="17"/>
  <c r="BU6" i="17"/>
  <c r="CE6" i="17"/>
  <c r="CD11" i="17"/>
  <c r="CA5" i="17"/>
  <c r="BK30" i="17"/>
  <c r="CF16" i="17"/>
  <c r="M35" i="16"/>
  <c r="BU11" i="17"/>
  <c r="CA5" i="16"/>
  <c r="CE33" i="16"/>
  <c r="BT5" i="16"/>
  <c r="BW5" i="15"/>
  <c r="AQ5" i="15"/>
  <c r="AA36" i="16"/>
  <c r="CA28" i="17"/>
  <c r="AR33" i="16"/>
  <c r="BY36" i="16"/>
  <c r="BB36" i="16"/>
  <c r="AU36" i="16"/>
  <c r="BZ33" i="17"/>
  <c r="BZ32" i="16"/>
  <c r="CC42" i="17"/>
  <c r="BZ24" i="17"/>
  <c r="E10" i="16"/>
  <c r="BO19" i="17"/>
  <c r="BX5" i="16"/>
  <c r="BY6" i="17"/>
  <c r="BA5" i="16"/>
  <c r="U5" i="16"/>
  <c r="BQ33" i="16"/>
  <c r="CB51" i="17"/>
  <c r="BP28" i="17"/>
  <c r="CC33" i="16"/>
  <c r="AX33" i="16"/>
  <c r="BH46" i="17"/>
  <c r="BH37" i="17"/>
  <c r="AB36" i="16"/>
  <c r="AV32" i="16"/>
  <c r="BR34" i="17"/>
  <c r="J36" i="16"/>
  <c r="I36" i="16"/>
  <c r="BX34" i="17"/>
  <c r="BY33" i="17"/>
  <c r="BY32" i="16"/>
  <c r="BM32" i="12"/>
  <c r="BV6" i="17"/>
  <c r="CE30" i="17"/>
  <c r="CE28" i="16"/>
  <c r="BD32" i="12"/>
  <c r="Q5" i="16"/>
  <c r="BM106" i="12"/>
  <c r="AN106" i="12"/>
  <c r="BU103" i="12"/>
  <c r="BU42" i="12"/>
  <c r="AT32" i="12"/>
  <c r="BI36" i="16"/>
  <c r="BS106" i="12"/>
  <c r="BA104" i="12"/>
  <c r="AN42" i="12"/>
  <c r="AN103" i="12"/>
  <c r="BO24" i="17"/>
  <c r="BB5" i="15"/>
  <c r="BR106" i="12"/>
  <c r="BH104" i="12"/>
  <c r="AU103" i="12"/>
  <c r="BC24" i="12"/>
  <c r="BN28" i="16"/>
  <c r="AP28" i="16"/>
  <c r="BT32" i="17"/>
  <c r="AJ106" i="12"/>
  <c r="BY103" i="12"/>
  <c r="BT24" i="12"/>
  <c r="BA24" i="12"/>
  <c r="AV12" i="12"/>
  <c r="BZ12" i="12"/>
  <c r="AU99" i="12"/>
  <c r="AU12" i="12"/>
  <c r="BP32" i="12"/>
  <c r="AJ32" i="12"/>
  <c r="BC32" i="12"/>
  <c r="BK138" i="10"/>
  <c r="CF135" i="10"/>
  <c r="CF111" i="9"/>
  <c r="CF125" i="9"/>
  <c r="BZ78" i="12"/>
  <c r="AX76" i="9"/>
  <c r="AX15" i="5" s="1"/>
  <c r="AX7" i="5"/>
  <c r="CB86" i="12"/>
  <c r="AV86" i="12"/>
  <c r="BM139" i="10"/>
  <c r="BT138" i="10"/>
  <c r="BT136" i="10" s="1"/>
  <c r="CD128" i="9"/>
  <c r="CD17" i="9"/>
  <c r="CD6" i="5"/>
  <c r="CD6" i="4"/>
  <c r="AY32" i="12"/>
  <c r="BV12" i="12"/>
  <c r="BV99" i="12"/>
  <c r="BF105" i="12"/>
  <c r="BY75" i="10"/>
  <c r="BY76" i="10" s="1"/>
  <c r="AJ137" i="10"/>
  <c r="AJ136" i="10" s="1"/>
  <c r="BT74" i="12"/>
  <c r="AK140" i="10"/>
  <c r="AI137" i="10"/>
  <c r="AI136" i="10" s="1"/>
  <c r="AI16" i="10"/>
  <c r="BB86" i="12"/>
  <c r="CE78" i="12"/>
  <c r="BK74" i="12"/>
  <c r="BR138" i="10"/>
  <c r="BR136" i="10" s="1"/>
  <c r="CB17" i="9"/>
  <c r="CB6" i="5"/>
  <c r="CB6" i="4"/>
  <c r="AQ137" i="10"/>
  <c r="BE136" i="9"/>
  <c r="AS132" i="9"/>
  <c r="BF78" i="12"/>
  <c r="BJ74" i="12"/>
  <c r="BU107" i="12"/>
  <c r="BU97" i="12"/>
  <c r="BC17" i="9"/>
  <c r="BC128" i="9"/>
  <c r="BC6" i="5"/>
  <c r="BC6" i="4"/>
  <c r="BG134" i="10"/>
  <c r="BG22" i="10"/>
  <c r="BG75" i="10" s="1"/>
  <c r="BG76" i="10" s="1"/>
  <c r="AZ140" i="9"/>
  <c r="BL136" i="9"/>
  <c r="BV125" i="10"/>
  <c r="BV126" i="10" s="1"/>
  <c r="BV125" i="9"/>
  <c r="AW78" i="12"/>
  <c r="BA139" i="10"/>
  <c r="CB107" i="12"/>
  <c r="CB97" i="12"/>
  <c r="BP138" i="10"/>
  <c r="BP136" i="10" s="1"/>
  <c r="BY75" i="9"/>
  <c r="BJ17" i="9"/>
  <c r="BJ6" i="5"/>
  <c r="BU102" i="12"/>
  <c r="AW138" i="10"/>
  <c r="BX137" i="10"/>
  <c r="BX136" i="10" s="1"/>
  <c r="AM141" i="10"/>
  <c r="AM140" i="10" s="1"/>
  <c r="AM16" i="10"/>
  <c r="AZ135" i="9"/>
  <c r="AZ132" i="9" s="1"/>
  <c r="CD132" i="9"/>
  <c r="BM125" i="9"/>
  <c r="BI111" i="9"/>
  <c r="BI135" i="9"/>
  <c r="BI132" i="9" s="1"/>
  <c r="AQ74" i="12"/>
  <c r="CF17" i="9"/>
  <c r="CF6" i="5"/>
  <c r="AS32" i="12"/>
  <c r="BR87" i="6"/>
  <c r="BR82" i="6" s="1"/>
  <c r="H11" i="5"/>
  <c r="BP105" i="12"/>
  <c r="AZ105" i="12"/>
  <c r="AJ105" i="12"/>
  <c r="BF140" i="10"/>
  <c r="BZ111" i="9"/>
  <c r="BZ125" i="9"/>
  <c r="BB75" i="10"/>
  <c r="BB76" i="10" s="1"/>
  <c r="AW141" i="10"/>
  <c r="AW140" i="10" s="1"/>
  <c r="AW16" i="10"/>
  <c r="BB125" i="9"/>
  <c r="BB128" i="9" s="1"/>
  <c r="BI75" i="10"/>
  <c r="BI76" i="10" s="1"/>
  <c r="BT17" i="9"/>
  <c r="BT128" i="9"/>
  <c r="BT6" i="5"/>
  <c r="BT6" i="4"/>
  <c r="BH140" i="10"/>
  <c r="BT78" i="12"/>
  <c r="CF139" i="10"/>
  <c r="AR74" i="12"/>
  <c r="BC135" i="9"/>
  <c r="AM135" i="10"/>
  <c r="AM132" i="10" s="1"/>
  <c r="BR138" i="9"/>
  <c r="BR136" i="9" s="1"/>
  <c r="BS75" i="9"/>
  <c r="BS6" i="4" s="1"/>
  <c r="BR125" i="9"/>
  <c r="AH17" i="9"/>
  <c r="AH6" i="4"/>
  <c r="AH6" i="5"/>
  <c r="BB40" i="12"/>
  <c r="BB95" i="12"/>
  <c r="BG96" i="12"/>
  <c r="CF10" i="5"/>
  <c r="BT9" i="5"/>
  <c r="H9" i="5"/>
  <c r="BV75" i="10"/>
  <c r="BV76" i="10" s="1"/>
  <c r="BL75" i="9"/>
  <c r="BI17" i="9"/>
  <c r="BI6" i="5"/>
  <c r="BI6" i="4"/>
  <c r="BH132" i="9"/>
  <c r="CD136" i="9"/>
  <c r="AP137" i="10"/>
  <c r="AP136" i="10" s="1"/>
  <c r="AL17" i="9"/>
  <c r="AL128" i="9"/>
  <c r="AL6" i="5"/>
  <c r="BM17" i="9"/>
  <c r="BM6" i="5"/>
  <c r="AO141" i="10"/>
  <c r="AO140" i="10" s="1"/>
  <c r="AO16" i="10"/>
  <c r="BM11" i="5"/>
  <c r="AO139" i="9"/>
  <c r="BR75" i="9"/>
  <c r="AL75" i="9"/>
  <c r="AL6" i="4" s="1"/>
  <c r="AW134" i="10"/>
  <c r="AW132" i="10" s="1"/>
  <c r="AW22" i="10"/>
  <c r="AW75" i="10" s="1"/>
  <c r="AW76" i="10" s="1"/>
  <c r="BM87" i="6"/>
  <c r="BT75" i="10"/>
  <c r="BT76" i="10" s="1"/>
  <c r="AN75" i="10"/>
  <c r="AN76" i="10" s="1"/>
  <c r="BG17" i="9"/>
  <c r="BG6" i="4"/>
  <c r="BG6" i="5"/>
  <c r="BC140" i="10"/>
  <c r="AW9" i="5"/>
  <c r="BA105" i="12"/>
  <c r="D10" i="5"/>
  <c r="O11" i="5"/>
  <c r="BY9" i="5"/>
  <c r="AS9" i="5"/>
  <c r="M9" i="5"/>
  <c r="BB11" i="5"/>
  <c r="BN87" i="6"/>
  <c r="AP10" i="5"/>
  <c r="J10" i="5"/>
  <c r="BG10" i="5"/>
  <c r="CF9" i="5"/>
  <c r="AZ9" i="5"/>
  <c r="T9" i="5"/>
  <c r="BA11" i="5"/>
  <c r="AK82" i="6"/>
  <c r="M10" i="5"/>
  <c r="AZ11" i="5"/>
  <c r="BR38" i="7"/>
  <c r="BU12" i="12"/>
  <c r="BU99" i="12"/>
  <c r="CB87" i="6"/>
  <c r="CB82" i="6" s="1"/>
  <c r="V8" i="3"/>
  <c r="AF10" i="5"/>
  <c r="CC10" i="5"/>
  <c r="AW10" i="5"/>
  <c r="BN9" i="5"/>
  <c r="BW11" i="5"/>
  <c r="K11" i="5"/>
  <c r="AW38" i="7"/>
  <c r="BW83" i="6"/>
  <c r="W10" i="5"/>
  <c r="BN11" i="5"/>
  <c r="AE4" i="30"/>
  <c r="AD39" i="27"/>
  <c r="CD5" i="15"/>
  <c r="AZ61" i="12"/>
  <c r="AT62" i="12"/>
  <c r="BQ62" i="12"/>
  <c r="BQ99" i="12" s="1"/>
  <c r="BE38" i="12"/>
  <c r="BE93" i="12"/>
  <c r="BE11" i="12"/>
  <c r="AX5" i="23"/>
  <c r="AX61" i="23" s="1"/>
  <c r="AX14" i="15"/>
  <c r="AX19" i="16"/>
  <c r="CE15" i="15"/>
  <c r="BM18" i="16"/>
  <c r="BM13" i="15"/>
  <c r="I19" i="16"/>
  <c r="BX5" i="23"/>
  <c r="BX61" i="23" s="1"/>
  <c r="BX4" i="23"/>
  <c r="BX17" i="16"/>
  <c r="K18" i="16"/>
  <c r="AB5" i="23"/>
  <c r="AB4" i="23"/>
  <c r="AB17" i="16"/>
  <c r="AL93" i="12"/>
  <c r="AL11" i="12"/>
  <c r="AL38" i="12"/>
  <c r="AE19" i="16"/>
  <c r="CB15" i="15"/>
  <c r="J18" i="16"/>
  <c r="BN4" i="23"/>
  <c r="BN5" i="23"/>
  <c r="BN61" i="23" s="1"/>
  <c r="BN17" i="16"/>
  <c r="AK93" i="12"/>
  <c r="AK11" i="12"/>
  <c r="AK38" i="12"/>
  <c r="AD19" i="16"/>
  <c r="AQ19" i="16"/>
  <c r="AQ14" i="15"/>
  <c r="BO13" i="15"/>
  <c r="BO18" i="16"/>
  <c r="BS5" i="23"/>
  <c r="BS61" i="23" s="1"/>
  <c r="BS4" i="23"/>
  <c r="BS17" i="16"/>
  <c r="BZ5" i="23"/>
  <c r="BZ61" i="23" s="1"/>
  <c r="BZ4" i="23"/>
  <c r="BZ17" i="16"/>
  <c r="AN5" i="23"/>
  <c r="AN61" i="23" s="1"/>
  <c r="AN4" i="23"/>
  <c r="AN17" i="16"/>
  <c r="H5" i="23"/>
  <c r="H4" i="23"/>
  <c r="H17" i="16"/>
  <c r="AQ23" i="20"/>
  <c r="AQ4" i="20"/>
  <c r="AB18" i="16"/>
  <c r="AP23" i="20"/>
  <c r="AP4" i="20"/>
  <c r="BF4" i="18"/>
  <c r="Y4" i="23"/>
  <c r="BE23" i="20"/>
  <c r="BE4" i="20"/>
  <c r="BE4" i="18"/>
  <c r="AR10" i="4"/>
  <c r="BW13" i="15"/>
  <c r="BW18" i="16"/>
  <c r="AY4" i="18"/>
  <c r="AM4" i="18"/>
  <c r="BE22" i="19"/>
  <c r="BE21" i="19"/>
  <c r="BI51" i="17"/>
  <c r="BI5" i="19"/>
  <c r="BI4" i="19"/>
  <c r="BI20" i="15"/>
  <c r="BJ22" i="19"/>
  <c r="BJ21" i="19"/>
  <c r="BR4" i="18"/>
  <c r="AL10" i="4"/>
  <c r="CD18" i="15"/>
  <c r="AX18" i="15"/>
  <c r="BI22" i="19"/>
  <c r="BI21" i="19"/>
  <c r="BH11" i="17"/>
  <c r="BL42" i="17"/>
  <c r="BR37" i="17"/>
  <c r="BK11" i="17"/>
  <c r="BH6" i="17"/>
  <c r="BZ11" i="17"/>
  <c r="AN23" i="20"/>
  <c r="BI46" i="17"/>
  <c r="BY19" i="17"/>
  <c r="AS36" i="16"/>
  <c r="BW6" i="17"/>
  <c r="BA36" i="16"/>
  <c r="BL28" i="17"/>
  <c r="BP24" i="17"/>
  <c r="E35" i="16"/>
  <c r="BS5" i="16"/>
  <c r="BW33" i="16"/>
  <c r="BY14" i="34"/>
  <c r="BY4" i="18"/>
  <c r="AS4" i="18"/>
  <c r="AS6" i="4" s="1"/>
  <c r="CB11" i="17"/>
  <c r="BT6" i="17"/>
  <c r="BL24" i="17"/>
  <c r="AJ33" i="16"/>
  <c r="CA37" i="17"/>
  <c r="AZ5" i="16"/>
  <c r="T5" i="16"/>
  <c r="BA33" i="16"/>
  <c r="BN36" i="16"/>
  <c r="CF28" i="17"/>
  <c r="BU33" i="16"/>
  <c r="AH33" i="16"/>
  <c r="CD23" i="17"/>
  <c r="CE11" i="17"/>
  <c r="BG11" i="17"/>
  <c r="CF31" i="17"/>
  <c r="CB36" i="16"/>
  <c r="AN36" i="16"/>
  <c r="CD37" i="17"/>
  <c r="BF37" i="17"/>
  <c r="CD30" i="17"/>
  <c r="BE32" i="12"/>
  <c r="BE5" i="16"/>
  <c r="Y5" i="16"/>
  <c r="BV5" i="16"/>
  <c r="AX5" i="16"/>
  <c r="R5" i="16"/>
  <c r="AY28" i="16"/>
  <c r="AV32" i="12"/>
  <c r="BE106" i="12"/>
  <c r="BZ104" i="12"/>
  <c r="BM103" i="12"/>
  <c r="BM42" i="12"/>
  <c r="AL32" i="12"/>
  <c r="BK106" i="12"/>
  <c r="AS104" i="12"/>
  <c r="AL5" i="15"/>
  <c r="BJ106" i="12"/>
  <c r="AZ104" i="12"/>
  <c r="AM103" i="12"/>
  <c r="CD104" i="12"/>
  <c r="BQ103" i="12"/>
  <c r="BQ42" i="12"/>
  <c r="BS33" i="16"/>
  <c r="AM33" i="16"/>
  <c r="BJ42" i="12"/>
  <c r="BW12" i="12"/>
  <c r="BW99" i="12"/>
  <c r="BP42" i="12"/>
  <c r="BD12" i="12"/>
  <c r="BD99" i="12"/>
  <c r="BU86" i="12"/>
  <c r="BX111" i="9"/>
  <c r="BX125" i="9"/>
  <c r="CD139" i="10"/>
  <c r="BQ107" i="12"/>
  <c r="BQ97" i="12"/>
  <c r="AP76" i="9"/>
  <c r="AP15" i="5" s="1"/>
  <c r="AP7" i="5"/>
  <c r="AI17" i="9"/>
  <c r="AI128" i="9"/>
  <c r="AI6" i="4"/>
  <c r="AI6" i="5"/>
  <c r="BM74" i="12"/>
  <c r="BV17" i="9"/>
  <c r="BV6" i="5"/>
  <c r="BV6" i="4"/>
  <c r="CF87" i="6"/>
  <c r="BV105" i="12"/>
  <c r="AH40" i="12"/>
  <c r="CC102" i="12"/>
  <c r="CA86" i="12"/>
  <c r="AU86" i="12"/>
  <c r="BH78" i="12"/>
  <c r="BV31" i="12"/>
  <c r="AP31" i="12"/>
  <c r="BZ136" i="10"/>
  <c r="BW74" i="12"/>
  <c r="BC139" i="10"/>
  <c r="CD107" i="12"/>
  <c r="CD97" i="12"/>
  <c r="AN17" i="9"/>
  <c r="AN128" i="9"/>
  <c r="AN6" i="4"/>
  <c r="AN6" i="5"/>
  <c r="AV139" i="10"/>
  <c r="BI140" i="9"/>
  <c r="AK132" i="9"/>
  <c r="BA86" i="12"/>
  <c r="AX78" i="12"/>
  <c r="BB139" i="10"/>
  <c r="BB136" i="10" s="1"/>
  <c r="AU17" i="9"/>
  <c r="AU128" i="9"/>
  <c r="AU6" i="5"/>
  <c r="CB139" i="10"/>
  <c r="AT134" i="10"/>
  <c r="AT132" i="10" s="1"/>
  <c r="AT22" i="10"/>
  <c r="AT75" i="10" s="1"/>
  <c r="AT76" i="10" s="1"/>
  <c r="BD136" i="9"/>
  <c r="BP86" i="12"/>
  <c r="CA125" i="10"/>
  <c r="CA126" i="10" s="1"/>
  <c r="CA111" i="9"/>
  <c r="CA125" i="9"/>
  <c r="CA128" i="9" s="1"/>
  <c r="BN125" i="10"/>
  <c r="BN126" i="10" s="1"/>
  <c r="BN125" i="9"/>
  <c r="CC78" i="12"/>
  <c r="BA74" i="12"/>
  <c r="BQ76" i="9"/>
  <c r="BQ15" i="5" s="1"/>
  <c r="BQ7" i="5"/>
  <c r="BU108" i="12"/>
  <c r="BO137" i="10"/>
  <c r="BO136" i="10" s="1"/>
  <c r="BT139" i="9"/>
  <c r="BT136" i="9" s="1"/>
  <c r="AJ135" i="9"/>
  <c r="AJ132" i="9" s="1"/>
  <c r="BV132" i="9"/>
  <c r="BE125" i="9"/>
  <c r="BN86" i="12"/>
  <c r="BA111" i="9"/>
  <c r="BA135" i="9"/>
  <c r="BA132" i="9" s="1"/>
  <c r="BS78" i="12"/>
  <c r="BO74" i="12"/>
  <c r="BV138" i="10"/>
  <c r="CE75" i="9"/>
  <c r="CE6" i="4" s="1"/>
  <c r="BX17" i="9"/>
  <c r="BX128" i="9"/>
  <c r="BX6" i="5"/>
  <c r="BX6" i="4"/>
  <c r="BQ32" i="12"/>
  <c r="AK32" i="12"/>
  <c r="BL11" i="5"/>
  <c r="AO10" i="5"/>
  <c r="W8" i="3"/>
  <c r="AM12" i="12"/>
  <c r="BL17" i="9"/>
  <c r="BL6" i="5"/>
  <c r="BL6" i="4"/>
  <c r="AZ16" i="10"/>
  <c r="CF74" i="12"/>
  <c r="BH139" i="10"/>
  <c r="CA135" i="10"/>
  <c r="CA132" i="10" s="1"/>
  <c r="BJ138" i="9"/>
  <c r="BJ136" i="9" s="1"/>
  <c r="AV75" i="9"/>
  <c r="AL10" i="5"/>
  <c r="AP138" i="9"/>
  <c r="P9" i="3"/>
  <c r="CB83" i="6"/>
  <c r="BC10" i="5"/>
  <c r="BL9" i="5"/>
  <c r="CD11" i="5"/>
  <c r="BW140" i="9"/>
  <c r="BO86" i="12"/>
  <c r="CB125" i="9"/>
  <c r="CB111" i="9"/>
  <c r="AV111" i="9"/>
  <c r="BO111" i="9"/>
  <c r="BO125" i="9"/>
  <c r="AI111" i="9"/>
  <c r="AI125" i="9"/>
  <c r="AR75" i="9"/>
  <c r="CD137" i="10"/>
  <c r="AP136" i="9"/>
  <c r="BM140" i="9"/>
  <c r="AO128" i="9"/>
  <c r="AO17" i="9"/>
  <c r="AO6" i="5"/>
  <c r="AO6" i="4"/>
  <c r="AW11" i="5"/>
  <c r="CA136" i="9"/>
  <c r="AR135" i="9"/>
  <c r="AR132" i="9" s="1"/>
  <c r="BW138" i="9"/>
  <c r="BW136" i="9" s="1"/>
  <c r="AY138" i="9"/>
  <c r="AY136" i="9" s="1"/>
  <c r="BR75" i="10"/>
  <c r="BR76" i="10" s="1"/>
  <c r="BM75" i="9"/>
  <c r="BJ125" i="9"/>
  <c r="AY17" i="9"/>
  <c r="AY6" i="5"/>
  <c r="AY6" i="4"/>
  <c r="AU140" i="10"/>
  <c r="BK95" i="12"/>
  <c r="BK40" i="12"/>
  <c r="AM95" i="12"/>
  <c r="AM40" i="12"/>
  <c r="AM42" i="12" s="1"/>
  <c r="AA10" i="5"/>
  <c r="U10" i="5"/>
  <c r="BJ10" i="5"/>
  <c r="Q9" i="5"/>
  <c r="BY40" i="12"/>
  <c r="BY42" i="12" s="1"/>
  <c r="BY95" i="12"/>
  <c r="BB38" i="7"/>
  <c r="AJ10" i="5"/>
  <c r="AL9" i="5"/>
  <c r="AM11" i="5"/>
  <c r="BP11" i="5"/>
  <c r="E9" i="5"/>
  <c r="AD11" i="5"/>
  <c r="F11" i="5"/>
  <c r="BO9" i="5"/>
  <c r="AY40" i="12"/>
  <c r="AY95" i="12"/>
  <c r="BH38" i="7"/>
  <c r="BS83" i="6"/>
  <c r="AC11" i="5"/>
  <c r="BR11" i="5"/>
  <c r="AW40" i="12"/>
  <c r="AW95" i="12"/>
  <c r="AP9" i="5"/>
  <c r="R9" i="5"/>
  <c r="AY11" i="5"/>
  <c r="BD95" i="12"/>
  <c r="BD40" i="12"/>
  <c r="BM38" i="7"/>
  <c r="CC27" i="7"/>
  <c r="CA9" i="5"/>
  <c r="AM9" i="5"/>
  <c r="Z11" i="5"/>
  <c r="BG9" i="5"/>
  <c r="BI43" i="12" l="1"/>
  <c r="BI109" i="12"/>
  <c r="BY100" i="13"/>
  <c r="BY100" i="12"/>
  <c r="CB93" i="6"/>
  <c r="CB97" i="6" s="1"/>
  <c r="AG6" i="3"/>
  <c r="W6" i="3"/>
  <c r="BL43" i="12"/>
  <c r="BL109" i="12"/>
  <c r="BS109" i="12"/>
  <c r="CF132" i="10"/>
  <c r="T6" i="3"/>
  <c r="BQ100" i="13"/>
  <c r="BQ100" i="12"/>
  <c r="V6" i="3"/>
  <c r="U6" i="3"/>
  <c r="Y6" i="3"/>
  <c r="BZ109" i="12"/>
  <c r="AD6" i="3"/>
  <c r="BY43" i="12"/>
  <c r="BY109" i="12"/>
  <c r="AM109" i="12"/>
  <c r="BT43" i="12"/>
  <c r="BT109" i="12"/>
  <c r="AI7" i="3"/>
  <c r="BJ109" i="12"/>
  <c r="AM17" i="10"/>
  <c r="BU43" i="12"/>
  <c r="BU109" i="12"/>
  <c r="BQ33" i="17"/>
  <c r="BQ32" i="16"/>
  <c r="BQ11" i="15"/>
  <c r="CE42" i="12"/>
  <c r="AU105" i="12"/>
  <c r="M6" i="3"/>
  <c r="AM126" i="9"/>
  <c r="AM16" i="5" s="1"/>
  <c r="AM8" i="5"/>
  <c r="AM7" i="4"/>
  <c r="AM9" i="4"/>
  <c r="AA12" i="5"/>
  <c r="CA37" i="12"/>
  <c r="CA98" i="12"/>
  <c r="CA92" i="12"/>
  <c r="F6" i="3"/>
  <c r="BZ5" i="17"/>
  <c r="BY28" i="17"/>
  <c r="BX80" i="6"/>
  <c r="BX86" i="6"/>
  <c r="AH63" i="12"/>
  <c r="K6" i="3"/>
  <c r="BC128" i="10"/>
  <c r="AP12" i="5"/>
  <c r="BO12" i="5"/>
  <c r="BM76" i="9"/>
  <c r="BM15" i="5" s="1"/>
  <c r="BM7" i="5"/>
  <c r="AR76" i="9"/>
  <c r="AR15" i="5" s="1"/>
  <c r="AR7" i="5"/>
  <c r="AV125" i="9"/>
  <c r="BX14" i="5"/>
  <c r="BA125" i="9"/>
  <c r="AU14" i="5"/>
  <c r="BD100" i="13"/>
  <c r="BD100" i="12"/>
  <c r="BF36" i="17"/>
  <c r="AJ32" i="16"/>
  <c r="BT5" i="17"/>
  <c r="BW33" i="17"/>
  <c r="BW32" i="16"/>
  <c r="BH5" i="17"/>
  <c r="AY10" i="4"/>
  <c r="BN11" i="15"/>
  <c r="AE16" i="16"/>
  <c r="I16" i="16"/>
  <c r="BU100" i="13"/>
  <c r="BU100" i="12"/>
  <c r="S9" i="3"/>
  <c r="BM128" i="9"/>
  <c r="BT12" i="5"/>
  <c r="BB105" i="12"/>
  <c r="BI125" i="9"/>
  <c r="BY76" i="9"/>
  <c r="BY7" i="5"/>
  <c r="BY6" i="4"/>
  <c r="BC14" i="5"/>
  <c r="BH36" i="17"/>
  <c r="AO18" i="15"/>
  <c r="CF86" i="6"/>
  <c r="CF80" i="6"/>
  <c r="BG10" i="4"/>
  <c r="CC143" i="9"/>
  <c r="CC140" i="9" s="1"/>
  <c r="AO16" i="16"/>
  <c r="BQ17" i="17"/>
  <c r="BQ16" i="16"/>
  <c r="AS12" i="12"/>
  <c r="AS99" i="12"/>
  <c r="AM15" i="15"/>
  <c r="AM4" i="23"/>
  <c r="AJ11" i="15"/>
  <c r="BR63" i="12"/>
  <c r="AI63" i="12"/>
  <c r="AK72" i="12"/>
  <c r="AV72" i="12"/>
  <c r="AQ37" i="12"/>
  <c r="AQ98" i="12"/>
  <c r="AQ92" i="12"/>
  <c r="BW12" i="5"/>
  <c r="AU12" i="5"/>
  <c r="CC12" i="12"/>
  <c r="CC99" i="12"/>
  <c r="BO14" i="5"/>
  <c r="BW125" i="10"/>
  <c r="BW126" i="10" s="1"/>
  <c r="BW135" i="10"/>
  <c r="BW132" i="10" s="1"/>
  <c r="P12" i="5"/>
  <c r="BK14" i="5"/>
  <c r="AR43" i="12"/>
  <c r="AR109" i="12"/>
  <c r="BK36" i="17"/>
  <c r="BC10" i="4"/>
  <c r="BV10" i="4"/>
  <c r="BG13" i="15"/>
  <c r="BG18" i="16"/>
  <c r="AV4" i="23"/>
  <c r="AP63" i="12"/>
  <c r="BN79" i="6"/>
  <c r="BN85" i="6"/>
  <c r="AT5" i="15"/>
  <c r="AM37" i="12"/>
  <c r="AM98" i="12"/>
  <c r="AM92" i="12"/>
  <c r="BH128" i="10"/>
  <c r="BH17" i="10"/>
  <c r="BH129" i="10" s="1"/>
  <c r="BZ76" i="9"/>
  <c r="BZ15" i="5" s="1"/>
  <c r="BZ7" i="5"/>
  <c r="BU128" i="10"/>
  <c r="BU17" i="10"/>
  <c r="BU129" i="10" s="1"/>
  <c r="AU76" i="9"/>
  <c r="AU15" i="5" s="1"/>
  <c r="AU7" i="5"/>
  <c r="CC125" i="9"/>
  <c r="BZ6" i="4"/>
  <c r="BS14" i="5"/>
  <c r="CE100" i="13"/>
  <c r="CE100" i="12"/>
  <c r="BJ24" i="17"/>
  <c r="BJ5" i="17"/>
  <c r="BC18" i="16"/>
  <c r="BC13" i="15"/>
  <c r="BC4" i="23"/>
  <c r="CC19" i="17"/>
  <c r="AZ11" i="15"/>
  <c r="BE63" i="12"/>
  <c r="AN63" i="12"/>
  <c r="AU5" i="15"/>
  <c r="BK72" i="12"/>
  <c r="AP108" i="12"/>
  <c r="AP102" i="12"/>
  <c r="BY10" i="5"/>
  <c r="BY12" i="5" s="1"/>
  <c r="BF14" i="5"/>
  <c r="AR128" i="9"/>
  <c r="CB100" i="13"/>
  <c r="CB100" i="12"/>
  <c r="BC32" i="16"/>
  <c r="BI10" i="4"/>
  <c r="BZ80" i="6"/>
  <c r="BZ86" i="6"/>
  <c r="BS10" i="4"/>
  <c r="S16" i="16"/>
  <c r="BH11" i="15"/>
  <c r="AH5" i="15"/>
  <c r="BM72" i="12"/>
  <c r="BA102" i="12"/>
  <c r="BA108" i="12"/>
  <c r="CE37" i="12"/>
  <c r="CE98" i="12"/>
  <c r="CE92" i="12"/>
  <c r="AN72" i="12"/>
  <c r="D12" i="5"/>
  <c r="D27" i="5"/>
  <c r="AM76" i="9"/>
  <c r="AM15" i="5" s="1"/>
  <c r="AM7" i="5"/>
  <c r="BE76" i="9"/>
  <c r="BE15" i="5" s="1"/>
  <c r="BE7" i="5"/>
  <c r="BC126" i="9"/>
  <c r="BC16" i="5" s="1"/>
  <c r="BC7" i="4"/>
  <c r="BC9" i="4"/>
  <c r="BC8" i="5"/>
  <c r="AZ126" i="9"/>
  <c r="AZ16" i="5" s="1"/>
  <c r="AZ8" i="5"/>
  <c r="AZ7" i="4"/>
  <c r="AZ9" i="4"/>
  <c r="AW32" i="16"/>
  <c r="BL5" i="17"/>
  <c r="BR5" i="17"/>
  <c r="BQ37" i="17"/>
  <c r="CA18" i="34"/>
  <c r="CA4" i="34"/>
  <c r="BY17" i="17"/>
  <c r="BY16" i="16"/>
  <c r="AS102" i="12"/>
  <c r="AS108" i="12"/>
  <c r="AI12" i="5"/>
  <c r="CD12" i="5"/>
  <c r="BK136" i="10"/>
  <c r="CE17" i="10"/>
  <c r="AZ76" i="9"/>
  <c r="AZ15" i="5" s="1"/>
  <c r="AZ7" i="5"/>
  <c r="AK125" i="10"/>
  <c r="AK126" i="10" s="1"/>
  <c r="AK135" i="10"/>
  <c r="AK132" i="10" s="1"/>
  <c r="BK125" i="10"/>
  <c r="CA128" i="10"/>
  <c r="CA17" i="10"/>
  <c r="CA129" i="10" s="1"/>
  <c r="AI10" i="4"/>
  <c r="AP10" i="4"/>
  <c r="BG19" i="17"/>
  <c r="AQ4" i="23"/>
  <c r="L16" i="16"/>
  <c r="CB13" i="15"/>
  <c r="CB18" i="16"/>
  <c r="CB4" i="23"/>
  <c r="AO12" i="12"/>
  <c r="AO99" i="12"/>
  <c r="AU63" i="12"/>
  <c r="BY5" i="15"/>
  <c r="BR37" i="12"/>
  <c r="BR98" i="12"/>
  <c r="BR92" i="12"/>
  <c r="AP103" i="12"/>
  <c r="AP42" i="12"/>
  <c r="G12" i="5"/>
  <c r="G27" i="5"/>
  <c r="L12" i="5"/>
  <c r="BQ83" i="6"/>
  <c r="CB76" i="9"/>
  <c r="CB15" i="5" s="1"/>
  <c r="CB7" i="5"/>
  <c r="AM6" i="4"/>
  <c r="BI32" i="17"/>
  <c r="AK32" i="16"/>
  <c r="BO28" i="17"/>
  <c r="BY37" i="17"/>
  <c r="BB18" i="15"/>
  <c r="BX143" i="10"/>
  <c r="BX140" i="10" s="1"/>
  <c r="BX143" i="9"/>
  <c r="BX140" i="9" s="1"/>
  <c r="AG16" i="16"/>
  <c r="BE16" i="16"/>
  <c r="AW103" i="12"/>
  <c r="AW42" i="12"/>
  <c r="BT5" i="15"/>
  <c r="BF129" i="10"/>
  <c r="CE93" i="6"/>
  <c r="CE97" i="6" s="1"/>
  <c r="AJ6" i="3"/>
  <c r="P6" i="3"/>
  <c r="BV129" i="10"/>
  <c r="BT17" i="17"/>
  <c r="AB6" i="3"/>
  <c r="CF21" i="19"/>
  <c r="I6" i="3"/>
  <c r="AF12" i="5"/>
  <c r="BU36" i="17"/>
  <c r="CA109" i="12"/>
  <c r="CA43" i="12"/>
  <c r="CA10" i="4"/>
  <c r="D16" i="16"/>
  <c r="BD105" i="12"/>
  <c r="AI126" i="9"/>
  <c r="AI16" i="5" s="1"/>
  <c r="AI8" i="5"/>
  <c r="AI7" i="4"/>
  <c r="AI9" i="4"/>
  <c r="AM32" i="16"/>
  <c r="AN16" i="16"/>
  <c r="BN17" i="17"/>
  <c r="BN16" i="16"/>
  <c r="CC86" i="6"/>
  <c r="CC80" i="6"/>
  <c r="CC77" i="6"/>
  <c r="BR18" i="16"/>
  <c r="BR13" i="15"/>
  <c r="AJ16" i="16"/>
  <c r="BU11" i="15"/>
  <c r="BF19" i="17"/>
  <c r="AX103" i="12"/>
  <c r="AX42" i="12"/>
  <c r="Z57" i="5"/>
  <c r="Z12" i="5"/>
  <c r="Z27" i="5"/>
  <c r="Z42" i="5"/>
  <c r="AL17" i="10"/>
  <c r="AL129" i="10" s="1"/>
  <c r="AL128" i="10"/>
  <c r="N12" i="5"/>
  <c r="AE9" i="3"/>
  <c r="BC109" i="12"/>
  <c r="BA10" i="4"/>
  <c r="BO10" i="4"/>
  <c r="BU10" i="4"/>
  <c r="P16" i="16"/>
  <c r="BA12" i="12"/>
  <c r="BA99" i="12"/>
  <c r="CC11" i="15"/>
  <c r="BN62" i="12"/>
  <c r="AW72" i="12"/>
  <c r="BE98" i="12"/>
  <c r="BE92" i="12"/>
  <c r="BE37" i="12"/>
  <c r="BF108" i="12"/>
  <c r="BF102" i="12"/>
  <c r="BE12" i="5"/>
  <c r="AJ7" i="3"/>
  <c r="AM125" i="10"/>
  <c r="AM126" i="10" s="1"/>
  <c r="AJ125" i="10"/>
  <c r="AJ126" i="10" s="1"/>
  <c r="CD33" i="17"/>
  <c r="CD32" i="16"/>
  <c r="CE28" i="17"/>
  <c r="BZ10" i="4"/>
  <c r="AZ16" i="16"/>
  <c r="AF9" i="3"/>
  <c r="AJ76" i="9"/>
  <c r="AJ15" i="5" s="1"/>
  <c r="AJ7" i="5"/>
  <c r="BO105" i="12"/>
  <c r="CE12" i="5"/>
  <c r="AJ20" i="3"/>
  <c r="BL125" i="9"/>
  <c r="BP136" i="9"/>
  <c r="AR14" i="5"/>
  <c r="AU126" i="9"/>
  <c r="AU16" i="5" s="1"/>
  <c r="AU7" i="4"/>
  <c r="AU9" i="4"/>
  <c r="AU8" i="5"/>
  <c r="CA6" i="4"/>
  <c r="BF28" i="17"/>
  <c r="CD5" i="17"/>
  <c r="BY18" i="15"/>
  <c r="BZ143" i="10"/>
  <c r="BZ143" i="9"/>
  <c r="BZ140" i="9" s="1"/>
  <c r="CE10" i="4"/>
  <c r="X16" i="16"/>
  <c r="AY103" i="12"/>
  <c r="AY42" i="12"/>
  <c r="BH17" i="17"/>
  <c r="BH16" i="16"/>
  <c r="BT19" i="17"/>
  <c r="CF11" i="15"/>
  <c r="BA63" i="12"/>
  <c r="CD63" i="12"/>
  <c r="BX5" i="15"/>
  <c r="BO37" i="12"/>
  <c r="BO98" i="12"/>
  <c r="BO92" i="12"/>
  <c r="J12" i="5"/>
  <c r="J27" i="5"/>
  <c r="AD7" i="3"/>
  <c r="BC136" i="10"/>
  <c r="BE6" i="4"/>
  <c r="BB14" i="5"/>
  <c r="AZ129" i="9"/>
  <c r="AZ14" i="5"/>
  <c r="AS76" i="9"/>
  <c r="AS15" i="5" s="1"/>
  <c r="AS7" i="5"/>
  <c r="CD28" i="17"/>
  <c r="BJ33" i="17"/>
  <c r="BJ32" i="16"/>
  <c r="Y16" i="16"/>
  <c r="AT15" i="15"/>
  <c r="AT4" i="23"/>
  <c r="BD63" i="12"/>
  <c r="BU5" i="15"/>
  <c r="AV102" i="12"/>
  <c r="AV108" i="12"/>
  <c r="AN102" i="12"/>
  <c r="AN108" i="12"/>
  <c r="AQ12" i="5"/>
  <c r="AE12" i="5"/>
  <c r="AT42" i="5"/>
  <c r="AT57" i="5"/>
  <c r="AT12" i="5"/>
  <c r="AT27" i="5"/>
  <c r="BE128" i="10"/>
  <c r="BE17" i="10"/>
  <c r="BE129" i="10" s="1"/>
  <c r="AT126" i="9"/>
  <c r="AT16" i="5" s="1"/>
  <c r="AT7" i="4"/>
  <c r="AT9" i="4"/>
  <c r="AT8" i="5"/>
  <c r="BT126" i="9"/>
  <c r="BT16" i="5" s="1"/>
  <c r="BT8" i="5"/>
  <c r="BT7" i="4"/>
  <c r="BT9" i="4"/>
  <c r="BH14" i="5"/>
  <c r="BH126" i="9"/>
  <c r="BH16" i="5" s="1"/>
  <c r="BH7" i="4"/>
  <c r="BH8" i="5"/>
  <c r="BH9" i="4"/>
  <c r="BJ37" i="17"/>
  <c r="AJ5" i="15"/>
  <c r="BA5" i="15"/>
  <c r="Y9" i="3"/>
  <c r="CC14" i="5"/>
  <c r="BC135" i="10"/>
  <c r="BC132" i="10" s="1"/>
  <c r="AM128" i="9"/>
  <c r="BT17" i="10"/>
  <c r="AN99" i="12"/>
  <c r="M4" i="16"/>
  <c r="CB10" i="4"/>
  <c r="BX18" i="15"/>
  <c r="AX10" i="4"/>
  <c r="BG12" i="12"/>
  <c r="BG99" i="12"/>
  <c r="V16" i="16"/>
  <c r="BZ18" i="16"/>
  <c r="BZ13" i="15"/>
  <c r="AW63" i="12"/>
  <c r="BT37" i="17"/>
  <c r="AJ135" i="10"/>
  <c r="AJ132" i="10" s="1"/>
  <c r="BF128" i="10"/>
  <c r="AA6" i="3"/>
  <c r="J6" i="3"/>
  <c r="CD43" i="12"/>
  <c r="CD109" i="12"/>
  <c r="BV128" i="10"/>
  <c r="BH135" i="10"/>
  <c r="BH132" i="10" s="1"/>
  <c r="G6" i="3"/>
  <c r="BQ128" i="10"/>
  <c r="BJ126" i="9"/>
  <c r="BJ16" i="5" s="1"/>
  <c r="BJ8" i="5"/>
  <c r="BJ7" i="4"/>
  <c r="BJ9" i="4"/>
  <c r="BR76" i="9"/>
  <c r="BR15" i="5" s="1"/>
  <c r="BR7" i="5"/>
  <c r="AN43" i="12"/>
  <c r="AN109" i="12"/>
  <c r="BQ125" i="10"/>
  <c r="BQ126" i="10" s="1"/>
  <c r="BQ129" i="10" s="1"/>
  <c r="BQ135" i="10"/>
  <c r="BQ132" i="10" s="1"/>
  <c r="AY13" i="15"/>
  <c r="AY18" i="16"/>
  <c r="AY4" i="23"/>
  <c r="BA103" i="12"/>
  <c r="BA42" i="12"/>
  <c r="BF103" i="12"/>
  <c r="BF42" i="12"/>
  <c r="BW14" i="5"/>
  <c r="BM105" i="12"/>
  <c r="CF76" i="9"/>
  <c r="CF15" i="5" s="1"/>
  <c r="CF7" i="5"/>
  <c r="AL105" i="12"/>
  <c r="BS36" i="17"/>
  <c r="AM63" i="12"/>
  <c r="AV14" i="5"/>
  <c r="AL37" i="12"/>
  <c r="AL98" i="12"/>
  <c r="AL92" i="12"/>
  <c r="BZ105" i="12"/>
  <c r="BS126" i="9"/>
  <c r="BS16" i="5" s="1"/>
  <c r="BS8" i="5"/>
  <c r="BS7" i="4"/>
  <c r="BS9" i="4"/>
  <c r="CD13" i="15"/>
  <c r="CD18" i="16"/>
  <c r="CD4" i="23"/>
  <c r="BE11" i="15"/>
  <c r="H6" i="3"/>
  <c r="X7" i="3"/>
  <c r="AV125" i="10"/>
  <c r="AV126" i="10" s="1"/>
  <c r="AV135" i="10"/>
  <c r="AV132" i="10" s="1"/>
  <c r="CE76" i="9"/>
  <c r="CE15" i="5" s="1"/>
  <c r="CE7" i="5"/>
  <c r="BE12" i="12"/>
  <c r="BE99" i="12"/>
  <c r="AW12" i="5"/>
  <c r="BZ126" i="9"/>
  <c r="BZ16" i="5" s="1"/>
  <c r="BZ7" i="4"/>
  <c r="BZ9" i="4"/>
  <c r="BZ8" i="5"/>
  <c r="CF6" i="4"/>
  <c r="CF126" i="9"/>
  <c r="CF16" i="5" s="1"/>
  <c r="CF7" i="4"/>
  <c r="CF8" i="5"/>
  <c r="CF9" i="4"/>
  <c r="AR32" i="16"/>
  <c r="BU5" i="17"/>
  <c r="CF143" i="10"/>
  <c r="CF143" i="9"/>
  <c r="CF140" i="9" s="1"/>
  <c r="AO14" i="5"/>
  <c r="AM99" i="12"/>
  <c r="BA125" i="10"/>
  <c r="BA135" i="10"/>
  <c r="BA132" i="10" s="1"/>
  <c r="BN126" i="9"/>
  <c r="BN16" i="5" s="1"/>
  <c r="BN9" i="4"/>
  <c r="BN8" i="5"/>
  <c r="BN7" i="4"/>
  <c r="AK9" i="3"/>
  <c r="CD36" i="17"/>
  <c r="AS10" i="4"/>
  <c r="BR10" i="4"/>
  <c r="BW18" i="17"/>
  <c r="AN11" i="15"/>
  <c r="AD16" i="16"/>
  <c r="AL42" i="12"/>
  <c r="AL103" i="12"/>
  <c r="K16" i="16"/>
  <c r="BM11" i="15"/>
  <c r="R9" i="3"/>
  <c r="BI125" i="10"/>
  <c r="BI126" i="10" s="1"/>
  <c r="BI129" i="10" s="1"/>
  <c r="BI135" i="10"/>
  <c r="BI132" i="10" s="1"/>
  <c r="AQ136" i="10"/>
  <c r="U4" i="16"/>
  <c r="BZ32" i="17"/>
  <c r="BG5" i="17"/>
  <c r="CF18" i="15"/>
  <c r="AO15" i="15"/>
  <c r="AO4" i="23"/>
  <c r="BN10" i="4"/>
  <c r="BV11" i="15"/>
  <c r="AM11" i="15"/>
  <c r="AJ4" i="23"/>
  <c r="BU17" i="17"/>
  <c r="BU16" i="16"/>
  <c r="BQ72" i="12"/>
  <c r="AU72" i="12"/>
  <c r="BL105" i="12"/>
  <c r="AI105" i="12"/>
  <c r="BS105" i="12"/>
  <c r="BD125" i="9"/>
  <c r="CB57" i="5"/>
  <c r="CB42" i="5"/>
  <c r="CB27" i="5"/>
  <c r="CB12" i="5"/>
  <c r="AP14" i="5"/>
  <c r="BU126" i="9"/>
  <c r="BU16" i="5" s="1"/>
  <c r="BU9" i="4"/>
  <c r="BU8" i="5"/>
  <c r="BU7" i="4"/>
  <c r="CD126" i="9"/>
  <c r="CD16" i="5" s="1"/>
  <c r="CD9" i="4"/>
  <c r="CD7" i="4"/>
  <c r="CD8" i="5"/>
  <c r="AR136" i="10"/>
  <c r="AV43" i="12"/>
  <c r="AV109" i="12"/>
  <c r="BN33" i="17"/>
  <c r="BN32" i="16"/>
  <c r="BM36" i="17"/>
  <c r="BQ18" i="15"/>
  <c r="BA16" i="16"/>
  <c r="BB42" i="12"/>
  <c r="BB103" i="12"/>
  <c r="CC18" i="17"/>
  <c r="CC16" i="16"/>
  <c r="BP11" i="15"/>
  <c r="BG63" i="12"/>
  <c r="AO108" i="12"/>
  <c r="AO102" i="12"/>
  <c r="BS37" i="12"/>
  <c r="BS43" i="12" s="1"/>
  <c r="BS98" i="12"/>
  <c r="BS92" i="12"/>
  <c r="AY37" i="12"/>
  <c r="AY98" i="12"/>
  <c r="AY92" i="12"/>
  <c r="W12" i="5"/>
  <c r="AX12" i="5"/>
  <c r="AT6" i="4"/>
  <c r="BZ128" i="9"/>
  <c r="AT32" i="16"/>
  <c r="BH33" i="17"/>
  <c r="BH32" i="16"/>
  <c r="BR18" i="15"/>
  <c r="CE13" i="15"/>
  <c r="CE18" i="16"/>
  <c r="BL19" i="17"/>
  <c r="BK63" i="12"/>
  <c r="CC63" i="12"/>
  <c r="CA5" i="15"/>
  <c r="BE72" i="12"/>
  <c r="AY125" i="9"/>
  <c r="BL125" i="10"/>
  <c r="BL126" i="10" s="1"/>
  <c r="BL135" i="10"/>
  <c r="BL132" i="10" s="1"/>
  <c r="BP76" i="9"/>
  <c r="BP15" i="5" s="1"/>
  <c r="BP7" i="5"/>
  <c r="AY76" i="9"/>
  <c r="AY15" i="5" s="1"/>
  <c r="AY7" i="5"/>
  <c r="AQ32" i="16"/>
  <c r="BL18" i="17"/>
  <c r="BL16" i="16"/>
  <c r="BN5" i="15"/>
  <c r="AK4" i="15"/>
  <c r="AM72" i="12"/>
  <c r="AJ12" i="5"/>
  <c r="BR105" i="12"/>
  <c r="BG76" i="9"/>
  <c r="BG15" i="5" s="1"/>
  <c r="BG7" i="5"/>
  <c r="AZ125" i="10"/>
  <c r="AZ126" i="10" s="1"/>
  <c r="BT11" i="17"/>
  <c r="AN4" i="15"/>
  <c r="BZ18" i="15"/>
  <c r="AH10" i="4"/>
  <c r="BB18" i="16"/>
  <c r="BB13" i="15"/>
  <c r="BB4" i="23"/>
  <c r="BQ105" i="12"/>
  <c r="BA14" i="5"/>
  <c r="BG125" i="9"/>
  <c r="BT125" i="10"/>
  <c r="BT126" i="10" s="1"/>
  <c r="BT135" i="10"/>
  <c r="BT132" i="10" s="1"/>
  <c r="CF33" i="17"/>
  <c r="CF32" i="16"/>
  <c r="AP18" i="15"/>
  <c r="AF16" i="16"/>
  <c r="BJ11" i="15"/>
  <c r="AO103" i="12"/>
  <c r="AO42" i="12"/>
  <c r="CA63" i="12"/>
  <c r="BC37" i="12"/>
  <c r="BC43" i="12" s="1"/>
  <c r="BC98" i="12"/>
  <c r="BC92" i="12"/>
  <c r="AR12" i="5"/>
  <c r="AS105" i="12"/>
  <c r="BO17" i="10"/>
  <c r="BD27" i="5"/>
  <c r="BD12" i="5"/>
  <c r="BD42" i="5"/>
  <c r="BD57" i="5"/>
  <c r="BX100" i="13"/>
  <c r="BX100" i="12"/>
  <c r="BP6" i="4"/>
  <c r="AS125" i="9"/>
  <c r="AW136" i="10"/>
  <c r="AM129" i="9"/>
  <c r="AM14" i="5"/>
  <c r="CB128" i="10"/>
  <c r="CB17" i="10"/>
  <c r="CB129" i="10" s="1"/>
  <c r="BN28" i="17"/>
  <c r="AI5" i="15"/>
  <c r="AK10" i="4"/>
  <c r="BM5" i="17"/>
  <c r="BL37" i="17"/>
  <c r="BX49" i="17"/>
  <c r="BX46" i="16"/>
  <c r="CE17" i="17"/>
  <c r="CE16" i="16"/>
  <c r="BI72" i="12"/>
  <c r="AR102" i="12"/>
  <c r="AR108" i="12"/>
  <c r="BN77" i="6"/>
  <c r="BI128" i="10"/>
  <c r="BX77" i="6"/>
  <c r="AA20" i="3"/>
  <c r="CD129" i="10"/>
  <c r="BG12" i="5"/>
  <c r="AM10" i="4"/>
  <c r="BZ11" i="15"/>
  <c r="AT63" i="12"/>
  <c r="BG14" i="5"/>
  <c r="CC33" i="17"/>
  <c r="CC32" i="16"/>
  <c r="CE33" i="17"/>
  <c r="CE32" i="16"/>
  <c r="CE5" i="17"/>
  <c r="AU10" i="4"/>
  <c r="AW76" i="9"/>
  <c r="AW15" i="5" s="1"/>
  <c r="AW7" i="5"/>
  <c r="BC72" i="12"/>
  <c r="AD12" i="5"/>
  <c r="AJ126" i="9"/>
  <c r="AJ16" i="5" s="1"/>
  <c r="AJ8" i="5"/>
  <c r="AJ7" i="4"/>
  <c r="AJ9" i="4"/>
  <c r="CF35" i="17"/>
  <c r="BI36" i="17"/>
  <c r="AX15" i="15"/>
  <c r="AX4" i="23"/>
  <c r="BC12" i="5"/>
  <c r="CA100" i="13"/>
  <c r="CA100" i="12"/>
  <c r="AK11" i="15"/>
  <c r="AN125" i="10"/>
  <c r="AN126" i="10" s="1"/>
  <c r="AN135" i="10"/>
  <c r="AN132" i="10" s="1"/>
  <c r="AQ128" i="10"/>
  <c r="AQ17" i="10"/>
  <c r="AQ129" i="10" s="1"/>
  <c r="CB43" i="12"/>
  <c r="CB109" i="12"/>
  <c r="BV18" i="17"/>
  <c r="AW105" i="12"/>
  <c r="AI125" i="10"/>
  <c r="AI126" i="10" s="1"/>
  <c r="AI135" i="10"/>
  <c r="AI132" i="10" s="1"/>
  <c r="AZ128" i="10"/>
  <c r="AZ17" i="10"/>
  <c r="AZ129" i="10" s="1"/>
  <c r="BX126" i="9"/>
  <c r="BX16" i="5" s="1"/>
  <c r="BX7" i="4"/>
  <c r="BX9" i="4"/>
  <c r="BX8" i="5"/>
  <c r="BS17" i="17"/>
  <c r="AO128" i="10"/>
  <c r="AO17" i="10"/>
  <c r="AO129" i="10" s="1"/>
  <c r="AH14" i="5"/>
  <c r="BT14" i="5"/>
  <c r="BZ125" i="10"/>
  <c r="BZ126" i="10" s="1"/>
  <c r="BZ135" i="10"/>
  <c r="BZ132" i="10" s="1"/>
  <c r="CF128" i="9"/>
  <c r="BM126" i="9"/>
  <c r="BM16" i="5" s="1"/>
  <c r="BM9" i="4"/>
  <c r="BM8" i="5"/>
  <c r="BM7" i="4"/>
  <c r="CF125" i="10"/>
  <c r="CF126" i="10" s="1"/>
  <c r="BY32" i="17"/>
  <c r="CE36" i="17"/>
  <c r="CF49" i="17"/>
  <c r="CF46" i="16"/>
  <c r="CC49" i="17"/>
  <c r="CC46" i="16"/>
  <c r="BV17" i="17"/>
  <c r="BV16" i="16"/>
  <c r="AM16" i="16"/>
  <c r="AZ98" i="12"/>
  <c r="Y27" i="5"/>
  <c r="Y42" i="5"/>
  <c r="Y12" i="5"/>
  <c r="AQ125" i="10"/>
  <c r="AQ126" i="10" s="1"/>
  <c r="AQ135" i="10"/>
  <c r="AQ132" i="10" s="1"/>
  <c r="BD125" i="10"/>
  <c r="BD126" i="10" s="1"/>
  <c r="BD135" i="10"/>
  <c r="BD132" i="10" s="1"/>
  <c r="BR6" i="4"/>
  <c r="AK128" i="10"/>
  <c r="AK17" i="10"/>
  <c r="AK129" i="10" s="1"/>
  <c r="CC43" i="12"/>
  <c r="CC109" i="12"/>
  <c r="BR32" i="17"/>
  <c r="AL32" i="16"/>
  <c r="BQ11" i="17"/>
  <c r="CA17" i="17"/>
  <c r="BA11" i="15"/>
  <c r="AI16" i="16"/>
  <c r="AP15" i="15"/>
  <c r="AP4" i="23"/>
  <c r="BY63" i="12"/>
  <c r="BJ63" i="12"/>
  <c r="AV5" i="15"/>
  <c r="U12" i="5"/>
  <c r="AA7" i="3"/>
  <c r="Z9" i="3"/>
  <c r="X27" i="5"/>
  <c r="X12" i="5"/>
  <c r="BJ105" i="12"/>
  <c r="BZ129" i="9"/>
  <c r="BZ14" i="5"/>
  <c r="BO43" i="12"/>
  <c r="BO109" i="12"/>
  <c r="BD42" i="12"/>
  <c r="CE4" i="15"/>
  <c r="CD10" i="4"/>
  <c r="AS11" i="15"/>
  <c r="AP16" i="16"/>
  <c r="BM4" i="15"/>
  <c r="BK37" i="12"/>
  <c r="BK98" i="12"/>
  <c r="BK92" i="12"/>
  <c r="AN105" i="12"/>
  <c r="BV57" i="5"/>
  <c r="BV42" i="5"/>
  <c r="BV27" i="5"/>
  <c r="BV12" i="5"/>
  <c r="AT128" i="10"/>
  <c r="AT17" i="10"/>
  <c r="AT129" i="10" s="1"/>
  <c r="F12" i="5"/>
  <c r="F27" i="5"/>
  <c r="CA105" i="12"/>
  <c r="CE14" i="5"/>
  <c r="AG8" i="3"/>
  <c r="AP128" i="10"/>
  <c r="AP17" i="10"/>
  <c r="AP129" i="10" s="1"/>
  <c r="BV43" i="12"/>
  <c r="BV109" i="12"/>
  <c r="AO32" i="16"/>
  <c r="BZ49" i="17"/>
  <c r="BZ46" i="16"/>
  <c r="BY18" i="17"/>
  <c r="BL11" i="15"/>
  <c r="AJ72" i="12"/>
  <c r="BJ37" i="12"/>
  <c r="BJ98" i="12"/>
  <c r="BJ92" i="12"/>
  <c r="AH12" i="5"/>
  <c r="AH42" i="5"/>
  <c r="AH27" i="5"/>
  <c r="BC105" i="12"/>
  <c r="AH9" i="3"/>
  <c r="BB76" i="9"/>
  <c r="BB15" i="5" s="1"/>
  <c r="BB7" i="5"/>
  <c r="BE14" i="5"/>
  <c r="T9" i="3"/>
  <c r="AC35" i="16"/>
  <c r="BX33" i="17"/>
  <c r="BX32" i="16"/>
  <c r="F16" i="16"/>
  <c r="BO17" i="17"/>
  <c r="BO16" i="16"/>
  <c r="CB19" i="17"/>
  <c r="BI63" i="12"/>
  <c r="BG72" i="12"/>
  <c r="BC5" i="15"/>
  <c r="BW37" i="12"/>
  <c r="BW98" i="12"/>
  <c r="BW92" i="12"/>
  <c r="AV105" i="12"/>
  <c r="AY12" i="5"/>
  <c r="BH76" i="9"/>
  <c r="BH15" i="5" s="1"/>
  <c r="BH7" i="5"/>
  <c r="CC17" i="10"/>
  <c r="AX128" i="10"/>
  <c r="AX17" i="10"/>
  <c r="AX129" i="10" s="1"/>
  <c r="AH32" i="12"/>
  <c r="BQ10" i="4"/>
  <c r="BO5" i="17"/>
  <c r="BA18" i="15"/>
  <c r="AO10" i="4"/>
  <c r="N16" i="16"/>
  <c r="BJ18" i="17"/>
  <c r="BJ16" i="16"/>
  <c r="AZ72" i="12"/>
  <c r="BW105" i="12"/>
  <c r="BW42" i="12"/>
  <c r="BL128" i="10"/>
  <c r="BL17" i="10"/>
  <c r="BL129" i="10" s="1"/>
  <c r="BX76" i="9"/>
  <c r="BX15" i="5" s="1"/>
  <c r="BX7" i="5"/>
  <c r="BZ140" i="10"/>
  <c r="BP125" i="9"/>
  <c r="BL32" i="17"/>
  <c r="AS4" i="16"/>
  <c r="BO5" i="15"/>
  <c r="BO33" i="17"/>
  <c r="BO32" i="16"/>
  <c r="BG103" i="12"/>
  <c r="BG42" i="12"/>
  <c r="CE11" i="15"/>
  <c r="BK5" i="15"/>
  <c r="BH72" i="12"/>
  <c r="BH98" i="12"/>
  <c r="CD18" i="34"/>
  <c r="CA82" i="6"/>
  <c r="CF77" i="6"/>
  <c r="BH110" i="13"/>
  <c r="BH110" i="12"/>
  <c r="CD128" i="10"/>
  <c r="BK105" i="12"/>
  <c r="BM43" i="12"/>
  <c r="BM109" i="12"/>
  <c r="BV126" i="9"/>
  <c r="BV16" i="5" s="1"/>
  <c r="BV9" i="4"/>
  <c r="BV8" i="5"/>
  <c r="BV7" i="4"/>
  <c r="BM10" i="4"/>
  <c r="CD32" i="12"/>
  <c r="BZ63" i="12"/>
  <c r="CE125" i="10"/>
  <c r="CE126" i="10" s="1"/>
  <c r="CE135" i="10"/>
  <c r="CE132" i="10" s="1"/>
  <c r="BF32" i="12"/>
  <c r="BP33" i="17"/>
  <c r="BP32" i="16"/>
  <c r="AH18" i="15"/>
  <c r="AZ4" i="15"/>
  <c r="I27" i="5"/>
  <c r="I12" i="5"/>
  <c r="AN12" i="5"/>
  <c r="BB17" i="10"/>
  <c r="BB129" i="10" s="1"/>
  <c r="BB128" i="10"/>
  <c r="AV12" i="5"/>
  <c r="CF5" i="17"/>
  <c r="BY105" i="12"/>
  <c r="CB126" i="9"/>
  <c r="CB16" i="5" s="1"/>
  <c r="CB7" i="4"/>
  <c r="CB8" i="5"/>
  <c r="CB9" i="4"/>
  <c r="AN14" i="5"/>
  <c r="AP32" i="12"/>
  <c r="AH32" i="16"/>
  <c r="BF10" i="4"/>
  <c r="BM18" i="17"/>
  <c r="BM16" i="16"/>
  <c r="BI14" i="5"/>
  <c r="Q12" i="5"/>
  <c r="CB125" i="10"/>
  <c r="CB126" i="10" s="1"/>
  <c r="CB135" i="10"/>
  <c r="CB132" i="10" s="1"/>
  <c r="CA126" i="9"/>
  <c r="CA16" i="5" s="1"/>
  <c r="CA7" i="4"/>
  <c r="CA8" i="5"/>
  <c r="CA9" i="4"/>
  <c r="AI14" i="5"/>
  <c r="BW100" i="12"/>
  <c r="BQ43" i="12"/>
  <c r="BQ109" i="12"/>
  <c r="CA36" i="17"/>
  <c r="BY10" i="4"/>
  <c r="BR36" i="17"/>
  <c r="AK103" i="12"/>
  <c r="AK42" i="12"/>
  <c r="J16" i="16"/>
  <c r="AL99" i="12"/>
  <c r="AL12" i="12"/>
  <c r="BX11" i="15"/>
  <c r="T57" i="5"/>
  <c r="T42" i="5"/>
  <c r="T12" i="5"/>
  <c r="T27" i="5"/>
  <c r="M12" i="5"/>
  <c r="AL14" i="5"/>
  <c r="BL7" i="5"/>
  <c r="BL76" i="9"/>
  <c r="BL15" i="5" s="1"/>
  <c r="CF129" i="9"/>
  <c r="CF14" i="5"/>
  <c r="BG132" i="10"/>
  <c r="AU42" i="12"/>
  <c r="AQ12" i="12"/>
  <c r="AQ99" i="12"/>
  <c r="AT42" i="12"/>
  <c r="AT103" i="12"/>
  <c r="BF63" i="12"/>
  <c r="BB63" i="12"/>
  <c r="BE4" i="15"/>
  <c r="BJ5" i="15"/>
  <c r="AO72" i="12"/>
  <c r="AZ102" i="12"/>
  <c r="AZ108" i="12"/>
  <c r="BZ37" i="12"/>
  <c r="BZ98" i="12"/>
  <c r="BZ92" i="12"/>
  <c r="BB42" i="5"/>
  <c r="BB12" i="5"/>
  <c r="BB27" i="5"/>
  <c r="BB57" i="5"/>
  <c r="AS14" i="5"/>
  <c r="AQ126" i="9"/>
  <c r="AQ16" i="5" s="1"/>
  <c r="AQ8" i="5"/>
  <c r="AQ7" i="4"/>
  <c r="AQ9" i="4"/>
  <c r="BK57" i="5"/>
  <c r="BK42" i="5"/>
  <c r="BK27" i="5"/>
  <c r="BK12" i="5"/>
  <c r="BN43" i="12"/>
  <c r="BN109" i="12"/>
  <c r="CF100" i="13"/>
  <c r="CF100" i="12"/>
  <c r="BR128" i="9"/>
  <c r="BY17" i="10"/>
  <c r="AU32" i="16"/>
  <c r="AZ32" i="16"/>
  <c r="AW11" i="15"/>
  <c r="AH16" i="16"/>
  <c r="BB99" i="12"/>
  <c r="BB12" i="12"/>
  <c r="AI11" i="15"/>
  <c r="BF12" i="12"/>
  <c r="BF99" i="12"/>
  <c r="AT37" i="12"/>
  <c r="AT98" i="12"/>
  <c r="AT92" i="12"/>
  <c r="AB42" i="5"/>
  <c r="AB12" i="5"/>
  <c r="AB27" i="5"/>
  <c r="AB57" i="5"/>
  <c r="AW6" i="4"/>
  <c r="AX14" i="5"/>
  <c r="BP100" i="13"/>
  <c r="BP100" i="12"/>
  <c r="BN128" i="10"/>
  <c r="BN17" i="10"/>
  <c r="BN129" i="10" s="1"/>
  <c r="BH136" i="10"/>
  <c r="BX43" i="12"/>
  <c r="BX109" i="12"/>
  <c r="AC4" i="16"/>
  <c r="CB5" i="17"/>
  <c r="AI32" i="16"/>
  <c r="CC5" i="17"/>
  <c r="BK10" i="4"/>
  <c r="CC10" i="4"/>
  <c r="AP11" i="15"/>
  <c r="BN18" i="17"/>
  <c r="BV63" i="12"/>
  <c r="AY72" i="12"/>
  <c r="AR5" i="15"/>
  <c r="AI9" i="3"/>
  <c r="AL126" i="9"/>
  <c r="AL16" i="5" s="1"/>
  <c r="AL7" i="4"/>
  <c r="AL9" i="4"/>
  <c r="AL8" i="5"/>
  <c r="AY125" i="10"/>
  <c r="AY126" i="10" s="1"/>
  <c r="AY129" i="10" s="1"/>
  <c r="AY135" i="10"/>
  <c r="AY132" i="10" s="1"/>
  <c r="CF128" i="10"/>
  <c r="CF17" i="10"/>
  <c r="CF129" i="10" s="1"/>
  <c r="CA14" i="5"/>
  <c r="BJ132" i="10"/>
  <c r="BN105" i="12"/>
  <c r="AR126" i="9"/>
  <c r="AR16" i="5" s="1"/>
  <c r="AR8" i="5"/>
  <c r="AR7" i="4"/>
  <c r="AR9" i="4"/>
  <c r="BB32" i="16"/>
  <c r="BQ4" i="15"/>
  <c r="BP98" i="12"/>
  <c r="BP72" i="12"/>
  <c r="BP12" i="5"/>
  <c r="BP27" i="5"/>
  <c r="BP42" i="5"/>
  <c r="BP57" i="5"/>
  <c r="AC12" i="5"/>
  <c r="X9" i="3"/>
  <c r="BE128" i="9"/>
  <c r="BN6" i="4"/>
  <c r="CD100" i="13"/>
  <c r="CD100" i="12"/>
  <c r="AY32" i="16"/>
  <c r="CF10" i="4"/>
  <c r="BF13" i="15"/>
  <c r="BF18" i="16"/>
  <c r="BF4" i="23"/>
  <c r="BO11" i="15"/>
  <c r="BT13" i="15"/>
  <c r="BT18" i="16"/>
  <c r="BT16" i="16" s="1"/>
  <c r="AV98" i="12"/>
  <c r="AN98" i="12"/>
  <c r="BG125" i="10"/>
  <c r="BG126" i="10" s="1"/>
  <c r="BG135" i="10"/>
  <c r="BQ14" i="5"/>
  <c r="AX126" i="9"/>
  <c r="AX16" i="5" s="1"/>
  <c r="AX9" i="4"/>
  <c r="AX8" i="5"/>
  <c r="AX7" i="4"/>
  <c r="U9" i="3"/>
  <c r="BK33" i="17"/>
  <c r="BK32" i="16"/>
  <c r="BQ5" i="17"/>
  <c r="AI12" i="12"/>
  <c r="AI99" i="12"/>
  <c r="BW17" i="17"/>
  <c r="BW16" i="16"/>
  <c r="AK57" i="5"/>
  <c r="AK42" i="5"/>
  <c r="AK27" i="5"/>
  <c r="AK12" i="5"/>
  <c r="AO76" i="9"/>
  <c r="AO15" i="5" s="1"/>
  <c r="AO7" i="5"/>
  <c r="AT105" i="12"/>
  <c r="AX136" i="10"/>
  <c r="BD14" i="5"/>
  <c r="AR100" i="13"/>
  <c r="AR100" i="12"/>
  <c r="BP14" i="5"/>
  <c r="AS125" i="10"/>
  <c r="AS126" i="10" s="1"/>
  <c r="AS135" i="10"/>
  <c r="AS132" i="10" s="1"/>
  <c r="BZ17" i="10"/>
  <c r="BZ129" i="10" s="1"/>
  <c r="BZ128" i="10"/>
  <c r="BR42" i="12"/>
  <c r="AC9" i="3"/>
  <c r="BM33" i="17"/>
  <c r="BM32" i="16"/>
  <c r="BJ46" i="17"/>
  <c r="BX31" i="19"/>
  <c r="BX21" i="19"/>
  <c r="AW10" i="4"/>
  <c r="BG17" i="17"/>
  <c r="BG16" i="16"/>
  <c r="W16" i="16"/>
  <c r="AH12" i="12"/>
  <c r="AH99" i="12"/>
  <c r="AL63" i="12"/>
  <c r="BD102" i="12"/>
  <c r="BD108" i="12"/>
  <c r="CD4" i="34"/>
  <c r="N6" i="3"/>
  <c r="CD82" i="6"/>
  <c r="L6" i="3"/>
  <c r="AB20" i="3"/>
  <c r="AJ129" i="10"/>
  <c r="BL14" i="5"/>
  <c r="BE10" i="4"/>
  <c r="BM129" i="9"/>
  <c r="BM14" i="5"/>
  <c r="AO11" i="15"/>
  <c r="BM62" i="12"/>
  <c r="BP35" i="17"/>
  <c r="AR16" i="16"/>
  <c r="BB37" i="12"/>
  <c r="BB98" i="12"/>
  <c r="BB92" i="12"/>
  <c r="AQ76" i="9"/>
  <c r="AQ15" i="5" s="1"/>
  <c r="AQ7" i="5"/>
  <c r="BY125" i="10"/>
  <c r="BY126" i="10" s="1"/>
  <c r="BY135" i="10"/>
  <c r="BY132" i="10" s="1"/>
  <c r="AH126" i="9"/>
  <c r="AH16" i="5" s="1"/>
  <c r="AH9" i="4"/>
  <c r="AH8" i="5"/>
  <c r="AH7" i="4"/>
  <c r="AY12" i="12"/>
  <c r="AY99" i="12"/>
  <c r="AH128" i="10"/>
  <c r="AH17" i="10"/>
  <c r="AH129" i="10" s="1"/>
  <c r="BV36" i="17"/>
  <c r="BQ28" i="17"/>
  <c r="BY11" i="15"/>
  <c r="AW98" i="12"/>
  <c r="AO4" i="15"/>
  <c r="BP5" i="15"/>
  <c r="AJ102" i="12"/>
  <c r="AJ108" i="12"/>
  <c r="V42" i="5"/>
  <c r="V12" i="5"/>
  <c r="BS128" i="10"/>
  <c r="BS17" i="10"/>
  <c r="BS129" i="10" s="1"/>
  <c r="BJ76" i="9"/>
  <c r="BJ15" i="5" s="1"/>
  <c r="BJ7" i="5"/>
  <c r="AH103" i="12"/>
  <c r="AH42" i="12"/>
  <c r="W20" i="3"/>
  <c r="BP43" i="12"/>
  <c r="BP109" i="12"/>
  <c r="BS33" i="17"/>
  <c r="BS32" i="16"/>
  <c r="BA32" i="16"/>
  <c r="BE103" i="12"/>
  <c r="BE42" i="12"/>
  <c r="AL42" i="5"/>
  <c r="AL57" i="5"/>
  <c r="AL12" i="5"/>
  <c r="AM105" i="12"/>
  <c r="BO126" i="9"/>
  <c r="BO16" i="5" s="1"/>
  <c r="BO8" i="5"/>
  <c r="BO7" i="4"/>
  <c r="BO9" i="4"/>
  <c r="CA57" i="5"/>
  <c r="CA12" i="5"/>
  <c r="CA42" i="5"/>
  <c r="AY105" i="12"/>
  <c r="AV76" i="9"/>
  <c r="AV15" i="5" s="1"/>
  <c r="AV7" i="5"/>
  <c r="BE126" i="9"/>
  <c r="BE16" i="5" s="1"/>
  <c r="BE9" i="4"/>
  <c r="BE8" i="5"/>
  <c r="BE7" i="4"/>
  <c r="BV32" i="12"/>
  <c r="BV129" i="9"/>
  <c r="BV14" i="5"/>
  <c r="BX125" i="10"/>
  <c r="BX126" i="10" s="1"/>
  <c r="BX129" i="10" s="1"/>
  <c r="BX135" i="10"/>
  <c r="BX132" i="10" s="1"/>
  <c r="BU33" i="17"/>
  <c r="BU32" i="16"/>
  <c r="BW5" i="17"/>
  <c r="BI18" i="15"/>
  <c r="H16" i="16"/>
  <c r="BX17" i="17"/>
  <c r="BX16" i="16"/>
  <c r="BQ63" i="12"/>
  <c r="AB7" i="3"/>
  <c r="BM6" i="4"/>
  <c r="BR126" i="9"/>
  <c r="BR16" i="5" s="1"/>
  <c r="BR8" i="5"/>
  <c r="BR7" i="4"/>
  <c r="BR9" i="4"/>
  <c r="BB126" i="9"/>
  <c r="BB16" i="5" s="1"/>
  <c r="BB8" i="5"/>
  <c r="BB7" i="4"/>
  <c r="BB9" i="4"/>
  <c r="W9" i="3"/>
  <c r="BJ6" i="4"/>
  <c r="CB128" i="9"/>
  <c r="CD129" i="9"/>
  <c r="CD14" i="5"/>
  <c r="AU100" i="12"/>
  <c r="BV5" i="17"/>
  <c r="AX32" i="16"/>
  <c r="BJ18" i="15"/>
  <c r="BQ51" i="17"/>
  <c r="AL16" i="16"/>
  <c r="BJ12" i="5"/>
  <c r="BG105" i="12"/>
  <c r="Z8" i="3"/>
  <c r="AI20" i="3"/>
  <c r="BG128" i="10"/>
  <c r="BG17" i="10"/>
  <c r="BG129" i="10" s="1"/>
  <c r="AI76" i="9"/>
  <c r="AI15" i="5" s="1"/>
  <c r="AI7" i="5"/>
  <c r="BQ126" i="9"/>
  <c r="BQ16" i="5" s="1"/>
  <c r="BQ9" i="4"/>
  <c r="BQ8" i="5"/>
  <c r="BQ7" i="4"/>
  <c r="BR129" i="9"/>
  <c r="BR14" i="5"/>
  <c r="AX32" i="12"/>
  <c r="BK100" i="13"/>
  <c r="BK100" i="12"/>
  <c r="AW16" i="16"/>
  <c r="AV16" i="16"/>
  <c r="AT11" i="15"/>
  <c r="AU11" i="15"/>
  <c r="AK63" i="12"/>
  <c r="CB5" i="15"/>
  <c r="BD72" i="12"/>
  <c r="BH12" i="5"/>
  <c r="AF7" i="3"/>
  <c r="BA42" i="5"/>
  <c r="BA12" i="5"/>
  <c r="BA27" i="5"/>
  <c r="BA57" i="5"/>
  <c r="BU83" i="6"/>
  <c r="AN76" i="9"/>
  <c r="AN15" i="5" s="1"/>
  <c r="AN7" i="5"/>
  <c r="AT129" i="9"/>
  <c r="AT14" i="5"/>
  <c r="BP128" i="10"/>
  <c r="BP17" i="10"/>
  <c r="AJ128" i="9"/>
  <c r="BY125" i="9"/>
  <c r="BA136" i="10"/>
  <c r="BS100" i="13"/>
  <c r="BS100" i="12"/>
  <c r="BK42" i="12"/>
  <c r="BZ46" i="17"/>
  <c r="BG36" i="17"/>
  <c r="BW10" i="4"/>
  <c r="CC18" i="34"/>
  <c r="CC4" i="34"/>
  <c r="Q16" i="16"/>
  <c r="BI18" i="17"/>
  <c r="BI16" i="16"/>
  <c r="AK102" i="12"/>
  <c r="AK108" i="12"/>
  <c r="BG102" i="12"/>
  <c r="BG108" i="12"/>
  <c r="AI37" i="12"/>
  <c r="AI98" i="12"/>
  <c r="AI92" i="12"/>
  <c r="BM12" i="12"/>
  <c r="BM99" i="12"/>
  <c r="BR42" i="5"/>
  <c r="BR57" i="5"/>
  <c r="BR12" i="5"/>
  <c r="BR27" i="5"/>
  <c r="BI105" i="12"/>
  <c r="BK76" i="9"/>
  <c r="BK15" i="5" s="1"/>
  <c r="BK7" i="5"/>
  <c r="BU14" i="5"/>
  <c r="CE125" i="9"/>
  <c r="CE128" i="9" s="1"/>
  <c r="BW128" i="10"/>
  <c r="BW17" i="10"/>
  <c r="BW129" i="10" s="1"/>
  <c r="CF140" i="10"/>
  <c r="AS128" i="10"/>
  <c r="AS17" i="10"/>
  <c r="AS129" i="10" s="1"/>
  <c r="CA12" i="12"/>
  <c r="BB10" i="4"/>
  <c r="BD16" i="16"/>
  <c r="AL15" i="15"/>
  <c r="AL4" i="23"/>
  <c r="AX16" i="16"/>
  <c r="BS63" i="12"/>
  <c r="AU37" i="12"/>
  <c r="AU98" i="12"/>
  <c r="AU92" i="12"/>
  <c r="BS57" i="5"/>
  <c r="BS12" i="5"/>
  <c r="BS42" i="5"/>
  <c r="BS27" i="5"/>
  <c r="CA76" i="9"/>
  <c r="CA15" i="5" s="1"/>
  <c r="CA7" i="5"/>
  <c r="AQ105" i="12"/>
  <c r="BD128" i="10"/>
  <c r="BD17" i="10"/>
  <c r="BD129" i="10" s="1"/>
  <c r="BN129" i="9"/>
  <c r="BN14" i="5"/>
  <c r="AP126" i="9"/>
  <c r="AP16" i="5" s="1"/>
  <c r="AP9" i="4"/>
  <c r="AP8" i="5"/>
  <c r="AP7" i="4"/>
  <c r="BR17" i="10"/>
  <c r="BR129" i="10" s="1"/>
  <c r="BR128" i="10"/>
  <c r="BN5" i="17"/>
  <c r="BO36" i="17"/>
  <c r="G16" i="16"/>
  <c r="AX63" i="12"/>
  <c r="BL79" i="6"/>
  <c r="BL85" i="6"/>
  <c r="BL77" i="6"/>
  <c r="BA72" i="12"/>
  <c r="AO105" i="12"/>
  <c r="AO12" i="5"/>
  <c r="AD9" i="3"/>
  <c r="CC76" i="9"/>
  <c r="CC15" i="5" s="1"/>
  <c r="CC7" i="5"/>
  <c r="Y7" i="3"/>
  <c r="AV6" i="4"/>
  <c r="BN32" i="12"/>
  <c r="BR99" i="12"/>
  <c r="BE32" i="16"/>
  <c r="CC21" i="19"/>
  <c r="AQ16" i="16"/>
  <c r="BW11" i="15"/>
  <c r="BT63" i="12"/>
  <c r="BV5" i="15"/>
  <c r="AP12" i="12"/>
  <c r="AP99" i="12"/>
  <c r="AQ128" i="9"/>
  <c r="BM128" i="10"/>
  <c r="BM17" i="10"/>
  <c r="BM129" i="10" s="1"/>
  <c r="BT76" i="9"/>
  <c r="BT15" i="5" s="1"/>
  <c r="BT7" i="5"/>
  <c r="BW76" i="9"/>
  <c r="BW15" i="5" s="1"/>
  <c r="BW7" i="5"/>
  <c r="AW126" i="9"/>
  <c r="AW16" i="5" s="1"/>
  <c r="AW9" i="4"/>
  <c r="AW8" i="5"/>
  <c r="AW7" i="4"/>
  <c r="BF126" i="9"/>
  <c r="BF16" i="5" s="1"/>
  <c r="BF9" i="4"/>
  <c r="BF8" i="5"/>
  <c r="BF7" i="4"/>
  <c r="BP125" i="10"/>
  <c r="BP126" i="10" s="1"/>
  <c r="BW36" i="17"/>
  <c r="AQ10" i="4"/>
  <c r="BS18" i="16"/>
  <c r="BS13" i="15"/>
  <c r="BM19" i="17"/>
  <c r="BG11" i="15"/>
  <c r="CE4" i="23"/>
  <c r="CC5" i="15"/>
  <c r="BU82" i="6"/>
  <c r="AW4" i="23"/>
  <c r="O6" i="3"/>
  <c r="BJ128" i="10"/>
  <c r="E6" i="3"/>
  <c r="X20" i="3"/>
  <c r="AJ128" i="10"/>
  <c r="BJ129" i="9"/>
  <c r="BJ14" i="5"/>
  <c r="BU19" i="17"/>
  <c r="AH15" i="15"/>
  <c r="AH4" i="23"/>
  <c r="AT10" i="4"/>
  <c r="AT76" i="9"/>
  <c r="AT15" i="5" s="1"/>
  <c r="AT7" i="5"/>
  <c r="BJ100" i="13"/>
  <c r="BJ100" i="12"/>
  <c r="AV63" i="12"/>
  <c r="Q9" i="3"/>
  <c r="BL10" i="4"/>
  <c r="AM57" i="5"/>
  <c r="AM42" i="5"/>
  <c r="AM12" i="5"/>
  <c r="AM27" i="5"/>
  <c r="R12" i="5"/>
  <c r="R42" i="5"/>
  <c r="R27" i="5"/>
  <c r="E27" i="5"/>
  <c r="E12" i="5"/>
  <c r="AY14" i="5"/>
  <c r="CD136" i="10"/>
  <c r="BO125" i="10"/>
  <c r="BO126" i="10" s="1"/>
  <c r="BO135" i="10"/>
  <c r="BO132" i="10" s="1"/>
  <c r="AG7" i="3"/>
  <c r="AU6" i="4"/>
  <c r="AH105" i="12"/>
  <c r="BV128" i="9"/>
  <c r="BY18" i="34"/>
  <c r="BY4" i="34"/>
  <c r="BZ17" i="17"/>
  <c r="BZ16" i="16"/>
  <c r="BO18" i="17"/>
  <c r="AK12" i="12"/>
  <c r="AK99" i="12"/>
  <c r="AB16" i="16"/>
  <c r="AG9" i="3"/>
  <c r="AZ57" i="5"/>
  <c r="AZ42" i="5"/>
  <c r="AZ12" i="5"/>
  <c r="AZ27" i="5"/>
  <c r="AS57" i="5"/>
  <c r="AS12" i="5"/>
  <c r="AS27" i="5"/>
  <c r="AS42" i="5"/>
  <c r="AL76" i="9"/>
  <c r="AL15" i="5" s="1"/>
  <c r="AL7" i="5"/>
  <c r="H12" i="5"/>
  <c r="H27" i="5"/>
  <c r="BS76" i="9"/>
  <c r="BS15" i="5" s="1"/>
  <c r="BS7" i="5"/>
  <c r="AW128" i="10"/>
  <c r="AW17" i="10"/>
  <c r="AW129" i="10" s="1"/>
  <c r="BJ128" i="9"/>
  <c r="CB129" i="9"/>
  <c r="CB14" i="5"/>
  <c r="AI128" i="10"/>
  <c r="AI17" i="10"/>
  <c r="AI129" i="10" s="1"/>
  <c r="BV100" i="13"/>
  <c r="BV100" i="12"/>
  <c r="BY5" i="17"/>
  <c r="CA13" i="15"/>
  <c r="CA18" i="16"/>
  <c r="CA16" i="16" s="1"/>
  <c r="AQ103" i="12"/>
  <c r="AQ42" i="12"/>
  <c r="AS103" i="12"/>
  <c r="AS42" i="12"/>
  <c r="Z16" i="16"/>
  <c r="AT99" i="12"/>
  <c r="AT12" i="12"/>
  <c r="BU18" i="17"/>
  <c r="AX12" i="12"/>
  <c r="AX99" i="12"/>
  <c r="BC63" i="12"/>
  <c r="BM77" i="6"/>
  <c r="BM85" i="6"/>
  <c r="BM79" i="6"/>
  <c r="AQ72" i="12"/>
  <c r="AM4" i="15"/>
  <c r="BH5" i="15"/>
  <c r="K42" i="5"/>
  <c r="K12" i="5"/>
  <c r="K27" i="5"/>
  <c r="O12" i="5"/>
  <c r="O42" i="5"/>
  <c r="O27" i="5"/>
  <c r="BE105" i="12"/>
  <c r="S57" i="5"/>
  <c r="S42" i="5"/>
  <c r="S27" i="5"/>
  <c r="S12" i="5"/>
  <c r="AU128" i="10"/>
  <c r="AU17" i="10"/>
  <c r="AU129" i="10" s="1"/>
  <c r="BW125" i="9"/>
  <c r="AN128" i="10"/>
  <c r="AN17" i="10"/>
  <c r="AN129" i="10" s="1"/>
  <c r="AV128" i="10"/>
  <c r="AV17" i="10"/>
  <c r="AV129" i="10" s="1"/>
  <c r="CA33" i="17"/>
  <c r="CA32" i="16"/>
  <c r="BF5" i="17"/>
  <c r="BP5" i="17"/>
  <c r="AV11" i="15"/>
  <c r="AT16" i="16"/>
  <c r="AR11" i="15"/>
  <c r="AU16" i="16"/>
  <c r="BU63" i="12"/>
  <c r="BF5" i="15"/>
  <c r="BI5" i="15"/>
  <c r="CB37" i="17"/>
  <c r="BU76" i="9"/>
  <c r="BU15" i="5" s="1"/>
  <c r="BU7" i="5"/>
  <c r="AW129" i="9"/>
  <c r="AW14" i="5"/>
  <c r="AJ100" i="13"/>
  <c r="AJ100" i="12"/>
  <c r="AJ129" i="9"/>
  <c r="AJ14" i="5"/>
  <c r="BT100" i="13"/>
  <c r="BT100" i="12"/>
  <c r="BI100" i="13"/>
  <c r="BI100" i="12"/>
  <c r="BN36" i="17"/>
  <c r="BI5" i="17"/>
  <c r="BK28" i="17"/>
  <c r="BI28" i="17"/>
  <c r="BI11" i="15"/>
  <c r="AS63" i="12"/>
  <c r="AS72" i="12"/>
  <c r="BL72" i="12"/>
  <c r="BL98" i="12"/>
  <c r="BT105" i="12"/>
  <c r="AG57" i="5"/>
  <c r="AG27" i="5"/>
  <c r="AG42" i="5"/>
  <c r="AG12" i="5"/>
  <c r="V9" i="3"/>
  <c r="BU128" i="9"/>
  <c r="AR6" i="4"/>
  <c r="AR125" i="10"/>
  <c r="AR135" i="10"/>
  <c r="AR132" i="10" s="1"/>
  <c r="BP36" i="17"/>
  <c r="BX5" i="17"/>
  <c r="BD11" i="15"/>
  <c r="AX11" i="15"/>
  <c r="R16" i="16"/>
  <c r="BD5" i="15"/>
  <c r="BO72" i="12"/>
  <c r="BI57" i="5"/>
  <c r="BI42" i="5"/>
  <c r="BI12" i="5"/>
  <c r="BI27" i="5"/>
  <c r="AK105" i="12"/>
  <c r="BB6" i="4"/>
  <c r="BN128" i="9"/>
  <c r="BO12" i="12"/>
  <c r="E4" i="16"/>
  <c r="BY11" i="17"/>
  <c r="BK18" i="16"/>
  <c r="BK13" i="15"/>
  <c r="BK4" i="23"/>
  <c r="AA16" i="16"/>
  <c r="BL62" i="12"/>
  <c r="CF5" i="15"/>
  <c r="AR72" i="12"/>
  <c r="AJ98" i="12"/>
  <c r="BF12" i="5"/>
  <c r="BF27" i="5"/>
  <c r="BF42" i="5"/>
  <c r="BF57" i="5"/>
  <c r="BV136" i="10"/>
  <c r="AN126" i="9"/>
  <c r="AN16" i="5" s="1"/>
  <c r="AN7" i="4"/>
  <c r="AN9" i="4"/>
  <c r="AN8" i="5"/>
  <c r="AV128" i="9"/>
  <c r="AK125" i="9"/>
  <c r="BK125" i="9"/>
  <c r="CF110" i="13"/>
  <c r="CF110" i="12"/>
  <c r="AJ43" i="12"/>
  <c r="AJ109" i="12"/>
  <c r="BR24" i="17"/>
  <c r="BG33" i="17"/>
  <c r="BG32" i="16"/>
  <c r="AI103" i="12"/>
  <c r="AI42" i="12"/>
  <c r="AQ11" i="15"/>
  <c r="O16" i="16"/>
  <c r="AO63" i="12"/>
  <c r="AS4" i="15"/>
  <c r="BL5" i="15"/>
  <c r="BR83" i="6"/>
  <c r="BQ27" i="5"/>
  <c r="BQ57" i="5"/>
  <c r="BQ42" i="5"/>
  <c r="BQ12" i="5"/>
  <c r="BU57" i="5"/>
  <c r="BU42" i="5"/>
  <c r="BU12" i="5"/>
  <c r="AQ129" i="9"/>
  <c r="AQ14" i="5"/>
  <c r="BR5" i="23"/>
  <c r="BR61" i="23" s="1"/>
  <c r="BR4" i="23"/>
  <c r="BR17" i="16"/>
  <c r="T16" i="16"/>
  <c r="AW12" i="12"/>
  <c r="AW99" i="12"/>
  <c r="CB63" i="12"/>
  <c r="AI72" i="12"/>
  <c r="AI4" i="23"/>
  <c r="BJ129" i="10"/>
  <c r="AZ110" i="13"/>
  <c r="AZ110" i="12"/>
  <c r="AF20" i="3"/>
  <c r="BC129" i="10"/>
  <c r="BS82" i="6"/>
  <c r="CA35" i="16" l="1"/>
  <c r="CA10" i="16"/>
  <c r="BT35" i="16"/>
  <c r="BT10" i="16"/>
  <c r="AU102" i="12"/>
  <c r="AU108" i="12"/>
  <c r="BY126" i="9"/>
  <c r="BY16" i="5" s="1"/>
  <c r="BY7" i="4"/>
  <c r="BY8" i="5"/>
  <c r="BY9" i="4"/>
  <c r="BX16" i="17"/>
  <c r="BM17" i="5"/>
  <c r="AL8" i="4"/>
  <c r="AL13" i="4" s="1"/>
  <c r="AT102" i="12"/>
  <c r="AT108" i="12"/>
  <c r="BB100" i="13"/>
  <c r="BB100" i="12"/>
  <c r="J35" i="16"/>
  <c r="J10" i="16"/>
  <c r="BM35" i="16"/>
  <c r="BM10" i="16"/>
  <c r="CF82" i="6"/>
  <c r="BW102" i="12"/>
  <c r="BW108" i="12"/>
  <c r="BX32" i="17"/>
  <c r="BZ17" i="5"/>
  <c r="AA19" i="3"/>
  <c r="AV4" i="15"/>
  <c r="AI35" i="16"/>
  <c r="AI10" i="16"/>
  <c r="BX8" i="4"/>
  <c r="BX13" i="4" s="1"/>
  <c r="AX4" i="15"/>
  <c r="BG57" i="5"/>
  <c r="AX27" i="5"/>
  <c r="CC16" i="17"/>
  <c r="BN8" i="4"/>
  <c r="BN13" i="4" s="1"/>
  <c r="AW27" i="5"/>
  <c r="CD110" i="13"/>
  <c r="CD110" i="12"/>
  <c r="AE57" i="5"/>
  <c r="Y35" i="16"/>
  <c r="Y10" i="16"/>
  <c r="AZ17" i="5"/>
  <c r="BO102" i="12"/>
  <c r="BO108" i="12"/>
  <c r="AR17" i="5"/>
  <c r="BE57" i="5"/>
  <c r="BE108" i="12"/>
  <c r="BE102" i="12"/>
  <c r="N27" i="5"/>
  <c r="AX43" i="12"/>
  <c r="AX109" i="12"/>
  <c r="BN35" i="16"/>
  <c r="BN10" i="16"/>
  <c r="AF27" i="5"/>
  <c r="AK10" i="16"/>
  <c r="CD57" i="5"/>
  <c r="AZ8" i="4"/>
  <c r="AZ13" i="4" s="1"/>
  <c r="CC126" i="9"/>
  <c r="CC16" i="5" s="1"/>
  <c r="CC8" i="5"/>
  <c r="CC9" i="4"/>
  <c r="CC7" i="4"/>
  <c r="AT4" i="15"/>
  <c r="BW57" i="5"/>
  <c r="CF11" i="5"/>
  <c r="BO42" i="5"/>
  <c r="CE43" i="12"/>
  <c r="CE109" i="12"/>
  <c r="AD18" i="3"/>
  <c r="V18" i="3"/>
  <c r="AG18" i="3"/>
  <c r="BC100" i="12"/>
  <c r="X6" i="3"/>
  <c r="T35" i="16"/>
  <c r="T10" i="16"/>
  <c r="O35" i="16"/>
  <c r="O10" i="16"/>
  <c r="BL63" i="12"/>
  <c r="BL99" i="12"/>
  <c r="CB17" i="5"/>
  <c r="AT35" i="16"/>
  <c r="AT10" i="16"/>
  <c r="BS18" i="17"/>
  <c r="AH8" i="4"/>
  <c r="AH13" i="4" s="1"/>
  <c r="W35" i="16"/>
  <c r="W10" i="16"/>
  <c r="BF11" i="15"/>
  <c r="BN34" i="4"/>
  <c r="BR17" i="17"/>
  <c r="BR16" i="16"/>
  <c r="BU27" i="5"/>
  <c r="BL4" i="15"/>
  <c r="BK126" i="9"/>
  <c r="BK16" i="5" s="1"/>
  <c r="BK17" i="5" s="1"/>
  <c r="BK8" i="5"/>
  <c r="BK7" i="4"/>
  <c r="BK9" i="4"/>
  <c r="BK128" i="9"/>
  <c r="AA35" i="16"/>
  <c r="AA10" i="16"/>
  <c r="BO41" i="4"/>
  <c r="BH4" i="15"/>
  <c r="BM82" i="6"/>
  <c r="BZ35" i="16"/>
  <c r="BZ10" i="16"/>
  <c r="CC4" i="15"/>
  <c r="G35" i="16"/>
  <c r="G10" i="16"/>
  <c r="BU17" i="5"/>
  <c r="BU32" i="5"/>
  <c r="Q35" i="16"/>
  <c r="Q10" i="16"/>
  <c r="Z7" i="3"/>
  <c r="AF19" i="3"/>
  <c r="BR17" i="5"/>
  <c r="AU100" i="13"/>
  <c r="H35" i="16"/>
  <c r="H10" i="16"/>
  <c r="BU32" i="17"/>
  <c r="BS32" i="17"/>
  <c r="BB102" i="12"/>
  <c r="BB108" i="12"/>
  <c r="CA47" i="5"/>
  <c r="CA17" i="5"/>
  <c r="BF100" i="13"/>
  <c r="BF100" i="12"/>
  <c r="AH35" i="16"/>
  <c r="AH10" i="16"/>
  <c r="AQ8" i="4"/>
  <c r="AQ13" i="4" s="1"/>
  <c r="BW100" i="13"/>
  <c r="AN17" i="5"/>
  <c r="AN27" i="5"/>
  <c r="BO32" i="17"/>
  <c r="AY42" i="5"/>
  <c r="BO35" i="16"/>
  <c r="BO10" i="16"/>
  <c r="BJ102" i="12"/>
  <c r="BJ108" i="12"/>
  <c r="BD43" i="12"/>
  <c r="BD109" i="12"/>
  <c r="X42" i="5"/>
  <c r="CC110" i="13"/>
  <c r="CC110" i="12"/>
  <c r="Y57" i="5"/>
  <c r="BV16" i="17"/>
  <c r="BG27" i="5"/>
  <c r="BN82" i="6"/>
  <c r="AM17" i="5"/>
  <c r="AR42" i="5"/>
  <c r="CF32" i="17"/>
  <c r="AJ42" i="5"/>
  <c r="BN4" i="15"/>
  <c r="CE18" i="17"/>
  <c r="AX57" i="5"/>
  <c r="AY102" i="12"/>
  <c r="AY108" i="12"/>
  <c r="BU34" i="4"/>
  <c r="BU41" i="4"/>
  <c r="BU16" i="17"/>
  <c r="AL109" i="12"/>
  <c r="AL43" i="12"/>
  <c r="AO47" i="5"/>
  <c r="AO62" i="5"/>
  <c r="AO17" i="5"/>
  <c r="AO32" i="5"/>
  <c r="AW57" i="5"/>
  <c r="AD20" i="3"/>
  <c r="BH47" i="5"/>
  <c r="BH17" i="5"/>
  <c r="BT8" i="4"/>
  <c r="BT13" i="4" s="1"/>
  <c r="AQ27" i="5"/>
  <c r="X35" i="16"/>
  <c r="X10" i="16"/>
  <c r="AR129" i="9"/>
  <c r="AZ35" i="16"/>
  <c r="AZ10" i="16"/>
  <c r="AZ100" i="12"/>
  <c r="AP34" i="4"/>
  <c r="N42" i="5"/>
  <c r="AW43" i="12"/>
  <c r="AW109" i="12"/>
  <c r="L42" i="5"/>
  <c r="BK126" i="10"/>
  <c r="BK129" i="10" s="1"/>
  <c r="BK128" i="10"/>
  <c r="AZ41" i="4"/>
  <c r="BZ83" i="6"/>
  <c r="AE8" i="3"/>
  <c r="AU4" i="15"/>
  <c r="BK129" i="9"/>
  <c r="BW42" i="5"/>
  <c r="BQ16" i="17"/>
  <c r="CF83" i="6"/>
  <c r="AK8" i="3"/>
  <c r="BT27" i="5"/>
  <c r="BO57" i="5"/>
  <c r="AA42" i="5"/>
  <c r="BT110" i="13"/>
  <c r="BT110" i="12"/>
  <c r="BC100" i="13"/>
  <c r="AQ43" i="12"/>
  <c r="AQ109" i="12"/>
  <c r="AQ4" i="15"/>
  <c r="AB35" i="16"/>
  <c r="AB10" i="16"/>
  <c r="AG19" i="3"/>
  <c r="BJ17" i="5"/>
  <c r="BF34" i="4"/>
  <c r="AO42" i="5"/>
  <c r="AX35" i="16"/>
  <c r="AX10" i="16"/>
  <c r="BU129" i="9"/>
  <c r="BP129" i="10"/>
  <c r="BJ27" i="5"/>
  <c r="BR8" i="4"/>
  <c r="BR13" i="4" s="1"/>
  <c r="AB19" i="3"/>
  <c r="BE43" i="12"/>
  <c r="BE109" i="12"/>
  <c r="BP110" i="13"/>
  <c r="BP110" i="12"/>
  <c r="AR35" i="16"/>
  <c r="AR10" i="16"/>
  <c r="BG35" i="16"/>
  <c r="BG10" i="16"/>
  <c r="AX8" i="4"/>
  <c r="AX13" i="4" s="1"/>
  <c r="BT18" i="17"/>
  <c r="AR8" i="4"/>
  <c r="AR13" i="4" s="1"/>
  <c r="CA129" i="9"/>
  <c r="BN110" i="13"/>
  <c r="BN110" i="12"/>
  <c r="AQ41" i="4"/>
  <c r="BJ4" i="15"/>
  <c r="CF17" i="5"/>
  <c r="CF47" i="5"/>
  <c r="AK43" i="12"/>
  <c r="AK109" i="12"/>
  <c r="AI17" i="5"/>
  <c r="AI47" i="5"/>
  <c r="BM16" i="17"/>
  <c r="AN129" i="9"/>
  <c r="BO4" i="15"/>
  <c r="BP126" i="9"/>
  <c r="BP8" i="5"/>
  <c r="BP7" i="4"/>
  <c r="BP9" i="4"/>
  <c r="AP4" i="15"/>
  <c r="AY27" i="5"/>
  <c r="AH57" i="5"/>
  <c r="BV110" i="13"/>
  <c r="BV110" i="12"/>
  <c r="AJ34" i="4"/>
  <c r="X57" i="5"/>
  <c r="CC36" i="16"/>
  <c r="BT17" i="5"/>
  <c r="BS16" i="16"/>
  <c r="BX36" i="16"/>
  <c r="BO129" i="10"/>
  <c r="AR27" i="5"/>
  <c r="BG126" i="9"/>
  <c r="BG8" i="5"/>
  <c r="BG7" i="4"/>
  <c r="BG9" i="4"/>
  <c r="BG128" i="9"/>
  <c r="BL35" i="16"/>
  <c r="BL10" i="16"/>
  <c r="BB109" i="12"/>
  <c r="BB43" i="12"/>
  <c r="AO129" i="9"/>
  <c r="BZ18" i="17"/>
  <c r="AN100" i="13"/>
  <c r="AN100" i="12"/>
  <c r="BA4" i="15"/>
  <c r="BH129" i="9"/>
  <c r="BT34" i="4"/>
  <c r="BB17" i="5"/>
  <c r="AD19" i="3"/>
  <c r="BX4" i="15"/>
  <c r="AU8" i="4"/>
  <c r="AU13" i="4" s="1"/>
  <c r="AZ100" i="13"/>
  <c r="BA100" i="13"/>
  <c r="BA100" i="12"/>
  <c r="BR18" i="17"/>
  <c r="BN16" i="17"/>
  <c r="AJ18" i="3"/>
  <c r="BR102" i="12"/>
  <c r="BR108" i="12"/>
  <c r="CB18" i="17"/>
  <c r="CB16" i="16"/>
  <c r="CD42" i="5"/>
  <c r="BY35" i="16"/>
  <c r="BY10" i="16"/>
  <c r="BZ11" i="5"/>
  <c r="BN10" i="5"/>
  <c r="BO17" i="5"/>
  <c r="AU42" i="5"/>
  <c r="AO35" i="16"/>
  <c r="AO10" i="16"/>
  <c r="BY15" i="5"/>
  <c r="BY129" i="9"/>
  <c r="BY42" i="5"/>
  <c r="I35" i="16"/>
  <c r="I10" i="16"/>
  <c r="AU17" i="5"/>
  <c r="AU47" i="5"/>
  <c r="AU62" i="5"/>
  <c r="AV126" i="9"/>
  <c r="AV16" i="5" s="1"/>
  <c r="AV7" i="4"/>
  <c r="AV8" i="5"/>
  <c r="AV9" i="4"/>
  <c r="BO27" i="5"/>
  <c r="AA57" i="5"/>
  <c r="AM129" i="10"/>
  <c r="BO100" i="12"/>
  <c r="BY110" i="13"/>
  <c r="BY110" i="12"/>
  <c r="BZ100" i="13"/>
  <c r="AL41" i="4"/>
  <c r="AS43" i="12"/>
  <c r="AS109" i="12"/>
  <c r="W7" i="3"/>
  <c r="AN8" i="4"/>
  <c r="AN13" i="4" s="1"/>
  <c r="BY35" i="17"/>
  <c r="BD4" i="15"/>
  <c r="AV35" i="16"/>
  <c r="AV10" i="16"/>
  <c r="BQ34" i="4"/>
  <c r="BE8" i="4"/>
  <c r="BE13" i="4" s="1"/>
  <c r="BP4" i="15"/>
  <c r="AY100" i="13"/>
  <c r="AY100" i="12"/>
  <c r="BW35" i="16"/>
  <c r="BW10" i="16"/>
  <c r="BQ17" i="5"/>
  <c r="AT109" i="12"/>
  <c r="AT43" i="12"/>
  <c r="M42" i="5"/>
  <c r="AI129" i="9"/>
  <c r="CB8" i="4"/>
  <c r="CB13" i="4" s="1"/>
  <c r="BP10" i="16"/>
  <c r="BV8" i="4"/>
  <c r="BV13" i="4" s="1"/>
  <c r="AW4" i="15"/>
  <c r="BJ35" i="16"/>
  <c r="BJ10" i="16"/>
  <c r="AY57" i="5"/>
  <c r="BO16" i="17"/>
  <c r="BE17" i="5"/>
  <c r="BZ36" i="16"/>
  <c r="BK102" i="12"/>
  <c r="BK108" i="12"/>
  <c r="AJ17" i="4"/>
  <c r="BT129" i="9"/>
  <c r="CB110" i="13"/>
  <c r="CB110" i="12"/>
  <c r="AD27" i="5"/>
  <c r="CE32" i="17"/>
  <c r="BO128" i="10"/>
  <c r="BC102" i="12"/>
  <c r="BC108" i="12"/>
  <c r="AF35" i="16"/>
  <c r="AF10" i="16"/>
  <c r="AJ57" i="5"/>
  <c r="AY126" i="9"/>
  <c r="AY8" i="5"/>
  <c r="AY9" i="4"/>
  <c r="AY7" i="4"/>
  <c r="AY128" i="9"/>
  <c r="AT41" i="4"/>
  <c r="W27" i="5"/>
  <c r="BU8" i="4"/>
  <c r="BU13" i="4" s="1"/>
  <c r="BD126" i="9"/>
  <c r="BD7" i="4"/>
  <c r="BD9" i="4"/>
  <c r="BD8" i="5"/>
  <c r="BD128" i="9"/>
  <c r="AD35" i="16"/>
  <c r="AD10" i="16"/>
  <c r="BA126" i="10"/>
  <c r="BA129" i="10" s="1"/>
  <c r="BA128" i="10"/>
  <c r="CF41" i="4"/>
  <c r="CD18" i="17"/>
  <c r="CD16" i="16"/>
  <c r="AY16" i="16"/>
  <c r="BX128" i="10"/>
  <c r="V35" i="16"/>
  <c r="V10" i="16"/>
  <c r="BT129" i="10"/>
  <c r="AJ4" i="15"/>
  <c r="AQ57" i="5"/>
  <c r="BU4" i="15"/>
  <c r="BB129" i="9"/>
  <c r="BH35" i="16"/>
  <c r="BH10" i="16"/>
  <c r="CD32" i="17"/>
  <c r="AJ19" i="3"/>
  <c r="AP41" i="4"/>
  <c r="CC82" i="6"/>
  <c r="AN35" i="16"/>
  <c r="AN10" i="16"/>
  <c r="BY4" i="15"/>
  <c r="CB11" i="15"/>
  <c r="AI27" i="5"/>
  <c r="CE102" i="12"/>
  <c r="CE108" i="12"/>
  <c r="BO129" i="9"/>
  <c r="AU27" i="5"/>
  <c r="BI126" i="9"/>
  <c r="BI8" i="5"/>
  <c r="BI7" i="4"/>
  <c r="BI9" i="4"/>
  <c r="BI128" i="9"/>
  <c r="BT42" i="5"/>
  <c r="AU129" i="9"/>
  <c r="CA102" i="12"/>
  <c r="CA108" i="12"/>
  <c r="AM8" i="4"/>
  <c r="AM13" i="4" s="1"/>
  <c r="Y20" i="3"/>
  <c r="AM128" i="10"/>
  <c r="BO100" i="13"/>
  <c r="BZ100" i="12"/>
  <c r="AV100" i="12"/>
  <c r="BL110" i="13"/>
  <c r="BL110" i="12"/>
  <c r="AL34" i="4"/>
  <c r="AZ34" i="4"/>
  <c r="BV4" i="15"/>
  <c r="BI4" i="15"/>
  <c r="Z6" i="3"/>
  <c r="BR11" i="15"/>
  <c r="BL82" i="6"/>
  <c r="AN41" i="4"/>
  <c r="AN34" i="4"/>
  <c r="AW17" i="5"/>
  <c r="AU35" i="16"/>
  <c r="AU10" i="16"/>
  <c r="BW126" i="9"/>
  <c r="BW16" i="5" s="1"/>
  <c r="BW8" i="5"/>
  <c r="BW7" i="4"/>
  <c r="BW9" i="4"/>
  <c r="BW128" i="9"/>
  <c r="AT100" i="13"/>
  <c r="AT100" i="12"/>
  <c r="AK100" i="13"/>
  <c r="AK100" i="12"/>
  <c r="BF8" i="4"/>
  <c r="BF13" i="4" s="1"/>
  <c r="AP100" i="13"/>
  <c r="AP100" i="12"/>
  <c r="AQ35" i="16"/>
  <c r="AQ10" i="16"/>
  <c r="Y19" i="3"/>
  <c r="AO27" i="5"/>
  <c r="AP8" i="4"/>
  <c r="AP13" i="4" s="1"/>
  <c r="BK109" i="12"/>
  <c r="BK43" i="12"/>
  <c r="AX34" i="4"/>
  <c r="BH42" i="5"/>
  <c r="Z20" i="3"/>
  <c r="BJ57" i="5"/>
  <c r="BO8" i="4"/>
  <c r="BO13" i="4" s="1"/>
  <c r="V57" i="5"/>
  <c r="BM63" i="12"/>
  <c r="CD93" i="6"/>
  <c r="CD97" i="6" s="1"/>
  <c r="AI6" i="3"/>
  <c r="BM32" i="17"/>
  <c r="BQ129" i="9"/>
  <c r="AC57" i="5"/>
  <c r="BZ102" i="12"/>
  <c r="BZ108" i="12"/>
  <c r="M27" i="5"/>
  <c r="Q42" i="5"/>
  <c r="AV27" i="5"/>
  <c r="CA93" i="6"/>
  <c r="CA97" i="6" s="1"/>
  <c r="AF6" i="3"/>
  <c r="BP128" i="9"/>
  <c r="BW43" i="12"/>
  <c r="BW109" i="12"/>
  <c r="F35" i="16"/>
  <c r="F10" i="16"/>
  <c r="BE129" i="9"/>
  <c r="AJ41" i="4"/>
  <c r="U57" i="5"/>
  <c r="BQ35" i="17"/>
  <c r="CC46" i="17"/>
  <c r="AH62" i="5"/>
  <c r="AH32" i="5"/>
  <c r="AH17" i="5"/>
  <c r="AH47" i="5"/>
  <c r="BS16" i="17"/>
  <c r="BC42" i="5"/>
  <c r="BX46" i="17"/>
  <c r="AS126" i="9"/>
  <c r="AS8" i="5"/>
  <c r="AS7" i="4"/>
  <c r="AS9" i="4"/>
  <c r="AS128" i="9"/>
  <c r="AR57" i="5"/>
  <c r="AJ27" i="5"/>
  <c r="BL16" i="17"/>
  <c r="BH32" i="17"/>
  <c r="W42" i="5"/>
  <c r="BA35" i="16"/>
  <c r="BA10" i="16"/>
  <c r="CD8" i="4"/>
  <c r="CD13" i="4" s="1"/>
  <c r="AM100" i="13"/>
  <c r="AM100" i="12"/>
  <c r="X19" i="3"/>
  <c r="CD11" i="15"/>
  <c r="AL102" i="12"/>
  <c r="AL108" i="12"/>
  <c r="BF43" i="12"/>
  <c r="BF109" i="12"/>
  <c r="AY11" i="15"/>
  <c r="BJ8" i="4"/>
  <c r="BJ13" i="4" s="1"/>
  <c r="BT11" i="15"/>
  <c r="BT128" i="10"/>
  <c r="AQ42" i="5"/>
  <c r="BJ32" i="17"/>
  <c r="BE41" i="4"/>
  <c r="BE34" i="4"/>
  <c r="BH16" i="17"/>
  <c r="CE27" i="5"/>
  <c r="CC11" i="5"/>
  <c r="AI8" i="4"/>
  <c r="AI13" i="4" s="1"/>
  <c r="D35" i="16"/>
  <c r="D10" i="16"/>
  <c r="BE35" i="16"/>
  <c r="BE10" i="16"/>
  <c r="BY36" i="17"/>
  <c r="AP43" i="12"/>
  <c r="AP109" i="12"/>
  <c r="L35" i="16"/>
  <c r="L10" i="16"/>
  <c r="AI42" i="5"/>
  <c r="BY16" i="17"/>
  <c r="BC11" i="15"/>
  <c r="AQ102" i="12"/>
  <c r="AQ108" i="12"/>
  <c r="AS100" i="13"/>
  <c r="AS100" i="12"/>
  <c r="BT57" i="5"/>
  <c r="AE35" i="16"/>
  <c r="AE10" i="16"/>
  <c r="BW32" i="17"/>
  <c r="BA126" i="9"/>
  <c r="BA8" i="5"/>
  <c r="BA9" i="4"/>
  <c r="BA7" i="4"/>
  <c r="BA128" i="9"/>
  <c r="BZ82" i="6"/>
  <c r="BJ43" i="12"/>
  <c r="AI19" i="3"/>
  <c r="BZ43" i="12"/>
  <c r="AV100" i="13"/>
  <c r="CC128" i="9"/>
  <c r="AL17" i="4"/>
  <c r="BM10" i="5"/>
  <c r="AI43" i="12"/>
  <c r="AI109" i="12"/>
  <c r="AW8" i="4"/>
  <c r="AW13" i="4" s="1"/>
  <c r="AW100" i="13"/>
  <c r="AW100" i="12"/>
  <c r="BK11" i="15"/>
  <c r="AR126" i="10"/>
  <c r="AR129" i="10" s="1"/>
  <c r="AR128" i="10"/>
  <c r="AQ32" i="5"/>
  <c r="AQ17" i="5"/>
  <c r="AJ110" i="13"/>
  <c r="AJ110" i="12"/>
  <c r="AK126" i="9"/>
  <c r="AK7" i="4"/>
  <c r="AK8" i="5"/>
  <c r="AK9" i="4"/>
  <c r="AK128" i="9"/>
  <c r="BK18" i="17"/>
  <c r="BK16" i="16"/>
  <c r="R35" i="16"/>
  <c r="R10" i="16"/>
  <c r="AR41" i="4"/>
  <c r="AR34" i="4"/>
  <c r="AJ17" i="5"/>
  <c r="AJ47" i="5"/>
  <c r="AJ32" i="5"/>
  <c r="CA32" i="17"/>
  <c r="AX100" i="13"/>
  <c r="AX100" i="12"/>
  <c r="Z35" i="16"/>
  <c r="Z10" i="16"/>
  <c r="CA18" i="17"/>
  <c r="AO8" i="4"/>
  <c r="AO13" i="4" s="1"/>
  <c r="AO57" i="5"/>
  <c r="BL10" i="5"/>
  <c r="AX41" i="4"/>
  <c r="BH57" i="5"/>
  <c r="AW35" i="16"/>
  <c r="AW10" i="16"/>
  <c r="BQ8" i="4"/>
  <c r="BQ13" i="4" s="1"/>
  <c r="BJ42" i="5"/>
  <c r="CD62" i="5"/>
  <c r="CD47" i="5"/>
  <c r="CD17" i="5"/>
  <c r="CD32" i="5"/>
  <c r="BX34" i="4"/>
  <c r="CA27" i="5"/>
  <c r="BO34" i="4"/>
  <c r="AL27" i="5"/>
  <c r="BV17" i="4"/>
  <c r="AH43" i="12"/>
  <c r="AH109" i="12"/>
  <c r="V27" i="5"/>
  <c r="BG4" i="15"/>
  <c r="AH100" i="13"/>
  <c r="AH100" i="12"/>
  <c r="BW16" i="17"/>
  <c r="BK32" i="17"/>
  <c r="AC27" i="5"/>
  <c r="AR4" i="15"/>
  <c r="AX47" i="5"/>
  <c r="AX62" i="5"/>
  <c r="AX32" i="5"/>
  <c r="AX17" i="5"/>
  <c r="BZ36" i="17"/>
  <c r="BY129" i="10"/>
  <c r="AL11" i="15"/>
  <c r="V20" i="3"/>
  <c r="BQ110" i="13"/>
  <c r="BQ110" i="12"/>
  <c r="Q27" i="5"/>
  <c r="CB34" i="4"/>
  <c r="CB41" i="4"/>
  <c r="AV57" i="5"/>
  <c r="BP32" i="17"/>
  <c r="BM110" i="13"/>
  <c r="BM110" i="12"/>
  <c r="BJ16" i="17"/>
  <c r="AG20" i="3"/>
  <c r="U27" i="5"/>
  <c r="AM35" i="16"/>
  <c r="AM10" i="16"/>
  <c r="CF36" i="16"/>
  <c r="CD41" i="4"/>
  <c r="BM8" i="4"/>
  <c r="BM13" i="4" s="1"/>
  <c r="AH129" i="9"/>
  <c r="BC27" i="5"/>
  <c r="AD57" i="5"/>
  <c r="BL36" i="17"/>
  <c r="AI4" i="15"/>
  <c r="BZ4" i="15"/>
  <c r="BN32" i="17"/>
  <c r="AP47" i="5"/>
  <c r="AP17" i="5"/>
  <c r="AP32" i="5"/>
  <c r="BZ8" i="4"/>
  <c r="BZ13" i="4" s="1"/>
  <c r="BE100" i="13"/>
  <c r="BE100" i="12"/>
  <c r="BS8" i="4"/>
  <c r="BS13" i="4" s="1"/>
  <c r="BT36" i="17"/>
  <c r="BG100" i="13"/>
  <c r="BG100" i="12"/>
  <c r="CC17" i="5"/>
  <c r="BJ36" i="17"/>
  <c r="BH8" i="4"/>
  <c r="BH13" i="4" s="1"/>
  <c r="BQ41" i="4"/>
  <c r="AE42" i="5"/>
  <c r="P35" i="16"/>
  <c r="P10" i="16"/>
  <c r="AI34" i="4"/>
  <c r="AI41" i="4"/>
  <c r="BH100" i="12"/>
  <c r="AF57" i="5"/>
  <c r="BC8" i="4"/>
  <c r="BC13" i="4" s="1"/>
  <c r="S35" i="16"/>
  <c r="S10" i="16"/>
  <c r="BF62" i="5"/>
  <c r="BF17" i="5"/>
  <c r="BC16" i="16"/>
  <c r="BS32" i="5"/>
  <c r="BS17" i="5"/>
  <c r="AU57" i="5"/>
  <c r="CC143" i="10"/>
  <c r="CC140" i="10" s="1"/>
  <c r="CC125" i="10"/>
  <c r="BC17" i="5"/>
  <c r="BX47" i="5"/>
  <c r="BX17" i="5"/>
  <c r="AO34" i="4"/>
  <c r="AP42" i="5"/>
  <c r="BF17" i="4"/>
  <c r="AQ17" i="4"/>
  <c r="BZ110" i="13"/>
  <c r="BZ110" i="12"/>
  <c r="BS17" i="4"/>
  <c r="BI110" i="13"/>
  <c r="BI110" i="12"/>
  <c r="BG32" i="17"/>
  <c r="CE126" i="9"/>
  <c r="CE8" i="5"/>
  <c r="CE7" i="4"/>
  <c r="CE9" i="4"/>
  <c r="BH34" i="4"/>
  <c r="CF4" i="15"/>
  <c r="BB41" i="4"/>
  <c r="CB36" i="17"/>
  <c r="AU34" i="4"/>
  <c r="AU41" i="4"/>
  <c r="BR100" i="13"/>
  <c r="BR100" i="12"/>
  <c r="BN47" i="5"/>
  <c r="BN32" i="5"/>
  <c r="BN17" i="5"/>
  <c r="BD35" i="16"/>
  <c r="BD10" i="16"/>
  <c r="BM100" i="13"/>
  <c r="BM100" i="12"/>
  <c r="AI102" i="12"/>
  <c r="AI108" i="12"/>
  <c r="BI35" i="16"/>
  <c r="BI10" i="16"/>
  <c r="AX17" i="4"/>
  <c r="BH27" i="5"/>
  <c r="AL35" i="16"/>
  <c r="AL10" i="16"/>
  <c r="BB8" i="4"/>
  <c r="BB13" i="4" s="1"/>
  <c r="BM41" i="4"/>
  <c r="BM34" i="4"/>
  <c r="BX35" i="16"/>
  <c r="BX10" i="16"/>
  <c r="BX17" i="4"/>
  <c r="BV41" i="4"/>
  <c r="AH41" i="4"/>
  <c r="AH34" i="4"/>
  <c r="AI100" i="13"/>
  <c r="AI100" i="12"/>
  <c r="AX129" i="9"/>
  <c r="BY128" i="10"/>
  <c r="AL62" i="5"/>
  <c r="AL17" i="5"/>
  <c r="AL47" i="5"/>
  <c r="AV42" i="5"/>
  <c r="AN57" i="5"/>
  <c r="N35" i="16"/>
  <c r="N10" i="16"/>
  <c r="AP35" i="16"/>
  <c r="AP10" i="16"/>
  <c r="CA16" i="17"/>
  <c r="BR34" i="4"/>
  <c r="BR41" i="4"/>
  <c r="CD17" i="4"/>
  <c r="AD42" i="5"/>
  <c r="CC32" i="17"/>
  <c r="AY128" i="10"/>
  <c r="AO43" i="12"/>
  <c r="AO109" i="12"/>
  <c r="BB11" i="15"/>
  <c r="W57" i="5"/>
  <c r="BS102" i="12"/>
  <c r="BS108" i="12"/>
  <c r="CC35" i="16"/>
  <c r="CC10" i="16"/>
  <c r="CA11" i="15"/>
  <c r="AV110" i="13"/>
  <c r="AV110" i="12"/>
  <c r="AP129" i="9"/>
  <c r="K35" i="16"/>
  <c r="K10" i="16"/>
  <c r="BS11" i="15"/>
  <c r="AW42" i="5"/>
  <c r="AA18" i="3"/>
  <c r="CC129" i="9"/>
  <c r="AT8" i="4"/>
  <c r="AT13" i="4" s="1"/>
  <c r="AE27" i="5"/>
  <c r="AY43" i="12"/>
  <c r="AY109" i="12"/>
  <c r="BL126" i="9"/>
  <c r="BL7" i="4"/>
  <c r="BL9" i="4"/>
  <c r="BL8" i="5"/>
  <c r="BL128" i="9"/>
  <c r="CE57" i="5"/>
  <c r="BE27" i="5"/>
  <c r="BN63" i="12"/>
  <c r="BN99" i="12"/>
  <c r="CC83" i="6"/>
  <c r="AH8" i="3"/>
  <c r="BH100" i="13"/>
  <c r="AF42" i="5"/>
  <c r="AG35" i="16"/>
  <c r="AG10" i="16"/>
  <c r="AO100" i="13"/>
  <c r="AO100" i="12"/>
  <c r="CE129" i="10"/>
  <c r="AI57" i="5"/>
  <c r="BC41" i="4"/>
  <c r="BC34" i="4"/>
  <c r="BF129" i="9"/>
  <c r="BS129" i="9"/>
  <c r="AR110" i="13"/>
  <c r="AR110" i="12"/>
  <c r="P27" i="5"/>
  <c r="BW27" i="5"/>
  <c r="BC129" i="9"/>
  <c r="BT41" i="4"/>
  <c r="BX129" i="9"/>
  <c r="AO17" i="4"/>
  <c r="AP27" i="5"/>
  <c r="BX83" i="6"/>
  <c r="AC8" i="3"/>
  <c r="BF41" i="4"/>
  <c r="BQ32" i="17"/>
  <c r="AQ34" i="4"/>
  <c r="BS41" i="4"/>
  <c r="W18" i="3"/>
  <c r="BI16" i="17"/>
  <c r="AT62" i="5"/>
  <c r="AT17" i="5"/>
  <c r="AT32" i="5"/>
  <c r="AT47" i="5"/>
  <c r="AH11" i="15"/>
  <c r="BV17" i="5"/>
  <c r="BV32" i="5"/>
  <c r="BV47" i="5"/>
  <c r="BX41" i="4"/>
  <c r="BV34" i="4"/>
  <c r="BR109" i="12"/>
  <c r="BR43" i="12"/>
  <c r="BF18" i="17"/>
  <c r="BF16" i="16"/>
  <c r="AC42" i="5"/>
  <c r="BX110" i="13"/>
  <c r="BX110" i="12"/>
  <c r="AW41" i="4"/>
  <c r="AW34" i="4"/>
  <c r="AQ100" i="13"/>
  <c r="AQ100" i="12"/>
  <c r="AU109" i="12"/>
  <c r="AU43" i="12"/>
  <c r="AL129" i="9"/>
  <c r="AL100" i="13"/>
  <c r="AL100" i="12"/>
  <c r="CA8" i="4"/>
  <c r="CA13" i="4" s="1"/>
  <c r="AN42" i="5"/>
  <c r="BW4" i="15"/>
  <c r="BG43" i="12"/>
  <c r="BG109" i="12"/>
  <c r="U42" i="5"/>
  <c r="BV35" i="16"/>
  <c r="BV10" i="16"/>
  <c r="CF46" i="17"/>
  <c r="CD34" i="4"/>
  <c r="BC57" i="5"/>
  <c r="AJ8" i="4"/>
  <c r="AJ13" i="4" s="1"/>
  <c r="BG42" i="5"/>
  <c r="BX82" i="6"/>
  <c r="CE35" i="16"/>
  <c r="CE10" i="16"/>
  <c r="CF10" i="16"/>
  <c r="BB16" i="16"/>
  <c r="CA4" i="15"/>
  <c r="AX42" i="5"/>
  <c r="BU35" i="16"/>
  <c r="BU10" i="16"/>
  <c r="CF8" i="4"/>
  <c r="CF13" i="4" s="1"/>
  <c r="BW17" i="5"/>
  <c r="BA43" i="12"/>
  <c r="BA109" i="12"/>
  <c r="AN110" i="13"/>
  <c r="AN110" i="12"/>
  <c r="BH41" i="4"/>
  <c r="CE42" i="5"/>
  <c r="BE42" i="5"/>
  <c r="AJ35" i="16"/>
  <c r="AJ10" i="16"/>
  <c r="AB18" i="3"/>
  <c r="BT4" i="15"/>
  <c r="V7" i="3"/>
  <c r="L27" i="5"/>
  <c r="CE128" i="10"/>
  <c r="CD27" i="5"/>
  <c r="BQ36" i="17"/>
  <c r="BY57" i="5"/>
  <c r="BY27" i="5"/>
  <c r="BZ34" i="4"/>
  <c r="BZ41" i="4"/>
  <c r="AM102" i="12"/>
  <c r="AM108" i="12"/>
  <c r="BG18" i="17"/>
  <c r="P42" i="5"/>
  <c r="CC100" i="13"/>
  <c r="CC100" i="12"/>
  <c r="BQ35" i="16"/>
  <c r="BQ10" i="16"/>
  <c r="BY128" i="9"/>
  <c r="AO41" i="4"/>
  <c r="AP57" i="5"/>
  <c r="BX11" i="5"/>
  <c r="AA27" i="5"/>
  <c r="BU110" i="13"/>
  <c r="BU110" i="12"/>
  <c r="BU17" i="4"/>
  <c r="AM43" i="12"/>
  <c r="Y18" i="3"/>
  <c r="BS34" i="4"/>
  <c r="BK16" i="17" l="1"/>
  <c r="AI46" i="3"/>
  <c r="AI56" i="3"/>
  <c r="AI51" i="3"/>
  <c r="BS35" i="16"/>
  <c r="BS10" i="16"/>
  <c r="BV4" i="16"/>
  <c r="AC7" i="3"/>
  <c r="BN100" i="13"/>
  <c r="BN100" i="12"/>
  <c r="V19" i="3"/>
  <c r="Y23" i="3"/>
  <c r="BQ4" i="16"/>
  <c r="AJ4" i="16"/>
  <c r="CF36" i="17"/>
  <c r="AH7" i="3"/>
  <c r="BS4" i="15"/>
  <c r="CC4" i="16"/>
  <c r="AP4" i="16"/>
  <c r="AL4" i="16"/>
  <c r="BI4" i="16"/>
  <c r="BD4" i="16"/>
  <c r="CE16" i="5"/>
  <c r="CE129" i="9"/>
  <c r="BS47" i="5"/>
  <c r="BF47" i="5"/>
  <c r="AL4" i="15"/>
  <c r="AH110" i="13"/>
  <c r="AH110" i="12"/>
  <c r="AK41" i="4"/>
  <c r="AK34" i="4"/>
  <c r="BM42" i="5"/>
  <c r="BM27" i="5"/>
  <c r="BM57" i="5"/>
  <c r="BM12" i="5"/>
  <c r="BE4" i="16"/>
  <c r="BH35" i="17"/>
  <c r="BH10" i="17"/>
  <c r="AS8" i="4"/>
  <c r="AS13" i="4" s="1"/>
  <c r="F4" i="16"/>
  <c r="BW110" i="13"/>
  <c r="BW110" i="12"/>
  <c r="AU4" i="16"/>
  <c r="Q6" i="3"/>
  <c r="CC93" i="6"/>
  <c r="CC97" i="6" s="1"/>
  <c r="AH6" i="3"/>
  <c r="AY35" i="16"/>
  <c r="AY10" i="16"/>
  <c r="AD4" i="16"/>
  <c r="BD16" i="5"/>
  <c r="BD129" i="9"/>
  <c r="AY16" i="5"/>
  <c r="AY129" i="9"/>
  <c r="AT110" i="13"/>
  <c r="AT110" i="12"/>
  <c r="BQ32" i="5"/>
  <c r="BY10" i="17"/>
  <c r="AS110" i="13"/>
  <c r="AS110" i="12"/>
  <c r="BO62" i="5"/>
  <c r="CB35" i="16"/>
  <c r="CB10" i="16"/>
  <c r="AP17" i="4"/>
  <c r="BG8" i="4"/>
  <c r="BG13" i="4" s="1"/>
  <c r="AI62" i="5"/>
  <c r="BJ62" i="5"/>
  <c r="AK7" i="3"/>
  <c r="AE7" i="3"/>
  <c r="BV10" i="17"/>
  <c r="BV35" i="17"/>
  <c r="BU62" i="5"/>
  <c r="AA4" i="16"/>
  <c r="W4" i="16"/>
  <c r="AG23" i="3"/>
  <c r="CC41" i="4"/>
  <c r="CC34" i="4"/>
  <c r="CA34" i="4"/>
  <c r="AZ47" i="5"/>
  <c r="BW129" i="9"/>
  <c r="CF93" i="6"/>
  <c r="CF97" i="6" s="1"/>
  <c r="AK6" i="3"/>
  <c r="BY8" i="4"/>
  <c r="BY13" i="4" s="1"/>
  <c r="BR110" i="13"/>
  <c r="BR110" i="12"/>
  <c r="K4" i="16"/>
  <c r="BG41" i="4"/>
  <c r="BG34" i="4"/>
  <c r="AG51" i="3"/>
  <c r="H4" i="16"/>
  <c r="AF51" i="3"/>
  <c r="AF56" i="3"/>
  <c r="AF46" i="3"/>
  <c r="AT4" i="16"/>
  <c r="CB47" i="5"/>
  <c r="CE110" i="13"/>
  <c r="CE110" i="12"/>
  <c r="CC8" i="4"/>
  <c r="CC13" i="4" s="1"/>
  <c r="Y4" i="16"/>
  <c r="BX35" i="17"/>
  <c r="BX10" i="17"/>
  <c r="BX57" i="5"/>
  <c r="BX27" i="5"/>
  <c r="BX42" i="5"/>
  <c r="BX12" i="5"/>
  <c r="AE4" i="16"/>
  <c r="L4" i="16"/>
  <c r="CC27" i="5"/>
  <c r="CC42" i="5"/>
  <c r="CC57" i="5"/>
  <c r="CC12" i="5"/>
  <c r="BH17" i="4"/>
  <c r="BT16" i="17"/>
  <c r="CD35" i="16"/>
  <c r="CD10" i="16"/>
  <c r="AT34" i="4"/>
  <c r="BQ62" i="5"/>
  <c r="BO32" i="5"/>
  <c r="CB16" i="17"/>
  <c r="AN17" i="4"/>
  <c r="BC110" i="13"/>
  <c r="AD56" i="3"/>
  <c r="AI17" i="4"/>
  <c r="BB110" i="13"/>
  <c r="BB110" i="12"/>
  <c r="BT32" i="5"/>
  <c r="BP16" i="5"/>
  <c r="BP129" i="9"/>
  <c r="AB46" i="3"/>
  <c r="AB56" i="3"/>
  <c r="AB51" i="3"/>
  <c r="AB4" i="16"/>
  <c r="AN32" i="5"/>
  <c r="CA62" i="5"/>
  <c r="BZ4" i="16"/>
  <c r="BN41" i="4"/>
  <c r="CB62" i="5"/>
  <c r="T4" i="16"/>
  <c r="V23" i="3"/>
  <c r="BK62" i="5"/>
  <c r="AX110" i="13"/>
  <c r="AX110" i="12"/>
  <c r="AR47" i="5"/>
  <c r="BM47" i="5"/>
  <c r="BT4" i="16"/>
  <c r="AW17" i="4"/>
  <c r="BI35" i="17"/>
  <c r="BI10" i="17"/>
  <c r="AC20" i="3"/>
  <c r="AU17" i="4"/>
  <c r="BJ35" i="17"/>
  <c r="BJ10" i="17"/>
  <c r="V4" i="16"/>
  <c r="BC110" i="12"/>
  <c r="BU4" i="16"/>
  <c r="AP62" i="5"/>
  <c r="BL27" i="5"/>
  <c r="BL42" i="5"/>
  <c r="BL57" i="5"/>
  <c r="BL12" i="5"/>
  <c r="AR17" i="4"/>
  <c r="AB23" i="3"/>
  <c r="AL32" i="5"/>
  <c r="BJ110" i="12"/>
  <c r="BC35" i="16"/>
  <c r="BC10" i="16"/>
  <c r="P4" i="16"/>
  <c r="BP10" i="17"/>
  <c r="BZ16" i="17"/>
  <c r="AM17" i="4"/>
  <c r="D4" i="16"/>
  <c r="AY4" i="15"/>
  <c r="CD4" i="15"/>
  <c r="BL35" i="17"/>
  <c r="BL10" i="17"/>
  <c r="AS16" i="5"/>
  <c r="AS129" i="9"/>
  <c r="BS35" i="17"/>
  <c r="BS10" i="17"/>
  <c r="BI8" i="4"/>
  <c r="BI13" i="4" s="1"/>
  <c r="BH4" i="16"/>
  <c r="AT17" i="4"/>
  <c r="BE47" i="5"/>
  <c r="BQ47" i="5"/>
  <c r="BO17" i="4"/>
  <c r="AU32" i="5"/>
  <c r="BY62" i="5"/>
  <c r="BY17" i="5"/>
  <c r="BO47" i="5"/>
  <c r="BZ57" i="5"/>
  <c r="BZ27" i="5"/>
  <c r="BZ42" i="5"/>
  <c r="BZ12" i="5"/>
  <c r="BN10" i="17"/>
  <c r="BN35" i="17"/>
  <c r="BG16" i="5"/>
  <c r="BG129" i="9"/>
  <c r="BO110" i="12"/>
  <c r="BM35" i="17"/>
  <c r="BM10" i="17"/>
  <c r="AI32" i="5"/>
  <c r="AW110" i="13"/>
  <c r="AW110" i="12"/>
  <c r="CE16" i="17"/>
  <c r="BK4" i="15"/>
  <c r="AN47" i="5"/>
  <c r="BR32" i="5"/>
  <c r="Z19" i="3"/>
  <c r="BU47" i="5"/>
  <c r="BN17" i="4"/>
  <c r="BK32" i="5"/>
  <c r="AA56" i="3"/>
  <c r="AA51" i="3"/>
  <c r="AA46" i="3"/>
  <c r="BM62" i="5"/>
  <c r="CC126" i="10"/>
  <c r="CC129" i="10" s="1"/>
  <c r="CC128" i="10"/>
  <c r="AW4" i="16"/>
  <c r="AK16" i="5"/>
  <c r="AK129" i="9"/>
  <c r="CE4" i="16"/>
  <c r="BS62" i="5"/>
  <c r="BL8" i="4"/>
  <c r="BL13" i="4" s="1"/>
  <c r="BX4" i="16"/>
  <c r="BN62" i="5"/>
  <c r="R4" i="16"/>
  <c r="AQ47" i="5"/>
  <c r="BA41" i="4"/>
  <c r="BA34" i="4"/>
  <c r="AM41" i="4"/>
  <c r="BE17" i="4"/>
  <c r="BQ17" i="4"/>
  <c r="BX36" i="17"/>
  <c r="CC36" i="17"/>
  <c r="AF18" i="3"/>
  <c r="BW8" i="4"/>
  <c r="BW13" i="4" s="1"/>
  <c r="AW32" i="5"/>
  <c r="Z18" i="3"/>
  <c r="BI41" i="4"/>
  <c r="BI34" i="4"/>
  <c r="CD16" i="17"/>
  <c r="BE32" i="5"/>
  <c r="BJ4" i="16"/>
  <c r="BP4" i="16"/>
  <c r="AV4" i="16"/>
  <c r="AO4" i="16"/>
  <c r="BN27" i="5"/>
  <c r="BN57" i="5"/>
  <c r="BN42" i="5"/>
  <c r="BN12" i="5"/>
  <c r="BY4" i="16"/>
  <c r="BB47" i="5"/>
  <c r="BL4" i="16"/>
  <c r="BT47" i="5"/>
  <c r="BO110" i="13"/>
  <c r="BC4" i="15"/>
  <c r="CF62" i="5"/>
  <c r="AR4" i="16"/>
  <c r="BE110" i="13"/>
  <c r="BE110" i="12"/>
  <c r="AL110" i="13"/>
  <c r="AL110" i="12"/>
  <c r="AM47" i="5"/>
  <c r="S6" i="3"/>
  <c r="BO4" i="16"/>
  <c r="AN62" i="5"/>
  <c r="BR47" i="5"/>
  <c r="G4" i="16"/>
  <c r="BK8" i="4"/>
  <c r="BK13" i="4" s="1"/>
  <c r="BR35" i="16"/>
  <c r="BR10" i="16"/>
  <c r="BL100" i="13"/>
  <c r="BL100" i="12"/>
  <c r="AD23" i="3"/>
  <c r="BY34" i="4"/>
  <c r="AK4" i="16"/>
  <c r="AR62" i="5"/>
  <c r="AV17" i="5"/>
  <c r="BZ32" i="5"/>
  <c r="BM32" i="5"/>
  <c r="AU110" i="13"/>
  <c r="AU110" i="12"/>
  <c r="BF35" i="16"/>
  <c r="BF10" i="16"/>
  <c r="AG4" i="16"/>
  <c r="BJ110" i="13"/>
  <c r="BT17" i="4"/>
  <c r="CC32" i="5"/>
  <c r="BZ17" i="4"/>
  <c r="AC6" i="3"/>
  <c r="BG110" i="13"/>
  <c r="BG110" i="12"/>
  <c r="W23" i="3"/>
  <c r="BL41" i="4"/>
  <c r="BL34" i="4"/>
  <c r="BB4" i="15"/>
  <c r="BR17" i="4"/>
  <c r="BB34" i="4"/>
  <c r="CE8" i="4"/>
  <c r="CE13" i="4" s="1"/>
  <c r="BX62" i="5"/>
  <c r="BC47" i="5"/>
  <c r="BP34" i="4"/>
  <c r="AJ62" i="5"/>
  <c r="AQ62" i="5"/>
  <c r="AZ17" i="4"/>
  <c r="BA8" i="4"/>
  <c r="BA13" i="4" s="1"/>
  <c r="AP110" i="13"/>
  <c r="AP110" i="12"/>
  <c r="AM34" i="4"/>
  <c r="BF110" i="13"/>
  <c r="BF110" i="12"/>
  <c r="X56" i="3"/>
  <c r="X51" i="3"/>
  <c r="X46" i="3"/>
  <c r="AH17" i="4"/>
  <c r="BA4" i="16"/>
  <c r="BG16" i="17"/>
  <c r="Y51" i="3"/>
  <c r="Y46" i="3"/>
  <c r="BW34" i="4"/>
  <c r="BW41" i="4"/>
  <c r="AW47" i="5"/>
  <c r="AN4" i="16"/>
  <c r="CF34" i="4"/>
  <c r="AY34" i="4"/>
  <c r="AY41" i="4"/>
  <c r="BE62" i="5"/>
  <c r="BJ41" i="4"/>
  <c r="AV8" i="4"/>
  <c r="AV13" i="4" s="1"/>
  <c r="I4" i="16"/>
  <c r="AH4" i="15"/>
  <c r="BB32" i="5"/>
  <c r="BT62" i="5"/>
  <c r="CF32" i="5"/>
  <c r="AX4" i="16"/>
  <c r="BJ32" i="5"/>
  <c r="BS110" i="12"/>
  <c r="AM62" i="5"/>
  <c r="AH4" i="16"/>
  <c r="Q4" i="16"/>
  <c r="BK34" i="4"/>
  <c r="BK41" i="4"/>
  <c r="BR16" i="17"/>
  <c r="X18" i="3"/>
  <c r="BY17" i="4"/>
  <c r="AR32" i="5"/>
  <c r="AZ32" i="5"/>
  <c r="AV47" i="5"/>
  <c r="AI4" i="16"/>
  <c r="BZ47" i="5"/>
  <c r="BM4" i="16"/>
  <c r="J4" i="16"/>
  <c r="CA4" i="16"/>
  <c r="S4" i="16"/>
  <c r="AS41" i="4"/>
  <c r="AS34" i="4"/>
  <c r="BA110" i="13"/>
  <c r="BA110" i="12"/>
  <c r="N4" i="16"/>
  <c r="BB35" i="16"/>
  <c r="BB10" i="16"/>
  <c r="CF4" i="16"/>
  <c r="BF16" i="17"/>
  <c r="BL16" i="5"/>
  <c r="BL129" i="9"/>
  <c r="CA35" i="17"/>
  <c r="CA10" i="17"/>
  <c r="BB17" i="4"/>
  <c r="CE34" i="4"/>
  <c r="CE41" i="4"/>
  <c r="BX32" i="5"/>
  <c r="BC32" i="5"/>
  <c r="BF32" i="5"/>
  <c r="CC47" i="5"/>
  <c r="BP17" i="4"/>
  <c r="BW35" i="17"/>
  <c r="BW10" i="17"/>
  <c r="Z4" i="16"/>
  <c r="AK8" i="4"/>
  <c r="AK13" i="4" s="1"/>
  <c r="AI110" i="13"/>
  <c r="AI110" i="12"/>
  <c r="AQ4" i="16"/>
  <c r="AW62" i="5"/>
  <c r="BI16" i="5"/>
  <c r="BI129" i="9"/>
  <c r="CF17" i="4"/>
  <c r="BD8" i="4"/>
  <c r="BD13" i="4" s="1"/>
  <c r="AY8" i="4"/>
  <c r="AY13" i="4" s="1"/>
  <c r="AF4" i="16"/>
  <c r="BO10" i="17"/>
  <c r="BO35" i="17"/>
  <c r="BJ34" i="4"/>
  <c r="W19" i="3"/>
  <c r="BG4" i="16"/>
  <c r="AQ110" i="13"/>
  <c r="AQ110" i="12"/>
  <c r="BS110" i="13"/>
  <c r="CA110" i="13"/>
  <c r="X4" i="16"/>
  <c r="BH62" i="5"/>
  <c r="AV129" i="9"/>
  <c r="BU35" i="17"/>
  <c r="BU10" i="17"/>
  <c r="AM32" i="5"/>
  <c r="BD110" i="13"/>
  <c r="BD110" i="12"/>
  <c r="BR62" i="5"/>
  <c r="R6" i="3"/>
  <c r="BF4" i="15"/>
  <c r="BC17" i="4"/>
  <c r="AM110" i="12"/>
  <c r="BY41" i="4"/>
  <c r="CA17" i="4"/>
  <c r="AV32" i="5"/>
  <c r="BV62" i="5"/>
  <c r="AH20" i="3"/>
  <c r="AY110" i="13"/>
  <c r="AY110" i="12"/>
  <c r="AA23" i="3"/>
  <c r="AO110" i="13"/>
  <c r="AO110" i="12"/>
  <c r="BM17" i="4"/>
  <c r="BC62" i="5"/>
  <c r="CC62" i="5"/>
  <c r="BP41" i="4"/>
  <c r="AM4" i="16"/>
  <c r="BK35" i="16"/>
  <c r="BK10" i="16"/>
  <c r="BZ93" i="6"/>
  <c r="BZ97" i="6" s="1"/>
  <c r="AE6" i="3"/>
  <c r="BA16" i="5"/>
  <c r="BA129" i="9"/>
  <c r="BQ10" i="17"/>
  <c r="AI18" i="3"/>
  <c r="BK110" i="13"/>
  <c r="BK110" i="12"/>
  <c r="BW62" i="5"/>
  <c r="BW32" i="5"/>
  <c r="BW47" i="5"/>
  <c r="BR4" i="15"/>
  <c r="AJ46" i="3"/>
  <c r="AJ56" i="3"/>
  <c r="AJ51" i="3"/>
  <c r="BD34" i="4"/>
  <c r="BD41" i="4"/>
  <c r="BW4" i="16"/>
  <c r="BJ17" i="4"/>
  <c r="AV41" i="4"/>
  <c r="AV34" i="4"/>
  <c r="AJ23" i="3"/>
  <c r="BB62" i="5"/>
  <c r="BP8" i="4"/>
  <c r="BP13" i="4" s="1"/>
  <c r="AK110" i="13"/>
  <c r="AK110" i="12"/>
  <c r="BJ47" i="5"/>
  <c r="AK20" i="3"/>
  <c r="AE20" i="3"/>
  <c r="CA110" i="12"/>
  <c r="AZ4" i="16"/>
  <c r="BH32" i="5"/>
  <c r="CF10" i="17"/>
  <c r="CB17" i="4"/>
  <c r="CA32" i="5"/>
  <c r="CB4" i="15"/>
  <c r="BK47" i="5"/>
  <c r="CB32" i="5"/>
  <c r="O4" i="16"/>
  <c r="AM110" i="13"/>
  <c r="CF42" i="5"/>
  <c r="CF57" i="5"/>
  <c r="CF27" i="5"/>
  <c r="CF12" i="5"/>
  <c r="BN4" i="16"/>
  <c r="CA41" i="4"/>
  <c r="AZ62" i="5"/>
  <c r="AV62" i="5"/>
  <c r="CC35" i="17"/>
  <c r="CC10" i="17"/>
  <c r="BZ62" i="5"/>
  <c r="AK19" i="3" l="1"/>
  <c r="BY4" i="17"/>
  <c r="Z23" i="3"/>
  <c r="V46" i="3"/>
  <c r="V56" i="3"/>
  <c r="V51" i="3"/>
  <c r="BS4" i="16"/>
  <c r="AY17" i="4"/>
  <c r="AK17" i="4"/>
  <c r="BI17" i="4"/>
  <c r="AS32" i="5"/>
  <c r="AS62" i="5"/>
  <c r="AS47" i="5"/>
  <c r="AS17" i="5"/>
  <c r="CD4" i="16"/>
  <c r="W56" i="3"/>
  <c r="W51" i="3"/>
  <c r="W46" i="3"/>
  <c r="BW4" i="17"/>
  <c r="AC18" i="3"/>
  <c r="CD35" i="17"/>
  <c r="CD10" i="17"/>
  <c r="BA17" i="4"/>
  <c r="BN4" i="17"/>
  <c r="BY47" i="5"/>
  <c r="BL4" i="17"/>
  <c r="AV17" i="4"/>
  <c r="AG56" i="3"/>
  <c r="BD62" i="5"/>
  <c r="BD32" i="5"/>
  <c r="BD47" i="5"/>
  <c r="BD17" i="5"/>
  <c r="BR4" i="16"/>
  <c r="AY62" i="5"/>
  <c r="AY32" i="5"/>
  <c r="AY47" i="5"/>
  <c r="AY17" i="5"/>
  <c r="AK32" i="5"/>
  <c r="AK47" i="5"/>
  <c r="AK62" i="5"/>
  <c r="AK17" i="5"/>
  <c r="CE35" i="17"/>
  <c r="CE10" i="17"/>
  <c r="CF4" i="17"/>
  <c r="BD17" i="4"/>
  <c r="BK17" i="4"/>
  <c r="BY32" i="5"/>
  <c r="BC4" i="16"/>
  <c r="CB35" i="17"/>
  <c r="CB10" i="17"/>
  <c r="AG46" i="3"/>
  <c r="AK18" i="3"/>
  <c r="AH18" i="3"/>
  <c r="BH4" i="17"/>
  <c r="CE32" i="5"/>
  <c r="CE47" i="5"/>
  <c r="CE62" i="5"/>
  <c r="CE17" i="5"/>
  <c r="AI23" i="3"/>
  <c r="BQ4" i="17"/>
  <c r="Y56" i="3"/>
  <c r="BK4" i="16"/>
  <c r="BU4" i="17"/>
  <c r="BL62" i="5"/>
  <c r="BL47" i="5"/>
  <c r="BL32" i="5"/>
  <c r="BL17" i="5"/>
  <c r="BL17" i="4"/>
  <c r="BF4" i="16"/>
  <c r="BJ4" i="17"/>
  <c r="BT35" i="17"/>
  <c r="BT10" i="17"/>
  <c r="BV4" i="17"/>
  <c r="AH19" i="3"/>
  <c r="CB4" i="16"/>
  <c r="BR35" i="17"/>
  <c r="BR10" i="17"/>
  <c r="BG62" i="5"/>
  <c r="BG47" i="5"/>
  <c r="BG32" i="5"/>
  <c r="BG17" i="5"/>
  <c r="AD51" i="3"/>
  <c r="CA4" i="17"/>
  <c r="X23" i="3"/>
  <c r="BW17" i="4"/>
  <c r="BG35" i="17"/>
  <c r="BG10" i="17"/>
  <c r="Z56" i="3"/>
  <c r="Z51" i="3"/>
  <c r="Z46" i="3"/>
  <c r="BS4" i="17"/>
  <c r="BZ35" i="17"/>
  <c r="BZ10" i="17"/>
  <c r="BG17" i="4"/>
  <c r="AY4" i="16"/>
  <c r="AC19" i="3"/>
  <c r="BK35" i="17"/>
  <c r="BK10" i="17"/>
  <c r="AF23" i="3"/>
  <c r="BP4" i="17"/>
  <c r="BM4" i="17"/>
  <c r="BX4" i="17"/>
  <c r="CC17" i="4"/>
  <c r="CE17" i="4"/>
  <c r="BA62" i="5"/>
  <c r="BA32" i="5"/>
  <c r="BA47" i="5"/>
  <c r="BA17" i="5"/>
  <c r="BI32" i="5"/>
  <c r="BI62" i="5"/>
  <c r="BI47" i="5"/>
  <c r="BI17" i="5"/>
  <c r="BF35" i="17"/>
  <c r="BF10" i="17"/>
  <c r="CC4" i="17"/>
  <c r="AE18" i="3"/>
  <c r="BO4" i="17"/>
  <c r="BB4" i="16"/>
  <c r="AS17" i="4"/>
  <c r="BI4" i="17"/>
  <c r="BP47" i="5"/>
  <c r="BP32" i="5"/>
  <c r="BP62" i="5"/>
  <c r="BP17" i="5"/>
  <c r="AD46" i="3"/>
  <c r="AE19" i="3"/>
  <c r="CB4" i="17" l="1"/>
  <c r="CE4" i="17"/>
  <c r="AC46" i="3"/>
  <c r="AC56" i="3"/>
  <c r="AC51" i="3"/>
  <c r="AH56" i="3"/>
  <c r="AH51" i="3"/>
  <c r="AH46" i="3"/>
  <c r="CD4" i="17"/>
  <c r="BG4" i="17"/>
  <c r="BT4" i="17"/>
  <c r="AE56" i="3"/>
  <c r="AE51" i="3"/>
  <c r="AE46" i="3"/>
  <c r="BR4" i="17"/>
  <c r="BZ4" i="17"/>
  <c r="AH23" i="3"/>
  <c r="AC23" i="3"/>
  <c r="BK4" i="17"/>
  <c r="AK46" i="3"/>
  <c r="AK56" i="3"/>
  <c r="AK51" i="3"/>
  <c r="BF4" i="17"/>
  <c r="AE23" i="3"/>
  <c r="AK23" i="3"/>
</calcChain>
</file>

<file path=xl/sharedStrings.xml><?xml version="1.0" encoding="utf-8"?>
<sst xmlns="http://schemas.openxmlformats.org/spreadsheetml/2006/main" count="17069" uniqueCount="945">
  <si>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</si>
  <si>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</si>
  <si>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</si>
  <si>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</si>
  <si>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</si>
  <si>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</si>
  <si>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</si>
  <si>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2028/29. </t>
  </si>
  <si>
    <t xml:space="preserve">Table 1a: Benefit expenditure by benefit 1948/49 to 2028/29 nominal terms. </t>
  </si>
  <si>
    <t xml:space="preserve">Table 1b: Benefit expenditure by benefit 1948/49 to 2028/29 real terms prices. </t>
  </si>
  <si>
    <t>Table 1c: Caseloads by benefit</t>
  </si>
  <si>
    <t>Table 2a: Benefit expenditure by age group, 1978/79 to 2028/29 nominal terms.</t>
  </si>
  <si>
    <t>Table 2b: Benefit expenditure by age group, 1978/79 to 2028/29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</si>
  <si>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</si>
  <si>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</si>
  <si>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</si>
  <si>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</si>
  <si>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</si>
  <si>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</si>
  <si>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</si>
  <si>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</si>
  <si>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</si>
  <si>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</si>
  <si>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</si>
  <si>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</si>
  <si>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</si>
  <si>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</si>
  <si>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</si>
  <si>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</si>
  <si>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</si>
  <si>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</si>
  <si>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</si>
  <si>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</si>
  <si>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</si>
  <si>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</si>
  <si>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</si>
  <si>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</si>
  <si>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</si>
  <si>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</si>
  <si>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</si>
  <si>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</si>
  <si>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</si>
  <si>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</si>
  <si>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</si>
  <si>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Media enquiries - Department for Work and Pensions - GOV.UK (www.gov.uk)</t>
  </si>
  <si>
    <t>Contents page</t>
  </si>
  <si>
    <t xml:space="preserve">Spring Budget </t>
  </si>
  <si>
    <t>BASIS FOR THIS FORECAST</t>
  </si>
  <si>
    <t>1)</t>
  </si>
  <si>
    <r>
      <rPr>
        <sz val="12"/>
        <color theme="1"/>
        <rFont val="Arial"/>
        <family val="2"/>
      </rPr>
      <t>Forecast figures are consistent with the Spring 2024 Economic and Fiscal Outlook (EFO) published by the Office for Budget Responsibility (OBR) on 6th March 2024. The OBR EFO is available at</t>
    </r>
    <r>
      <rPr>
        <u/>
        <sz val="12"/>
        <color indexed="12"/>
        <rFont val="Arial"/>
        <family val="2"/>
      </rPr>
      <t xml:space="preserve"> Economic and fiscal outlook – March 2024 - Office for Budget Responsibility (obr.uk)</t>
    </r>
    <r>
      <rPr>
        <sz val="12"/>
        <color rgb="FF0000FF"/>
        <rFont val="Arial"/>
        <family val="2"/>
      </rPr>
      <t>.</t>
    </r>
    <r>
      <rPr>
        <sz val="12"/>
        <color indexed="12"/>
        <rFont val="Arial"/>
        <family val="2"/>
      </rPr>
      <t xml:space="preserve"> </t>
    </r>
    <r>
      <rPr>
        <sz val="12"/>
        <color theme="1"/>
        <rFont val="Arial"/>
        <family val="2"/>
      </rPr>
      <t>Forecasts reflect the Government's delivery plans and the OBR’s additional judgements as set out in the EFO.</t>
    </r>
  </si>
  <si>
    <r>
      <rPr>
        <sz val="12"/>
        <color theme="1"/>
        <rFont val="Arial"/>
        <family val="2"/>
      </rPr>
      <t>Details of the DWP Social Security forecast are published in the EFO, Detailed forecast tables: expenditure Table 4.7, at</t>
    </r>
    <r>
      <rPr>
        <u/>
        <sz val="12"/>
        <color theme="1"/>
        <rFont val="Arial"/>
        <family val="2"/>
      </rPr>
      <t xml:space="preserve"> </t>
    </r>
    <r>
      <rPr>
        <u/>
        <sz val="12"/>
        <color indexed="12"/>
        <rFont val="Arial"/>
        <family val="2"/>
      </rPr>
      <t>https://obr.uk/download/march-2024-economic-and-fiscal-outlook-detailed-forecast-tables-expenditure/?tmstv=1709906864</t>
    </r>
  </si>
  <si>
    <t>Due to different definitions of spending and to additional analysis leading to reassignment of spending across benefits, figures in these tables do not exactly match those in the EFO, but a reconciliation between the two is included at the foot of Table 1a.</t>
  </si>
  <si>
    <t>Since the Autumn 2023 publication Cost of Living Payments (CoL) expenditure, figures have been added to the GB Summary table.</t>
  </si>
  <si>
    <t>PRESENTATION OF FIGURES</t>
  </si>
  <si>
    <t>2)</t>
  </si>
  <si>
    <t>Welfare Cap:</t>
  </si>
  <si>
    <t>One of the government's fiscal rules is the Welfare Cap. The Welfare Cap was introduced at Budget 2014. The current Cap was reset at Autumn Budget 2021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2024-25 and will be formally assessed at the first fiscal event of the next Parliament. Information on spending within and outside the Cap has been included in these tables, although only covers the elements of welfare spending covered by DWP. Other spending within the Welfare Cap is detailed in OBR’s EFO, Table 5.2 and Detailed forecast expenditure table 4.7, and summarised in the UK welfare table.</t>
  </si>
  <si>
    <t>3)</t>
  </si>
  <si>
    <t>Geographical coverage:</t>
  </si>
  <si>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</si>
  <si>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</si>
  <si>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</si>
  <si>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</si>
  <si>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</si>
  <si>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</si>
  <si>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</si>
  <si>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t>
  </si>
  <si>
    <t>Winter Fuel Payments are devolved from April 2024. From this point, Scottish caseload and expenditure are no longer included in our tables..</t>
  </si>
  <si>
    <t>5)</t>
  </si>
  <si>
    <t>Claimant groups:</t>
  </si>
  <si>
    <r>
      <t>Where possible,</t>
    </r>
    <r>
      <rPr>
        <b/>
        <sz val="12"/>
        <rFont val="Arial"/>
        <family val="2"/>
      </rPr>
      <t xml:space="preserve"> </t>
    </r>
    <r>
      <rPr>
        <sz val="12"/>
        <rFont val="Arial"/>
        <family val="2"/>
      </rPr>
      <t>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r>
  </si>
  <si>
    <t>6)</t>
  </si>
  <si>
    <t>Real terms:</t>
  </si>
  <si>
    <t>Real terms expenditure, where actual spending has been adjusted to remove the effects of general price level changes (inflation) over time, using price levels from 2024/25 (the base year), has been calculated using the GDP deflator, as published by HMT and available here:</t>
  </si>
  <si>
    <t>https://www.gov.uk/government/statistics/gdp-deflators-at-market-prices-and-money-gdp-march-2024-budget-2024</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</si>
  <si>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</si>
  <si>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</si>
  <si>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</si>
  <si>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</si>
  <si>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</si>
  <si>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</si>
  <si>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</si>
  <si>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r>
      <t>The caseloads provided in this publication are based on the latest economic assumptions, as published in the EFO, and on a post-measures basis (i.e. including the direct impacts of policy announcements made at the  Spring Budget on 6</t>
    </r>
    <r>
      <rPr>
        <vertAlign val="superscript"/>
        <sz val="12"/>
        <rFont val="Arial"/>
        <family val="2"/>
      </rPr>
      <t>th</t>
    </r>
    <r>
      <rPr>
        <sz val="12"/>
        <rFont val="Arial"/>
        <family val="2"/>
      </rPr>
      <t xml:space="preserve"> March 2024.)</t>
    </r>
  </si>
  <si>
    <t>9)</t>
  </si>
  <si>
    <t>Revisions:</t>
  </si>
  <si>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</si>
  <si>
    <t>An error in the Unemployment benefits caseload totals in the Unemployment benefits tab was found in previous publications and has been corrected for Spring 2024.</t>
  </si>
  <si>
    <t>A late amendment was made to the Autumn 2023 publication to correct the Universal Credit Housing Element expenditure figures included in the ‘Housing benefits’ tab rows 15,16,76 and 77, the figures are now correct within this publication and the Autumn 2023 publication.</t>
  </si>
  <si>
    <t>10)</t>
  </si>
  <si>
    <t>Accounting basis:</t>
  </si>
  <si>
    <t>Figures for 1999/00 onwards are on a Resource Accounting and Budgeting basis. There may be small differences between figures quoted in these tables and those quoted in Department for Work and Pensions Accounts.</t>
  </si>
  <si>
    <t>BENEFIT SPECIFIC NOTES</t>
  </si>
  <si>
    <t>11)</t>
  </si>
  <si>
    <r>
      <t>Universal Credit and methodology:</t>
    </r>
    <r>
      <rPr>
        <sz val="12"/>
        <rFont val="Arial"/>
        <family val="2"/>
      </rPr>
      <t xml:space="preserve"> </t>
    </r>
  </si>
  <si>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</si>
  <si>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</si>
  <si>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r>
      <t>Universal Credit breakdowns</t>
    </r>
    <r>
      <rPr>
        <sz val="12"/>
        <rFont val="Arial"/>
        <family val="2"/>
      </rPr>
      <t>  </t>
    </r>
    <r>
      <rPr>
        <b/>
        <sz val="12"/>
        <rFont val="Arial"/>
        <family val="2"/>
      </rPr>
      <t>:</t>
    </r>
  </si>
  <si>
    <t>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t>
  </si>
  <si>
    <t>To be as consistent as possible with previous tables on disability/health conditions (Table 4), under UC, expenditure directed at those with health conditions will be defined as households where at least one person has been found to have either:</t>
  </si>
  <si>
    <t xml:space="preserve">      Limited Capability for Work;  </t>
  </si>
  <si>
    <t xml:space="preserve">      Limited Capability for Work and Work Related Activity;</t>
  </si>
  <si>
    <t xml:space="preserve">      or Be awaiting a Work Capability Assessment.</t>
  </si>
  <si>
    <t>Further, for consistency with previous information on ESA and ESA-passported HB, expenditure included will be the estimated spend on:</t>
  </si>
  <si>
    <t>Standard Allowance;</t>
  </si>
  <si>
    <t>Health Element; and</t>
  </si>
  <si>
    <t>Housing Element.</t>
  </si>
  <si>
    <t>(All adjusted proportionally for deductions and earnings in the household claim). Other parts of the payment, for example Child Element, are not included.</t>
  </si>
  <si>
    <t>This is also the case for Caring and Housing support where only the specific elements are included for both estimates, and with proportional adjustments for deductions and earnings in the household claim. Housing support has also been split by the tenure type and country based on weighted averages derived from volumes and average amounts for each of these breakdowns.</t>
  </si>
  <si>
    <t>Differences in assumptions, particularly around apportioning deductions and earnings, means that direct comparisons between UC and the legacy benefits on specific types of support should be treated with caution.</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</si>
  <si>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</si>
  <si>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</si>
  <si>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</si>
  <si>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forecast expenditure up to 31st October 2021.</t>
  </si>
  <si>
    <t>13)</t>
  </si>
  <si>
    <r>
      <t>New Deal and Employment programme allowances:</t>
    </r>
    <r>
      <rPr>
        <sz val="12"/>
        <rFont val="Arial"/>
        <family val="2"/>
      </rPr>
      <t xml:space="preserve"> </t>
    </r>
  </si>
  <si>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</si>
  <si>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</si>
  <si>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</si>
  <si>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</si>
  <si>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</si>
  <si>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</si>
  <si>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</si>
  <si>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</si>
  <si>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</si>
  <si>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</si>
  <si>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</si>
  <si>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</si>
  <si>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</si>
  <si>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</si>
  <si>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</si>
  <si>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</si>
  <si>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</si>
  <si>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 xml:space="preserve">   Vaccine Damage Payments from 2014/15</t>
  </si>
  <si>
    <t>16)</t>
  </si>
  <si>
    <r>
      <t>Discretionary Housing Payments:</t>
    </r>
    <r>
      <rPr>
        <sz val="12"/>
        <rFont val="Arial"/>
        <family val="2"/>
      </rPr>
      <t xml:space="preserve"> </t>
    </r>
  </si>
  <si>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</si>
  <si>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</si>
  <si>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</si>
  <si>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</si>
  <si>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</si>
  <si>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</si>
  <si>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</si>
  <si>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</si>
  <si>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</si>
  <si>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</si>
  <si>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r>
      <t>Support for Mortgage Interest loans:</t>
    </r>
    <r>
      <rPr>
        <sz val="12"/>
        <rFont val="Arial"/>
        <family val="2"/>
      </rPr>
      <t xml:space="preserve"> </t>
    </r>
  </si>
  <si>
    <t>In April 2018, Support for Mortgage Interest became a loan, replacing the support for mortgage interest element in qualifying benefits. The expenditure figures given in the tables relate only to the estimated write-offs of loans.</t>
  </si>
  <si>
    <t>20)</t>
  </si>
  <si>
    <r>
      <t>Cost of Living Payments</t>
    </r>
    <r>
      <rPr>
        <sz val="12"/>
        <rFont val="Arial"/>
        <family val="2"/>
      </rPr>
      <t xml:space="preserve"> </t>
    </r>
  </si>
  <si>
    <t>Cost of Living Payments started in Autumn 2022 with the first expenditure year being 2022/23.  Autumn 2023 CoL payments were added to the UK summary tables; these figures have additionally been added to the GB Summary table for Spring 2024.</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</si>
  <si>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</si>
  <si>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</si>
  <si>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</si>
  <si>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</si>
  <si>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</si>
  <si>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</si>
  <si>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</si>
  <si>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</si>
  <si>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</si>
  <si>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</si>
  <si>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r>
      <t>Personal Independence Payment</t>
    </r>
    <r>
      <rPr>
        <sz val="12"/>
        <rFont val="Arial"/>
        <family val="2"/>
      </rPr>
      <t> </t>
    </r>
  </si>
  <si>
    <r>
      <t xml:space="preserve">The methodology to calculate the age group breakdown for Personal Independence Payment has been revised since Autumn Statement 2023 </t>
    </r>
    <r>
      <rPr>
        <sz val="12"/>
        <color rgb="FF000000"/>
        <rFont val="Arial"/>
        <family val="2"/>
      </rPr>
      <t xml:space="preserve">to provide a better split between working age and pension age claimants. </t>
    </r>
    <r>
      <rPr>
        <sz val="12"/>
        <rFont val="Arial"/>
        <family val="2"/>
      </rPr>
      <t>The change impacted both historical data and forecasted expenditure and caseloads. Therefore, the Personal Independence Payment age group breakdowns will not be comparable to previous publications.</t>
    </r>
  </si>
  <si>
    <t>INFORMATION ON SPECIFIC TABLES</t>
  </si>
  <si>
    <t>24)</t>
  </si>
  <si>
    <t>Benefit expenditure to support disabled people and people with health conditions (Table 4):</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</si>
  <si>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</si>
  <si>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</si>
  <si>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25)</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</si>
  <si>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</si>
  <si>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</si>
  <si>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includes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 However, these legacy equivalents for Universal Credit do not include a proxy for Carer’s elements, so estimates regarding this still start from 2019/20 based on our current modelling approach.</t>
  </si>
  <si>
    <t>26)</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</si>
  <si>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</si>
  <si>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</si>
  <si>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27)</t>
  </si>
  <si>
    <t>UC and equivalents table</t>
  </si>
  <si>
    <r>
      <t xml:space="preserve"> </t>
    </r>
    <r>
      <rPr>
        <sz val="12"/>
        <rFont val="Arial"/>
        <family val="2"/>
      </rPr>
      <t>This table has been added to depict total Universal Credit (UC) and equivalent legacy benefit expenditure, including Tax Credits paid by His Majesty’s Revenue and Customs.</t>
    </r>
  </si>
  <si>
    <t>28)</t>
  </si>
  <si>
    <t>GB and UK tables</t>
  </si>
  <si>
    <t>The GB table includes other non-DWP GB expenditure (excluding expenditure devolved to the Scottish Government) whilst the UK table includes the GB expenditure and expenditure devolved to the Scottish Government and Northern Ireland Executive.</t>
  </si>
  <si>
    <t>TRANSFERS AND DEVOLUTION</t>
  </si>
  <si>
    <t>29)</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</si>
  <si>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</si>
  <si>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</si>
  <si>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</si>
  <si>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</si>
  <si>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</si>
  <si>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</si>
  <si>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</si>
  <si>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</si>
  <si>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</si>
  <si>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</si>
  <si>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</si>
  <si>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</si>
  <si>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</si>
  <si>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</si>
  <si>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</si>
  <si>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30)</t>
  </si>
  <si>
    <t>Removal of expenditure information for Scotland</t>
  </si>
  <si>
    <r>
      <rPr>
        <sz val="12"/>
        <color theme="1"/>
        <rFont val="Arial"/>
        <family val="2"/>
      </rPr>
      <t>Information on expenditure for Scotland in the UK Welfare Tab has been removed from the Expenditure and Caseload forecasts. Information on Welfare Funding for Scotland can be found in His Majesty's Treasury's Block Grant Transparency publication found here:</t>
    </r>
    <r>
      <rPr>
        <u/>
        <sz val="12"/>
        <color indexed="12"/>
        <rFont val="Arial"/>
        <family val="2"/>
      </rPr>
      <t xml:space="preserve"> https://www.gov.uk/government/publications/block-grant-transparency-july-2023</t>
    </r>
  </si>
  <si>
    <t>Information relating to this table can be found in the 'Notes' tab</t>
  </si>
  <si>
    <t>Summary table: UK welfare,</t>
  </si>
  <si>
    <t>Department for Work &amp; Pensions, Northern Ireland Executive, His Majesty's Revenue and Customs and predecessors</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</si>
  <si>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</si>
  <si>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</si>
  <si>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</si>
  <si>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</si>
  <si>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</si>
  <si>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</si>
  <si>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</si>
  <si>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</si>
  <si>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</si>
  <si>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</si>
  <si>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</si>
  <si>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</si>
  <si>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including Cost of Living payments, 
£ billion, nominal terms</t>
  </si>
  <si>
    <t>Cost of Living payments</t>
  </si>
  <si>
    <t xml:space="preserve">Total, including Cost of Living payments </t>
  </si>
  <si>
    <t>United Kingdom welfare spending, 
£ billion, real terms, 2024/25 prices</t>
  </si>
  <si>
    <t>United Kingdom welfare spending including Cost of Living payments, 
£ billion, real terms, 2024/25 prices</t>
  </si>
  <si>
    <t>Total, including Cost of Living payments</t>
  </si>
  <si>
    <t>United Kingdom welfare spending, 
£ per year, real terms, 2024/25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</si>
  <si>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</si>
  <si>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</si>
  <si>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</si>
  <si>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</si>
  <si>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</si>
  <si>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Summary table: GB welfare,</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</si>
  <si>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</si>
  <si>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</si>
  <si>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</si>
  <si>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</si>
  <si>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</si>
  <si>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</si>
  <si>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</si>
  <si>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</si>
  <si>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2024/25 prices</t>
  </si>
  <si>
    <t>Great Britain welfare spending including Cost of Living payments, 
£ billion, real terms, 2024/25 prices</t>
  </si>
  <si>
    <t>Great Britain welfare spending, 
£ per year, real terms, 2024/25 prices, per total household</t>
  </si>
  <si>
    <t>Great Britain welfare spending including Cost of Living payments, 
£ per year, real terms, 2024/25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</si>
  <si>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</si>
  <si>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</si>
  <si>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</si>
  <si>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</si>
  <si>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</si>
  <si>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</si>
  <si>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</si>
  <si>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</si>
  <si>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</si>
  <si>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</si>
  <si>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</si>
  <si>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2024/25 prices</t>
  </si>
  <si>
    <t>Benefit expenditure consistent with current DWP coverage, 
£ billion, real terms, 2024/25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</si>
  <si>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</si>
  <si>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</si>
  <si>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</si>
  <si>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</si>
  <si>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</si>
  <si>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</si>
  <si>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</si>
  <si>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</si>
  <si>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</si>
  <si>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</si>
  <si>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</si>
  <si>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</si>
  <si>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</si>
  <si>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</si>
  <si>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</si>
  <si>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</si>
  <si>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</si>
  <si>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</si>
  <si>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</si>
  <si>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</si>
  <si>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</si>
  <si>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</si>
  <si>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</si>
  <si>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</si>
  <si>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</si>
  <si>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</si>
  <si>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</si>
  <si>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</si>
  <si>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</si>
  <si>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</si>
  <si>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</si>
  <si>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</si>
  <si>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</si>
  <si>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</si>
  <si>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</si>
  <si>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</si>
  <si>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</si>
  <si>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</si>
  <si>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</si>
  <si>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</si>
  <si>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</si>
  <si>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</si>
  <si>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</si>
  <si>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</si>
  <si>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</si>
  <si>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</si>
  <si>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</si>
  <si>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</si>
  <si>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</si>
  <si>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</si>
  <si>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</si>
  <si>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</si>
  <si>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</si>
  <si>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</si>
  <si>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</si>
  <si>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</si>
  <si>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</si>
  <si>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</si>
  <si>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</si>
  <si>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</si>
  <si>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</si>
  <si>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</si>
  <si>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</si>
  <si>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</si>
  <si>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</si>
  <si>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</si>
  <si>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</si>
  <si>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</si>
  <si>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</si>
  <si>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</si>
  <si>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</si>
  <si>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</si>
  <si>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</si>
  <si>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</si>
  <si>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</si>
  <si>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</si>
  <si>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</si>
  <si>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</si>
  <si>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</si>
  <si>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</si>
  <si>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</si>
  <si>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</si>
  <si>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</si>
  <si>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3.7</t>
  </si>
  <si>
    <t>Total in DWP Annually Managed Expenditure (see Row 82)</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</si>
  <si>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</si>
  <si>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</si>
  <si>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</si>
  <si>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</si>
  <si>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3.7 OBR Economic and Fiscal Outlook Published 22 November 2023</t>
  </si>
  <si>
    <t>Table 1b: Expenditure by benefit,</t>
  </si>
  <si>
    <t>£ million, real terms, 2024/25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</si>
  <si>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</si>
  <si>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</si>
  <si>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</si>
  <si>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</si>
  <si>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</si>
  <si>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</si>
  <si>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</si>
  <si>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</si>
  <si>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</si>
  <si>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</si>
  <si>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</si>
  <si>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</si>
  <si>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</si>
  <si>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</si>
  <si>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</si>
  <si>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</si>
  <si>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</si>
  <si>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</si>
  <si>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</si>
  <si>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</si>
  <si>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</si>
  <si>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</si>
  <si>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</si>
  <si>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</si>
  <si>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</si>
  <si>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</si>
  <si>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</si>
  <si>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</si>
  <si>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</si>
  <si>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</si>
  <si>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</si>
  <si>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</si>
  <si>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</si>
  <si>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</si>
  <si>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</si>
  <si>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</si>
  <si>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</si>
  <si>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</si>
  <si>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</si>
  <si>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</si>
  <si>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</si>
  <si>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</si>
  <si>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</si>
  <si>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</si>
  <si>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</si>
  <si>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</si>
  <si>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</si>
  <si>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</si>
  <si>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</si>
  <si>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</si>
  <si>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</si>
  <si>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</si>
  <si>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</si>
  <si>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</si>
  <si>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</si>
  <si>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</si>
  <si>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</si>
  <si>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</si>
  <si>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</si>
  <si>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</si>
  <si>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</si>
  <si>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</si>
  <si>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</si>
  <si>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</si>
  <si>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</si>
  <si>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</si>
  <si>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</si>
  <si>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</si>
  <si>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</si>
  <si>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</si>
  <si>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</si>
  <si>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</si>
  <si>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</si>
  <si>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</si>
  <si>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</si>
  <si>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</si>
  <si>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</si>
  <si>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</si>
  <si>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</si>
  <si>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</si>
  <si>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</si>
  <si>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</si>
  <si>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</si>
  <si>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</si>
  <si>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</si>
  <si>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</si>
  <si>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</si>
  <si>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</si>
  <si>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</si>
  <si>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</si>
  <si>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</si>
  <si>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</si>
  <si>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</si>
  <si>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</si>
  <si>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</si>
  <si>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</si>
  <si>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</si>
  <si>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</si>
  <si>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</si>
  <si>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</si>
  <si>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</si>
  <si>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</si>
  <si>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</si>
  <si>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</si>
  <si>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</si>
  <si>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</si>
  <si>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</si>
  <si>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</si>
  <si>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</si>
  <si>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</si>
  <si>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</si>
  <si>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</si>
  <si>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</si>
  <si>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</si>
  <si>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</si>
  <si>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</si>
  <si>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</si>
  <si>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</si>
  <si>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</si>
  <si>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</si>
  <si>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</si>
  <si>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</si>
  <si>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</si>
  <si>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</si>
  <si>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</si>
  <si>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</si>
  <si>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</si>
  <si>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</si>
  <si>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</si>
  <si>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</si>
  <si>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</si>
  <si>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</si>
  <si>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</si>
  <si>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</si>
  <si>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</si>
  <si>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</si>
  <si>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</si>
  <si>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 xml:space="preserve">of which Income Support for carers </t>
  </si>
  <si>
    <t>of which associated Housing benefits</t>
  </si>
  <si>
    <t>by claimant group (National Statistics definition)</t>
  </si>
  <si>
    <t>Carer</t>
  </si>
  <si>
    <t>Disabled</t>
  </si>
  <si>
    <t>Incapacity</t>
  </si>
  <si>
    <t>by claimant group (previous definition)</t>
  </si>
  <si>
    <t>Long-term sick and disabled</t>
  </si>
  <si>
    <t xml:space="preserve">   of which Universal Credit directed at those with health conditions</t>
  </si>
  <si>
    <t xml:space="preserve">   Standard Allowance and Health element</t>
  </si>
  <si>
    <t>Housing element</t>
  </si>
  <si>
    <t xml:space="preserve">   of which Universal Credit Carers Element</t>
  </si>
  <si>
    <t>Employment and Support Allowance and Universal Credit equivalent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</si>
  <si>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</si>
  <si>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</si>
  <si>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</si>
  <si>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</si>
  <si>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</si>
  <si>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</si>
  <si>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Table 4. (i): Benefit expenditure to support disabled people and people with health conditions, by age group (DWP Coverage)</t>
  </si>
  <si>
    <t>of which Children</t>
  </si>
  <si>
    <t>of which Income Support child elements</t>
  </si>
  <si>
    <t>of which Working Age</t>
  </si>
  <si>
    <t>Universal Credit standard allowance and Health element</t>
  </si>
  <si>
    <t>See Note 22</t>
  </si>
  <si>
    <t>of which carer benefits</t>
  </si>
  <si>
    <t>Income Support for carers</t>
  </si>
  <si>
    <t xml:space="preserve">Universal Credit Carers Element </t>
  </si>
  <si>
    <t>of which housing benefits</t>
  </si>
  <si>
    <t>Housing Benefit</t>
  </si>
  <si>
    <t>Universal Credit housing element</t>
  </si>
  <si>
    <t>Total disability and incapacity benefits</t>
  </si>
  <si>
    <t>Table 4.(ii): Benefit expenditure to support disabled people and people with health conditions (GB Coverage for Reserved Benefits, England &amp; Wales Coverage for Devolved Benefits)</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</si>
  <si>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</si>
  <si>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</si>
  <si>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</si>
  <si>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</si>
  <si>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</si>
  <si>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</si>
  <si>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</si>
  <si>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</si>
  <si>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</si>
  <si>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</si>
  <si>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</si>
  <si>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</si>
  <si>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</si>
  <si>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</si>
  <si>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</si>
  <si>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</si>
  <si>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</si>
  <si>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</si>
  <si>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</si>
  <si>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</si>
  <si>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</si>
  <si>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</si>
  <si>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</si>
  <si>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</si>
  <si>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</si>
  <si>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</si>
  <si>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</si>
  <si>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Outturn</t>
  </si>
  <si>
    <t>Forecast</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</si>
  <si>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</si>
  <si>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</si>
  <si>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</si>
  <si>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</si>
  <si>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</si>
  <si>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</si>
  <si>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</si>
  <si>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</si>
  <si>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</si>
  <si>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</si>
  <si>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Industrial injuries benefits expenditure,</t>
  </si>
  <si>
    <t>of which in DWP Annually Managed Expenditure</t>
  </si>
  <si>
    <t>of which Industrial Injuries Disablement Benefit</t>
  </si>
  <si>
    <t>of which outside UK</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</si>
  <si>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</si>
  <si>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</si>
  <si>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</si>
  <si>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</si>
  <si>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</si>
  <si>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</si>
  <si>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</si>
  <si>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</si>
  <si>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</si>
  <si>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</si>
  <si>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</si>
  <si>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</si>
  <si>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</si>
  <si>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</si>
  <si>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</si>
  <si>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</si>
  <si>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</si>
  <si>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</si>
  <si>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</si>
  <si>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</si>
  <si>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</si>
  <si>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</si>
  <si>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 xml:space="preserve">    of which outside UK</t>
  </si>
  <si>
    <t>£ million, real terms, 2023/24 prices</t>
  </si>
  <si>
    <t xml:space="preserve">   of which outside UK</t>
  </si>
  <si>
    <t>Carer's Allowance / Invalid Care Allowance caseload, 
thousands</t>
  </si>
  <si>
    <t>Spring Statement</t>
  </si>
  <si>
    <t>Great Britain Cost of Living expenditure by benefit,</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</si>
  <si>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</si>
  <si>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</si>
  <si>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</si>
  <si>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</si>
  <si>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</si>
  <si>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</si>
  <si>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</si>
  <si>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</si>
  <si>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</si>
  <si>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</si>
  <si>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</si>
  <si>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</si>
  <si>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</si>
  <si>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</si>
  <si>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</si>
  <si>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</si>
  <si>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</si>
  <si>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</si>
  <si>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</si>
  <si>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</si>
  <si>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</si>
  <si>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</si>
  <si>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</si>
  <si>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</si>
  <si>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</si>
  <si>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</si>
  <si>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</si>
  <si>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</si>
  <si>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</si>
  <si>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</si>
  <si>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</si>
  <si>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</si>
  <si>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</si>
  <si>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</si>
  <si>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</si>
  <si>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</si>
  <si>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</si>
  <si>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</si>
  <si>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</si>
  <si>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</si>
  <si>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</si>
  <si>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</si>
  <si>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</si>
  <si>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</si>
  <si>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</si>
  <si>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</si>
  <si>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</si>
  <si>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</si>
  <si>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</si>
  <si>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</si>
  <si>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</si>
  <si>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</si>
  <si>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</si>
  <si>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</si>
  <si>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</si>
  <si>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</si>
  <si>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</si>
  <si>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</si>
  <si>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</si>
  <si>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</si>
  <si>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</si>
  <si>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</si>
  <si>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</si>
  <si>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Northern Ireland Cost of Living expenditure by benefit,</t>
  </si>
  <si>
    <t>£ million, nominal terms*</t>
  </si>
  <si>
    <t>£ million, real terms, 2024/25 prices*</t>
  </si>
  <si>
    <t>* Winter Fuel Payment is excluded from this table and is included in the Northern Ireland Social Security expenditure found in the UK Welfare table.</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</si>
  <si>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</si>
  <si>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</si>
  <si>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</si>
  <si>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</si>
  <si>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</si>
  <si>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</si>
  <si>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</si>
  <si>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</si>
  <si>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</si>
  <si>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</si>
  <si>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</si>
  <si>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</si>
  <si>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</si>
  <si>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</si>
  <si>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</si>
  <si>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</si>
  <si>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</si>
  <si>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</si>
  <si>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</si>
  <si>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</si>
  <si>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</si>
  <si>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</si>
  <si>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</si>
  <si>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</si>
  <si>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</si>
  <si>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</si>
  <si>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</si>
  <si>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</si>
  <si>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</si>
  <si>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</si>
  <si>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</si>
  <si>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</si>
  <si>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</si>
  <si>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</si>
  <si>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</si>
  <si>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</si>
  <si>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</si>
  <si>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</si>
  <si>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</si>
  <si>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</si>
  <si>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</si>
  <si>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</si>
  <si>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rFont val="Arial"/>
        <family val="2"/>
      </rPr>
      <t>not</t>
    </r>
    <r>
      <rPr>
        <sz val="12"/>
        <rFont val="Arial"/>
        <family val="2"/>
      </rPr>
      <t xml:space="preserve"> also in receipt of Employment and Support Allowance, subtract rows 173-176 from the corresponding rows in 168-171.</t>
    </r>
  </si>
  <si>
    <t>Council Tax Benefit and predecessors expenditure,</t>
  </si>
  <si>
    <t>By Claimant Group - National Statistics definition:</t>
  </si>
  <si>
    <t>Jobseeker</t>
  </si>
  <si>
    <t>Incapacity benefits</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</si>
  <si>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</si>
  <si>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</si>
  <si>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</si>
  <si>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</si>
  <si>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</si>
  <si>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</si>
  <si>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</si>
  <si>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</si>
  <si>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</si>
  <si>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</si>
  <si>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</si>
  <si>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</si>
  <si>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</si>
  <si>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</si>
  <si>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</si>
  <si>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</si>
  <si>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</si>
  <si>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</si>
  <si>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</si>
  <si>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</si>
  <si>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</si>
  <si>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</si>
  <si>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</si>
  <si>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</si>
  <si>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</si>
  <si>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</si>
  <si>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</si>
  <si>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</si>
  <si>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</si>
  <si>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Disability benefits caseload,
thousands</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</si>
  <si>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</si>
  <si>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</si>
  <si>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</si>
  <si>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</si>
  <si>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</si>
  <si>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</si>
  <si>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</si>
  <si>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</si>
  <si>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</si>
  <si>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</si>
  <si>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</si>
  <si>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</si>
  <si>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</si>
  <si>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</si>
  <si>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rPr>
        <b/>
        <sz val="12"/>
        <rFont val="Arial"/>
        <family val="2"/>
      </rPr>
      <t>Housing Benefit</t>
    </r>
    <r>
      <rPr>
        <sz val="12"/>
        <rFont val="Arial"/>
        <family val="2"/>
      </rPr>
      <t xml:space="preserve"> By Claimant Group - National Statistics definition:</t>
    </r>
  </si>
  <si>
    <t>Other Income Related benefit-Working Age</t>
  </si>
  <si>
    <t>Housing Benefit only</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</si>
  <si>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</si>
  <si>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</si>
  <si>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</si>
  <si>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</si>
  <si>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</si>
  <si>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</si>
  <si>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</si>
  <si>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</si>
  <si>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</si>
  <si>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</si>
  <si>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</si>
  <si>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</si>
  <si>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</si>
  <si>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</si>
  <si>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</si>
  <si>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</si>
  <si>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</si>
  <si>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2024/25 prices</t>
  </si>
  <si>
    <t xml:space="preserve">of which Universal Credit spend on support for Housing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</si>
  <si>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</si>
  <si>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</si>
  <si>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</si>
  <si>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</si>
  <si>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</si>
  <si>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</si>
  <si>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</si>
  <si>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</si>
  <si>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</si>
  <si>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</si>
  <si>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</si>
  <si>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</si>
  <si>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</si>
  <si>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</si>
  <si>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</si>
  <si>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</si>
  <si>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</si>
  <si>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</si>
  <si>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</si>
  <si>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</si>
  <si>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</si>
  <si>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</si>
  <si>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</si>
  <si>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</si>
  <si>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</si>
  <si>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</si>
  <si>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</si>
  <si>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</si>
  <si>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</si>
  <si>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</si>
  <si>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</si>
  <si>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</si>
  <si>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</si>
  <si>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</si>
  <si>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</si>
  <si>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</si>
  <si>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</si>
  <si>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</si>
  <si>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</si>
  <si>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</si>
  <si>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</si>
  <si>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</si>
  <si>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</si>
  <si>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</si>
  <si>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</si>
  <si>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</si>
  <si>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</si>
  <si>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</si>
  <si>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</si>
  <si>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</si>
  <si>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</si>
  <si>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</si>
  <si>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</si>
  <si>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</si>
  <si>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</si>
  <si>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</si>
  <si>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</si>
  <si>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</si>
  <si>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</si>
  <si>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</si>
  <si>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</si>
  <si>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</si>
  <si>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</si>
  <si>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</si>
  <si>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</si>
  <si>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</si>
  <si>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</si>
  <si>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</si>
  <si>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</si>
  <si>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</si>
  <si>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</si>
  <si>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</si>
  <si>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</si>
  <si>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</si>
  <si>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</si>
  <si>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</si>
  <si>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</si>
  <si>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</si>
  <si>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</si>
  <si>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</si>
  <si>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</si>
  <si>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</si>
  <si>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</si>
  <si>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</si>
  <si>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</si>
  <si>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</si>
  <si>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</si>
  <si>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</si>
  <si>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</si>
  <si>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2024/25 prices</t>
  </si>
  <si>
    <t xml:space="preserve">Universal Credit and equivalents caseloads, </t>
  </si>
  <si>
    <t>Universal Credit Health Element</t>
  </si>
  <si>
    <t>of which is directed at those with health conditions</t>
  </si>
  <si>
    <t xml:space="preserve">*Universal Credit caseloads split by element relate to the number of benefit units that are in receipt of a specific element. Claimants can be eligible to multiple elements so caseload breakdowns split by element cannot be added together to produce the total Universal Credit caseload. 
Universal Credit Housing element directed at those with health conditions refer to claimants that are in receipt of both housing element and health element. This breakdown is a subset of both the UC housing element and UC health element caseload. </t>
  </si>
  <si>
    <t>Spring Statement 2024</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</si>
  <si>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</si>
  <si>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</si>
  <si>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</si>
  <si>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</si>
  <si>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</si>
  <si>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</si>
  <si>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</si>
  <si>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</si>
  <si>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</si>
  <si>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</si>
  <si>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</si>
  <si>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</si>
  <si>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</si>
  <si>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</si>
  <si>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</si>
  <si>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</si>
  <si>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</si>
  <si>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</si>
  <si>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</si>
  <si>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</si>
  <si>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</si>
  <si>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</si>
  <si>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</si>
  <si>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</si>
  <si>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</si>
  <si>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</si>
  <si>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</si>
  <si>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</si>
  <si>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</si>
  <si>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</si>
  <si>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</si>
  <si>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</si>
  <si>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</si>
  <si>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</si>
  <si>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</si>
  <si>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</si>
  <si>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</si>
  <si>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</si>
  <si>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</si>
  <si>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</si>
  <si>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</si>
  <si>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</si>
  <si>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</si>
  <si>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</si>
  <si>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</si>
  <si>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</si>
  <si>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</si>
  <si>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</si>
  <si>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</si>
  <si>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</si>
  <si>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</si>
  <si>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</si>
  <si>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</si>
  <si>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</si>
  <si>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</si>
  <si>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</si>
  <si>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</si>
  <si>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</si>
  <si>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</si>
  <si>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</si>
  <si>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</si>
  <si>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</si>
  <si>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</si>
  <si>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</si>
  <si>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</si>
  <si>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</si>
  <si>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</si>
  <si>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</si>
  <si>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</si>
  <si>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</si>
  <si>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</si>
  <si>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</si>
  <si>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</si>
  <si>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</si>
  <si>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</si>
  <si>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Forecast</t>
  </si>
  <si>
    <t>2024/25 Forecast</t>
  </si>
  <si>
    <t>2025/26 Forecast</t>
  </si>
  <si>
    <t>2026/27 Forecast</t>
  </si>
  <si>
    <t>2027/28 Forecast</t>
  </si>
  <si>
    <t>2028/29 Forecast</t>
  </si>
  <si>
    <t>0</t>
  </si>
  <si>
    <t>Universal Credit by Element*</t>
  </si>
  <si>
    <t>Press enquiries should be directed to the Department for Work and Pensions press office. 
Details can be found via the web page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</si>
</sst>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0\ ;\-#,##0\ ;\-"/>
    <numFmt numFmtId="165" formatCode="#,##0.0\ ;\-#,##0.0\ ;\-"/>
    <numFmt numFmtId="166" formatCode="#,##0.00\ ;\-#,##0.00\ ;\-"/>
    <numFmt numFmtId="167" formatCode="0.0"/>
    <numFmt numFmtId="168" formatCode="0.00000"/>
    <numFmt numFmtId="169" formatCode="0.0%"/>
    <numFmt numFmtId="170" formatCode="#,##0.00000000_ ;\-#,##0.00000000\ "/>
    <numFmt numFmtId="171" formatCode="#,##0.000_ ;\-#,##0.000\ "/>
    <numFmt numFmtId="172" formatCode="#,##0.0\ ;\-#,##0.0\ ;\-\ "/>
    <numFmt numFmtId="173" formatCode="0.000000%"/>
    <numFmt numFmtId="174" formatCode="0.00000%"/>
    <numFmt numFmtId="175" formatCode="#,##0.0000\ ;\-#,##0.0000\ ;\-"/>
    <numFmt numFmtId="176" formatCode="#,##0.000\ ;\-#,##0.000\ ;\-\ "/>
    <numFmt numFmtId="177" formatCode="#,##0&quot; &quot;;&quot;-&quot;#,##0&quot; &quot;;&quot;-&quot;"/>
    <numFmt numFmtId="178" formatCode="#,##0.000\ ;\-#,##0.000\ ;\-"/>
    <numFmt numFmtId="179" formatCode="_-* #,##0_-;\-* #,##0_-;_-* &quot;-&quot;??_-;_-@_-"/>
    <numFmt numFmtId="180" formatCode="_-* #,##0.000_-;\-* #,##0.000_-;_-* &quot;-&quot;??_-;_-@_-"/>
    <numFmt numFmtId="181" formatCode="#,##0\ ;\-#,##0\ ;\-\ "/>
    <numFmt numFmtId="182" formatCode="0.000000"/>
    <numFmt numFmtId="183" formatCode="&quot; &quot;* #,##0.00&quot; &quot;;&quot;-&quot;* #,##0.00&quot; &quot;;&quot; &quot;* &quot;-&quot;#&quot; &quot;;&quot; &quot;@&quot; &quot;"/>
    <numFmt numFmtId="184" formatCode="&quot; &quot;#,##0&quot; &quot;;&quot;-&quot;#,##0&quot; &quot;;&quot; -&quot;00&quot; &quot;;&quot; &quot;@&quot; &quot;"/>
    <numFmt numFmtId="185" formatCode="#,##0;\-#,##0;\-"/>
    <numFmt numFmtId="186" formatCode="#,##0.0000;\-#,##0.0000;\-"/>
    <numFmt numFmtId="187" formatCode="&quot; &quot;* #,##0&quot; &quot;;&quot;-&quot;* #,##0&quot; &quot;;&quot; &quot;* &quot;-&quot;#&quot; &quot;;&quot; &quot;@&quot; &quot;"/>
    <numFmt numFmtId="188" formatCode="#,##0;&quot;-&quot;#,##0;&quot;-&quot;"/>
  </numFmts>
  <fonts count="38" x14ac:knownFonts="1">
    <font>
      <sz val="10"/>
      <name val="Arial"/>
      <family val="2"/>
    </font>
    <font>
      <sz val="10"/>
      <name val="Arial"/>
      <family val="2"/>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b/>
      <sz val="12"/>
      <name val="Arial"/>
      <family val="2"/>
    </font>
    <font>
      <sz val="12"/>
      <color theme="1"/>
      <name val="Arial"/>
      <family val="2"/>
    </font>
    <font>
      <sz val="12"/>
      <color rgb="FF0000FF"/>
      <name val="Arial"/>
      <family val="2"/>
    </font>
    <font>
      <sz val="12"/>
      <color indexed="12"/>
      <name val="Arial"/>
      <family val="2"/>
    </font>
    <font>
      <u/>
      <sz val="12"/>
      <color theme="1"/>
      <name val="Arial"/>
      <family val="2"/>
    </font>
    <font>
      <vertAlign val="superscript"/>
      <sz val="12"/>
      <name val="Arial"/>
      <family val="2"/>
    </font>
    <font>
      <sz val="12"/>
      <color rgb="FF000000"/>
      <name val="Arial"/>
      <family val="2"/>
    </font>
    <font>
      <sz val="12"/>
      <color indexed="9"/>
      <name val="Arial"/>
      <family val="2"/>
    </font>
    <font>
      <sz val="12"/>
      <color rgb="FFFF0000"/>
      <name val="Arial"/>
      <family val="2"/>
    </font>
    <font>
      <b/>
      <sz val="12"/>
      <color theme="1"/>
      <name val="Arial"/>
      <family val="2"/>
    </font>
    <font>
      <sz val="12"/>
      <color indexed="55"/>
      <name val="Arial"/>
      <family val="2"/>
    </font>
    <font>
      <sz val="12"/>
      <color indexed="22"/>
      <name val="Arial"/>
      <family val="2"/>
    </font>
    <font>
      <sz val="8"/>
      <name val="Arial"/>
      <family val="2"/>
    </font>
    <font>
      <b/>
      <sz val="12"/>
      <color rgb="FF000000"/>
      <name val="Arial"/>
      <family val="2"/>
    </font>
    <font>
      <u/>
      <sz val="10"/>
      <color rgb="FF0000FF"/>
      <name val="Arial"/>
      <family val="2"/>
    </font>
    <font>
      <u/>
      <sz val="12"/>
      <color rgb="FF0000FF"/>
      <name val="Arial"/>
      <family val="2"/>
    </font>
    <font>
      <sz val="10"/>
      <color rgb="FF000000"/>
      <name val="Arial"/>
      <family val="2"/>
    </font>
    <font>
      <sz val="11"/>
      <color theme="1"/>
      <name val="Calibri"/>
      <family val="2"/>
      <scheme val="minor"/>
    </font>
    <font>
      <b/>
      <sz val="11"/>
      <color theme="1"/>
      <name val="Calibri"/>
      <family val="2"/>
      <scheme val="minor"/>
    </font>
    <font>
      <sz val="12"/>
      <color indexed="10"/>
      <name val="Arial"/>
      <family val="2"/>
    </font>
    <font>
      <u val="singleAccounting"/>
      <sz val="12"/>
      <name val="Arial"/>
      <family val="2"/>
    </font>
    <font>
      <b/>
      <sz val="12"/>
      <color indexed="12"/>
      <name val="Arial"/>
      <family val="2"/>
    </font>
    <font>
      <b/>
      <sz val="12"/>
      <color indexed="10"/>
      <name val="Arial"/>
      <family val="2"/>
    </font>
    <font>
      <b/>
      <sz val="12"/>
      <color indexed="9"/>
      <name val="Arial"/>
      <family val="2"/>
    </font>
    <font>
      <b/>
      <sz val="12"/>
      <color rgb="FFFF0000"/>
      <name val="Arial"/>
      <family val="2"/>
    </font>
    <font>
      <u/>
      <sz val="12"/>
      <name val="Arial"/>
      <family val="2"/>
    </font>
    <font>
      <b/>
      <sz val="12"/>
      <color indexed="8"/>
      <name val="Arial"/>
      <family val="2"/>
    </font>
    <font>
      <b/>
      <u/>
      <sz val="12"/>
      <color indexed="12"/>
      <name val="Arial"/>
      <family val="2"/>
    </font>
    <font>
      <sz val="12"/>
      <color indexed="8"/>
      <name val="Arial"/>
      <family val="2"/>
    </font>
    <font>
      <b/>
      <sz val="10"/>
      <name val="Arial"/>
      <family val="2"/>
    </font>
  </fonts>
  <fills count="5">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s>
  <borders count="3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bottom style="thin">
        <color rgb="FF000000"/>
      </bottom>
      <diagonal/>
    </border>
    <border>
      <left/>
      <right style="medium">
        <color indexed="64"/>
      </right>
      <top/>
      <bottom style="thin">
        <color rgb="FF000000"/>
      </bottom>
      <diagonal/>
    </border>
    <border>
      <left style="medium">
        <color rgb="FF000000"/>
      </left>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diagonal/>
    </border>
  </borders>
  <cellStyleXfs count="14">
    <xf numFmtId="0" fontId="0" fillId="0" borderId="0"/>
    <xf numFmtId="0" fontId="6"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2" fillId="0" borderId="0" applyNumberFormat="0" applyFill="0" applyBorder="0" applyAlignment="0" applyProtection="0"/>
    <xf numFmtId="0" fontId="24" fillId="0" borderId="0" applyNumberFormat="0" applyFont="0" applyBorder="0" applyProtection="0"/>
    <xf numFmtId="0" fontId="25" fillId="0" borderId="0"/>
    <xf numFmtId="0" fontId="24" fillId="0" borderId="0" applyNumberFormat="0" applyFont="0" applyBorder="0" applyProtection="0"/>
    <xf numFmtId="183" fontId="24" fillId="0" borderId="0" applyFont="0" applyFill="0" applyBorder="0" applyAlignment="0" applyProtection="0"/>
    <xf numFmtId="9" fontId="24" fillId="0" borderId="0" applyFont="0" applyFill="0" applyBorder="0" applyAlignment="0" applyProtection="0"/>
    <xf numFmtId="0" fontId="1" fillId="0" borderId="0"/>
  </cellStyleXfs>
  <cellXfs count="717">
    <xf numFmtId="0" fontId="0" fillId="0" borderId="0" xfId="0"/>
    <xf numFmtId="0" fontId="0" fillId="2" borderId="0" xfId="0" applyFill="1"/>
    <xf numFmtId="0" fontId="2" fillId="2" borderId="1" xfId="0" applyFont="1" applyFill="1" applyBorder="1" applyAlignment="1">
      <alignment horizontal="left" vertical="center" indent="22"/>
    </xf>
    <xf numFmtId="0" fontId="3" fillId="2" borderId="2" xfId="0" applyFont="1" applyFill="1" applyBorder="1" applyAlignment="1">
      <alignment horizontal="left" indent="18"/>
    </xf>
    <xf numFmtId="0" fontId="3" fillId="2" borderId="3" xfId="0" applyFont="1" applyFill="1" applyBorder="1" applyAlignment="1">
      <alignment horizontal="left" vertical="top" indent="18"/>
    </xf>
    <xf numFmtId="0" fontId="4" fillId="2" borderId="2" xfId="0" applyFont="1" applyFill="1" applyBorder="1" applyAlignment="1">
      <alignment horizontal="left" wrapText="1" indent="2"/>
    </xf>
    <xf numFmtId="0" fontId="4" fillId="2" borderId="2" xfId="0" applyFont="1" applyFill="1" applyBorder="1" applyAlignment="1">
      <alignment horizontal="left" indent="2"/>
    </xf>
    <xf numFmtId="0" fontId="5" fillId="2" borderId="2" xfId="0" applyFont="1" applyFill="1" applyBorder="1" applyAlignment="1">
      <alignment horizontal="left" indent="2"/>
    </xf>
    <xf numFmtId="0" fontId="1" fillId="2" borderId="0" xfId="0" applyFont="1" applyFill="1"/>
    <xf numFmtId="0" fontId="7" fillId="2" borderId="2" xfId="1" applyFont="1" applyFill="1" applyBorder="1" applyAlignment="1" applyProtection="1">
      <alignment horizontal="left" indent="2"/>
    </xf>
    <xf numFmtId="0" fontId="4" fillId="2" borderId="0" xfId="0" applyFont="1" applyFill="1"/>
    <xf numFmtId="0" fontId="7" fillId="2" borderId="2" xfId="1" applyFont="1" applyFill="1" applyBorder="1" applyAlignment="1" applyProtection="1">
      <alignment horizontal="left" wrapText="1" indent="2"/>
    </xf>
    <xf numFmtId="0" fontId="5" fillId="2" borderId="2" xfId="0" applyFont="1" applyFill="1" applyBorder="1" applyAlignment="1">
      <alignment horizontal="left" wrapText="1" indent="2"/>
    </xf>
    <xf numFmtId="0" fontId="7" fillId="2" borderId="2" xfId="1" applyFont="1" applyFill="1" applyBorder="1" applyAlignment="1" applyProtection="1">
      <alignment horizontal="left" vertical="top" indent="2"/>
    </xf>
    <xf numFmtId="0" fontId="7" fillId="2" borderId="4" xfId="1" applyFont="1" applyFill="1" applyBorder="1" applyAlignment="1" applyProtection="1">
      <alignment horizontal="left" vertical="top" indent="2"/>
    </xf>
    <xf numFmtId="0" fontId="7" fillId="2" borderId="0" xfId="1" applyFont="1" applyFill="1" applyBorder="1" applyAlignment="1" applyProtection="1">
      <alignment horizontal="center" vertical="top"/>
    </xf>
    <xf numFmtId="0" fontId="4" fillId="0" borderId="0" xfId="0" applyFont="1"/>
    <xf numFmtId="0" fontId="8" fillId="2" borderId="5" xfId="2" applyFont="1" applyFill="1" applyBorder="1" applyAlignment="1">
      <alignment horizontal="center" vertical="top" wrapText="1"/>
    </xf>
    <xf numFmtId="0" fontId="8" fillId="0" borderId="6" xfId="0" applyFont="1" applyBorder="1" applyAlignment="1">
      <alignment vertical="top"/>
    </xf>
    <xf numFmtId="0" fontId="8" fillId="2" borderId="7" xfId="2" applyFont="1" applyFill="1" applyBorder="1" applyAlignment="1">
      <alignment horizontal="center" vertical="top" wrapText="1"/>
    </xf>
    <xf numFmtId="0" fontId="8" fillId="0" borderId="8" xfId="0" applyFont="1" applyBorder="1"/>
    <xf numFmtId="0" fontId="8" fillId="0" borderId="7" xfId="0" applyFont="1" applyBorder="1" applyAlignment="1">
      <alignment vertical="center" wrapText="1"/>
    </xf>
    <xf numFmtId="0" fontId="8" fillId="0" borderId="8" xfId="0" applyFont="1" applyBorder="1" applyAlignment="1">
      <alignment vertical="center" wrapText="1"/>
    </xf>
    <xf numFmtId="0" fontId="4" fillId="0" borderId="7" xfId="0" applyFont="1" applyBorder="1" applyAlignment="1">
      <alignment horizontal="right" vertical="center"/>
    </xf>
    <xf numFmtId="0" fontId="7" fillId="0" borderId="8" xfId="1" applyFont="1" applyBorder="1" applyAlignment="1" applyProtection="1">
      <alignment vertical="center" wrapText="1"/>
    </xf>
    <xf numFmtId="0" fontId="4" fillId="0" borderId="8" xfId="0" applyFont="1" applyBorder="1" applyAlignment="1">
      <alignment vertical="center" wrapText="1"/>
    </xf>
    <xf numFmtId="0" fontId="14" fillId="0" borderId="8" xfId="0" applyFont="1" applyBorder="1" applyAlignment="1">
      <alignment vertical="center" wrapText="1"/>
    </xf>
    <xf numFmtId="0" fontId="7" fillId="0" borderId="10" xfId="1" applyFont="1" applyBorder="1" applyAlignment="1" applyProtection="1">
      <alignment vertical="center" wrapText="1"/>
    </xf>
    <xf numFmtId="0" fontId="4" fillId="0" borderId="0" xfId="0" applyFont="1" applyAlignment="1">
      <alignment vertical="center"/>
    </xf>
    <xf numFmtId="0" fontId="7" fillId="2" borderId="0" xfId="1" applyFont="1" applyFill="1" applyBorder="1" applyAlignment="1" applyProtection="1">
      <alignment horizontal="center" vertical="center"/>
    </xf>
    <xf numFmtId="0" fontId="7" fillId="2" borderId="0" xfId="1" applyFont="1" applyFill="1" applyBorder="1" applyAlignment="1" applyProtection="1">
      <alignment horizontal="left" vertical="center"/>
    </xf>
    <xf numFmtId="164" fontId="4" fillId="2" borderId="0" xfId="2" applyNumberFormat="1" applyFont="1" applyFill="1" applyAlignment="1">
      <alignment vertical="center"/>
    </xf>
    <xf numFmtId="0" fontId="4" fillId="2" borderId="0" xfId="2" applyFont="1" applyFill="1" applyAlignment="1">
      <alignment vertical="center"/>
    </xf>
    <xf numFmtId="0" fontId="8" fillId="2" borderId="5" xfId="2" applyFont="1" applyFill="1" applyBorder="1" applyAlignment="1">
      <alignment horizontal="center" wrapText="1"/>
    </xf>
    <xf numFmtId="0" fontId="8" fillId="2" borderId="11" xfId="2" applyFont="1" applyFill="1" applyBorder="1" applyAlignment="1">
      <alignment wrapText="1"/>
    </xf>
    <xf numFmtId="0" fontId="4" fillId="2" borderId="11" xfId="2" applyFont="1" applyFill="1" applyBorder="1"/>
    <xf numFmtId="164" fontId="8" fillId="2" borderId="5" xfId="2" applyNumberFormat="1" applyFont="1" applyFill="1" applyBorder="1" applyAlignment="1">
      <alignment horizontal="right"/>
    </xf>
    <xf numFmtId="164" fontId="8" fillId="2" borderId="11" xfId="2" applyNumberFormat="1" applyFont="1" applyFill="1" applyBorder="1" applyAlignment="1">
      <alignment horizontal="right"/>
    </xf>
    <xf numFmtId="164" fontId="8" fillId="2" borderId="6" xfId="2" applyNumberFormat="1" applyFont="1" applyFill="1" applyBorder="1" applyAlignment="1">
      <alignment horizontal="right"/>
    </xf>
    <xf numFmtId="0" fontId="4" fillId="2" borderId="0" xfId="2" applyFont="1" applyFill="1"/>
    <xf numFmtId="0" fontId="8" fillId="2" borderId="0" xfId="2" applyFont="1" applyFill="1" applyAlignment="1">
      <alignment vertical="center" wrapText="1"/>
    </xf>
    <xf numFmtId="0" fontId="4" fillId="2" borderId="0" xfId="2" applyFont="1" applyFill="1" applyAlignment="1">
      <alignment vertical="top" wrapText="1"/>
    </xf>
    <xf numFmtId="164" fontId="8" fillId="2" borderId="7" xfId="2" applyNumberFormat="1" applyFont="1" applyFill="1" applyBorder="1" applyAlignment="1">
      <alignment horizontal="right"/>
    </xf>
    <xf numFmtId="164" fontId="8" fillId="2" borderId="0" xfId="2" applyNumberFormat="1" applyFont="1" applyFill="1" applyAlignment="1">
      <alignment horizontal="right"/>
    </xf>
    <xf numFmtId="164" fontId="8" fillId="2" borderId="8" xfId="2" applyNumberFormat="1" applyFont="1" applyFill="1" applyBorder="1" applyAlignment="1">
      <alignment horizontal="right"/>
    </xf>
    <xf numFmtId="0" fontId="8" fillId="2" borderId="12" xfId="2" applyFont="1" applyFill="1" applyBorder="1" applyAlignment="1">
      <alignment vertical="center" wrapText="1"/>
    </xf>
    <xf numFmtId="0" fontId="8" fillId="2" borderId="13" xfId="2" applyFont="1" applyFill="1" applyBorder="1" applyAlignment="1">
      <alignment vertical="center" wrapText="1"/>
    </xf>
    <xf numFmtId="0" fontId="4" fillId="2" borderId="13" xfId="2" applyFont="1" applyFill="1" applyBorder="1"/>
    <xf numFmtId="164" fontId="15" fillId="2" borderId="12" xfId="2" applyNumberFormat="1" applyFont="1" applyFill="1" applyBorder="1"/>
    <xf numFmtId="164" fontId="15" fillId="2" borderId="13" xfId="2" applyNumberFormat="1" applyFont="1" applyFill="1" applyBorder="1"/>
    <xf numFmtId="164" fontId="4" fillId="2" borderId="13" xfId="2" applyNumberFormat="1" applyFont="1" applyFill="1" applyBorder="1"/>
    <xf numFmtId="164" fontId="4" fillId="2" borderId="14" xfId="2" applyNumberFormat="1" applyFont="1" applyFill="1" applyBorder="1"/>
    <xf numFmtId="0" fontId="8" fillId="2" borderId="0" xfId="2" applyFont="1" applyFill="1" applyAlignment="1">
      <alignment wrapText="1"/>
    </xf>
    <xf numFmtId="0" fontId="4" fillId="2" borderId="8" xfId="2" applyFont="1" applyFill="1" applyBorder="1"/>
    <xf numFmtId="164" fontId="4" fillId="2" borderId="0" xfId="2" applyNumberFormat="1" applyFont="1" applyFill="1"/>
    <xf numFmtId="0" fontId="9" fillId="2" borderId="0" xfId="2" applyFont="1" applyFill="1" applyAlignment="1">
      <alignment wrapText="1"/>
    </xf>
    <xf numFmtId="0" fontId="16" fillId="2" borderId="8" xfId="2" applyFont="1" applyFill="1" applyBorder="1"/>
    <xf numFmtId="165" fontId="4" fillId="2" borderId="0" xfId="2" applyNumberFormat="1" applyFont="1" applyFill="1"/>
    <xf numFmtId="165" fontId="4" fillId="2" borderId="8" xfId="2" applyNumberFormat="1" applyFont="1" applyFill="1" applyBorder="1"/>
    <xf numFmtId="0" fontId="4" fillId="2" borderId="0" xfId="2" applyFont="1" applyFill="1" applyAlignment="1">
      <alignment horizontal="left" indent="1"/>
    </xf>
    <xf numFmtId="165" fontId="4" fillId="2" borderId="0" xfId="2" applyNumberFormat="1" applyFont="1" applyFill="1" applyAlignment="1">
      <alignment horizontal="right"/>
    </xf>
    <xf numFmtId="0" fontId="4" fillId="2" borderId="0" xfId="2" applyFont="1" applyFill="1" applyAlignment="1">
      <alignment horizontal="left"/>
    </xf>
    <xf numFmtId="166" fontId="4" fillId="2" borderId="0" xfId="2" applyNumberFormat="1" applyFont="1" applyFill="1" applyAlignment="1">
      <alignment horizontal="right"/>
    </xf>
    <xf numFmtId="0" fontId="4" fillId="2" borderId="0" xfId="2" applyFont="1" applyFill="1" applyAlignment="1">
      <alignment horizontal="center" vertical="center" wrapText="1"/>
    </xf>
    <xf numFmtId="165" fontId="8" fillId="2" borderId="0" xfId="2" applyNumberFormat="1" applyFont="1" applyFill="1"/>
    <xf numFmtId="0" fontId="8" fillId="2" borderId="0" xfId="2" applyFont="1" applyFill="1" applyAlignment="1">
      <alignment horizontal="left"/>
    </xf>
    <xf numFmtId="165" fontId="17" fillId="2" borderId="0" xfId="2" applyNumberFormat="1" applyFont="1" applyFill="1" applyAlignment="1">
      <alignment horizontal="right"/>
    </xf>
    <xf numFmtId="165" fontId="17" fillId="2" borderId="8" xfId="2" applyNumberFormat="1" applyFont="1" applyFill="1" applyBorder="1" applyAlignment="1">
      <alignment horizontal="right"/>
    </xf>
    <xf numFmtId="0" fontId="4" fillId="2" borderId="0" xfId="2" applyFont="1" applyFill="1" applyAlignment="1">
      <alignment vertical="center" wrapText="1"/>
    </xf>
    <xf numFmtId="165" fontId="8" fillId="2" borderId="0" xfId="2" applyNumberFormat="1" applyFont="1" applyFill="1" applyAlignment="1">
      <alignment horizontal="right"/>
    </xf>
    <xf numFmtId="165" fontId="4" fillId="2" borderId="8" xfId="2" applyNumberFormat="1" applyFont="1" applyFill="1" applyBorder="1" applyAlignment="1">
      <alignment horizontal="right"/>
    </xf>
    <xf numFmtId="0" fontId="4" fillId="2" borderId="0" xfId="2" applyFont="1" applyFill="1" applyAlignment="1">
      <alignment horizontal="left" vertical="top" indent="1"/>
    </xf>
    <xf numFmtId="0" fontId="4" fillId="2" borderId="8" xfId="2" applyFont="1" applyFill="1" applyBorder="1" applyAlignment="1">
      <alignment vertical="top"/>
    </xf>
    <xf numFmtId="165" fontId="4" fillId="2" borderId="0" xfId="2" applyNumberFormat="1" applyFont="1" applyFill="1" applyAlignment="1">
      <alignment horizontal="right" vertical="top"/>
    </xf>
    <xf numFmtId="165" fontId="4" fillId="2" borderId="8" xfId="2" applyNumberFormat="1" applyFont="1" applyFill="1" applyBorder="1" applyAlignment="1">
      <alignment horizontal="right" vertical="top"/>
    </xf>
    <xf numFmtId="0" fontId="4" fillId="2" borderId="0" xfId="2" applyFont="1" applyFill="1" applyAlignment="1">
      <alignment vertical="top"/>
    </xf>
    <xf numFmtId="0" fontId="8" fillId="2" borderId="15" xfId="2" applyFont="1" applyFill="1" applyBorder="1" applyAlignment="1">
      <alignment horizontal="left" vertical="center"/>
    </xf>
    <xf numFmtId="0" fontId="4" fillId="2" borderId="10" xfId="2" applyFont="1" applyFill="1" applyBorder="1" applyAlignment="1">
      <alignment vertical="top"/>
    </xf>
    <xf numFmtId="167" fontId="4" fillId="2" borderId="8" xfId="2" applyNumberFormat="1" applyFont="1" applyFill="1" applyBorder="1" applyAlignment="1">
      <alignment horizontal="right" vertical="top"/>
    </xf>
    <xf numFmtId="0" fontId="4" fillId="2" borderId="6" xfId="2" applyFont="1" applyFill="1" applyBorder="1"/>
    <xf numFmtId="165" fontId="4" fillId="2" borderId="5" xfId="2" applyNumberFormat="1" applyFont="1" applyFill="1" applyBorder="1"/>
    <xf numFmtId="165" fontId="4" fillId="2" borderId="11" xfId="2" applyNumberFormat="1" applyFont="1" applyFill="1" applyBorder="1"/>
    <xf numFmtId="165" fontId="4" fillId="2" borderId="6" xfId="2" applyNumberFormat="1" applyFont="1" applyFill="1" applyBorder="1"/>
    <xf numFmtId="0" fontId="4" fillId="2" borderId="0" xfId="2" applyFont="1" applyFill="1" applyAlignment="1">
      <alignment wrapText="1"/>
    </xf>
    <xf numFmtId="164" fontId="4" fillId="2" borderId="7" xfId="2" applyNumberFormat="1" applyFont="1" applyFill="1" applyBorder="1"/>
    <xf numFmtId="165" fontId="4" fillId="2" borderId="7" xfId="2" applyNumberFormat="1" applyFont="1" applyFill="1" applyBorder="1" applyAlignment="1">
      <alignment horizontal="right"/>
    </xf>
    <xf numFmtId="165" fontId="4" fillId="2" borderId="7" xfId="2" applyNumberFormat="1" applyFont="1" applyFill="1" applyBorder="1"/>
    <xf numFmtId="165" fontId="8" fillId="2" borderId="7" xfId="2" applyNumberFormat="1" applyFont="1" applyFill="1" applyBorder="1"/>
    <xf numFmtId="165" fontId="8" fillId="2" borderId="8" xfId="2" applyNumberFormat="1" applyFont="1" applyFill="1" applyBorder="1" applyAlignment="1">
      <alignment horizontal="right"/>
    </xf>
    <xf numFmtId="165" fontId="4" fillId="2" borderId="7" xfId="2" applyNumberFormat="1" applyFont="1" applyFill="1" applyBorder="1" applyAlignment="1">
      <alignment horizontal="right" vertical="top"/>
    </xf>
    <xf numFmtId="0" fontId="8" fillId="2" borderId="0" xfId="2" applyFont="1" applyFill="1" applyAlignment="1">
      <alignment horizontal="left" vertical="center"/>
    </xf>
    <xf numFmtId="168" fontId="4" fillId="2" borderId="6" xfId="2" applyNumberFormat="1" applyFont="1" applyFill="1" applyBorder="1"/>
    <xf numFmtId="164" fontId="4" fillId="2" borderId="8" xfId="2" applyNumberFormat="1" applyFont="1" applyFill="1" applyBorder="1"/>
    <xf numFmtId="0" fontId="8" fillId="2" borderId="0" xfId="2" applyFont="1" applyFill="1" applyAlignment="1">
      <alignment vertical="center"/>
    </xf>
    <xf numFmtId="0" fontId="4" fillId="2" borderId="8" xfId="2" applyFont="1" applyFill="1" applyBorder="1" applyAlignment="1">
      <alignment vertical="center"/>
    </xf>
    <xf numFmtId="164" fontId="8" fillId="2" borderId="0" xfId="2" applyNumberFormat="1" applyFont="1" applyFill="1" applyAlignment="1">
      <alignment vertical="center"/>
    </xf>
    <xf numFmtId="164" fontId="8" fillId="2" borderId="8" xfId="2" applyNumberFormat="1" applyFont="1" applyFill="1" applyBorder="1" applyAlignment="1">
      <alignment vertical="center"/>
    </xf>
    <xf numFmtId="0" fontId="8" fillId="2" borderId="15" xfId="2" applyFont="1" applyFill="1" applyBorder="1" applyAlignment="1">
      <alignment vertical="center"/>
    </xf>
    <xf numFmtId="0" fontId="4" fillId="2" borderId="10" xfId="2" applyFont="1" applyFill="1" applyBorder="1" applyAlignment="1">
      <alignment vertical="center"/>
    </xf>
    <xf numFmtId="164" fontId="8" fillId="2" borderId="15" xfId="2" applyNumberFormat="1" applyFont="1" applyFill="1" applyBorder="1" applyAlignment="1">
      <alignment vertical="center"/>
    </xf>
    <xf numFmtId="164" fontId="8" fillId="2" borderId="10" xfId="2" applyNumberFormat="1" applyFont="1" applyFill="1" applyBorder="1" applyAlignment="1">
      <alignment vertical="center"/>
    </xf>
    <xf numFmtId="169" fontId="4" fillId="2" borderId="0" xfId="3" applyNumberFormat="1" applyFont="1" applyFill="1" applyBorder="1"/>
    <xf numFmtId="169" fontId="4" fillId="2" borderId="8" xfId="3" applyNumberFormat="1" applyFont="1" applyFill="1" applyBorder="1"/>
    <xf numFmtId="0" fontId="4" fillId="2" borderId="7" xfId="2" applyFont="1" applyFill="1" applyBorder="1"/>
    <xf numFmtId="169" fontId="8" fillId="2" borderId="0" xfId="3" applyNumberFormat="1" applyFont="1" applyFill="1" applyBorder="1" applyAlignment="1">
      <alignment vertical="center"/>
    </xf>
    <xf numFmtId="169" fontId="8" fillId="2" borderId="8" xfId="3" applyNumberFormat="1" applyFont="1" applyFill="1" applyBorder="1" applyAlignment="1">
      <alignment vertical="center"/>
    </xf>
    <xf numFmtId="0" fontId="8" fillId="2" borderId="0" xfId="2" applyFont="1" applyFill="1"/>
    <xf numFmtId="169" fontId="8" fillId="2" borderId="15" xfId="3" applyNumberFormat="1" applyFont="1" applyFill="1" applyBorder="1" applyAlignment="1">
      <alignment vertical="center"/>
    </xf>
    <xf numFmtId="169" fontId="8" fillId="2" borderId="10" xfId="3" applyNumberFormat="1" applyFont="1" applyFill="1" applyBorder="1" applyAlignment="1">
      <alignment vertical="center"/>
    </xf>
    <xf numFmtId="0" fontId="8" fillId="2" borderId="7" xfId="2" applyFont="1" applyFill="1" applyBorder="1" applyAlignment="1">
      <alignment vertical="center"/>
    </xf>
    <xf numFmtId="0" fontId="8" fillId="2" borderId="8" xfId="2" applyFont="1" applyFill="1" applyBorder="1" applyAlignment="1">
      <alignment vertical="center"/>
    </xf>
    <xf numFmtId="0" fontId="8" fillId="2" borderId="9" xfId="2" applyFont="1" applyFill="1" applyBorder="1" applyAlignment="1">
      <alignment vertical="center"/>
    </xf>
    <xf numFmtId="0" fontId="8" fillId="2" borderId="10" xfId="2" applyFont="1" applyFill="1" applyBorder="1" applyAlignment="1">
      <alignment vertical="center"/>
    </xf>
    <xf numFmtId="0" fontId="7" fillId="2" borderId="15" xfId="1" applyFont="1" applyFill="1" applyBorder="1" applyAlignment="1" applyProtection="1">
      <alignment horizontal="left" vertical="center"/>
    </xf>
    <xf numFmtId="0" fontId="7" fillId="2" borderId="15" xfId="1" applyFont="1" applyFill="1" applyBorder="1" applyAlignment="1" applyProtection="1">
      <alignment horizontal="center" vertical="center"/>
    </xf>
    <xf numFmtId="164" fontId="4" fillId="2" borderId="15" xfId="2" applyNumberFormat="1" applyFont="1" applyFill="1" applyBorder="1" applyAlignment="1">
      <alignment vertical="center"/>
    </xf>
    <xf numFmtId="0" fontId="8" fillId="2" borderId="7" xfId="2" applyFont="1" applyFill="1" applyBorder="1" applyAlignment="1">
      <alignment horizontal="center" wrapText="1"/>
    </xf>
    <xf numFmtId="165" fontId="8" fillId="2" borderId="8" xfId="2" applyNumberFormat="1" applyFont="1" applyFill="1" applyBorder="1"/>
    <xf numFmtId="0" fontId="4" fillId="2" borderId="15" xfId="2" applyFont="1" applyFill="1" applyBorder="1"/>
    <xf numFmtId="165" fontId="4" fillId="2" borderId="9" xfId="2" applyNumberFormat="1" applyFont="1" applyFill="1" applyBorder="1"/>
    <xf numFmtId="165" fontId="4" fillId="2" borderId="15" xfId="2" applyNumberFormat="1" applyFont="1" applyFill="1" applyBorder="1"/>
    <xf numFmtId="165" fontId="8" fillId="2" borderId="15" xfId="2" applyNumberFormat="1" applyFont="1" applyFill="1" applyBorder="1"/>
    <xf numFmtId="165" fontId="8" fillId="2" borderId="10" xfId="2" applyNumberFormat="1" applyFont="1" applyFill="1" applyBorder="1"/>
    <xf numFmtId="164" fontId="8" fillId="2" borderId="0" xfId="2" applyNumberFormat="1" applyFont="1" applyFill="1"/>
    <xf numFmtId="164" fontId="8" fillId="2" borderId="8" xfId="2" applyNumberFormat="1" applyFont="1" applyFill="1" applyBorder="1"/>
    <xf numFmtId="164" fontId="4" fillId="2" borderId="9" xfId="2" applyNumberFormat="1" applyFont="1" applyFill="1" applyBorder="1"/>
    <xf numFmtId="164" fontId="4" fillId="2" borderId="15" xfId="2" applyNumberFormat="1" applyFont="1" applyFill="1" applyBorder="1"/>
    <xf numFmtId="164" fontId="8" fillId="2" borderId="15" xfId="2" applyNumberFormat="1" applyFont="1" applyFill="1" applyBorder="1"/>
    <xf numFmtId="164" fontId="8" fillId="2" borderId="10" xfId="2" applyNumberFormat="1" applyFont="1" applyFill="1" applyBorder="1"/>
    <xf numFmtId="169" fontId="8" fillId="2" borderId="0" xfId="3" applyNumberFormat="1" applyFont="1" applyFill="1" applyBorder="1"/>
    <xf numFmtId="169" fontId="8" fillId="2" borderId="8" xfId="3" applyNumberFormat="1" applyFont="1" applyFill="1" applyBorder="1"/>
    <xf numFmtId="0" fontId="4" fillId="2" borderId="9" xfId="2" applyFont="1" applyFill="1" applyBorder="1"/>
    <xf numFmtId="169" fontId="8" fillId="2" borderId="15" xfId="3" applyNumberFormat="1" applyFont="1" applyFill="1" applyBorder="1"/>
    <xf numFmtId="169" fontId="8" fillId="2" borderId="10" xfId="3" applyNumberFormat="1" applyFont="1" applyFill="1" applyBorder="1"/>
    <xf numFmtId="0" fontId="8" fillId="2" borderId="7" xfId="2" applyFont="1" applyFill="1" applyBorder="1"/>
    <xf numFmtId="165" fontId="4" fillId="2" borderId="15" xfId="2" applyNumberFormat="1" applyFont="1" applyFill="1" applyBorder="1" applyAlignment="1">
      <alignment vertical="center"/>
    </xf>
    <xf numFmtId="0" fontId="8" fillId="2" borderId="11" xfId="2" applyFont="1" applyFill="1" applyBorder="1" applyAlignment="1">
      <alignment vertical="top" wrapText="1"/>
    </xf>
    <xf numFmtId="0" fontId="8" fillId="2" borderId="0" xfId="2" applyFont="1" applyFill="1" applyAlignment="1">
      <alignment vertical="top" wrapText="1"/>
    </xf>
    <xf numFmtId="0" fontId="8" fillId="2" borderId="13" xfId="2" applyFont="1" applyFill="1" applyBorder="1" applyAlignment="1">
      <alignment vertical="top" wrapText="1"/>
    </xf>
    <xf numFmtId="165" fontId="15" fillId="2" borderId="13" xfId="2" applyNumberFormat="1" applyFont="1" applyFill="1" applyBorder="1"/>
    <xf numFmtId="165" fontId="4" fillId="2" borderId="13" xfId="2" applyNumberFormat="1" applyFont="1" applyFill="1" applyBorder="1"/>
    <xf numFmtId="165" fontId="4" fillId="2" borderId="14" xfId="2" applyNumberFormat="1" applyFont="1" applyFill="1" applyBorder="1"/>
    <xf numFmtId="165" fontId="4" fillId="2" borderId="10" xfId="2" applyNumberFormat="1" applyFont="1" applyFill="1" applyBorder="1"/>
    <xf numFmtId="170" fontId="4" fillId="2" borderId="0" xfId="2" applyNumberFormat="1" applyFont="1" applyFill="1"/>
    <xf numFmtId="171" fontId="4" fillId="2" borderId="0" xfId="2" applyNumberFormat="1" applyFont="1" applyFill="1"/>
    <xf numFmtId="169" fontId="4" fillId="2" borderId="0" xfId="3" applyNumberFormat="1" applyFont="1" applyFill="1"/>
    <xf numFmtId="172" fontId="4" fillId="2" borderId="0" xfId="2" applyNumberFormat="1" applyFont="1" applyFill="1"/>
    <xf numFmtId="172" fontId="8" fillId="2" borderId="0" xfId="2" applyNumberFormat="1" applyFont="1" applyFill="1"/>
    <xf numFmtId="169" fontId="8" fillId="2" borderId="0" xfId="3" applyNumberFormat="1" applyFont="1" applyFill="1"/>
    <xf numFmtId="0" fontId="4" fillId="2" borderId="10" xfId="2" applyFont="1" applyFill="1" applyBorder="1"/>
    <xf numFmtId="173" fontId="4" fillId="2" borderId="0" xfId="2" applyNumberFormat="1" applyFont="1" applyFill="1"/>
    <xf numFmtId="174" fontId="4" fillId="2" borderId="0" xfId="2" applyNumberFormat="1" applyFont="1" applyFill="1"/>
    <xf numFmtId="164" fontId="18" fillId="2" borderId="15" xfId="2" applyNumberFormat="1" applyFont="1" applyFill="1" applyBorder="1" applyAlignment="1">
      <alignment horizontal="center" vertical="center"/>
    </xf>
    <xf numFmtId="0" fontId="8" fillId="2" borderId="0" xfId="2" applyFont="1" applyFill="1" applyAlignment="1">
      <alignment horizontal="center" vertical="top" wrapText="1"/>
    </xf>
    <xf numFmtId="164" fontId="15" fillId="2" borderId="14" xfId="2" applyNumberFormat="1" applyFont="1" applyFill="1" applyBorder="1"/>
    <xf numFmtId="0" fontId="4" fillId="2" borderId="7" xfId="2" applyFont="1" applyFill="1" applyBorder="1" applyAlignment="1">
      <alignment horizontal="center"/>
    </xf>
    <xf numFmtId="0" fontId="4" fillId="2" borderId="16" xfId="2" applyFont="1" applyFill="1" applyBorder="1"/>
    <xf numFmtId="0" fontId="4" fillId="2" borderId="16" xfId="0" applyFont="1" applyFill="1" applyBorder="1" applyAlignment="1">
      <alignment horizontal="center"/>
    </xf>
    <xf numFmtId="164" fontId="4" fillId="2" borderId="16" xfId="2" applyNumberFormat="1" applyFont="1" applyFill="1" applyBorder="1" applyAlignment="1">
      <alignment horizontal="right"/>
    </xf>
    <xf numFmtId="164" fontId="4" fillId="2" borderId="17" xfId="2" applyNumberFormat="1" applyFont="1" applyFill="1" applyBorder="1" applyAlignment="1">
      <alignment horizontal="right"/>
    </xf>
    <xf numFmtId="0" fontId="4" fillId="2" borderId="0" xfId="0" applyFont="1" applyFill="1" applyAlignment="1">
      <alignment horizontal="center"/>
    </xf>
    <xf numFmtId="164" fontId="4" fillId="2" borderId="0" xfId="2" applyNumberFormat="1" applyFont="1" applyFill="1" applyAlignment="1">
      <alignment horizontal="right"/>
    </xf>
    <xf numFmtId="164" fontId="4" fillId="2" borderId="8" xfId="2" applyNumberFormat="1" applyFont="1" applyFill="1" applyBorder="1" applyAlignment="1">
      <alignment horizontal="right"/>
    </xf>
    <xf numFmtId="164" fontId="19" fillId="2" borderId="0" xfId="2" applyNumberFormat="1" applyFont="1" applyFill="1" applyAlignment="1">
      <alignment horizontal="right"/>
    </xf>
    <xf numFmtId="164" fontId="19" fillId="2" borderId="8" xfId="2" applyNumberFormat="1" applyFont="1" applyFill="1" applyBorder="1" applyAlignment="1">
      <alignment horizontal="right"/>
    </xf>
    <xf numFmtId="0" fontId="4" fillId="2" borderId="0" xfId="2" applyFont="1" applyFill="1" applyAlignment="1">
      <alignment horizontal="center"/>
    </xf>
    <xf numFmtId="3" fontId="4" fillId="2" borderId="7" xfId="4" applyNumberFormat="1" applyFont="1" applyFill="1" applyBorder="1" applyAlignment="1">
      <alignment horizontal="center"/>
    </xf>
    <xf numFmtId="1" fontId="4" fillId="2" borderId="0" xfId="2" applyNumberFormat="1" applyFont="1" applyFill="1" applyAlignment="1">
      <alignment horizontal="right"/>
    </xf>
    <xf numFmtId="2" fontId="4" fillId="2" borderId="0" xfId="2" applyNumberFormat="1" applyFont="1" applyFill="1" applyAlignment="1">
      <alignment horizontal="right"/>
    </xf>
    <xf numFmtId="175" fontId="4" fillId="2" borderId="0" xfId="2" applyNumberFormat="1" applyFont="1" applyFill="1" applyAlignment="1">
      <alignment horizontal="right"/>
    </xf>
    <xf numFmtId="176" fontId="4" fillId="2" borderId="7" xfId="2" applyNumberFormat="1" applyFont="1" applyFill="1" applyBorder="1" applyAlignment="1">
      <alignment horizontal="center"/>
    </xf>
    <xf numFmtId="0" fontId="4" fillId="2" borderId="0" xfId="0" applyFont="1" applyFill="1" applyAlignment="1">
      <alignment horizontal="left" indent="1"/>
    </xf>
    <xf numFmtId="0" fontId="8" fillId="2" borderId="7" xfId="2" applyFont="1" applyFill="1" applyBorder="1" applyAlignment="1">
      <alignment horizontal="center"/>
    </xf>
    <xf numFmtId="0" fontId="8" fillId="2" borderId="0" xfId="2" applyFont="1" applyFill="1" applyAlignment="1">
      <alignment horizontal="center"/>
    </xf>
    <xf numFmtId="177" fontId="21" fillId="2" borderId="0" xfId="2" applyNumberFormat="1" applyFont="1" applyFill="1" applyAlignment="1">
      <alignment horizontal="right"/>
    </xf>
    <xf numFmtId="177" fontId="21" fillId="2" borderId="8" xfId="2" applyNumberFormat="1" applyFont="1" applyFill="1" applyBorder="1" applyAlignment="1">
      <alignment horizontal="right"/>
    </xf>
    <xf numFmtId="177" fontId="14" fillId="2" borderId="0" xfId="0" applyNumberFormat="1" applyFont="1" applyFill="1"/>
    <xf numFmtId="177" fontId="14" fillId="2" borderId="8" xfId="0" applyNumberFormat="1" applyFont="1" applyFill="1" applyBorder="1"/>
    <xf numFmtId="0" fontId="4" fillId="2" borderId="15" xfId="2" applyFont="1" applyFill="1" applyBorder="1" applyAlignment="1">
      <alignment horizontal="center"/>
    </xf>
    <xf numFmtId="178" fontId="4" fillId="2" borderId="15" xfId="2" applyNumberFormat="1" applyFont="1" applyFill="1" applyBorder="1"/>
    <xf numFmtId="164" fontId="4" fillId="2" borderId="10" xfId="2" applyNumberFormat="1" applyFont="1" applyFill="1" applyBorder="1"/>
    <xf numFmtId="0" fontId="8" fillId="2" borderId="11" xfId="2" applyFont="1" applyFill="1" applyBorder="1"/>
    <xf numFmtId="179" fontId="8" fillId="2" borderId="11" xfId="5" applyNumberFormat="1" applyFont="1" applyFill="1" applyBorder="1" applyAlignment="1">
      <alignment horizontal="center"/>
    </xf>
    <xf numFmtId="179" fontId="8" fillId="2" borderId="0" xfId="5" applyNumberFormat="1" applyFont="1" applyFill="1" applyBorder="1" applyAlignment="1">
      <alignment horizontal="center"/>
    </xf>
    <xf numFmtId="0" fontId="4" fillId="2" borderId="7" xfId="2" applyFont="1" applyFill="1" applyBorder="1" applyAlignment="1">
      <alignment horizontal="center" vertical="top"/>
    </xf>
    <xf numFmtId="0" fontId="4" fillId="2" borderId="0" xfId="2" applyFont="1" applyFill="1" applyAlignment="1">
      <alignment horizontal="center" vertical="top"/>
    </xf>
    <xf numFmtId="164" fontId="4" fillId="2" borderId="0" xfId="2" applyNumberFormat="1" applyFont="1" applyFill="1" applyAlignment="1">
      <alignment vertical="top"/>
    </xf>
    <xf numFmtId="164" fontId="4" fillId="2" borderId="8" xfId="2" applyNumberFormat="1" applyFont="1" applyFill="1" applyBorder="1" applyAlignment="1">
      <alignment vertical="top"/>
    </xf>
    <xf numFmtId="164" fontId="8" fillId="2" borderId="0" xfId="2" applyNumberFormat="1" applyFont="1" applyFill="1" applyAlignment="1">
      <alignment vertical="top"/>
    </xf>
    <xf numFmtId="164" fontId="8" fillId="2" borderId="8" xfId="2" applyNumberFormat="1" applyFont="1" applyFill="1" applyBorder="1" applyAlignment="1">
      <alignment vertical="top"/>
    </xf>
    <xf numFmtId="0" fontId="4" fillId="2" borderId="9" xfId="2" applyFont="1" applyFill="1" applyBorder="1" applyAlignment="1">
      <alignment horizontal="center" vertical="top"/>
    </xf>
    <xf numFmtId="0" fontId="4" fillId="2" borderId="15" xfId="2" applyFont="1" applyFill="1" applyBorder="1" applyAlignment="1">
      <alignment horizontal="left" vertical="top" indent="1"/>
    </xf>
    <xf numFmtId="0" fontId="4" fillId="2" borderId="15" xfId="2" applyFont="1" applyFill="1" applyBorder="1" applyAlignment="1">
      <alignment horizontal="center" vertical="top"/>
    </xf>
    <xf numFmtId="164" fontId="4" fillId="2" borderId="15" xfId="2" applyNumberFormat="1" applyFont="1" applyFill="1" applyBorder="1" applyAlignment="1">
      <alignment vertical="top"/>
    </xf>
    <xf numFmtId="0" fontId="8" fillId="2" borderId="5" xfId="2" applyFont="1" applyFill="1" applyBorder="1" applyAlignment="1">
      <alignment horizontal="center"/>
    </xf>
    <xf numFmtId="164" fontId="8" fillId="2" borderId="11" xfId="5" applyNumberFormat="1" applyFont="1" applyFill="1" applyBorder="1" applyAlignment="1">
      <alignment horizontal="right"/>
    </xf>
    <xf numFmtId="164" fontId="8" fillId="2" borderId="11" xfId="5" applyNumberFormat="1" applyFont="1" applyFill="1" applyBorder="1"/>
    <xf numFmtId="164" fontId="8" fillId="2" borderId="6" xfId="5" applyNumberFormat="1" applyFont="1" applyFill="1" applyBorder="1"/>
    <xf numFmtId="179" fontId="4" fillId="2" borderId="0" xfId="5" applyNumberFormat="1" applyFont="1" applyFill="1" applyBorder="1" applyAlignment="1">
      <alignment horizontal="center"/>
    </xf>
    <xf numFmtId="164" fontId="4" fillId="2" borderId="0" xfId="5" applyNumberFormat="1" applyFont="1" applyFill="1" applyBorder="1" applyAlignment="1">
      <alignment horizontal="right"/>
    </xf>
    <xf numFmtId="164" fontId="4" fillId="2" borderId="0" xfId="5" applyNumberFormat="1" applyFont="1" applyFill="1" applyBorder="1"/>
    <xf numFmtId="164" fontId="4" fillId="2" borderId="8" xfId="5" applyNumberFormat="1" applyFont="1" applyFill="1" applyBorder="1"/>
    <xf numFmtId="164" fontId="4" fillId="2" borderId="0" xfId="3" applyNumberFormat="1" applyFont="1" applyFill="1" applyBorder="1"/>
    <xf numFmtId="0" fontId="4" fillId="2" borderId="0" xfId="2" applyFont="1" applyFill="1" applyAlignment="1">
      <alignment horizontal="left" indent="2"/>
    </xf>
    <xf numFmtId="0" fontId="4" fillId="2" borderId="9" xfId="2" applyFont="1" applyFill="1" applyBorder="1" applyAlignment="1">
      <alignment horizontal="center"/>
    </xf>
    <xf numFmtId="0" fontId="4" fillId="2" borderId="15" xfId="2" applyFont="1" applyFill="1" applyBorder="1" applyAlignment="1">
      <alignment vertical="top"/>
    </xf>
    <xf numFmtId="164" fontId="4" fillId="2" borderId="15" xfId="6" applyNumberFormat="1" applyFont="1" applyFill="1" applyBorder="1" applyAlignment="1">
      <alignment vertical="center"/>
    </xf>
    <xf numFmtId="0" fontId="4" fillId="2" borderId="0" xfId="6" applyFont="1" applyFill="1" applyAlignment="1">
      <alignment vertical="center"/>
    </xf>
    <xf numFmtId="0" fontId="8" fillId="2" borderId="11" xfId="6" applyFont="1" applyFill="1" applyBorder="1" applyAlignment="1">
      <alignment wrapText="1"/>
    </xf>
    <xf numFmtId="0" fontId="8" fillId="2" borderId="11" xfId="6" applyFont="1" applyFill="1" applyBorder="1" applyAlignment="1">
      <alignment vertical="top" wrapText="1"/>
    </xf>
    <xf numFmtId="0" fontId="4" fillId="2" borderId="0" xfId="6" applyFont="1" applyFill="1"/>
    <xf numFmtId="0" fontId="8" fillId="2" borderId="0" xfId="6" applyFont="1" applyFill="1" applyAlignment="1">
      <alignment vertical="center" wrapText="1"/>
    </xf>
    <xf numFmtId="0" fontId="8" fillId="2" borderId="0" xfId="6" applyFont="1" applyFill="1" applyAlignment="1">
      <alignment vertical="top" wrapText="1"/>
    </xf>
    <xf numFmtId="0" fontId="4" fillId="2" borderId="0" xfId="6" applyFont="1" applyFill="1" applyAlignment="1">
      <alignment vertical="top" wrapText="1"/>
    </xf>
    <xf numFmtId="0" fontId="8" fillId="2" borderId="13" xfId="6" applyFont="1" applyFill="1" applyBorder="1" applyAlignment="1">
      <alignment vertical="center" wrapText="1"/>
    </xf>
    <xf numFmtId="0" fontId="8" fillId="2" borderId="13" xfId="6" applyFont="1" applyFill="1" applyBorder="1" applyAlignment="1">
      <alignment vertical="top" wrapText="1"/>
    </xf>
    <xf numFmtId="164" fontId="15" fillId="2" borderId="13" xfId="6" applyNumberFormat="1" applyFont="1" applyFill="1" applyBorder="1"/>
    <xf numFmtId="164" fontId="15" fillId="2" borderId="14" xfId="6" applyNumberFormat="1" applyFont="1" applyFill="1" applyBorder="1"/>
    <xf numFmtId="0" fontId="4" fillId="2" borderId="0" xfId="6" applyFont="1" applyFill="1" applyAlignment="1">
      <alignment horizontal="center"/>
    </xf>
    <xf numFmtId="164" fontId="15" fillId="2" borderId="0" xfId="6" applyNumberFormat="1" applyFont="1" applyFill="1"/>
    <xf numFmtId="164" fontId="4" fillId="2" borderId="0" xfId="6" applyNumberFormat="1" applyFont="1" applyFill="1" applyAlignment="1">
      <alignment horizontal="right"/>
    </xf>
    <xf numFmtId="164" fontId="4" fillId="2" borderId="8" xfId="6" applyNumberFormat="1" applyFont="1" applyFill="1" applyBorder="1" applyAlignment="1">
      <alignment horizontal="right"/>
    </xf>
    <xf numFmtId="0" fontId="4" fillId="2" borderId="0" xfId="6" applyFont="1" applyFill="1" applyAlignment="1">
      <alignment horizontal="left" indent="1"/>
    </xf>
    <xf numFmtId="164" fontId="4" fillId="2" borderId="0" xfId="5" applyNumberFormat="1" applyFont="1" applyFill="1" applyAlignment="1">
      <alignment horizontal="right"/>
    </xf>
    <xf numFmtId="164" fontId="4" fillId="2" borderId="8" xfId="5" applyNumberFormat="1" applyFont="1" applyFill="1" applyBorder="1" applyAlignment="1">
      <alignment horizontal="right"/>
    </xf>
    <xf numFmtId="1" fontId="4" fillId="2" borderId="0" xfId="0" applyNumberFormat="1" applyFont="1" applyFill="1"/>
    <xf numFmtId="0" fontId="8" fillId="2" borderId="15" xfId="6" applyFont="1" applyFill="1" applyBorder="1" applyAlignment="1">
      <alignment horizontal="center"/>
    </xf>
    <xf numFmtId="0" fontId="8" fillId="2" borderId="15" xfId="6" applyFont="1" applyFill="1" applyBorder="1"/>
    <xf numFmtId="179" fontId="8" fillId="2" borderId="15" xfId="5" applyNumberFormat="1" applyFont="1" applyFill="1" applyBorder="1" applyAlignment="1">
      <alignment horizontal="center"/>
    </xf>
    <xf numFmtId="164" fontId="8" fillId="2" borderId="15" xfId="5" applyNumberFormat="1" applyFont="1" applyFill="1" applyBorder="1"/>
    <xf numFmtId="164" fontId="8" fillId="2" borderId="10" xfId="5" applyNumberFormat="1" applyFont="1" applyFill="1" applyBorder="1"/>
    <xf numFmtId="0" fontId="8" fillId="2" borderId="0" xfId="6" applyFont="1" applyFill="1"/>
    <xf numFmtId="1" fontId="4" fillId="2" borderId="0" xfId="6" applyNumberFormat="1" applyFont="1" applyFill="1"/>
    <xf numFmtId="9" fontId="4" fillId="2" borderId="0" xfId="3" applyFont="1" applyFill="1"/>
    <xf numFmtId="164" fontId="4" fillId="2" borderId="0" xfId="6" applyNumberFormat="1" applyFont="1" applyFill="1"/>
    <xf numFmtId="164" fontId="8" fillId="2" borderId="13" xfId="2" applyNumberFormat="1" applyFont="1" applyFill="1" applyBorder="1"/>
    <xf numFmtId="180" fontId="8" fillId="2" borderId="0" xfId="2" applyNumberFormat="1" applyFont="1" applyFill="1"/>
    <xf numFmtId="180" fontId="4" fillId="2" borderId="0" xfId="2" applyNumberFormat="1" applyFont="1" applyFill="1" applyAlignment="1">
      <alignment horizontal="center"/>
    </xf>
    <xf numFmtId="0" fontId="8" fillId="2" borderId="0" xfId="2" applyFont="1" applyFill="1" applyAlignment="1">
      <alignment horizontal="left" indent="1"/>
    </xf>
    <xf numFmtId="181" fontId="4" fillId="2" borderId="7" xfId="2" applyNumberFormat="1" applyFont="1" applyFill="1" applyBorder="1" applyAlignment="1">
      <alignment horizontal="center"/>
    </xf>
    <xf numFmtId="181" fontId="4" fillId="2" borderId="0" xfId="2" applyNumberFormat="1" applyFont="1" applyFill="1" applyAlignment="1">
      <alignment horizontal="right"/>
    </xf>
    <xf numFmtId="177" fontId="21" fillId="3" borderId="0" xfId="2" applyNumberFormat="1" applyFont="1" applyFill="1" applyAlignment="1">
      <alignment horizontal="right"/>
    </xf>
    <xf numFmtId="177" fontId="21" fillId="4" borderId="0" xfId="2" applyNumberFormat="1" applyFont="1" applyFill="1" applyAlignment="1">
      <alignment horizontal="right"/>
    </xf>
    <xf numFmtId="177" fontId="21" fillId="3" borderId="8" xfId="2" applyNumberFormat="1" applyFont="1" applyFill="1" applyBorder="1" applyAlignment="1">
      <alignment horizontal="right"/>
    </xf>
    <xf numFmtId="182" fontId="4" fillId="2" borderId="0" xfId="2" applyNumberFormat="1" applyFont="1" applyFill="1"/>
    <xf numFmtId="164" fontId="4" fillId="2" borderId="18" xfId="2" applyNumberFormat="1" applyFont="1" applyFill="1" applyBorder="1" applyAlignment="1">
      <alignment horizontal="right"/>
    </xf>
    <xf numFmtId="164" fontId="8" fillId="2" borderId="0" xfId="5" applyNumberFormat="1" applyFont="1" applyFill="1" applyBorder="1"/>
    <xf numFmtId="164" fontId="8" fillId="2" borderId="8" xfId="5" applyNumberFormat="1" applyFont="1" applyFill="1" applyBorder="1"/>
    <xf numFmtId="0" fontId="8" fillId="2" borderId="0" xfId="0" applyFont="1" applyFill="1"/>
    <xf numFmtId="164" fontId="4" fillId="2" borderId="0" xfId="2" applyNumberFormat="1" applyFont="1" applyFill="1" applyAlignment="1">
      <alignment horizontal="left"/>
    </xf>
    <xf numFmtId="179" fontId="4" fillId="2" borderId="0" xfId="5" applyNumberFormat="1" applyFont="1" applyFill="1" applyBorder="1" applyAlignment="1">
      <alignment horizontal="left" indent="2"/>
    </xf>
    <xf numFmtId="179" fontId="8" fillId="2" borderId="0" xfId="5" applyNumberFormat="1" applyFont="1" applyFill="1" applyBorder="1"/>
    <xf numFmtId="0" fontId="8" fillId="2" borderId="11" xfId="6" applyFont="1" applyFill="1" applyBorder="1" applyAlignment="1">
      <alignment vertical="center" wrapText="1"/>
    </xf>
    <xf numFmtId="0" fontId="4" fillId="2" borderId="0" xfId="6" applyFont="1" applyFill="1" applyAlignment="1">
      <alignment horizontal="left"/>
    </xf>
    <xf numFmtId="181" fontId="4" fillId="2" borderId="0" xfId="6" applyNumberFormat="1" applyFont="1" applyFill="1" applyAlignment="1">
      <alignment horizontal="center"/>
    </xf>
    <xf numFmtId="181" fontId="4" fillId="2" borderId="0" xfId="6" applyNumberFormat="1" applyFont="1" applyFill="1" applyAlignment="1">
      <alignment horizontal="right"/>
    </xf>
    <xf numFmtId="164" fontId="4" fillId="2" borderId="0" xfId="6" quotePrefix="1" applyNumberFormat="1" applyFont="1" applyFill="1" applyAlignment="1">
      <alignment horizontal="right"/>
    </xf>
    <xf numFmtId="164" fontId="4" fillId="2" borderId="8" xfId="6" quotePrefix="1" applyNumberFormat="1" applyFont="1" applyFill="1" applyBorder="1" applyAlignment="1">
      <alignment horizontal="right"/>
    </xf>
    <xf numFmtId="0" fontId="4" fillId="2" borderId="0" xfId="6" applyFont="1" applyFill="1" applyAlignment="1">
      <alignment horizontal="left" indent="2"/>
    </xf>
    <xf numFmtId="0" fontId="8" fillId="2" borderId="0" xfId="6" applyFont="1" applyFill="1" applyAlignment="1">
      <alignment horizontal="center"/>
    </xf>
    <xf numFmtId="0" fontId="4" fillId="2" borderId="15" xfId="6" applyFont="1" applyFill="1" applyBorder="1" applyAlignment="1">
      <alignment horizontal="center"/>
    </xf>
    <xf numFmtId="0" fontId="4" fillId="2" borderId="15" xfId="6" applyFont="1" applyFill="1" applyBorder="1"/>
    <xf numFmtId="164" fontId="4" fillId="2" borderId="15" xfId="6" applyNumberFormat="1" applyFont="1" applyFill="1" applyBorder="1" applyAlignment="1">
      <alignment horizontal="right"/>
    </xf>
    <xf numFmtId="164" fontId="4" fillId="2" borderId="10" xfId="6" applyNumberFormat="1" applyFont="1" applyFill="1" applyBorder="1" applyAlignment="1">
      <alignment horizontal="right"/>
    </xf>
    <xf numFmtId="0" fontId="8" fillId="2" borderId="11" xfId="2" applyFont="1" applyFill="1" applyBorder="1" applyAlignment="1">
      <alignment vertical="center" wrapText="1"/>
    </xf>
    <xf numFmtId="164" fontId="4" fillId="2" borderId="16" xfId="2" applyNumberFormat="1" applyFont="1" applyFill="1" applyBorder="1" applyAlignment="1">
      <alignment horizontal="left"/>
    </xf>
    <xf numFmtId="164" fontId="4" fillId="2" borderId="18" xfId="2" applyNumberFormat="1" applyFont="1" applyFill="1" applyBorder="1" applyAlignment="1">
      <alignment horizontal="left"/>
    </xf>
    <xf numFmtId="164" fontId="4" fillId="0" borderId="0" xfId="2" applyNumberFormat="1" applyFont="1" applyAlignment="1">
      <alignment horizontal="right"/>
    </xf>
    <xf numFmtId="0" fontId="4" fillId="2" borderId="0" xfId="2" applyFont="1" applyFill="1" applyAlignment="1">
      <alignment horizontal="left" indent="4"/>
    </xf>
    <xf numFmtId="164" fontId="8" fillId="2" borderId="0" xfId="5" applyNumberFormat="1" applyFont="1" applyFill="1" applyBorder="1" applyAlignment="1">
      <alignment horizontal="right"/>
    </xf>
    <xf numFmtId="0" fontId="8" fillId="2" borderId="9" xfId="2" applyFont="1" applyFill="1" applyBorder="1" applyAlignment="1">
      <alignment horizontal="center"/>
    </xf>
    <xf numFmtId="0" fontId="8" fillId="2" borderId="15" xfId="2" applyFont="1" applyFill="1" applyBorder="1"/>
    <xf numFmtId="164" fontId="8" fillId="2" borderId="15" xfId="2" applyNumberFormat="1" applyFont="1" applyFill="1" applyBorder="1" applyAlignment="1">
      <alignment horizontal="right"/>
    </xf>
    <xf numFmtId="164" fontId="8" fillId="2" borderId="10" xfId="2" applyNumberFormat="1" applyFont="1" applyFill="1" applyBorder="1" applyAlignment="1">
      <alignment horizontal="right"/>
    </xf>
    <xf numFmtId="164" fontId="4" fillId="2" borderId="15" xfId="2" applyNumberFormat="1" applyFont="1" applyFill="1" applyBorder="1" applyAlignment="1">
      <alignment horizontal="right"/>
    </xf>
    <xf numFmtId="164" fontId="4" fillId="2" borderId="8" xfId="6" applyNumberFormat="1" applyFont="1" applyFill="1" applyBorder="1"/>
    <xf numFmtId="164" fontId="4" fillId="2" borderId="18" xfId="6" applyNumberFormat="1" applyFont="1" applyFill="1" applyBorder="1" applyAlignment="1">
      <alignment horizontal="right"/>
    </xf>
    <xf numFmtId="0" fontId="4" fillId="0" borderId="0" xfId="6" applyFont="1"/>
    <xf numFmtId="0" fontId="4" fillId="2" borderId="15" xfId="6" applyFont="1" applyFill="1" applyBorder="1" applyAlignment="1">
      <alignment horizontal="left" indent="1"/>
    </xf>
    <xf numFmtId="164" fontId="4" fillId="2" borderId="15" xfId="6" applyNumberFormat="1" applyFont="1" applyFill="1" applyBorder="1"/>
    <xf numFmtId="164" fontId="4" fillId="2" borderId="0" xfId="6" applyNumberFormat="1" applyFont="1" applyFill="1" applyAlignment="1">
      <alignment vertical="center"/>
    </xf>
    <xf numFmtId="164" fontId="8" fillId="2" borderId="13" xfId="2" applyNumberFormat="1" applyFont="1" applyFill="1" applyBorder="1" applyAlignment="1">
      <alignment horizontal="right"/>
    </xf>
    <xf numFmtId="164" fontId="8" fillId="2" borderId="14" xfId="2" applyNumberFormat="1" applyFont="1" applyFill="1" applyBorder="1" applyAlignment="1">
      <alignment horizontal="right"/>
    </xf>
    <xf numFmtId="0" fontId="8" fillId="2" borderId="7" xfId="6" applyFont="1" applyFill="1" applyBorder="1" applyAlignment="1">
      <alignment horizontal="center"/>
    </xf>
    <xf numFmtId="164" fontId="8" fillId="2" borderId="0" xfId="6" applyNumberFormat="1" applyFont="1" applyFill="1" applyAlignment="1">
      <alignment horizontal="right"/>
    </xf>
    <xf numFmtId="164" fontId="8" fillId="2" borderId="8" xfId="6" applyNumberFormat="1" applyFont="1" applyFill="1" applyBorder="1" applyAlignment="1">
      <alignment horizontal="right"/>
    </xf>
    <xf numFmtId="0" fontId="4" fillId="2" borderId="7" xfId="6" applyFont="1" applyFill="1" applyBorder="1" applyAlignment="1">
      <alignment horizontal="center"/>
    </xf>
    <xf numFmtId="0" fontId="4" fillId="2" borderId="0" xfId="6" applyFont="1" applyFill="1" applyAlignment="1">
      <alignment horizontal="left" indent="3"/>
    </xf>
    <xf numFmtId="3" fontId="4" fillId="2" borderId="0" xfId="2" applyNumberFormat="1" applyFont="1" applyFill="1" applyAlignment="1">
      <alignment horizontal="left" indent="2"/>
    </xf>
    <xf numFmtId="0" fontId="4" fillId="2" borderId="0" xfId="2" applyFont="1" applyFill="1" applyAlignment="1">
      <alignment horizontal="left" vertical="center" indent="2"/>
    </xf>
    <xf numFmtId="0" fontId="4" fillId="2" borderId="7" xfId="6" applyFont="1" applyFill="1" applyBorder="1" applyAlignment="1">
      <alignment horizontal="center" vertical="top"/>
    </xf>
    <xf numFmtId="0" fontId="4" fillId="2" borderId="0" xfId="6" applyFont="1" applyFill="1" applyAlignment="1">
      <alignment horizontal="left" vertical="top" indent="3"/>
    </xf>
    <xf numFmtId="0" fontId="4" fillId="2" borderId="0" xfId="6" applyFont="1" applyFill="1" applyAlignment="1">
      <alignment vertical="top"/>
    </xf>
    <xf numFmtId="164" fontId="4" fillId="2" borderId="0" xfId="6" applyNumberFormat="1" applyFont="1" applyFill="1" applyAlignment="1">
      <alignment vertical="top"/>
    </xf>
    <xf numFmtId="164" fontId="4" fillId="2" borderId="0" xfId="6" applyNumberFormat="1" applyFont="1" applyFill="1" applyAlignment="1">
      <alignment horizontal="right" vertical="top"/>
    </xf>
    <xf numFmtId="164" fontId="4" fillId="2" borderId="8" xfId="6" applyNumberFormat="1" applyFont="1" applyFill="1" applyBorder="1" applyAlignment="1">
      <alignment horizontal="right" vertical="top"/>
    </xf>
    <xf numFmtId="0" fontId="8" fillId="2" borderId="16" xfId="6" applyFont="1" applyFill="1" applyBorder="1"/>
    <xf numFmtId="0" fontId="4" fillId="2" borderId="0" xfId="2" applyFont="1" applyFill="1" applyAlignment="1">
      <alignment horizontal="left" indent="3"/>
    </xf>
    <xf numFmtId="3" fontId="4" fillId="2" borderId="0" xfId="2" applyNumberFormat="1" applyFont="1" applyFill="1" applyAlignment="1">
      <alignment horizontal="left" indent="3"/>
    </xf>
    <xf numFmtId="0" fontId="4" fillId="2" borderId="0" xfId="2" applyFont="1" applyFill="1" applyAlignment="1">
      <alignment horizontal="left" vertical="center" indent="3"/>
    </xf>
    <xf numFmtId="0" fontId="8" fillId="2" borderId="0" xfId="6" applyFont="1" applyFill="1" applyAlignment="1">
      <alignment horizontal="left" wrapText="1"/>
    </xf>
    <xf numFmtId="169" fontId="8" fillId="2" borderId="0" xfId="3" applyNumberFormat="1" applyFont="1" applyFill="1" applyBorder="1" applyAlignment="1"/>
    <xf numFmtId="169" fontId="8" fillId="2" borderId="8" xfId="3" applyNumberFormat="1" applyFont="1" applyFill="1" applyBorder="1" applyAlignment="1"/>
    <xf numFmtId="0" fontId="4" fillId="2" borderId="9" xfId="6" applyFont="1" applyFill="1" applyBorder="1" applyAlignment="1">
      <alignment horizontal="center" vertical="center"/>
    </xf>
    <xf numFmtId="0" fontId="8" fillId="2" borderId="15" xfId="6" applyFont="1" applyFill="1" applyBorder="1" applyAlignment="1">
      <alignment horizontal="left" vertical="center" wrapText="1"/>
    </xf>
    <xf numFmtId="0" fontId="4" fillId="2" borderId="15" xfId="6" applyFont="1" applyFill="1" applyBorder="1" applyAlignment="1">
      <alignment vertical="center"/>
    </xf>
    <xf numFmtId="0" fontId="23" fillId="4" borderId="0" xfId="7" applyFont="1" applyFill="1" applyAlignment="1">
      <alignment horizontal="center" vertical="center"/>
    </xf>
    <xf numFmtId="177" fontId="14" fillId="4" borderId="0" xfId="8" applyNumberFormat="1" applyFont="1" applyFill="1" applyAlignment="1">
      <alignment vertical="center"/>
    </xf>
    <xf numFmtId="0" fontId="25" fillId="2" borderId="0" xfId="9" applyFill="1"/>
    <xf numFmtId="0" fontId="21" fillId="2" borderId="5" xfId="10" applyFont="1" applyFill="1" applyBorder="1" applyAlignment="1">
      <alignment horizontal="center" wrapText="1"/>
    </xf>
    <xf numFmtId="0" fontId="21" fillId="2" borderId="11" xfId="8" applyFont="1" applyFill="1" applyBorder="1" applyAlignment="1">
      <alignment wrapText="1"/>
    </xf>
    <xf numFmtId="0" fontId="21" fillId="2" borderId="11" xfId="8" applyFont="1" applyFill="1" applyBorder="1" applyAlignment="1">
      <alignment vertical="top" wrapText="1"/>
    </xf>
    <xf numFmtId="177" fontId="21" fillId="2" borderId="11" xfId="10" applyNumberFormat="1" applyFont="1" applyFill="1" applyBorder="1" applyAlignment="1">
      <alignment horizontal="right"/>
    </xf>
    <xf numFmtId="0" fontId="21" fillId="2" borderId="6" xfId="10" applyNumberFormat="1" applyFont="1" applyFill="1" applyBorder="1" applyAlignment="1">
      <alignment horizontal="right"/>
    </xf>
    <xf numFmtId="0" fontId="21" fillId="2" borderId="7" xfId="10" applyFont="1" applyFill="1" applyBorder="1" applyAlignment="1">
      <alignment horizontal="center" vertical="center" wrapText="1"/>
    </xf>
    <xf numFmtId="0" fontId="21" fillId="2" borderId="19" xfId="10" applyFont="1" applyFill="1" applyBorder="1" applyAlignment="1">
      <alignment vertical="center" wrapText="1"/>
    </xf>
    <xf numFmtId="0" fontId="21" fillId="2" borderId="19" xfId="8" applyFont="1" applyFill="1" applyBorder="1" applyAlignment="1">
      <alignment vertical="top" wrapText="1"/>
    </xf>
    <xf numFmtId="177" fontId="21" fillId="2" borderId="19" xfId="10" applyNumberFormat="1" applyFont="1" applyFill="1" applyBorder="1" applyAlignment="1">
      <alignment horizontal="right"/>
    </xf>
    <xf numFmtId="177" fontId="21" fillId="2" borderId="20" xfId="10" applyNumberFormat="1" applyFont="1" applyFill="1" applyBorder="1" applyAlignment="1">
      <alignment horizontal="right"/>
    </xf>
    <xf numFmtId="0" fontId="21" fillId="2" borderId="7" xfId="8" applyFont="1" applyFill="1" applyBorder="1" applyAlignment="1">
      <alignment horizontal="center"/>
    </xf>
    <xf numFmtId="0" fontId="21" fillId="2" borderId="0" xfId="8" applyFont="1" applyFill="1" applyBorder="1"/>
    <xf numFmtId="177" fontId="21" fillId="2" borderId="0" xfId="8" applyNumberFormat="1" applyFont="1" applyFill="1" applyBorder="1" applyAlignment="1">
      <alignment horizontal="right"/>
    </xf>
    <xf numFmtId="177" fontId="21" fillId="2" borderId="0" xfId="8" applyNumberFormat="1" applyFont="1" applyFill="1" applyBorder="1"/>
    <xf numFmtId="177" fontId="21" fillId="2" borderId="8" xfId="8" applyNumberFormat="1" applyFont="1" applyFill="1" applyBorder="1"/>
    <xf numFmtId="0" fontId="21" fillId="2" borderId="0" xfId="8" applyFont="1" applyFill="1" applyBorder="1" applyAlignment="1">
      <alignment horizontal="left" indent="1"/>
    </xf>
    <xf numFmtId="0" fontId="26" fillId="2" borderId="0" xfId="9" applyFont="1" applyFill="1"/>
    <xf numFmtId="0" fontId="14" fillId="2" borderId="7" xfId="8" applyFont="1" applyFill="1" applyBorder="1" applyAlignment="1">
      <alignment horizontal="center"/>
    </xf>
    <xf numFmtId="0" fontId="14" fillId="2" borderId="0" xfId="8" applyFont="1" applyFill="1" applyBorder="1" applyAlignment="1">
      <alignment horizontal="left" indent="2"/>
    </xf>
    <xf numFmtId="0" fontId="14" fillId="2" borderId="0" xfId="8" applyFont="1" applyFill="1" applyBorder="1"/>
    <xf numFmtId="177" fontId="14" fillId="2" borderId="0" xfId="8" applyNumberFormat="1" applyFont="1" applyFill="1" applyBorder="1"/>
    <xf numFmtId="177" fontId="14" fillId="2" borderId="8" xfId="8" applyNumberFormat="1" applyFont="1" applyFill="1" applyBorder="1"/>
    <xf numFmtId="0" fontId="14" fillId="2" borderId="0" xfId="8" applyFont="1" applyFill="1" applyBorder="1" applyAlignment="1">
      <alignment horizontal="left" indent="3"/>
    </xf>
    <xf numFmtId="177" fontId="25" fillId="2" borderId="0" xfId="9" applyNumberFormat="1" applyFill="1"/>
    <xf numFmtId="0" fontId="6" fillId="2" borderId="0" xfId="1" applyFill="1" applyBorder="1" applyAlignment="1" applyProtection="1"/>
    <xf numFmtId="0" fontId="6" fillId="0" borderId="0" xfId="1" applyBorder="1" applyAlignment="1" applyProtection="1"/>
    <xf numFmtId="0" fontId="14" fillId="2" borderId="0" xfId="8" applyFont="1" applyFill="1" applyBorder="1" applyAlignment="1">
      <alignment horizontal="left" indent="1"/>
    </xf>
    <xf numFmtId="0" fontId="14" fillId="2" borderId="7" xfId="8" applyFont="1" applyFill="1" applyBorder="1" applyAlignment="1">
      <alignment horizontal="center" vertical="top"/>
    </xf>
    <xf numFmtId="0" fontId="14" fillId="2" borderId="0" xfId="8" applyFont="1" applyFill="1" applyBorder="1" applyAlignment="1">
      <alignment vertical="top"/>
    </xf>
    <xf numFmtId="177" fontId="14" fillId="2" borderId="0" xfId="8" applyNumberFormat="1" applyFont="1" applyFill="1" applyBorder="1" applyAlignment="1">
      <alignment vertical="top"/>
    </xf>
    <xf numFmtId="177" fontId="14" fillId="2" borderId="8" xfId="8" applyNumberFormat="1" applyFont="1" applyFill="1" applyBorder="1" applyAlignment="1">
      <alignment vertical="top"/>
    </xf>
    <xf numFmtId="0" fontId="14" fillId="2" borderId="9" xfId="8" applyFont="1" applyFill="1" applyBorder="1" applyAlignment="1">
      <alignment horizontal="center" vertical="center"/>
    </xf>
    <xf numFmtId="0" fontId="21" fillId="2" borderId="15" xfId="8" applyFont="1" applyFill="1" applyBorder="1" applyAlignment="1">
      <alignment horizontal="left" vertical="center" wrapText="1"/>
    </xf>
    <xf numFmtId="0" fontId="14" fillId="2" borderId="15" xfId="8" applyFont="1" applyFill="1" applyBorder="1" applyAlignment="1">
      <alignment vertical="center"/>
    </xf>
    <xf numFmtId="177" fontId="14" fillId="2" borderId="15" xfId="8" applyNumberFormat="1" applyFont="1" applyFill="1" applyBorder="1" applyAlignment="1">
      <alignment vertical="center"/>
    </xf>
    <xf numFmtId="177" fontId="14" fillId="2" borderId="10" xfId="8" applyNumberFormat="1" applyFont="1" applyFill="1" applyBorder="1" applyAlignment="1">
      <alignment vertical="center"/>
    </xf>
    <xf numFmtId="0" fontId="21" fillId="2" borderId="7" xfId="10" applyFont="1" applyFill="1" applyBorder="1" applyAlignment="1">
      <alignment horizontal="center" wrapText="1"/>
    </xf>
    <xf numFmtId="0" fontId="21" fillId="2" borderId="0" xfId="8" applyFont="1" applyFill="1" applyBorder="1" applyAlignment="1">
      <alignment wrapText="1"/>
    </xf>
    <xf numFmtId="0" fontId="21" fillId="2" borderId="0" xfId="8" applyFont="1" applyFill="1" applyBorder="1" applyAlignment="1">
      <alignment vertical="top" wrapText="1"/>
    </xf>
    <xf numFmtId="177" fontId="21" fillId="2" borderId="0" xfId="10" applyNumberFormat="1" applyFont="1" applyFill="1" applyBorder="1" applyAlignment="1">
      <alignment horizontal="right"/>
    </xf>
    <xf numFmtId="0" fontId="21" fillId="2" borderId="8" xfId="10" applyNumberFormat="1" applyFont="1" applyFill="1" applyBorder="1" applyAlignment="1">
      <alignment horizontal="right"/>
    </xf>
    <xf numFmtId="177" fontId="21" fillId="2" borderId="14" xfId="8" applyNumberFormat="1" applyFont="1" applyFill="1" applyBorder="1" applyAlignment="1">
      <alignment horizontal="right"/>
    </xf>
    <xf numFmtId="177" fontId="21" fillId="2" borderId="8" xfId="8" applyNumberFormat="1" applyFont="1" applyFill="1" applyBorder="1" applyAlignment="1">
      <alignment horizontal="right"/>
    </xf>
    <xf numFmtId="177" fontId="14" fillId="2" borderId="0" xfId="8" applyNumberFormat="1" applyFont="1" applyFill="1" applyBorder="1" applyAlignment="1">
      <alignment horizontal="right"/>
    </xf>
    <xf numFmtId="177" fontId="14" fillId="2" borderId="8" xfId="8" applyNumberFormat="1" applyFont="1" applyFill="1" applyBorder="1" applyAlignment="1">
      <alignment horizontal="right"/>
    </xf>
    <xf numFmtId="184" fontId="14" fillId="2" borderId="7" xfId="11" applyNumberFormat="1" applyFont="1" applyFill="1" applyBorder="1" applyAlignment="1">
      <alignment vertical="top"/>
    </xf>
    <xf numFmtId="3" fontId="14" fillId="2" borderId="0" xfId="10" applyNumberFormat="1" applyFont="1" applyFill="1" applyBorder="1" applyAlignment="1">
      <alignment horizontal="left" vertical="top"/>
    </xf>
    <xf numFmtId="169" fontId="21" fillId="2" borderId="15" xfId="12" applyNumberFormat="1" applyFont="1" applyFill="1" applyBorder="1" applyAlignment="1">
      <alignment vertical="center"/>
    </xf>
    <xf numFmtId="169" fontId="21" fillId="2" borderId="10" xfId="12" applyNumberFormat="1" applyFont="1" applyFill="1" applyBorder="1" applyAlignment="1">
      <alignment vertical="center"/>
    </xf>
    <xf numFmtId="184" fontId="14" fillId="4" borderId="0" xfId="11" applyNumberFormat="1" applyFont="1" applyFill="1" applyBorder="1" applyAlignment="1">
      <alignment vertical="top"/>
    </xf>
    <xf numFmtId="3" fontId="14" fillId="4" borderId="0" xfId="10" applyNumberFormat="1" applyFont="1" applyFill="1" applyBorder="1" applyAlignment="1">
      <alignment horizontal="left" vertical="top" indent="2"/>
    </xf>
    <xf numFmtId="3" fontId="14" fillId="4" borderId="0" xfId="10" applyNumberFormat="1" applyFont="1" applyFill="1" applyBorder="1" applyAlignment="1">
      <alignment horizontal="left" vertical="top"/>
    </xf>
    <xf numFmtId="177" fontId="14" fillId="4" borderId="0" xfId="11" applyNumberFormat="1" applyFont="1" applyFill="1" applyBorder="1" applyAlignment="1">
      <alignment horizontal="right" vertical="top" wrapText="1"/>
    </xf>
    <xf numFmtId="0" fontId="14" fillId="4" borderId="0" xfId="8" applyFont="1" applyFill="1" applyAlignment="1">
      <alignment horizontal="left" indent="2"/>
    </xf>
    <xf numFmtId="0" fontId="21" fillId="4" borderId="5" xfId="10" applyFont="1" applyFill="1" applyBorder="1" applyAlignment="1">
      <alignment horizontal="center" wrapText="1"/>
    </xf>
    <xf numFmtId="0" fontId="21" fillId="4" borderId="11" xfId="8" applyFont="1" applyFill="1" applyBorder="1" applyAlignment="1">
      <alignment wrapText="1"/>
    </xf>
    <xf numFmtId="0" fontId="21" fillId="4" borderId="11" xfId="8" applyFont="1" applyFill="1" applyBorder="1" applyAlignment="1">
      <alignment vertical="top" wrapText="1"/>
    </xf>
    <xf numFmtId="177" fontId="21" fillId="2" borderId="6" xfId="10" applyNumberFormat="1" applyFont="1" applyFill="1" applyBorder="1" applyAlignment="1">
      <alignment horizontal="right"/>
    </xf>
    <xf numFmtId="0" fontId="21" fillId="4" borderId="7" xfId="10" applyFont="1" applyFill="1" applyBorder="1" applyAlignment="1">
      <alignment horizontal="center" vertical="center" wrapText="1"/>
    </xf>
    <xf numFmtId="0" fontId="21" fillId="4" borderId="0" xfId="10" applyFont="1" applyFill="1" applyBorder="1" applyAlignment="1">
      <alignment vertical="center" wrapText="1"/>
    </xf>
    <xf numFmtId="0" fontId="21" fillId="4" borderId="0" xfId="8" applyFont="1" applyFill="1" applyBorder="1" applyAlignment="1">
      <alignment vertical="top" wrapText="1"/>
    </xf>
    <xf numFmtId="0" fontId="21" fillId="4" borderId="5" xfId="8" applyFont="1" applyFill="1" applyBorder="1" applyAlignment="1">
      <alignment horizontal="center"/>
    </xf>
    <xf numFmtId="0" fontId="21" fillId="4" borderId="11" xfId="8" applyFont="1" applyFill="1" applyBorder="1"/>
    <xf numFmtId="177" fontId="21" fillId="4" borderId="11" xfId="8" applyNumberFormat="1" applyFont="1" applyFill="1" applyBorder="1" applyAlignment="1">
      <alignment horizontal="right"/>
    </xf>
    <xf numFmtId="177" fontId="21" fillId="4" borderId="6" xfId="8" applyNumberFormat="1" applyFont="1" applyFill="1" applyBorder="1" applyAlignment="1">
      <alignment horizontal="right"/>
    </xf>
    <xf numFmtId="0" fontId="14" fillId="4" borderId="7" xfId="8" applyFont="1" applyFill="1" applyBorder="1" applyAlignment="1">
      <alignment horizontal="center"/>
    </xf>
    <xf numFmtId="0" fontId="21" fillId="4" borderId="0" xfId="8" applyFont="1" applyFill="1" applyBorder="1" applyAlignment="1">
      <alignment horizontal="left" indent="1"/>
    </xf>
    <xf numFmtId="0" fontId="14" fillId="4" borderId="0" xfId="8" applyFont="1" applyFill="1" applyBorder="1"/>
    <xf numFmtId="177" fontId="21" fillId="4" borderId="0" xfId="8" applyNumberFormat="1" applyFont="1" applyFill="1" applyBorder="1" applyAlignment="1">
      <alignment horizontal="right"/>
    </xf>
    <xf numFmtId="177" fontId="21" fillId="4" borderId="8" xfId="8" applyNumberFormat="1" applyFont="1" applyFill="1" applyBorder="1" applyAlignment="1">
      <alignment horizontal="right"/>
    </xf>
    <xf numFmtId="0" fontId="14" fillId="4" borderId="0" xfId="8" applyFont="1" applyFill="1" applyBorder="1" applyAlignment="1">
      <alignment horizontal="left" indent="2"/>
    </xf>
    <xf numFmtId="177" fontId="14" fillId="4" borderId="0" xfId="8" applyNumberFormat="1" applyFont="1" applyFill="1" applyBorder="1" applyAlignment="1">
      <alignment horizontal="right"/>
    </xf>
    <xf numFmtId="177" fontId="14" fillId="4" borderId="8" xfId="8" applyNumberFormat="1" applyFont="1" applyFill="1" applyBorder="1" applyAlignment="1">
      <alignment horizontal="right"/>
    </xf>
    <xf numFmtId="0" fontId="14" fillId="4" borderId="0" xfId="8" applyFont="1" applyFill="1" applyBorder="1" applyAlignment="1">
      <alignment horizontal="left" indent="3"/>
    </xf>
    <xf numFmtId="0" fontId="14" fillId="4" borderId="0" xfId="8" applyFont="1" applyFill="1" applyBorder="1" applyAlignment="1">
      <alignment horizontal="left" indent="1"/>
    </xf>
    <xf numFmtId="177" fontId="14" fillId="4" borderId="0" xfId="8" applyNumberFormat="1" applyFont="1" applyFill="1" applyBorder="1"/>
    <xf numFmtId="177" fontId="14" fillId="4" borderId="8" xfId="8" applyNumberFormat="1" applyFont="1" applyFill="1" applyBorder="1"/>
    <xf numFmtId="0" fontId="14" fillId="4" borderId="7" xfId="8" applyFont="1" applyFill="1" applyBorder="1" applyAlignment="1">
      <alignment horizontal="center" vertical="top"/>
    </xf>
    <xf numFmtId="0" fontId="14" fillId="4" borderId="0" xfId="8" applyFont="1" applyFill="1" applyBorder="1" applyAlignment="1">
      <alignment vertical="top"/>
    </xf>
    <xf numFmtId="177" fontId="14" fillId="4" borderId="0" xfId="8" applyNumberFormat="1" applyFont="1" applyFill="1" applyBorder="1" applyAlignment="1">
      <alignment horizontal="right" vertical="top"/>
    </xf>
    <xf numFmtId="177" fontId="14" fillId="4" borderId="8" xfId="8" applyNumberFormat="1" applyFont="1" applyFill="1" applyBorder="1" applyAlignment="1">
      <alignment horizontal="right" vertical="top"/>
    </xf>
    <xf numFmtId="184" fontId="14" fillId="4" borderId="7" xfId="11" applyNumberFormat="1" applyFont="1" applyFill="1" applyBorder="1" applyAlignment="1">
      <alignment vertical="top"/>
    </xf>
    <xf numFmtId="0" fontId="14" fillId="4" borderId="9" xfId="8" applyFont="1" applyFill="1" applyBorder="1" applyAlignment="1">
      <alignment horizontal="center" vertical="center"/>
    </xf>
    <xf numFmtId="0" fontId="21" fillId="4" borderId="15" xfId="8" applyFont="1" applyFill="1" applyBorder="1" applyAlignment="1">
      <alignment horizontal="left" vertical="center" wrapText="1"/>
    </xf>
    <xf numFmtId="0" fontId="14" fillId="4" borderId="15" xfId="8" applyFont="1" applyFill="1" applyBorder="1" applyAlignment="1">
      <alignment vertical="center"/>
    </xf>
    <xf numFmtId="169" fontId="21" fillId="4" borderId="15" xfId="12" applyNumberFormat="1" applyFont="1" applyFill="1" applyBorder="1" applyAlignment="1">
      <alignment vertical="center"/>
    </xf>
    <xf numFmtId="169" fontId="21" fillId="4" borderId="10" xfId="12" applyNumberFormat="1" applyFont="1" applyFill="1" applyBorder="1" applyAlignment="1">
      <alignment vertical="center"/>
    </xf>
    <xf numFmtId="0" fontId="21" fillId="4" borderId="21" xfId="10" applyFont="1" applyFill="1" applyBorder="1" applyAlignment="1">
      <alignment horizontal="center" wrapText="1"/>
    </xf>
    <xf numFmtId="0" fontId="21" fillId="4" borderId="0" xfId="8" applyFont="1" applyFill="1" applyBorder="1" applyAlignment="1">
      <alignment wrapText="1"/>
    </xf>
    <xf numFmtId="177" fontId="21" fillId="4" borderId="0" xfId="10" applyNumberFormat="1" applyFont="1" applyFill="1" applyBorder="1" applyAlignment="1">
      <alignment horizontal="right"/>
    </xf>
    <xf numFmtId="0" fontId="21" fillId="4" borderId="22" xfId="10" applyNumberFormat="1" applyFont="1" applyFill="1" applyBorder="1" applyAlignment="1">
      <alignment horizontal="right"/>
    </xf>
    <xf numFmtId="0" fontId="21" fillId="4" borderId="19" xfId="10" applyFont="1" applyFill="1" applyBorder="1" applyAlignment="1">
      <alignment vertical="center" wrapText="1"/>
    </xf>
    <xf numFmtId="0" fontId="21" fillId="4" borderId="19" xfId="8" applyFont="1" applyFill="1" applyBorder="1" applyAlignment="1">
      <alignment vertical="top" wrapText="1"/>
    </xf>
    <xf numFmtId="177" fontId="21" fillId="4" borderId="19" xfId="10" applyNumberFormat="1" applyFont="1" applyFill="1" applyBorder="1" applyAlignment="1">
      <alignment horizontal="right"/>
    </xf>
    <xf numFmtId="177" fontId="21" fillId="4" borderId="23" xfId="8" applyNumberFormat="1" applyFont="1" applyFill="1" applyBorder="1" applyAlignment="1">
      <alignment horizontal="right"/>
    </xf>
    <xf numFmtId="0" fontId="21" fillId="4" borderId="21" xfId="8" applyFont="1" applyFill="1" applyBorder="1" applyAlignment="1">
      <alignment horizontal="center"/>
    </xf>
    <xf numFmtId="0" fontId="21" fillId="4" borderId="0" xfId="8" applyFont="1" applyFill="1"/>
    <xf numFmtId="0" fontId="14" fillId="4" borderId="21" xfId="8" applyFont="1" applyFill="1" applyBorder="1" applyAlignment="1">
      <alignment horizontal="center"/>
    </xf>
    <xf numFmtId="0" fontId="21" fillId="4" borderId="0" xfId="8" applyFont="1" applyFill="1" applyAlignment="1">
      <alignment horizontal="left" indent="1"/>
    </xf>
    <xf numFmtId="0" fontId="14" fillId="4" borderId="0" xfId="8" applyFont="1" applyFill="1"/>
    <xf numFmtId="0" fontId="14" fillId="2" borderId="0" xfId="8" applyFont="1" applyFill="1"/>
    <xf numFmtId="0" fontId="14" fillId="4" borderId="0" xfId="8" applyFont="1" applyFill="1" applyAlignment="1">
      <alignment horizontal="left" indent="3"/>
    </xf>
    <xf numFmtId="0" fontId="14" fillId="2" borderId="21" xfId="8" applyFont="1" applyFill="1" applyBorder="1" applyAlignment="1">
      <alignment horizontal="center"/>
    </xf>
    <xf numFmtId="0" fontId="14" fillId="2" borderId="0" xfId="8" applyFont="1" applyFill="1" applyAlignment="1">
      <alignment horizontal="left" indent="3"/>
    </xf>
    <xf numFmtId="0" fontId="14" fillId="4" borderId="0" xfId="8" applyFont="1" applyFill="1" applyAlignment="1">
      <alignment horizontal="left" indent="1"/>
    </xf>
    <xf numFmtId="0" fontId="14" fillId="4" borderId="21" xfId="8" applyFont="1" applyFill="1" applyBorder="1" applyAlignment="1">
      <alignment horizontal="center" vertical="top"/>
    </xf>
    <xf numFmtId="0" fontId="14" fillId="4" borderId="0" xfId="8" applyFont="1" applyFill="1" applyAlignment="1">
      <alignment vertical="top"/>
    </xf>
    <xf numFmtId="184" fontId="14" fillId="4" borderId="21" xfId="11" applyNumberFormat="1" applyFont="1" applyFill="1" applyBorder="1" applyAlignment="1">
      <alignment vertical="top"/>
    </xf>
    <xf numFmtId="0" fontId="14" fillId="4" borderId="24" xfId="8" applyFont="1" applyFill="1" applyBorder="1" applyAlignment="1">
      <alignment horizontal="center" vertical="center"/>
    </xf>
    <xf numFmtId="0" fontId="21" fillId="4" borderId="25" xfId="8" applyFont="1" applyFill="1" applyBorder="1" applyAlignment="1">
      <alignment horizontal="left" vertical="center" wrapText="1"/>
    </xf>
    <xf numFmtId="0" fontId="14" fillId="4" borderId="25" xfId="8" applyFont="1" applyFill="1" applyBorder="1" applyAlignment="1">
      <alignment vertical="center"/>
    </xf>
    <xf numFmtId="169" fontId="21" fillId="4" borderId="25" xfId="12" applyNumberFormat="1" applyFont="1" applyFill="1" applyBorder="1" applyAlignment="1">
      <alignment vertical="center"/>
    </xf>
    <xf numFmtId="169" fontId="21" fillId="4" borderId="26" xfId="12" applyNumberFormat="1" applyFont="1" applyFill="1" applyBorder="1" applyAlignment="1">
      <alignment vertical="center"/>
    </xf>
    <xf numFmtId="164" fontId="4" fillId="2" borderId="15" xfId="5" applyNumberFormat="1" applyFont="1" applyFill="1" applyBorder="1" applyAlignment="1">
      <alignment vertical="center"/>
    </xf>
    <xf numFmtId="164" fontId="4" fillId="2" borderId="15" xfId="5" applyNumberFormat="1" applyFont="1" applyFill="1" applyBorder="1" applyAlignment="1">
      <alignment horizontal="right" vertical="center"/>
    </xf>
    <xf numFmtId="179" fontId="4" fillId="2" borderId="0" xfId="5" applyNumberFormat="1" applyFont="1" applyFill="1"/>
    <xf numFmtId="179" fontId="4" fillId="2" borderId="0" xfId="5" applyNumberFormat="1" applyFont="1" applyFill="1" applyBorder="1" applyAlignment="1">
      <alignment vertical="center"/>
    </xf>
    <xf numFmtId="0" fontId="8" fillId="2" borderId="11" xfId="2" applyFont="1" applyFill="1" applyBorder="1" applyAlignment="1">
      <alignment vertical="top"/>
    </xf>
    <xf numFmtId="179" fontId="4" fillId="2" borderId="0" xfId="5" applyNumberFormat="1" applyFont="1" applyFill="1" applyBorder="1"/>
    <xf numFmtId="0" fontId="8" fillId="2" borderId="13" xfId="2" applyFont="1" applyFill="1" applyBorder="1" applyAlignment="1">
      <alignment vertical="center"/>
    </xf>
    <xf numFmtId="0" fontId="8" fillId="2" borderId="13" xfId="2" applyFont="1" applyFill="1" applyBorder="1" applyAlignment="1">
      <alignment vertical="top"/>
    </xf>
    <xf numFmtId="0" fontId="8" fillId="2" borderId="7" xfId="13" applyFont="1" applyFill="1" applyBorder="1" applyAlignment="1">
      <alignment horizontal="left" vertical="center"/>
    </xf>
    <xf numFmtId="0" fontId="8" fillId="2" borderId="0" xfId="13" applyFont="1" applyFill="1" applyAlignment="1">
      <alignment horizontal="left"/>
    </xf>
    <xf numFmtId="164" fontId="8" fillId="2" borderId="8" xfId="5" applyNumberFormat="1" applyFont="1" applyFill="1" applyBorder="1" applyAlignment="1">
      <alignment horizontal="right" wrapText="1"/>
    </xf>
    <xf numFmtId="179" fontId="8" fillId="2" borderId="0" xfId="5" applyNumberFormat="1" applyFont="1" applyFill="1" applyBorder="1" applyAlignment="1"/>
    <xf numFmtId="179" fontId="4" fillId="2" borderId="7" xfId="5" applyNumberFormat="1" applyFont="1" applyFill="1" applyBorder="1" applyAlignment="1"/>
    <xf numFmtId="0" fontId="4" fillId="2" borderId="0" xfId="13" applyFont="1" applyFill="1" applyAlignment="1">
      <alignment horizontal="left" indent="1"/>
    </xf>
    <xf numFmtId="164" fontId="4" fillId="2" borderId="8" xfId="5" applyNumberFormat="1" applyFont="1" applyFill="1" applyBorder="1" applyAlignment="1">
      <alignment horizontal="right" wrapText="1"/>
    </xf>
    <xf numFmtId="179" fontId="4" fillId="2" borderId="0" xfId="5" applyNumberFormat="1" applyFont="1" applyFill="1" applyBorder="1" applyAlignment="1"/>
    <xf numFmtId="3" fontId="4" fillId="2" borderId="0" xfId="2" applyNumberFormat="1" applyFont="1" applyFill="1" applyAlignment="1">
      <alignment horizontal="left"/>
    </xf>
    <xf numFmtId="179" fontId="4" fillId="2" borderId="7" xfId="5" applyNumberFormat="1" applyFont="1" applyFill="1" applyBorder="1" applyAlignment="1">
      <alignment vertical="top"/>
    </xf>
    <xf numFmtId="0" fontId="4" fillId="2" borderId="0" xfId="2" applyFont="1" applyFill="1" applyAlignment="1">
      <alignment horizontal="left" vertical="top" indent="2"/>
    </xf>
    <xf numFmtId="179" fontId="4" fillId="2" borderId="0" xfId="5" applyNumberFormat="1" applyFont="1" applyFill="1" applyBorder="1" applyAlignment="1">
      <alignment vertical="top"/>
    </xf>
    <xf numFmtId="164" fontId="4" fillId="2" borderId="0" xfId="5" applyNumberFormat="1" applyFont="1" applyFill="1" applyBorder="1" applyAlignment="1">
      <alignment vertical="top"/>
    </xf>
    <xf numFmtId="179" fontId="4" fillId="2" borderId="7" xfId="5" applyNumberFormat="1" applyFont="1" applyFill="1" applyBorder="1"/>
    <xf numFmtId="179" fontId="4" fillId="2" borderId="0" xfId="5" applyNumberFormat="1" applyFont="1" applyFill="1" applyBorder="1" applyAlignment="1">
      <alignment horizontal="left" indent="1"/>
    </xf>
    <xf numFmtId="164" fontId="4" fillId="2" borderId="13" xfId="5" applyNumberFormat="1" applyFont="1" applyFill="1" applyBorder="1"/>
    <xf numFmtId="164" fontId="4" fillId="2" borderId="13" xfId="5" applyNumberFormat="1" applyFont="1" applyFill="1" applyBorder="1" applyAlignment="1">
      <alignment horizontal="right"/>
    </xf>
    <xf numFmtId="179" fontId="4" fillId="2" borderId="13" xfId="5" applyNumberFormat="1" applyFont="1" applyFill="1" applyBorder="1"/>
    <xf numFmtId="179" fontId="4" fillId="2" borderId="14" xfId="5" applyNumberFormat="1" applyFont="1" applyFill="1" applyBorder="1"/>
    <xf numFmtId="179" fontId="8" fillId="2" borderId="7" xfId="1" applyNumberFormat="1" applyFont="1" applyFill="1" applyBorder="1" applyAlignment="1" applyProtection="1">
      <alignment vertical="justify"/>
    </xf>
    <xf numFmtId="0" fontId="8" fillId="2" borderId="16" xfId="2" applyFont="1" applyFill="1" applyBorder="1" applyAlignment="1">
      <alignment wrapText="1"/>
    </xf>
    <xf numFmtId="179" fontId="4" fillId="2" borderId="16" xfId="5" applyNumberFormat="1" applyFont="1" applyFill="1" applyBorder="1" applyAlignment="1"/>
    <xf numFmtId="0" fontId="8" fillId="2" borderId="13" xfId="2" applyFont="1" applyFill="1" applyBorder="1"/>
    <xf numFmtId="179" fontId="27" fillId="2" borderId="13" xfId="5" applyNumberFormat="1" applyFont="1" applyFill="1" applyBorder="1" applyAlignment="1"/>
    <xf numFmtId="179" fontId="8" fillId="2" borderId="7" xfId="5" applyNumberFormat="1" applyFont="1" applyFill="1" applyBorder="1" applyAlignment="1"/>
    <xf numFmtId="0" fontId="8" fillId="2" borderId="16" xfId="13" applyFont="1" applyFill="1" applyBorder="1" applyAlignment="1">
      <alignment horizontal="left"/>
    </xf>
    <xf numFmtId="164" fontId="4" fillId="2" borderId="16" xfId="2" applyNumberFormat="1" applyFont="1" applyFill="1" applyBorder="1"/>
    <xf numFmtId="164" fontId="8" fillId="2" borderId="16" xfId="5" applyNumberFormat="1" applyFont="1" applyFill="1" applyBorder="1" applyAlignment="1">
      <alignment horizontal="right"/>
    </xf>
    <xf numFmtId="3" fontId="8" fillId="2" borderId="0" xfId="2" applyNumberFormat="1" applyFont="1" applyFill="1" applyAlignment="1">
      <alignment horizontal="left"/>
    </xf>
    <xf numFmtId="164" fontId="8" fillId="2" borderId="0" xfId="2" applyNumberFormat="1" applyFont="1" applyFill="1" applyAlignment="1">
      <alignment horizontal="left"/>
    </xf>
    <xf numFmtId="179" fontId="28" fillId="2" borderId="9" xfId="5" applyNumberFormat="1" applyFont="1" applyFill="1" applyBorder="1" applyAlignment="1"/>
    <xf numFmtId="179" fontId="4" fillId="2" borderId="15" xfId="5" applyNumberFormat="1" applyFont="1" applyFill="1" applyBorder="1" applyAlignment="1"/>
    <xf numFmtId="179" fontId="4" fillId="2" borderId="10" xfId="5" applyNumberFormat="1" applyFont="1" applyFill="1" applyBorder="1" applyAlignment="1"/>
    <xf numFmtId="164" fontId="4" fillId="2" borderId="0" xfId="5" applyNumberFormat="1" applyFont="1" applyFill="1"/>
    <xf numFmtId="164" fontId="29" fillId="2" borderId="15" xfId="2" applyNumberFormat="1" applyFont="1" applyFill="1" applyBorder="1" applyAlignment="1">
      <alignment vertical="center"/>
    </xf>
    <xf numFmtId="179" fontId="4" fillId="2" borderId="11" xfId="5" applyNumberFormat="1" applyFont="1" applyFill="1" applyBorder="1"/>
    <xf numFmtId="179" fontId="27" fillId="2" borderId="13" xfId="5" applyNumberFormat="1" applyFont="1" applyFill="1" applyBorder="1"/>
    <xf numFmtId="179" fontId="30" fillId="2" borderId="0" xfId="5" applyNumberFormat="1" applyFont="1" applyFill="1" applyBorder="1"/>
    <xf numFmtId="164" fontId="8" fillId="2" borderId="0" xfId="5" applyNumberFormat="1" applyFont="1" applyFill="1" applyBorder="1" applyAlignment="1">
      <alignment horizontal="right" wrapText="1"/>
    </xf>
    <xf numFmtId="3" fontId="4" fillId="2" borderId="7" xfId="2" applyNumberFormat="1" applyFont="1" applyFill="1" applyBorder="1"/>
    <xf numFmtId="164" fontId="4" fillId="2" borderId="0" xfId="5" applyNumberFormat="1" applyFont="1" applyFill="1" applyBorder="1" applyAlignment="1">
      <alignment horizontal="right" wrapText="1"/>
    </xf>
    <xf numFmtId="3" fontId="4" fillId="2" borderId="0" xfId="2" applyNumberFormat="1" applyFont="1" applyFill="1" applyAlignment="1">
      <alignment horizontal="left" indent="1"/>
    </xf>
    <xf numFmtId="3" fontId="4" fillId="2" borderId="0" xfId="2" applyNumberFormat="1" applyFont="1" applyFill="1" applyAlignment="1">
      <alignment horizontal="left" indent="4"/>
    </xf>
    <xf numFmtId="3" fontId="4" fillId="2" borderId="7" xfId="2" applyNumberFormat="1" applyFont="1" applyFill="1" applyBorder="1" applyAlignment="1">
      <alignment vertical="center"/>
    </xf>
    <xf numFmtId="164" fontId="4" fillId="2" borderId="0" xfId="5" applyNumberFormat="1" applyFont="1" applyFill="1" applyBorder="1" applyAlignment="1">
      <alignment horizontal="right" vertical="center" wrapText="1"/>
    </xf>
    <xf numFmtId="164" fontId="4" fillId="2" borderId="8" xfId="5" applyNumberFormat="1" applyFont="1" applyFill="1" applyBorder="1" applyAlignment="1">
      <alignment horizontal="right" vertical="center" wrapText="1"/>
    </xf>
    <xf numFmtId="164" fontId="8" fillId="2" borderId="0" xfId="5" applyNumberFormat="1" applyFont="1" applyFill="1" applyBorder="1" applyAlignment="1">
      <alignment horizontal="right" vertical="center" wrapText="1"/>
    </xf>
    <xf numFmtId="164" fontId="8" fillId="2" borderId="8" xfId="5" applyNumberFormat="1" applyFont="1" applyFill="1" applyBorder="1" applyAlignment="1">
      <alignment horizontal="right" vertical="center" wrapText="1"/>
    </xf>
    <xf numFmtId="3" fontId="4" fillId="2" borderId="0" xfId="2" applyNumberFormat="1" applyFont="1" applyFill="1" applyAlignment="1">
      <alignment horizontal="left" vertical="top" indent="3"/>
    </xf>
    <xf numFmtId="3" fontId="4" fillId="2" borderId="0" xfId="2" applyNumberFormat="1" applyFont="1" applyFill="1" applyAlignment="1">
      <alignment horizontal="left" vertical="top"/>
    </xf>
    <xf numFmtId="164" fontId="4" fillId="2" borderId="0" xfId="5" applyNumberFormat="1" applyFont="1" applyFill="1" applyBorder="1" applyAlignment="1">
      <alignment horizontal="right" vertical="top" wrapText="1"/>
    </xf>
    <xf numFmtId="164" fontId="4" fillId="2" borderId="8" xfId="5" applyNumberFormat="1" applyFont="1" applyFill="1" applyBorder="1" applyAlignment="1">
      <alignment horizontal="right" vertical="top" wrapText="1"/>
    </xf>
    <xf numFmtId="3" fontId="4" fillId="2" borderId="15" xfId="2" applyNumberFormat="1" applyFont="1" applyFill="1" applyBorder="1" applyAlignment="1">
      <alignment horizontal="left" vertical="top" indent="2"/>
    </xf>
    <xf numFmtId="3" fontId="4" fillId="2" borderId="15" xfId="2" applyNumberFormat="1" applyFont="1" applyFill="1" applyBorder="1" applyAlignment="1">
      <alignment horizontal="left" vertical="top"/>
    </xf>
    <xf numFmtId="164" fontId="4" fillId="2" borderId="15" xfId="5" applyNumberFormat="1" applyFont="1" applyFill="1" applyBorder="1" applyAlignment="1">
      <alignment horizontal="right" vertical="top" wrapText="1"/>
    </xf>
    <xf numFmtId="164" fontId="4" fillId="2" borderId="10" xfId="5" applyNumberFormat="1" applyFont="1" applyFill="1" applyBorder="1" applyAlignment="1">
      <alignment horizontal="right" vertical="top" wrapText="1"/>
    </xf>
    <xf numFmtId="179" fontId="31" fillId="2" borderId="7" xfId="5" applyNumberFormat="1" applyFont="1" applyFill="1" applyBorder="1"/>
    <xf numFmtId="179" fontId="8" fillId="2" borderId="0" xfId="1" applyNumberFormat="1" applyFont="1" applyFill="1" applyBorder="1" applyAlignment="1" applyProtection="1">
      <alignment horizontal="center" vertical="justify"/>
    </xf>
    <xf numFmtId="0" fontId="8" fillId="2" borderId="13" xfId="2" applyFont="1" applyFill="1" applyBorder="1" applyAlignment="1">
      <alignment wrapText="1"/>
    </xf>
    <xf numFmtId="164" fontId="8" fillId="2" borderId="27" xfId="5" applyNumberFormat="1" applyFont="1" applyFill="1" applyBorder="1" applyAlignment="1">
      <alignment horizontal="right" wrapText="1"/>
    </xf>
    <xf numFmtId="164" fontId="8" fillId="2" borderId="28" xfId="5" applyNumberFormat="1" applyFont="1" applyFill="1" applyBorder="1" applyAlignment="1">
      <alignment horizontal="right" wrapText="1"/>
    </xf>
    <xf numFmtId="3" fontId="4" fillId="2" borderId="0" xfId="2" applyNumberFormat="1" applyFont="1" applyFill="1"/>
    <xf numFmtId="164" fontId="4" fillId="2" borderId="0" xfId="5" quotePrefix="1" applyNumberFormat="1" applyFont="1" applyFill="1" applyAlignment="1">
      <alignment horizontal="right" wrapText="1"/>
    </xf>
    <xf numFmtId="164" fontId="8" fillId="2" borderId="0" xfId="5" applyNumberFormat="1" applyFont="1" applyFill="1" applyAlignment="1">
      <alignment horizontal="right" wrapText="1"/>
    </xf>
    <xf numFmtId="164" fontId="4" fillId="2" borderId="0" xfId="5" applyNumberFormat="1" applyFont="1" applyFill="1" applyAlignment="1">
      <alignment horizontal="right" wrapText="1"/>
    </xf>
    <xf numFmtId="179" fontId="8" fillId="2" borderId="0" xfId="5" applyNumberFormat="1" applyFont="1" applyFill="1"/>
    <xf numFmtId="3" fontId="8" fillId="2" borderId="0" xfId="2" applyNumberFormat="1" applyFont="1" applyFill="1"/>
    <xf numFmtId="3" fontId="4" fillId="2" borderId="15" xfId="2" applyNumberFormat="1" applyFont="1" applyFill="1" applyBorder="1"/>
    <xf numFmtId="179" fontId="4" fillId="2" borderId="15" xfId="5" applyNumberFormat="1" applyFont="1" applyFill="1" applyBorder="1"/>
    <xf numFmtId="164" fontId="4" fillId="2" borderId="15" xfId="5" applyNumberFormat="1" applyFont="1" applyFill="1" applyBorder="1" applyAlignment="1">
      <alignment horizontal="right" wrapText="1"/>
    </xf>
    <xf numFmtId="164" fontId="4" fillId="2" borderId="10" xfId="5" applyNumberFormat="1" applyFont="1" applyFill="1" applyBorder="1" applyAlignment="1">
      <alignment horizontal="right" wrapText="1"/>
    </xf>
    <xf numFmtId="165" fontId="8" fillId="2" borderId="0" xfId="5" applyNumberFormat="1" applyFont="1" applyFill="1" applyBorder="1" applyAlignment="1">
      <alignment horizontal="right" wrapText="1"/>
    </xf>
    <xf numFmtId="179" fontId="8" fillId="2" borderId="15" xfId="5" applyNumberFormat="1" applyFont="1" applyFill="1" applyBorder="1" applyAlignment="1">
      <alignment horizontal="left" vertical="center"/>
    </xf>
    <xf numFmtId="179" fontId="8" fillId="2" borderId="0" xfId="1" applyNumberFormat="1" applyFont="1" applyFill="1" applyAlignment="1" applyProtection="1">
      <alignment vertical="justify"/>
    </xf>
    <xf numFmtId="179" fontId="8" fillId="2" borderId="0" xfId="1" applyNumberFormat="1" applyFont="1" applyFill="1" applyAlignment="1" applyProtection="1">
      <alignment horizontal="center" vertical="justify"/>
    </xf>
    <xf numFmtId="0" fontId="8" fillId="2" borderId="27" xfId="2" applyFont="1" applyFill="1" applyBorder="1" applyAlignment="1">
      <alignment wrapText="1"/>
    </xf>
    <xf numFmtId="179" fontId="4" fillId="2" borderId="27" xfId="5" applyNumberFormat="1" applyFont="1" applyFill="1" applyBorder="1"/>
    <xf numFmtId="164" fontId="8" fillId="2" borderId="17" xfId="5" applyNumberFormat="1" applyFont="1" applyFill="1" applyBorder="1" applyAlignment="1">
      <alignment horizontal="right" wrapText="1"/>
    </xf>
    <xf numFmtId="3" fontId="8" fillId="2" borderId="15" xfId="2" applyNumberFormat="1" applyFont="1" applyFill="1" applyBorder="1"/>
    <xf numFmtId="0" fontId="8" fillId="2" borderId="15" xfId="2" applyFont="1" applyFill="1" applyBorder="1" applyAlignment="1">
      <alignment horizontal="left"/>
    </xf>
    <xf numFmtId="164" fontId="8" fillId="2" borderId="15" xfId="5" applyNumberFormat="1" applyFont="1" applyFill="1" applyBorder="1" applyAlignment="1">
      <alignment horizontal="right" wrapText="1"/>
    </xf>
    <xf numFmtId="164" fontId="8" fillId="2" borderId="10" xfId="5" applyNumberFormat="1" applyFont="1" applyFill="1" applyBorder="1" applyAlignment="1">
      <alignment horizontal="right" wrapText="1"/>
    </xf>
    <xf numFmtId="0" fontId="4" fillId="2" borderId="15" xfId="2" applyFont="1" applyFill="1" applyBorder="1" applyAlignment="1">
      <alignment horizontal="left" vertical="center" indent="1"/>
    </xf>
    <xf numFmtId="0" fontId="4" fillId="2" borderId="15" xfId="2" applyFont="1" applyFill="1" applyBorder="1" applyAlignment="1">
      <alignment horizontal="left" vertical="center"/>
    </xf>
    <xf numFmtId="164" fontId="4" fillId="2" borderId="15" xfId="5" applyNumberFormat="1" applyFont="1" applyFill="1" applyBorder="1" applyAlignment="1">
      <alignment horizontal="right" vertical="center" wrapText="1"/>
    </xf>
    <xf numFmtId="164" fontId="4" fillId="2" borderId="10" xfId="5" applyNumberFormat="1" applyFont="1" applyFill="1" applyBorder="1" applyAlignment="1">
      <alignment horizontal="right" vertical="center" wrapText="1"/>
    </xf>
    <xf numFmtId="3" fontId="4" fillId="2" borderId="27" xfId="2" applyNumberFormat="1" applyFont="1" applyFill="1" applyBorder="1" applyAlignment="1">
      <alignment horizontal="left" indent="1"/>
    </xf>
    <xf numFmtId="3" fontId="8" fillId="2" borderId="0" xfId="2" applyNumberFormat="1" applyFont="1" applyFill="1" applyAlignment="1">
      <alignment wrapText="1"/>
    </xf>
    <xf numFmtId="179" fontId="8" fillId="2" borderId="0" xfId="5" applyNumberFormat="1" applyFont="1" applyFill="1" applyAlignment="1">
      <alignment wrapText="1"/>
    </xf>
    <xf numFmtId="179" fontId="8" fillId="2" borderId="0" xfId="5" applyNumberFormat="1" applyFont="1" applyFill="1" applyBorder="1" applyAlignment="1">
      <alignment wrapText="1"/>
    </xf>
    <xf numFmtId="0" fontId="4" fillId="2" borderId="15" xfId="2" applyFont="1" applyFill="1" applyBorder="1" applyAlignment="1">
      <alignment horizontal="left" indent="3"/>
    </xf>
    <xf numFmtId="179" fontId="8" fillId="2" borderId="0" xfId="5" applyNumberFormat="1" applyFont="1" applyFill="1" applyBorder="1" applyAlignment="1">
      <alignment horizontal="right" wrapText="1"/>
    </xf>
    <xf numFmtId="179" fontId="4" fillId="2" borderId="8" xfId="5" applyNumberFormat="1" applyFont="1" applyFill="1" applyBorder="1" applyAlignment="1">
      <alignment horizontal="right" wrapText="1"/>
    </xf>
    <xf numFmtId="179" fontId="4" fillId="2" borderId="0" xfId="5" applyNumberFormat="1" applyFont="1" applyFill="1" applyBorder="1" applyAlignment="1">
      <alignment horizontal="right" wrapText="1"/>
    </xf>
    <xf numFmtId="0" fontId="4" fillId="2" borderId="0" xfId="2" applyFont="1" applyFill="1" applyAlignment="1">
      <alignment horizontal="left" wrapText="1" indent="2"/>
    </xf>
    <xf numFmtId="185" fontId="4" fillId="2" borderId="15" xfId="5" applyNumberFormat="1" applyFont="1" applyFill="1" applyBorder="1" applyAlignment="1">
      <alignment horizontal="right" vertical="center"/>
    </xf>
    <xf numFmtId="185" fontId="8" fillId="2" borderId="16" xfId="5" applyNumberFormat="1" applyFont="1" applyFill="1" applyBorder="1" applyAlignment="1">
      <alignment horizontal="right" wrapText="1"/>
    </xf>
    <xf numFmtId="185" fontId="8" fillId="2" borderId="8" xfId="5" applyNumberFormat="1" applyFont="1" applyFill="1" applyBorder="1" applyAlignment="1">
      <alignment horizontal="right" wrapText="1"/>
    </xf>
    <xf numFmtId="185" fontId="4" fillId="2" borderId="0" xfId="5" applyNumberFormat="1" applyFont="1" applyFill="1" applyBorder="1" applyAlignment="1">
      <alignment horizontal="right" wrapText="1"/>
    </xf>
    <xf numFmtId="185" fontId="4" fillId="2" borderId="18" xfId="5" applyNumberFormat="1" applyFont="1" applyFill="1" applyBorder="1" applyAlignment="1">
      <alignment horizontal="right" wrapText="1"/>
    </xf>
    <xf numFmtId="185" fontId="4" fillId="2" borderId="8" xfId="5" applyNumberFormat="1" applyFont="1" applyFill="1" applyBorder="1" applyAlignment="1">
      <alignment horizontal="right" wrapText="1"/>
    </xf>
    <xf numFmtId="179" fontId="32" fillId="2" borderId="0" xfId="5" applyNumberFormat="1" applyFont="1" applyFill="1" applyBorder="1"/>
    <xf numFmtId="3" fontId="16" fillId="2" borderId="0" xfId="2" applyNumberFormat="1" applyFont="1" applyFill="1" applyAlignment="1">
      <alignment horizontal="left" vertical="center" wrapText="1"/>
    </xf>
    <xf numFmtId="185" fontId="8" fillId="2" borderId="0" xfId="5" applyNumberFormat="1" applyFont="1" applyFill="1" applyBorder="1" applyAlignment="1">
      <alignment horizontal="right" wrapText="1"/>
    </xf>
    <xf numFmtId="180" fontId="4" fillId="2" borderId="0" xfId="5" applyNumberFormat="1" applyFont="1" applyFill="1" applyBorder="1"/>
    <xf numFmtId="186" fontId="4" fillId="2" borderId="0" xfId="5" applyNumberFormat="1" applyFont="1" applyFill="1" applyBorder="1" applyAlignment="1">
      <alignment horizontal="right" wrapText="1"/>
    </xf>
    <xf numFmtId="187" fontId="14" fillId="3" borderId="0" xfId="11" applyNumberFormat="1" applyFont="1" applyFill="1"/>
    <xf numFmtId="3" fontId="21" fillId="4" borderId="0" xfId="10" applyNumberFormat="1" applyFont="1" applyFill="1" applyAlignment="1">
      <alignment horizontal="left"/>
    </xf>
    <xf numFmtId="3" fontId="21" fillId="4" borderId="0" xfId="10" applyNumberFormat="1" applyFont="1" applyFill="1" applyAlignment="1">
      <alignment horizontal="left" indent="1"/>
    </xf>
    <xf numFmtId="188" fontId="21" fillId="4" borderId="0" xfId="11" applyNumberFormat="1" applyFont="1" applyFill="1" applyBorder="1" applyAlignment="1">
      <alignment horizontal="right" wrapText="1"/>
    </xf>
    <xf numFmtId="3" fontId="14" fillId="4" borderId="0" xfId="10" applyNumberFormat="1" applyFont="1" applyFill="1" applyAlignment="1">
      <alignment horizontal="left" indent="1"/>
    </xf>
    <xf numFmtId="188" fontId="14" fillId="4" borderId="0" xfId="11" applyNumberFormat="1" applyFont="1" applyFill="1" applyBorder="1" applyAlignment="1">
      <alignment horizontal="right" wrapText="1"/>
    </xf>
    <xf numFmtId="187" fontId="14" fillId="3" borderId="0" xfId="11" applyNumberFormat="1" applyFont="1" applyFill="1" applyAlignment="1">
      <alignment vertical="top"/>
    </xf>
    <xf numFmtId="0" fontId="14" fillId="4" borderId="0" xfId="10" applyFont="1" applyFill="1" applyBorder="1" applyAlignment="1">
      <alignment horizontal="left" vertical="top" indent="1"/>
    </xf>
    <xf numFmtId="187" fontId="14" fillId="4" borderId="0" xfId="11" applyNumberFormat="1" applyFont="1" applyFill="1" applyBorder="1" applyAlignment="1">
      <alignment vertical="top"/>
    </xf>
    <xf numFmtId="3" fontId="8" fillId="2" borderId="0" xfId="2" applyNumberFormat="1" applyFont="1" applyFill="1" applyAlignment="1">
      <alignment horizontal="left" indent="1"/>
    </xf>
    <xf numFmtId="185" fontId="8" fillId="2" borderId="18" xfId="5" applyNumberFormat="1" applyFont="1" applyFill="1" applyBorder="1" applyAlignment="1">
      <alignment horizontal="right" wrapText="1"/>
    </xf>
    <xf numFmtId="179" fontId="4" fillId="2" borderId="15" xfId="5" applyNumberFormat="1" applyFont="1" applyFill="1" applyBorder="1" applyAlignment="1">
      <alignment vertical="top"/>
    </xf>
    <xf numFmtId="185" fontId="4" fillId="2" borderId="15" xfId="5" applyNumberFormat="1" applyFont="1" applyFill="1" applyBorder="1" applyAlignment="1">
      <alignment horizontal="right" vertical="top" wrapText="1"/>
    </xf>
    <xf numFmtId="185" fontId="4" fillId="2" borderId="10" xfId="5" applyNumberFormat="1" applyFont="1" applyFill="1" applyBorder="1" applyAlignment="1">
      <alignment horizontal="right" vertical="top" wrapText="1"/>
    </xf>
    <xf numFmtId="188" fontId="14" fillId="4" borderId="0" xfId="11" applyNumberFormat="1" applyFont="1" applyFill="1" applyAlignment="1">
      <alignment horizontal="right" wrapText="1"/>
    </xf>
    <xf numFmtId="185" fontId="4" fillId="2" borderId="0" xfId="5" quotePrefix="1" applyNumberFormat="1" applyFont="1" applyFill="1" applyBorder="1" applyAlignment="1">
      <alignment horizontal="right" wrapText="1"/>
    </xf>
    <xf numFmtId="185" fontId="8" fillId="2" borderId="0" xfId="5" quotePrefix="1" applyNumberFormat="1" applyFont="1" applyFill="1" applyBorder="1" applyAlignment="1">
      <alignment horizontal="right" wrapText="1"/>
    </xf>
    <xf numFmtId="185" fontId="4" fillId="2" borderId="0" xfId="5" applyNumberFormat="1" applyFont="1" applyFill="1" applyBorder="1" applyAlignment="1">
      <alignment horizontal="right"/>
    </xf>
    <xf numFmtId="185" fontId="4" fillId="2" borderId="8" xfId="5" applyNumberFormat="1" applyFont="1" applyFill="1" applyBorder="1" applyAlignment="1">
      <alignment horizontal="right"/>
    </xf>
    <xf numFmtId="187" fontId="21" fillId="3" borderId="7" xfId="11" applyNumberFormat="1" applyFont="1" applyFill="1" applyBorder="1"/>
    <xf numFmtId="0" fontId="8" fillId="4" borderId="0" xfId="10" applyFont="1" applyFill="1" applyBorder="1" applyAlignment="1">
      <alignment horizontal="left"/>
    </xf>
    <xf numFmtId="187" fontId="21" fillId="3" borderId="0" xfId="11" applyNumberFormat="1" applyFont="1" applyFill="1"/>
    <xf numFmtId="3" fontId="21" fillId="3" borderId="7" xfId="10" applyNumberFormat="1" applyFont="1" applyFill="1" applyBorder="1" applyAlignment="1">
      <alignment horizontal="left" indent="1"/>
    </xf>
    <xf numFmtId="3" fontId="4" fillId="2" borderId="0" xfId="10" applyNumberFormat="1" applyFont="1" applyFill="1" applyBorder="1" applyAlignment="1">
      <alignment horizontal="left" indent="1"/>
    </xf>
    <xf numFmtId="187" fontId="21" fillId="3" borderId="0" xfId="11" applyNumberFormat="1" applyFont="1" applyFill="1" applyAlignment="1">
      <alignment horizontal="left" indent="1"/>
    </xf>
    <xf numFmtId="187" fontId="21" fillId="3" borderId="7" xfId="11" applyNumberFormat="1" applyFont="1" applyFill="1" applyBorder="1" applyAlignment="1">
      <alignment horizontal="left" indent="1"/>
    </xf>
    <xf numFmtId="0" fontId="8" fillId="4" borderId="0" xfId="10" applyFont="1" applyFill="1" applyBorder="1" applyAlignment="1">
      <alignment horizontal="left" indent="1"/>
    </xf>
    <xf numFmtId="3" fontId="4" fillId="2" borderId="0" xfId="10" applyNumberFormat="1" applyFont="1" applyFill="1" applyBorder="1" applyAlignment="1">
      <alignment horizontal="left" indent="2"/>
    </xf>
    <xf numFmtId="187" fontId="14" fillId="3" borderId="7" xfId="11" applyNumberFormat="1" applyFont="1" applyFill="1" applyBorder="1" applyAlignment="1">
      <alignment horizontal="left" vertical="top"/>
    </xf>
    <xf numFmtId="0" fontId="4" fillId="4" borderId="0" xfId="10" applyFont="1" applyFill="1" applyBorder="1" applyAlignment="1">
      <alignment horizontal="left" vertical="top" indent="2"/>
    </xf>
    <xf numFmtId="164" fontId="4" fillId="2" borderId="0" xfId="5" applyNumberFormat="1" applyFont="1" applyFill="1" applyAlignment="1">
      <alignment horizontal="right" vertical="top" wrapText="1"/>
    </xf>
    <xf numFmtId="185" fontId="4" fillId="2" borderId="8" xfId="5" applyNumberFormat="1" applyFont="1" applyFill="1" applyBorder="1" applyAlignment="1">
      <alignment horizontal="right" vertical="top" wrapText="1"/>
    </xf>
    <xf numFmtId="187" fontId="14" fillId="3" borderId="0" xfId="11" applyNumberFormat="1" applyFont="1" applyFill="1" applyAlignment="1">
      <alignment horizontal="left" vertical="top"/>
    </xf>
    <xf numFmtId="185" fontId="8" fillId="2" borderId="29" xfId="5" applyNumberFormat="1" applyFont="1" applyFill="1" applyBorder="1" applyAlignment="1">
      <alignment horizontal="right" wrapText="1"/>
    </xf>
    <xf numFmtId="3" fontId="4" fillId="2" borderId="0" xfId="2" applyNumberFormat="1" applyFont="1" applyFill="1" applyAlignment="1">
      <alignment horizontal="left" wrapText="1" indent="1"/>
    </xf>
    <xf numFmtId="49" fontId="4" fillId="2" borderId="0" xfId="5" applyNumberFormat="1" applyFont="1" applyFill="1" applyBorder="1" applyAlignment="1">
      <alignment wrapText="1"/>
    </xf>
    <xf numFmtId="0" fontId="0" fillId="2" borderId="0" xfId="0" applyFill="1" applyAlignment="1">
      <alignment wrapText="1"/>
    </xf>
    <xf numFmtId="0" fontId="4" fillId="2" borderId="0" xfId="2" applyFont="1" applyFill="1" applyAlignment="1">
      <alignment horizontal="left" vertical="center" wrapText="1" indent="1"/>
    </xf>
    <xf numFmtId="49" fontId="4" fillId="2" borderId="15" xfId="5" applyNumberFormat="1" applyFont="1" applyFill="1" applyBorder="1" applyAlignment="1">
      <alignment vertical="center" wrapText="1"/>
    </xf>
    <xf numFmtId="0" fontId="4" fillId="2" borderId="15" xfId="2" applyFont="1" applyFill="1" applyBorder="1" applyAlignment="1">
      <alignment horizontal="left" vertical="center" wrapText="1" indent="1"/>
    </xf>
    <xf numFmtId="185" fontId="4" fillId="2" borderId="15" xfId="5" applyNumberFormat="1" applyFont="1" applyFill="1" applyBorder="1" applyAlignment="1">
      <alignment horizontal="right"/>
    </xf>
    <xf numFmtId="179" fontId="4" fillId="2" borderId="10" xfId="5" applyNumberFormat="1" applyFont="1" applyFill="1" applyBorder="1"/>
    <xf numFmtId="185" fontId="4" fillId="2" borderId="0" xfId="5" applyNumberFormat="1" applyFont="1" applyFill="1" applyAlignment="1">
      <alignment horizontal="right"/>
    </xf>
    <xf numFmtId="179" fontId="34" fillId="2" borderId="0" xfId="5" applyNumberFormat="1" applyFont="1" applyFill="1" applyAlignment="1"/>
    <xf numFmtId="179" fontId="27" fillId="2" borderId="0" xfId="5" applyNumberFormat="1" applyFont="1" applyFill="1"/>
    <xf numFmtId="179" fontId="15" fillId="2" borderId="0" xfId="5" applyNumberFormat="1" applyFont="1" applyFill="1"/>
    <xf numFmtId="179" fontId="15" fillId="2" borderId="0" xfId="5" applyNumberFormat="1" applyFont="1" applyFill="1" applyAlignment="1">
      <alignment vertical="top"/>
    </xf>
    <xf numFmtId="0" fontId="4" fillId="2" borderId="15" xfId="2" applyFont="1" applyFill="1" applyBorder="1" applyAlignment="1">
      <alignment horizontal="left" vertical="top" indent="2"/>
    </xf>
    <xf numFmtId="179" fontId="27" fillId="2" borderId="15" xfId="5" applyNumberFormat="1" applyFont="1" applyFill="1" applyBorder="1" applyAlignment="1">
      <alignment vertical="top"/>
    </xf>
    <xf numFmtId="179" fontId="31" fillId="2" borderId="0" xfId="5" applyNumberFormat="1" applyFont="1" applyFill="1"/>
    <xf numFmtId="0" fontId="8" fillId="2" borderId="27" xfId="2" applyFont="1" applyFill="1" applyBorder="1" applyAlignment="1">
      <alignment horizontal="left" wrapText="1"/>
    </xf>
    <xf numFmtId="179" fontId="15" fillId="2" borderId="15" xfId="5" applyNumberFormat="1" applyFont="1" applyFill="1" applyBorder="1"/>
    <xf numFmtId="0" fontId="4" fillId="2" borderId="15" xfId="2" applyFont="1" applyFill="1" applyBorder="1" applyAlignment="1">
      <alignment horizontal="left" indent="1"/>
    </xf>
    <xf numFmtId="185" fontId="4" fillId="2" borderId="15" xfId="5" applyNumberFormat="1" applyFont="1" applyFill="1" applyBorder="1" applyAlignment="1">
      <alignment vertical="center"/>
    </xf>
    <xf numFmtId="185" fontId="29" fillId="2" borderId="15" xfId="2" applyNumberFormat="1" applyFont="1" applyFill="1" applyBorder="1" applyAlignment="1">
      <alignment vertical="center"/>
    </xf>
    <xf numFmtId="179" fontId="30" fillId="2" borderId="0" xfId="5" applyNumberFormat="1" applyFont="1" applyFill="1"/>
    <xf numFmtId="185" fontId="8" fillId="2" borderId="0" xfId="5" applyNumberFormat="1" applyFont="1" applyFill="1" applyAlignment="1">
      <alignment horizontal="right" wrapText="1"/>
    </xf>
    <xf numFmtId="185" fontId="4" fillId="2" borderId="0" xfId="5" applyNumberFormat="1" applyFont="1" applyFill="1" applyAlignment="1">
      <alignment horizontal="right" wrapText="1"/>
    </xf>
    <xf numFmtId="179" fontId="35" fillId="2" borderId="0" xfId="1" applyNumberFormat="1" applyFont="1" applyFill="1" applyAlignment="1" applyProtection="1">
      <alignment horizontal="center" vertical="justify"/>
    </xf>
    <xf numFmtId="185" fontId="8" fillId="2" borderId="0" xfId="5" applyNumberFormat="1" applyFont="1" applyFill="1" applyBorder="1" applyAlignment="1">
      <alignment horizontal="right"/>
    </xf>
    <xf numFmtId="179" fontId="8" fillId="2" borderId="0" xfId="5" applyNumberFormat="1" applyFont="1" applyFill="1" applyAlignment="1"/>
    <xf numFmtId="179" fontId="8" fillId="2" borderId="0" xfId="5" applyNumberFormat="1" applyFont="1" applyFill="1" applyAlignment="1">
      <alignment horizontal="left" indent="2"/>
    </xf>
    <xf numFmtId="179" fontId="36" fillId="2" borderId="0" xfId="5" applyNumberFormat="1" applyFont="1" applyFill="1" applyAlignment="1">
      <alignment horizontal="left" indent="1"/>
    </xf>
    <xf numFmtId="179" fontId="4" fillId="2" borderId="0" xfId="5" applyNumberFormat="1" applyFont="1" applyFill="1" applyAlignment="1">
      <alignment horizontal="left" indent="1"/>
    </xf>
    <xf numFmtId="9" fontId="4" fillId="2" borderId="0" xfId="3" applyFont="1" applyFill="1" applyBorder="1"/>
    <xf numFmtId="3" fontId="4" fillId="2" borderId="15" xfId="2" applyNumberFormat="1" applyFont="1" applyFill="1" applyBorder="1" applyAlignment="1">
      <alignment horizontal="left" indent="1"/>
    </xf>
    <xf numFmtId="185" fontId="4" fillId="2" borderId="15" xfId="5" applyNumberFormat="1" applyFont="1" applyFill="1" applyBorder="1" applyAlignment="1">
      <alignment horizontal="right" wrapText="1"/>
    </xf>
    <xf numFmtId="185" fontId="4" fillId="2" borderId="10" xfId="5" applyNumberFormat="1" applyFont="1" applyFill="1" applyBorder="1" applyAlignment="1">
      <alignment horizontal="right" wrapText="1"/>
    </xf>
    <xf numFmtId="185" fontId="4" fillId="2" borderId="0" xfId="5" applyNumberFormat="1" applyFont="1" applyFill="1"/>
    <xf numFmtId="164" fontId="8" fillId="2" borderId="11" xfId="5" applyNumberFormat="1" applyFont="1" applyFill="1" applyBorder="1" applyAlignment="1">
      <alignment horizontal="right" wrapText="1"/>
    </xf>
    <xf numFmtId="164" fontId="8" fillId="2" borderId="6" xfId="5" applyNumberFormat="1" applyFont="1" applyFill="1" applyBorder="1" applyAlignment="1">
      <alignment horizontal="right" wrapText="1"/>
    </xf>
    <xf numFmtId="0" fontId="8" fillId="4" borderId="0" xfId="10" applyFont="1" applyFill="1" applyAlignment="1">
      <alignment horizontal="left" indent="1"/>
    </xf>
    <xf numFmtId="164" fontId="29" fillId="2" borderId="0" xfId="2" applyNumberFormat="1" applyFont="1" applyFill="1" applyAlignment="1">
      <alignment vertical="center"/>
    </xf>
    <xf numFmtId="0" fontId="4" fillId="4" borderId="0" xfId="10" applyFont="1" applyFill="1" applyAlignment="1">
      <alignment horizontal="left" indent="1"/>
    </xf>
    <xf numFmtId="0" fontId="4" fillId="4" borderId="0" xfId="10" applyFont="1" applyFill="1" applyAlignment="1">
      <alignment horizontal="left" indent="2"/>
    </xf>
    <xf numFmtId="0" fontId="4" fillId="2" borderId="7" xfId="2" applyFont="1" applyFill="1" applyBorder="1" applyAlignment="1">
      <alignment horizontal="left"/>
    </xf>
    <xf numFmtId="0" fontId="4" fillId="4" borderId="0" xfId="10" applyFont="1" applyFill="1" applyAlignment="1">
      <alignment horizontal="left"/>
    </xf>
    <xf numFmtId="179" fontId="15" fillId="2" borderId="7" xfId="5" applyNumberFormat="1" applyFont="1" applyFill="1" applyBorder="1"/>
    <xf numFmtId="178" fontId="4" fillId="2" borderId="0" xfId="5" applyNumberFormat="1" applyFont="1" applyFill="1" applyAlignment="1">
      <alignment horizontal="right" wrapText="1"/>
    </xf>
    <xf numFmtId="165" fontId="4" fillId="2" borderId="0" xfId="5" applyNumberFormat="1" applyFont="1" applyFill="1" applyBorder="1" applyAlignment="1">
      <alignment horizontal="right" wrapText="1"/>
    </xf>
    <xf numFmtId="178" fontId="4" fillId="2" borderId="0" xfId="5" applyNumberFormat="1" applyFont="1" applyFill="1" applyBorder="1" applyAlignment="1">
      <alignment horizontal="right" wrapText="1"/>
    </xf>
    <xf numFmtId="0" fontId="8" fillId="4" borderId="0" xfId="10" applyFont="1" applyFill="1" applyAlignment="1">
      <alignment horizontal="left" indent="2"/>
    </xf>
    <xf numFmtId="0" fontId="4" fillId="4" borderId="0" xfId="10" applyFont="1" applyFill="1"/>
    <xf numFmtId="0" fontId="4" fillId="2" borderId="7" xfId="2" applyFont="1" applyFill="1" applyBorder="1" applyAlignment="1">
      <alignment vertical="top"/>
    </xf>
    <xf numFmtId="179" fontId="8" fillId="2" borderId="7" xfId="1" applyNumberFormat="1" applyFont="1" applyFill="1" applyBorder="1" applyAlignment="1" applyProtection="1">
      <alignment horizontal="center" vertical="justify"/>
    </xf>
    <xf numFmtId="0" fontId="4" fillId="2" borderId="27" xfId="2" applyFont="1" applyFill="1" applyBorder="1"/>
    <xf numFmtId="164" fontId="4" fillId="2" borderId="15" xfId="5" applyNumberFormat="1" applyFont="1" applyFill="1" applyBorder="1" applyAlignment="1">
      <alignment horizontal="right"/>
    </xf>
    <xf numFmtId="0" fontId="4" fillId="2" borderId="0" xfId="2" applyFont="1" applyFill="1" applyAlignment="1">
      <alignment horizontal="left" wrapText="1" indent="1"/>
    </xf>
    <xf numFmtId="3" fontId="4" fillId="2" borderId="0" xfId="2" applyNumberFormat="1" applyFont="1" applyFill="1" applyAlignment="1">
      <alignment horizontal="left" vertical="top" indent="2"/>
    </xf>
    <xf numFmtId="3" fontId="4" fillId="2" borderId="27" xfId="2" applyNumberFormat="1" applyFont="1" applyFill="1" applyBorder="1" applyAlignment="1">
      <alignment horizontal="left"/>
    </xf>
    <xf numFmtId="164" fontId="4" fillId="2" borderId="0" xfId="2" applyNumberFormat="1" applyFont="1" applyFill="1" applyAlignment="1">
      <alignment horizontal="right" indent="1"/>
    </xf>
    <xf numFmtId="0" fontId="4" fillId="2" borderId="15" xfId="2" applyFont="1" applyFill="1" applyBorder="1" applyAlignment="1">
      <alignment horizontal="left" indent="2"/>
    </xf>
    <xf numFmtId="0" fontId="4" fillId="2" borderId="15" xfId="2" applyFont="1" applyFill="1" applyBorder="1" applyAlignment="1">
      <alignment horizontal="left" vertical="center" wrapText="1" indent="2"/>
    </xf>
    <xf numFmtId="179" fontId="4" fillId="2" borderId="0" xfId="5" applyNumberFormat="1" applyFont="1" applyFill="1" applyAlignment="1">
      <alignment vertical="center"/>
    </xf>
    <xf numFmtId="0" fontId="8" fillId="2" borderId="0" xfId="2" applyFont="1" applyFill="1" applyAlignment="1">
      <alignment horizontal="left" vertical="center" indent="1"/>
    </xf>
    <xf numFmtId="0" fontId="4" fillId="2" borderId="0" xfId="2" applyFont="1" applyFill="1" applyAlignment="1">
      <alignment horizontal="left" vertical="center"/>
    </xf>
    <xf numFmtId="164" fontId="4" fillId="2" borderId="0" xfId="5" applyNumberFormat="1" applyFont="1" applyFill="1" applyAlignment="1">
      <alignment horizontal="right" vertical="center" wrapText="1"/>
    </xf>
    <xf numFmtId="164" fontId="8" fillId="2" borderId="16" xfId="5" applyNumberFormat="1" applyFont="1" applyFill="1" applyBorder="1" applyAlignment="1">
      <alignment horizontal="right" wrapText="1"/>
    </xf>
    <xf numFmtId="179" fontId="4" fillId="2" borderId="15" xfId="5" applyNumberFormat="1" applyFont="1" applyFill="1" applyBorder="1" applyAlignment="1">
      <alignment vertical="center"/>
    </xf>
    <xf numFmtId="0" fontId="8" fillId="2" borderId="15" xfId="2" applyFont="1" applyFill="1" applyBorder="1" applyAlignment="1">
      <alignment horizontal="left" vertical="center" indent="1"/>
    </xf>
    <xf numFmtId="164" fontId="8" fillId="2" borderId="15" xfId="5" applyNumberFormat="1" applyFont="1" applyFill="1" applyBorder="1" applyAlignment="1">
      <alignment horizontal="right" vertical="center" wrapText="1"/>
    </xf>
    <xf numFmtId="164" fontId="8" fillId="2" borderId="10" xfId="5" applyNumberFormat="1" applyFont="1" applyFill="1" applyBorder="1" applyAlignment="1">
      <alignment horizontal="right" vertical="center" wrapText="1"/>
    </xf>
    <xf numFmtId="3" fontId="4" fillId="2" borderId="15" xfId="2" applyNumberFormat="1" applyFont="1" applyFill="1" applyBorder="1" applyAlignment="1">
      <alignment horizontal="left" vertical="top" indent="1"/>
    </xf>
    <xf numFmtId="164" fontId="8" fillId="2" borderId="0" xfId="2" applyNumberFormat="1" applyFont="1" applyFill="1" applyAlignment="1">
      <alignment horizontal="right" wrapText="1"/>
    </xf>
    <xf numFmtId="164" fontId="8" fillId="2" borderId="8" xfId="2" applyNumberFormat="1" applyFont="1" applyFill="1" applyBorder="1" applyAlignment="1">
      <alignment horizontal="right" wrapText="1"/>
    </xf>
    <xf numFmtId="164" fontId="4" fillId="2" borderId="0" xfId="2" applyNumberFormat="1" applyFont="1" applyFill="1" applyAlignment="1">
      <alignment horizontal="right" wrapText="1"/>
    </xf>
    <xf numFmtId="164" fontId="4" fillId="2" borderId="8" xfId="2" applyNumberFormat="1" applyFont="1" applyFill="1" applyBorder="1" applyAlignment="1">
      <alignment horizontal="right" wrapText="1"/>
    </xf>
    <xf numFmtId="164" fontId="4" fillId="2" borderId="0" xfId="2" applyNumberFormat="1" applyFont="1" applyFill="1" applyAlignment="1">
      <alignment horizontal="right" vertical="top" wrapText="1"/>
    </xf>
    <xf numFmtId="164" fontId="4" fillId="2" borderId="8" xfId="2" applyNumberFormat="1" applyFont="1" applyFill="1" applyBorder="1" applyAlignment="1">
      <alignment horizontal="right" vertical="top" wrapText="1"/>
    </xf>
    <xf numFmtId="179" fontId="36" fillId="2" borderId="0" xfId="5" applyNumberFormat="1" applyFont="1" applyFill="1" applyBorder="1" applyAlignment="1">
      <alignment vertical="center"/>
    </xf>
    <xf numFmtId="179" fontId="36" fillId="2" borderId="15" xfId="5" applyNumberFormat="1" applyFont="1" applyFill="1" applyBorder="1" applyAlignment="1">
      <alignment horizontal="left" vertical="center"/>
    </xf>
    <xf numFmtId="164" fontId="4" fillId="2" borderId="15" xfId="2" applyNumberFormat="1" applyFont="1" applyFill="1" applyBorder="1" applyAlignment="1">
      <alignment horizontal="right" vertical="center" wrapText="1"/>
    </xf>
    <xf numFmtId="164" fontId="4" fillId="2" borderId="10" xfId="2" applyNumberFormat="1" applyFont="1" applyFill="1" applyBorder="1" applyAlignment="1">
      <alignment horizontal="right" vertical="center" wrapText="1"/>
    </xf>
    <xf numFmtId="0" fontId="8" fillId="2" borderId="13" xfId="2" applyFont="1" applyFill="1" applyBorder="1" applyAlignment="1">
      <alignment horizontal="left"/>
    </xf>
    <xf numFmtId="179" fontId="36" fillId="2" borderId="15" xfId="5" applyNumberFormat="1" applyFont="1" applyFill="1" applyBorder="1" applyAlignment="1">
      <alignment horizontal="left" vertical="center" wrapText="1" indent="1"/>
    </xf>
    <xf numFmtId="179" fontId="36" fillId="2" borderId="27" xfId="5" applyNumberFormat="1" applyFont="1" applyFill="1" applyBorder="1" applyAlignment="1">
      <alignment horizontal="left" indent="1"/>
    </xf>
    <xf numFmtId="179" fontId="36" fillId="2" borderId="15" xfId="5" applyNumberFormat="1" applyFont="1" applyFill="1" applyBorder="1"/>
    <xf numFmtId="164" fontId="4" fillId="2" borderId="15" xfId="2" applyNumberFormat="1" applyFont="1" applyFill="1" applyBorder="1" applyAlignment="1">
      <alignment horizontal="right" wrapText="1"/>
    </xf>
    <xf numFmtId="164" fontId="4" fillId="2" borderId="10" xfId="2" applyNumberFormat="1" applyFont="1" applyFill="1" applyBorder="1" applyAlignment="1">
      <alignment horizontal="right" wrapText="1"/>
    </xf>
    <xf numFmtId="0" fontId="34" fillId="2" borderId="0" xfId="2" applyFont="1" applyFill="1" applyAlignment="1">
      <alignment vertical="center"/>
    </xf>
    <xf numFmtId="0" fontId="34" fillId="2" borderId="0" xfId="2" applyFont="1" applyFill="1"/>
    <xf numFmtId="164" fontId="8" fillId="2" borderId="0" xfId="5" applyNumberFormat="1" applyFont="1" applyFill="1" applyAlignment="1">
      <alignment horizontal="right"/>
    </xf>
    <xf numFmtId="164" fontId="8" fillId="2" borderId="8" xfId="5" applyNumberFormat="1" applyFont="1" applyFill="1" applyBorder="1" applyAlignment="1">
      <alignment horizontal="right"/>
    </xf>
    <xf numFmtId="0" fontId="34" fillId="2" borderId="0" xfId="2" applyFont="1" applyFill="1" applyAlignment="1">
      <alignment horizontal="left" indent="1"/>
    </xf>
    <xf numFmtId="0" fontId="4" fillId="2" borderId="15" xfId="2" applyFont="1" applyFill="1" applyBorder="1" applyAlignment="1">
      <alignment horizontal="left" vertical="top" indent="4"/>
    </xf>
    <xf numFmtId="164" fontId="4" fillId="2" borderId="15" xfId="5" applyNumberFormat="1" applyFont="1" applyFill="1" applyBorder="1" applyAlignment="1">
      <alignment horizontal="right" vertical="top"/>
    </xf>
    <xf numFmtId="164" fontId="4" fillId="2" borderId="10" xfId="5" applyNumberFormat="1" applyFont="1" applyFill="1" applyBorder="1" applyAlignment="1">
      <alignment horizontal="right" vertical="top"/>
    </xf>
    <xf numFmtId="0" fontId="34" fillId="2" borderId="11" xfId="2" applyFont="1" applyFill="1" applyBorder="1"/>
    <xf numFmtId="164" fontId="4" fillId="2" borderId="10" xfId="5" applyNumberFormat="1" applyFont="1" applyFill="1" applyBorder="1" applyAlignment="1">
      <alignment horizontal="right"/>
    </xf>
    <xf numFmtId="179" fontId="4" fillId="2" borderId="0" xfId="5" applyNumberFormat="1" applyFont="1" applyFill="1" applyAlignment="1">
      <alignment horizontal="left"/>
    </xf>
    <xf numFmtId="3" fontId="4" fillId="2" borderId="0" xfId="4" applyNumberFormat="1" applyFont="1" applyFill="1" applyAlignment="1">
      <alignment horizontal="left" indent="1"/>
    </xf>
    <xf numFmtId="179" fontId="4" fillId="2" borderId="15" xfId="5" applyNumberFormat="1" applyFont="1" applyFill="1" applyBorder="1" applyAlignment="1">
      <alignment horizontal="left" indent="1"/>
    </xf>
    <xf numFmtId="179" fontId="8" fillId="2" borderId="0" xfId="1" applyNumberFormat="1" applyFont="1" applyFill="1" applyBorder="1" applyAlignment="1" applyProtection="1">
      <alignment vertical="justify"/>
    </xf>
    <xf numFmtId="179" fontId="35" fillId="2" borderId="0" xfId="1" applyNumberFormat="1" applyFont="1" applyFill="1" applyBorder="1" applyAlignment="1" applyProtection="1">
      <alignment horizontal="center" vertical="justify"/>
    </xf>
    <xf numFmtId="164" fontId="4" fillId="2" borderId="15" xfId="5" applyNumberFormat="1" applyFont="1" applyFill="1" applyBorder="1" applyAlignment="1"/>
    <xf numFmtId="164" fontId="4" fillId="2" borderId="10" xfId="5" applyNumberFormat="1" applyFont="1" applyFill="1" applyBorder="1" applyAlignment="1"/>
    <xf numFmtId="179" fontId="4" fillId="2" borderId="7" xfId="5" applyNumberFormat="1" applyFont="1" applyFill="1" applyBorder="1" applyAlignment="1">
      <alignment vertical="center"/>
    </xf>
    <xf numFmtId="0" fontId="4" fillId="2" borderId="0" xfId="2" applyFont="1" applyFill="1" applyAlignment="1">
      <alignment horizontal="left" vertical="center" indent="1"/>
    </xf>
    <xf numFmtId="179" fontId="4" fillId="2" borderId="0" xfId="5" applyNumberFormat="1" applyFont="1" applyFill="1" applyBorder="1" applyAlignment="1">
      <alignment horizontal="left" vertical="center"/>
    </xf>
    <xf numFmtId="164" fontId="4" fillId="2" borderId="0" xfId="5" applyNumberFormat="1" applyFont="1" applyFill="1" applyBorder="1" applyAlignment="1">
      <alignment horizontal="right" vertical="center"/>
    </xf>
    <xf numFmtId="164" fontId="4" fillId="2" borderId="8" xfId="5" applyNumberFormat="1" applyFont="1" applyFill="1" applyBorder="1" applyAlignment="1">
      <alignment horizontal="right" vertical="center"/>
    </xf>
    <xf numFmtId="0" fontId="8" fillId="2" borderId="7" xfId="2" applyFont="1" applyFill="1" applyBorder="1" applyAlignment="1">
      <alignment vertical="top"/>
    </xf>
    <xf numFmtId="179" fontId="30" fillId="2" borderId="15" xfId="5" applyNumberFormat="1" applyFont="1" applyFill="1" applyBorder="1" applyAlignment="1">
      <alignment vertical="top"/>
    </xf>
    <xf numFmtId="164" fontId="8" fillId="2" borderId="0" xfId="5" applyNumberFormat="1" applyFont="1" applyFill="1" applyBorder="1" applyAlignment="1">
      <alignment horizontal="right" vertical="top"/>
    </xf>
    <xf numFmtId="164" fontId="4" fillId="2" borderId="0" xfId="5" applyNumberFormat="1" applyFont="1" applyFill="1" applyBorder="1" applyAlignment="1">
      <alignment horizontal="right" vertical="top"/>
    </xf>
    <xf numFmtId="164" fontId="4" fillId="2" borderId="8" xfId="5" applyNumberFormat="1" applyFont="1" applyFill="1" applyBorder="1" applyAlignment="1">
      <alignment horizontal="right" vertical="top"/>
    </xf>
    <xf numFmtId="179" fontId="8" fillId="2" borderId="0" xfId="5" applyNumberFormat="1" applyFont="1" applyFill="1" applyBorder="1" applyAlignment="1">
      <alignment vertical="top"/>
    </xf>
    <xf numFmtId="179" fontId="35" fillId="2" borderId="7" xfId="1" applyNumberFormat="1" applyFont="1" applyFill="1" applyBorder="1" applyAlignment="1" applyProtection="1">
      <alignment horizontal="center" vertical="justify"/>
    </xf>
    <xf numFmtId="179" fontId="35" fillId="2" borderId="7" xfId="1" applyNumberFormat="1" applyFont="1" applyFill="1" applyBorder="1" applyAlignment="1" applyProtection="1">
      <alignment horizontal="center" vertical="top"/>
    </xf>
    <xf numFmtId="179" fontId="30" fillId="2" borderId="0" xfId="5" applyNumberFormat="1" applyFont="1" applyFill="1" applyBorder="1" applyAlignment="1">
      <alignment vertical="top"/>
    </xf>
    <xf numFmtId="164" fontId="4" fillId="2" borderId="0" xfId="5" quotePrefix="1" applyNumberFormat="1" applyFont="1" applyFill="1" applyBorder="1" applyAlignment="1">
      <alignment horizontal="right"/>
    </xf>
    <xf numFmtId="179" fontId="4" fillId="2" borderId="9" xfId="5" applyNumberFormat="1" applyFont="1" applyFill="1" applyBorder="1" applyAlignment="1">
      <alignment vertical="top"/>
    </xf>
    <xf numFmtId="0" fontId="4" fillId="2" borderId="15" xfId="2" applyFont="1" applyFill="1" applyBorder="1" applyAlignment="1">
      <alignment horizontal="left" vertical="top" wrapText="1"/>
    </xf>
    <xf numFmtId="17" fontId="8" fillId="2" borderId="0" xfId="5" applyNumberFormat="1" applyFont="1" applyFill="1" applyAlignment="1">
      <alignment horizontal="right"/>
    </xf>
    <xf numFmtId="0" fontId="0" fillId="2" borderId="11" xfId="0" applyFill="1" applyBorder="1"/>
    <xf numFmtId="0" fontId="0" fillId="2" borderId="15" xfId="0" applyFill="1" applyBorder="1"/>
    <xf numFmtId="0" fontId="17" fillId="2" borderId="0" xfId="0" applyFont="1" applyFill="1"/>
    <xf numFmtId="164" fontId="8" fillId="2" borderId="6" xfId="5" applyNumberFormat="1" applyFont="1" applyFill="1" applyBorder="1" applyAlignment="1">
      <alignment horizontal="right"/>
    </xf>
    <xf numFmtId="179" fontId="11" fillId="2" borderId="7" xfId="1" applyNumberFormat="1" applyFont="1" applyFill="1" applyBorder="1" applyAlignment="1" applyProtection="1">
      <alignment horizontal="center" vertical="justify"/>
    </xf>
    <xf numFmtId="0" fontId="9" fillId="2" borderId="0" xfId="0" applyFont="1" applyFill="1" applyAlignment="1">
      <alignment horizontal="left" indent="1"/>
    </xf>
    <xf numFmtId="0" fontId="9" fillId="2" borderId="7" xfId="0" applyFont="1" applyFill="1" applyBorder="1"/>
    <xf numFmtId="164" fontId="9" fillId="2" borderId="0" xfId="0" applyNumberFormat="1" applyFont="1" applyFill="1" applyAlignment="1">
      <alignment horizontal="right"/>
    </xf>
    <xf numFmtId="164" fontId="9" fillId="2" borderId="8" xfId="0" applyNumberFormat="1" applyFont="1" applyFill="1" applyBorder="1" applyAlignment="1">
      <alignment horizontal="right"/>
    </xf>
    <xf numFmtId="0" fontId="9" fillId="2" borderId="7" xfId="0" applyFont="1" applyFill="1" applyBorder="1" applyAlignment="1">
      <alignment vertical="center"/>
    </xf>
    <xf numFmtId="0" fontId="9" fillId="2" borderId="0" xfId="0" applyFont="1" applyFill="1" applyAlignment="1">
      <alignment horizontal="left" vertical="center" indent="1"/>
    </xf>
    <xf numFmtId="0" fontId="0" fillId="2" borderId="0" xfId="0" applyFill="1" applyAlignment="1">
      <alignment vertical="center"/>
    </xf>
    <xf numFmtId="164" fontId="9" fillId="2" borderId="0" xfId="0" applyNumberFormat="1" applyFont="1" applyFill="1" applyAlignment="1">
      <alignment horizontal="right" vertical="center"/>
    </xf>
    <xf numFmtId="164" fontId="9" fillId="2" borderId="8" xfId="0" applyNumberFormat="1" applyFont="1" applyFill="1" applyBorder="1" applyAlignment="1">
      <alignment horizontal="right" vertical="center"/>
    </xf>
    <xf numFmtId="0" fontId="9" fillId="2" borderId="7" xfId="0" applyFont="1" applyFill="1" applyBorder="1" applyAlignment="1">
      <alignment vertical="top"/>
    </xf>
    <xf numFmtId="0" fontId="8" fillId="2" borderId="15" xfId="2" applyFont="1" applyFill="1" applyBorder="1" applyAlignment="1">
      <alignment horizontal="right"/>
    </xf>
    <xf numFmtId="0" fontId="37" fillId="2" borderId="0" xfId="0" applyFont="1" applyFill="1"/>
    <xf numFmtId="0" fontId="37" fillId="2" borderId="11" xfId="0" applyFont="1" applyFill="1" applyBorder="1"/>
    <xf numFmtId="0" fontId="9" fillId="2" borderId="0" xfId="0" applyFont="1" applyFill="1"/>
    <xf numFmtId="0" fontId="8" fillId="2" borderId="0" xfId="2" applyFont="1" applyFill="1" applyAlignment="1">
      <alignment horizontal="right"/>
    </xf>
    <xf numFmtId="0" fontId="9" fillId="2" borderId="0" xfId="0" applyFont="1" applyFill="1" applyAlignment="1">
      <alignment horizontal="left"/>
    </xf>
    <xf numFmtId="0" fontId="9" fillId="2" borderId="0" xfId="0" applyFont="1" applyFill="1" applyAlignment="1">
      <alignment horizontal="left" indent="2"/>
    </xf>
    <xf numFmtId="164" fontId="0" fillId="2" borderId="0" xfId="0" applyNumberFormat="1" applyFill="1"/>
    <xf numFmtId="0" fontId="9" fillId="2" borderId="0" xfId="0" applyFont="1" applyFill="1" applyAlignment="1">
      <alignment horizontal="left" vertical="center" wrapText="1" indent="2"/>
    </xf>
    <xf numFmtId="0" fontId="4" fillId="0" borderId="7" xfId="0" applyFont="1" applyBorder="1" applyAlignment="1">
      <alignment horizontal="right" vertical="center"/>
    </xf>
    <xf numFmtId="0" fontId="4" fillId="0" borderId="9" xfId="0" applyFont="1" applyBorder="1" applyAlignment="1">
      <alignment horizontal="right" vertical="center"/>
    </xf>
    <xf numFmtId="0" fontId="4" fillId="2" borderId="0" xfId="2" applyFont="1" applyFill="1" applyAlignment="1">
      <alignment horizontal="center" vertical="center" wrapText="1"/>
    </xf>
  </cellXfs>
  <cellStyles count="14">
    <cellStyle name="Comma 10 2" xfId="5" xr:uid="{D0EA61FC-41AC-426B-8048-1F63A0EEB752}"/>
    <cellStyle name="Comma 10 2 7" xfId="11" xr:uid="{38C2B47E-9608-4DB4-8E09-243C130B9B3A}"/>
    <cellStyle name="Hyperlink" xfId="1" builtinId="8"/>
    <cellStyle name="Hyperlink 2 12" xfId="7" xr:uid="{7CC2CAE2-520C-4355-A935-1B6AC54D648C}"/>
    <cellStyle name="Normal" xfId="0" builtinId="0"/>
    <cellStyle name="Normal 211" xfId="9" xr:uid="{03B9E3AD-00E8-4B2A-B962-294AE6544D2E}"/>
    <cellStyle name="Normal_Annex A_new format 1,2,4" xfId="4" xr:uid="{8130478E-D70B-4502-B305-B3B745F613E2}"/>
    <cellStyle name="Normal_Autumn 2011 expenditure tables (linked)" xfId="6" xr:uid="{D7EDBEB6-7530-4758-ADCA-6A0467E90E9C}"/>
    <cellStyle name="Normal_Autumn 2011 expenditure tables (linked) 2" xfId="8" xr:uid="{6BAFA06C-4310-4D6D-801B-A2A34E4506C4}"/>
    <cellStyle name="Normal_Autumn 2011 expenditure tables input sheets" xfId="2" xr:uid="{7E8D8E0B-CF45-48E8-9831-A4A9F49E44D8}"/>
    <cellStyle name="Normal_Autumn 2011 expenditure tables input sheets 3" xfId="10" xr:uid="{67360939-7D82-42B5-9C47-BD36F2BB64F2}"/>
    <cellStyle name="Normal_Great Britain benefits and tax credits" xfId="13" xr:uid="{A240D19C-1348-4087-86F1-F0668054D70C}"/>
    <cellStyle name="Percent 10 2 2 2" xfId="3" xr:uid="{24D78521-54DA-4B90-A8BD-18B628716B73}"/>
    <cellStyle name="Percent 10 2 2 2 3" xfId="12" xr:uid="{59C2BAF7-053B-4158-BDCE-0944CF11C2A2}"/>
  </cellStyles>
  <dxfs count="9">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1720850</xdr:colOff>
      <xdr:row>3</xdr:row>
      <xdr:rowOff>501740</xdr:rowOff>
    </xdr:to>
    <xdr:pic>
      <xdr:nvPicPr>
        <xdr:cNvPr id="2" name="DWP logo" descr="Department for Work and Pensions" title="Department for Work and Pensions">
          <a:extLst>
            <a:ext uri="{FF2B5EF4-FFF2-40B4-BE49-F238E27FC236}">
              <a16:creationId xmlns:a16="http://schemas.microsoft.com/office/drawing/2014/main" id="{4DCB42BC-3614-4B32-896C-A5C5DF2A0D26}"/>
            </a:ext>
          </a:extLst>
        </xdr:cNvPr>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487486" y="265111"/>
          <a:ext cx="1465264" cy="1211353"/>
        </a:xfrm>
        <a:prstGeom prst="rect">
          <a:avLst/>
        </a:prstGeom>
        <a:noFill/>
        <a:ln>
          <a:noFill/>
        </a:ln>
        <a:effectLst>
          <a:glow rad="127000">
            <a:schemeClr val="accent1">
              <a:alpha val="0"/>
            </a:schemeClr>
          </a:glow>
        </a:effec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gdp-deflators-at-market-prices-and-money-gdp-march-2024-budget-2024" TargetMode="External"/><Relationship Id="rId2" Type="http://schemas.openxmlformats.org/officeDocument/2006/relationships/hyperlink" Target="https://obr.uk/download/march-2024-economic-and-fiscal-outlook-detailed-forecast-tables-expenditure/?tmstv=1709906864" TargetMode="External"/><Relationship Id="rId1" Type="http://schemas.openxmlformats.org/officeDocument/2006/relationships/hyperlink" Target="https://obr.uk/efo/economic-and-fiscal-outlook-march-2024/" TargetMode="External"/><Relationship Id="rId5" Type="http://schemas.openxmlformats.org/officeDocument/2006/relationships/printerSettings" Target="../printerSettings/printerSettings2.bin"/><Relationship Id="rId4" Type="http://schemas.openxmlformats.org/officeDocument/2006/relationships/hyperlink" Target="https://www.gov.uk/government/publications/block-grant-transparency-july-2023"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8F4C-CA92-4510-9D20-9DA84418CF63}">
  <dimension ref="A1:D49"/>
  <sheetViews>
    <sheetView tabSelected="1" topLeftCell="A7" zoomScale="85" zoomScaleNormal="85" workbookViewId="0"/>
  </sheetViews>
  <sheetFormatPr defaultColWidth="9" defaultRowHeight="12.5" x14ac:dyDescent="0.25"/>
  <cols>
    <col min="1" max="1" width="17.54296875" style="1" customWidth="1"/>
    <col min="2" max="2" width="125.54296875" style="1" customWidth="1"/>
    <col min="3" max="3" width="20.54296875" style="1" customWidth="1"/>
    <col min="4" max="16384" width="9" style="1"/>
  </cols>
  <sheetData>
    <row r="1" spans="1:4" ht="16" thickBot="1" x14ac:dyDescent="0.4">
      <c r="A1" s="10"/>
      <c r="B1" s="10"/>
    </row>
    <row r="2" spans="1:4" ht="33" customHeight="1" x14ac:dyDescent="0.25">
      <c r="B2" s="2"/>
    </row>
    <row r="3" spans="1:4" ht="30.75" customHeight="1" x14ac:dyDescent="0.5">
      <c r="B3" s="3" t="s">
        <v>860</v>
      </c>
    </row>
    <row r="4" spans="1:4" ht="48.75" customHeight="1" x14ac:dyDescent="0.25">
      <c r="B4" s="4" t="s">
        <v>0</v>
      </c>
    </row>
    <row r="5" spans="1:4" ht="30.75" customHeight="1" x14ac:dyDescent="0.35">
      <c r="B5" s="5" t="s">
        <v>1</v>
      </c>
    </row>
    <row r="6" spans="1:4" ht="23.25" customHeight="1" x14ac:dyDescent="0.35">
      <c r="B6" s="6" t="s">
        <v>2</v>
      </c>
    </row>
    <row r="7" spans="1:4" ht="30" customHeight="1" x14ac:dyDescent="0.35">
      <c r="B7" s="7" t="s">
        <v>3</v>
      </c>
      <c r="D7" s="8"/>
    </row>
    <row r="8" spans="1:4" ht="15.5" x14ac:dyDescent="0.35">
      <c r="B8" s="9" t="s">
        <v>4</v>
      </c>
      <c r="C8" s="10"/>
    </row>
    <row r="9" spans="1:4" ht="15.5" x14ac:dyDescent="0.35">
      <c r="B9" s="9" t="s">
        <v>5</v>
      </c>
      <c r="C9" s="10"/>
    </row>
    <row r="10" spans="1:4" ht="15.5" x14ac:dyDescent="0.35">
      <c r="B10" s="9" t="s">
        <v>6</v>
      </c>
      <c r="C10" s="10"/>
    </row>
    <row r="11" spans="1:4" ht="15.5" x14ac:dyDescent="0.35">
      <c r="B11" s="9" t="s">
        <v>7</v>
      </c>
      <c r="C11" s="10"/>
    </row>
    <row r="12" spans="1:4" ht="15.5" x14ac:dyDescent="0.35">
      <c r="B12" s="9" t="s">
        <v>8</v>
      </c>
      <c r="C12" s="10"/>
    </row>
    <row r="13" spans="1:4" ht="15.5" x14ac:dyDescent="0.35">
      <c r="B13" s="9" t="s">
        <v>9</v>
      </c>
      <c r="C13" s="10"/>
    </row>
    <row r="14" spans="1:4" ht="15.5" x14ac:dyDescent="0.35">
      <c r="B14" s="9" t="s">
        <v>10</v>
      </c>
      <c r="C14" s="10"/>
    </row>
    <row r="15" spans="1:4" ht="15.5" x14ac:dyDescent="0.35">
      <c r="B15" s="9" t="s">
        <v>11</v>
      </c>
      <c r="C15" s="10"/>
    </row>
    <row r="16" spans="1:4" ht="15.5" x14ac:dyDescent="0.35">
      <c r="B16" s="9" t="s">
        <v>12</v>
      </c>
      <c r="C16" s="10"/>
    </row>
    <row r="17" spans="2:4" ht="15.5" x14ac:dyDescent="0.35">
      <c r="B17" s="9" t="s">
        <v>13</v>
      </c>
      <c r="C17" s="10"/>
    </row>
    <row r="18" spans="2:4" ht="15.5" x14ac:dyDescent="0.35">
      <c r="B18" s="9" t="s">
        <v>14</v>
      </c>
      <c r="C18" s="10"/>
    </row>
    <row r="19" spans="2:4" ht="15.5" x14ac:dyDescent="0.35">
      <c r="B19" s="9" t="s">
        <v>15</v>
      </c>
      <c r="C19" s="10"/>
    </row>
    <row r="20" spans="2:4" ht="15.5" x14ac:dyDescent="0.35">
      <c r="B20" s="9" t="s">
        <v>16</v>
      </c>
      <c r="C20" s="10"/>
    </row>
    <row r="21" spans="2:4" ht="15.5" x14ac:dyDescent="0.35">
      <c r="B21" s="9" t="s">
        <v>17</v>
      </c>
      <c r="C21" s="10"/>
    </row>
    <row r="22" spans="2:4" ht="15.5" x14ac:dyDescent="0.35">
      <c r="B22" s="9" t="s">
        <v>18</v>
      </c>
      <c r="C22" s="10"/>
    </row>
    <row r="23" spans="2:4" ht="31" x14ac:dyDescent="0.35">
      <c r="B23" s="11" t="s">
        <v>19</v>
      </c>
      <c r="C23" s="10"/>
    </row>
    <row r="24" spans="2:4" ht="30" customHeight="1" x14ac:dyDescent="0.35">
      <c r="B24" s="12" t="s">
        <v>20</v>
      </c>
    </row>
    <row r="25" spans="2:4" ht="15.5" x14ac:dyDescent="0.35">
      <c r="B25" s="9" t="s">
        <v>21</v>
      </c>
      <c r="C25" s="10"/>
      <c r="D25" s="10"/>
    </row>
    <row r="26" spans="2:4" ht="15.5" x14ac:dyDescent="0.35">
      <c r="B26" s="9" t="s">
        <v>22</v>
      </c>
      <c r="C26" s="10"/>
      <c r="D26" s="10"/>
    </row>
    <row r="27" spans="2:4" ht="15.5" x14ac:dyDescent="0.35">
      <c r="B27" s="9" t="s">
        <v>23</v>
      </c>
      <c r="C27" s="10"/>
      <c r="D27" s="10"/>
    </row>
    <row r="28" spans="2:4" ht="15.5" x14ac:dyDescent="0.35">
      <c r="B28" s="9" t="s">
        <v>24</v>
      </c>
      <c r="C28" s="10"/>
      <c r="D28" s="10"/>
    </row>
    <row r="29" spans="2:4" ht="15.5" x14ac:dyDescent="0.35">
      <c r="B29" s="9" t="s">
        <v>25</v>
      </c>
      <c r="C29" s="10"/>
      <c r="D29" s="10"/>
    </row>
    <row r="30" spans="2:4" ht="15.5" x14ac:dyDescent="0.35">
      <c r="B30" s="9" t="s">
        <v>26</v>
      </c>
      <c r="C30" s="10"/>
      <c r="D30" s="10"/>
    </row>
    <row r="31" spans="2:4" ht="15.5" x14ac:dyDescent="0.35">
      <c r="B31" s="9" t="s">
        <v>27</v>
      </c>
      <c r="C31" s="10"/>
      <c r="D31" s="10"/>
    </row>
    <row r="32" spans="2:4" ht="15.5" x14ac:dyDescent="0.35">
      <c r="B32" s="9" t="s">
        <v>28</v>
      </c>
      <c r="C32" s="10"/>
    </row>
    <row r="33" spans="2:3" ht="15.5" x14ac:dyDescent="0.35">
      <c r="B33" s="9" t="s">
        <v>29</v>
      </c>
      <c r="C33" s="10"/>
    </row>
    <row r="34" spans="2:3" ht="15.5" x14ac:dyDescent="0.35">
      <c r="B34" s="9" t="s">
        <v>30</v>
      </c>
      <c r="C34" s="10"/>
    </row>
    <row r="35" spans="2:3" ht="15.5" x14ac:dyDescent="0.35">
      <c r="B35" s="9" t="s">
        <v>31</v>
      </c>
      <c r="C35" s="10"/>
    </row>
    <row r="36" spans="2:3" ht="15.5" x14ac:dyDescent="0.35">
      <c r="B36" s="9" t="s">
        <v>32</v>
      </c>
      <c r="C36" s="10"/>
    </row>
    <row r="37" spans="2:3" ht="15.5" x14ac:dyDescent="0.35">
      <c r="B37" s="9" t="s">
        <v>33</v>
      </c>
      <c r="C37" s="10"/>
    </row>
    <row r="38" spans="2:3" ht="15.5" x14ac:dyDescent="0.35">
      <c r="B38" s="9" t="s">
        <v>34</v>
      </c>
      <c r="C38" s="10"/>
    </row>
    <row r="39" spans="2:3" ht="15.5" x14ac:dyDescent="0.35">
      <c r="B39" s="9" t="s">
        <v>35</v>
      </c>
      <c r="C39" s="10"/>
    </row>
    <row r="40" spans="2:3" ht="15.5" x14ac:dyDescent="0.35">
      <c r="B40" s="9" t="s">
        <v>36</v>
      </c>
      <c r="C40" s="10"/>
    </row>
    <row r="41" spans="2:3" ht="15.5" x14ac:dyDescent="0.35">
      <c r="B41" s="9" t="s">
        <v>37</v>
      </c>
    </row>
    <row r="42" spans="2:3" ht="48.75" customHeight="1" x14ac:dyDescent="0.35">
      <c r="B42" s="6" t="s">
        <v>38</v>
      </c>
    </row>
    <row r="43" spans="2:3" ht="31.4" customHeight="1" x14ac:dyDescent="0.25">
      <c r="B43" s="13" t="s">
        <v>39</v>
      </c>
    </row>
    <row r="44" spans="2:3" ht="26.25" customHeight="1" x14ac:dyDescent="0.35">
      <c r="B44" s="6" t="s">
        <v>40</v>
      </c>
    </row>
    <row r="45" spans="2:3" ht="31.4" customHeight="1" x14ac:dyDescent="0.25">
      <c r="B45" s="13" t="s">
        <v>41</v>
      </c>
    </row>
    <row r="46" spans="2:3" ht="15.5" x14ac:dyDescent="0.35">
      <c r="B46" s="6" t="s">
        <v>42</v>
      </c>
    </row>
    <row r="47" spans="2:3" ht="18" customHeight="1" x14ac:dyDescent="0.35">
      <c r="B47" s="9" t="s">
        <v>43</v>
      </c>
    </row>
    <row r="48" spans="2:3" ht="41.25" customHeight="1" x14ac:dyDescent="0.35">
      <c r="B48" s="5" t="s">
        <v>944</v>
      </c>
    </row>
    <row r="49" spans="2:2" ht="41.25" customHeight="1" thickBot="1" x14ac:dyDescent="0.3">
      <c r="B49" s="14" t="s">
        <v>44</v>
      </c>
    </row>
  </sheetData>
  <hyperlinks>
    <hyperlink ref="B8" location="Notes!A1" display="Notes" xr:uid="{E1B2EF46-8029-4B41-9EB7-D2CF6A96F378}"/>
    <hyperlink ref="B10" location="'GB welfare'!A1" display="GB welfare" xr:uid="{DBC452B2-2EC2-4EED-A4B1-3B749A7C73BC}"/>
    <hyperlink ref="B11" location="'Benefit summary table'!A1" display="Benefit summary table: Benefit expenditure 1948/49 to 2024/25. " xr:uid="{CAB11892-07D8-441E-AFAA-7045DF00E248}"/>
    <hyperlink ref="B12" location="'Table 1a'!A1" display="Table 1a: Benefit expenditure by benefit 1948/49 to 2028/29 nominal terms. " xr:uid="{749489AB-0327-4743-A0A9-A29D3620D993}"/>
    <hyperlink ref="B13" location="'Table 1b'!A1" display="Table 1b: Benefit expenditure by benefit 1948/49 to 2028/29 real terms prices. " xr:uid="{6ED2FF07-715E-4238-85BB-92CAD7E5993C}"/>
    <hyperlink ref="B14" location="'Table 1c'!A1" display="Table 1c: Caseloads by benefit" xr:uid="{7B7B912C-FA58-4D17-9C16-68039C2C2340}"/>
    <hyperlink ref="B15" location="'Table 2a'!A1" display="Table 2a: Benefit expenditure by age group, 1978/79 to 2028/29 nominal terms." xr:uid="{A0666EA3-2886-47E9-A45B-B711B6B1732C}"/>
    <hyperlink ref="B16" location="'Table 2b'!A1" display="Table 2b: Benefit expenditure by age group, 1978/79 to 2028/29 real terms prices." xr:uid="{9128C8C5-7BB1-4EE3-9931-BCB1CB5D1A63}"/>
    <hyperlink ref="B17" location="'Table 2c'!A1" display="Table 2c: Caseloads by age group" xr:uid="{282AE87B-D1F4-4F2A-A942-696F122E6613}"/>
    <hyperlink ref="B18" location="'Table 3a'!A1" display="Table 3a: Income-related benefit expenditure, by claimant group and selected components, nominal terms." xr:uid="{D115C6D5-B1DA-4E55-9DC6-2D56E5DD7B24}"/>
    <hyperlink ref="B19" location="'Table 3b'!A1" display="Table 3b: Income-related benefit expenditure, by claimant group and selected components, real terms prices. " xr:uid="{6847C49A-A2B0-47F4-8B56-497E6A7E92B0}"/>
    <hyperlink ref="B20" location="'Table 3c'!A1" display="Table 3c: Caseloads by claimant group and selected components" xr:uid="{E3EA1FB4-BD8C-417A-B22E-A12207941A0E}"/>
    <hyperlink ref="B25" location="'Non-DWP welfare'!A1" display="Non-DWP welfare" xr:uid="{E00F887A-3CB6-49D3-A43B-B0F47AF10820}"/>
    <hyperlink ref="B26" location="'Bereavement benefits'!A1" display="Bereavement benefits" xr:uid="{648624D9-4ACB-4B33-91E0-263B9C63E65C}"/>
    <hyperlink ref="B27" location="'Carers Allowance'!A1" display="Carer’s Allowance" xr:uid="{764F4CC6-EFBC-4FAB-9674-7F1DFC065C99}"/>
    <hyperlink ref="B29" location="'Council Tax Benefit'!A1" display="Council Tax Benefit" xr:uid="{D6B777DF-6CC3-4DA0-87DF-4FA4E4D8324E}"/>
    <hyperlink ref="B30" location="'Disability benefits'!A1" display="Disability benefits" xr:uid="{2D693CA1-888B-4CE8-AE26-841CFF04733F}"/>
    <hyperlink ref="B31" location="'Housing benefits'!A1" display="Housing Benefit" xr:uid="{9803017F-A151-48E5-B6AF-833F6D3A5C6C}"/>
    <hyperlink ref="B32" location="'Incapacity benefits'!A1" display="Incapacity benefits" xr:uid="{78F58C2E-D408-4D99-9030-FA39C55F88C9}"/>
    <hyperlink ref="B33" location="'Income Support'!A1" display="Income Support" xr:uid="{462209B7-93E6-401D-9546-92F65F6A779D}"/>
    <hyperlink ref="B34" location="'Industrial injuries benefits'!A1" display="Industrial injuries benefits" xr:uid="{BA0F60C4-8745-4D72-883B-4AE3550EE475}"/>
    <hyperlink ref="B36" location="'New Deal &amp; Emp prog allowances'!A1" display="New Deal and Employment programme allowances" xr:uid="{D338043E-6179-49C3-801F-EC13622F6D48}"/>
    <hyperlink ref="B37" location="'Pension Credit'!A1" display="Pension Credit" xr:uid="{1CF2F80F-E494-4484-8E3D-B7C529D93D7C}"/>
    <hyperlink ref="B38" location="'Social Fund'!A1" display="Social Fund" xr:uid="{566839D1-D4C2-470B-AFEE-5BE501627D5C}"/>
    <hyperlink ref="B39" location="'State Pension'!A1" display="State Pension" xr:uid="{48412B1C-F372-4297-A1FD-F93648B74AE1}"/>
    <hyperlink ref="B40" location="'Unemployment benefits'!A1" display="Unemployment benefits" xr:uid="{0AA06D98-D27E-4CBF-B7F8-203855A31DB9}"/>
    <hyperlink ref="B47" r:id="rId1" xr:uid="{F579BE96-9433-4EC8-8175-78EE16DBCFF7}"/>
    <hyperlink ref="B9" location="'UK welfare '!A1" display="UK welfare" xr:uid="{B4E5AF51-CB48-4373-8DE9-20D77B51259A}"/>
    <hyperlink ref="B21" location="'Table 4'!A1" display="Table 4: Benefit expenditure to support disabled people and people with health conditions" xr:uid="{B8B93FA0-BF86-43B7-9AB6-1E65649AF167}"/>
    <hyperlink ref="B35" location="'Maternity benefits'!A1" display="Maternity benefits" xr:uid="{497A4F65-8798-4CAF-8132-8090FA99C80C}"/>
    <hyperlink ref="B41" location="'Universal Credit and equivalent'!A1" display="Universal Credit and equivalent" xr:uid="{BD75AD0D-365E-4074-958F-D099BCCE4B0B}"/>
    <hyperlink ref="B28" location="'Cost of Living'!A1" display="Cost of Living " xr:uid="{4120DF9B-AB9A-4240-A96E-DAA51C5BB8FD}"/>
    <hyperlink ref="B22" location="'Table 4 (i)'!A1" display="Table 4. (i): Benefit expenditure to support disabled people and people with health conditions (DWP Coverage)" xr:uid="{63314D73-F7AF-4A85-AA45-FAB71350A3C8}"/>
    <hyperlink ref="B23" location="'Table 4 (ii)'!A1" display="Table 4.(ii): Benefit expenditure to support disabled people and people with health conditions, by age group (GB Coverage for Reserved Benefits, England &amp; Wales Coverage for Devolved Benefits)" xr:uid="{AD63C92A-CE41-465E-B514-80DDD7E16E78}"/>
    <hyperlink ref="B43" r:id="rId2" display="https://www.gov.uk/government/organisations/department-for-work-pensions" xr:uid="{E427B404-1208-49CA-9CA5-E0886610273E}"/>
    <hyperlink ref="B45" r:id="rId3" display="https://twitter.com/DWPgovuk?ref_src=twsrc%5Egoogle%7Ctwcamp%5Eserp%7Ctwgr%5Eauthor" xr:uid="{7A2EDA4B-C7C0-47BD-A6A0-287CBAC26485}"/>
    <hyperlink ref="B49" r:id="rId4" display="https://www.gov.uk/government/organisations/department-for-work-pensions/about/media-enquiries" xr:uid="{D5C44C80-D6A8-4791-9A3E-AD2F054FA6B0}"/>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55766-729E-45B3-A96E-4FC3D9FD0CF7}">
  <dimension ref="A1:CI147"/>
  <sheetViews>
    <sheetView zoomScale="70" zoomScaleNormal="70" workbookViewId="0">
      <pane xSplit="2" topLeftCell="C1" activePane="topRight" state="frozen"/>
      <selection pane="topRight"/>
    </sheetView>
  </sheetViews>
  <sheetFormatPr defaultColWidth="9" defaultRowHeight="15.5" x14ac:dyDescent="0.35"/>
  <cols>
    <col min="1" max="1" width="23" style="165" bestFit="1" customWidth="1"/>
    <col min="2" max="2" width="75.54296875" style="39" customWidth="1"/>
    <col min="3" max="3" width="25.54296875" style="39" customWidth="1"/>
    <col min="4" max="75" width="12.54296875" style="54" customWidth="1"/>
    <col min="76" max="84" width="12.54296875" style="39" customWidth="1"/>
    <col min="85" max="16384" width="9" style="39"/>
  </cols>
  <sheetData>
    <row r="1" spans="1:84" s="32" customFormat="1" ht="25.5" customHeight="1" thickBot="1" x14ac:dyDescent="0.3">
      <c r="A1" s="29" t="s">
        <v>45</v>
      </c>
      <c r="B1" s="113" t="s">
        <v>200</v>
      </c>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row>
    <row r="2" spans="1:84" ht="33" customHeight="1" x14ac:dyDescent="0.35">
      <c r="A2" s="33" t="s">
        <v>584</v>
      </c>
      <c r="B2" s="34" t="s">
        <v>407</v>
      </c>
      <c r="C2" s="13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41" customFormat="1" x14ac:dyDescent="0.35">
      <c r="A3" s="116">
        <v>2024</v>
      </c>
      <c r="B3" s="40" t="s">
        <v>344</v>
      </c>
      <c r="C3" s="137"/>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5"/>
      <c r="B4" s="46"/>
      <c r="C4" s="138"/>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4"/>
    </row>
    <row r="5" spans="1:84" ht="27" customHeight="1" x14ac:dyDescent="0.35">
      <c r="A5" s="155"/>
      <c r="B5" s="106" t="s">
        <v>364</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2"/>
    </row>
    <row r="6" spans="1:84" x14ac:dyDescent="0.35">
      <c r="A6" s="155"/>
      <c r="B6" s="39" t="s">
        <v>262</v>
      </c>
      <c r="C6" s="237" t="s">
        <v>261</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v>173.34931270968204</v>
      </c>
      <c r="AI6" s="161">
        <v>170.93805530193646</v>
      </c>
      <c r="AJ6" s="161">
        <v>172.71571716512153</v>
      </c>
      <c r="AK6" s="161">
        <v>180.96016520167842</v>
      </c>
      <c r="AL6" s="161">
        <v>195.81567706171015</v>
      </c>
      <c r="AM6" s="161">
        <v>206.03089790586188</v>
      </c>
      <c r="AN6" s="161">
        <v>211.65201751958776</v>
      </c>
      <c r="AO6" s="161">
        <v>228.84195855638038</v>
      </c>
      <c r="AP6" s="161">
        <v>238.39300911436627</v>
      </c>
      <c r="AQ6" s="161">
        <v>252.05447131922614</v>
      </c>
      <c r="AR6" s="161">
        <v>255.20737718954743</v>
      </c>
      <c r="AS6" s="161">
        <v>257.55749925314797</v>
      </c>
      <c r="AT6" s="161">
        <v>279.43571315022535</v>
      </c>
      <c r="AU6" s="161">
        <v>321.89677578192436</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0</v>
      </c>
      <c r="BR6" s="161">
        <v>0</v>
      </c>
      <c r="BS6" s="161">
        <v>0</v>
      </c>
      <c r="BT6" s="161">
        <v>0</v>
      </c>
      <c r="BU6" s="161">
        <v>0</v>
      </c>
      <c r="BV6" s="161">
        <v>0</v>
      </c>
      <c r="BW6" s="161">
        <v>0</v>
      </c>
      <c r="BX6" s="161">
        <v>0</v>
      </c>
      <c r="BY6" s="161">
        <v>0</v>
      </c>
      <c r="BZ6" s="161">
        <v>0</v>
      </c>
      <c r="CA6" s="161">
        <v>0</v>
      </c>
      <c r="CB6" s="161">
        <v>0</v>
      </c>
      <c r="CC6" s="161">
        <v>0</v>
      </c>
      <c r="CD6" s="161">
        <v>0</v>
      </c>
      <c r="CE6" s="161">
        <v>0</v>
      </c>
      <c r="CF6" s="162">
        <v>0</v>
      </c>
    </row>
    <row r="7" spans="1:84" x14ac:dyDescent="0.35">
      <c r="A7" s="155"/>
      <c r="B7" s="39" t="s">
        <v>365</v>
      </c>
      <c r="C7" s="237" t="s">
        <v>261</v>
      </c>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v>10706.856096064361</v>
      </c>
      <c r="AI7" s="161">
        <v>14419.09289423289</v>
      </c>
      <c r="AJ7" s="161">
        <v>12856.663266721198</v>
      </c>
      <c r="AK7" s="161">
        <v>13345.902746352487</v>
      </c>
      <c r="AL7" s="161">
        <v>13521.760148137557</v>
      </c>
      <c r="AM7" s="161">
        <v>14090.94101188234</v>
      </c>
      <c r="AN7" s="161">
        <v>14291.762912392158</v>
      </c>
      <c r="AO7" s="161">
        <v>14189.502338680619</v>
      </c>
      <c r="AP7" s="161">
        <v>13811.698055472232</v>
      </c>
      <c r="AQ7" s="161">
        <v>13329.168776186834</v>
      </c>
      <c r="AR7" s="161">
        <v>12305.033672274458</v>
      </c>
      <c r="AS7" s="161">
        <v>11490.7267395854</v>
      </c>
      <c r="AT7" s="161">
        <v>10785.853798177721</v>
      </c>
      <c r="AU7" s="161">
        <v>11476.516866189006</v>
      </c>
      <c r="AV7" s="161">
        <v>12227.466258589404</v>
      </c>
      <c r="AW7" s="161">
        <v>12643.825664821938</v>
      </c>
      <c r="AX7" s="161">
        <v>12580.224510342907</v>
      </c>
      <c r="AY7" s="161">
        <v>12647.447879949554</v>
      </c>
      <c r="AZ7" s="161">
        <v>12784.283409857619</v>
      </c>
      <c r="BA7" s="161">
        <v>13057.057136121097</v>
      </c>
      <c r="BB7" s="161">
        <v>13256.578429733132</v>
      </c>
      <c r="BC7" s="161">
        <v>14854.535414708249</v>
      </c>
      <c r="BD7" s="161">
        <v>15372.322658795381</v>
      </c>
      <c r="BE7" s="161">
        <v>15352.581600123161</v>
      </c>
      <c r="BF7" s="161">
        <v>15267.26370229661</v>
      </c>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2"/>
    </row>
    <row r="8" spans="1:84" x14ac:dyDescent="0.35">
      <c r="A8" s="155"/>
      <c r="B8" s="39" t="s">
        <v>272</v>
      </c>
      <c r="C8" s="237" t="s">
        <v>261</v>
      </c>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v>0</v>
      </c>
      <c r="AI8" s="161">
        <v>0</v>
      </c>
      <c r="AJ8" s="161">
        <v>0</v>
      </c>
      <c r="AK8" s="161">
        <v>0</v>
      </c>
      <c r="AL8" s="161">
        <v>0</v>
      </c>
      <c r="AM8" s="161">
        <v>0</v>
      </c>
      <c r="AN8" s="161">
        <v>0</v>
      </c>
      <c r="AO8" s="161">
        <v>0</v>
      </c>
      <c r="AP8" s="161">
        <v>0</v>
      </c>
      <c r="AQ8" s="161">
        <v>0</v>
      </c>
      <c r="AR8" s="161">
        <v>0</v>
      </c>
      <c r="AS8" s="161">
        <v>0</v>
      </c>
      <c r="AT8" s="161">
        <v>0</v>
      </c>
      <c r="AU8" s="161">
        <v>0</v>
      </c>
      <c r="AV8" s="161">
        <v>475.43354573552858</v>
      </c>
      <c r="AW8" s="161">
        <v>649.4435476071053</v>
      </c>
      <c r="AX8" s="161">
        <v>717.31815511276136</v>
      </c>
      <c r="AY8" s="161">
        <v>832.83651621996148</v>
      </c>
      <c r="AZ8" s="161">
        <v>816.37908787350113</v>
      </c>
      <c r="BA8" s="161">
        <v>900.05445009171103</v>
      </c>
      <c r="BB8" s="161">
        <v>960.55518743621633</v>
      </c>
      <c r="BC8" s="161">
        <v>1015.6714341522569</v>
      </c>
      <c r="BD8" s="161">
        <v>1077.5960567273346</v>
      </c>
      <c r="BE8" s="161">
        <v>1175.8504374048148</v>
      </c>
      <c r="BF8" s="161">
        <v>1300.9548380866313</v>
      </c>
      <c r="BG8" s="161">
        <v>1324.2989079939507</v>
      </c>
      <c r="BH8" s="161">
        <v>1364.4052911142721</v>
      </c>
      <c r="BI8" s="161">
        <v>1456.7991021526295</v>
      </c>
      <c r="BJ8" s="161">
        <v>1494.0045439398518</v>
      </c>
      <c r="BK8" s="161">
        <v>1559.392132897231</v>
      </c>
      <c r="BL8" s="161">
        <v>1600.8940419851087</v>
      </c>
      <c r="BM8" s="161">
        <v>1702.5775931700762</v>
      </c>
      <c r="BN8" s="161">
        <v>1710.4776950949524</v>
      </c>
      <c r="BO8" s="161">
        <v>1811.046328035954</v>
      </c>
      <c r="BP8" s="161">
        <v>1881.1001855378806</v>
      </c>
      <c r="BQ8" s="161">
        <v>1942.1717800841279</v>
      </c>
      <c r="BR8" s="161">
        <v>2251.766403335806</v>
      </c>
      <c r="BS8" s="161">
        <v>2388.52560965257</v>
      </c>
      <c r="BT8" s="161">
        <v>2414.6592522619148</v>
      </c>
      <c r="BU8" s="161">
        <v>2462.7896165686057</v>
      </c>
      <c r="BV8" s="161">
        <v>2594.8430997972064</v>
      </c>
      <c r="BW8" s="161">
        <v>2756.8701541099813</v>
      </c>
      <c r="BX8" s="161">
        <v>2554.7779580138586</v>
      </c>
      <c r="BY8" s="161">
        <v>2802.5365700995144</v>
      </c>
      <c r="BZ8" s="161">
        <v>3076.8337657025727</v>
      </c>
      <c r="CA8" s="161">
        <v>3619.8902593825105</v>
      </c>
      <c r="CB8" s="161">
        <v>4242.4579223835653</v>
      </c>
      <c r="CC8" s="161">
        <v>4668.3878158489097</v>
      </c>
      <c r="CD8" s="161">
        <v>5074.4536523791176</v>
      </c>
      <c r="CE8" s="161">
        <v>5455.0940535390801</v>
      </c>
      <c r="CF8" s="162">
        <v>5795.9646599002808</v>
      </c>
    </row>
    <row r="9" spans="1:84" x14ac:dyDescent="0.35">
      <c r="A9" s="155"/>
      <c r="B9" s="39" t="s">
        <v>366</v>
      </c>
      <c r="C9" s="237" t="s">
        <v>270</v>
      </c>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v>0</v>
      </c>
      <c r="AI9" s="161">
        <v>0</v>
      </c>
      <c r="AJ9" s="161">
        <v>0</v>
      </c>
      <c r="AK9" s="161">
        <v>0</v>
      </c>
      <c r="AL9" s="161">
        <v>0</v>
      </c>
      <c r="AM9" s="161">
        <v>0</v>
      </c>
      <c r="AN9" s="161">
        <v>0</v>
      </c>
      <c r="AO9" s="161">
        <v>0</v>
      </c>
      <c r="AP9" s="161">
        <v>0</v>
      </c>
      <c r="AQ9" s="161">
        <v>0</v>
      </c>
      <c r="AR9" s="161">
        <v>0</v>
      </c>
      <c r="AS9" s="161">
        <v>0</v>
      </c>
      <c r="AT9" s="161">
        <v>0</v>
      </c>
      <c r="AU9" s="161">
        <v>0</v>
      </c>
      <c r="AV9" s="161">
        <v>1.342352912721408</v>
      </c>
      <c r="AW9" s="161">
        <v>3.2386890315257957</v>
      </c>
      <c r="AX9" s="161">
        <v>5.0592045586169192</v>
      </c>
      <c r="AY9" s="161">
        <v>7.7487476274729525</v>
      </c>
      <c r="AZ9" s="161">
        <v>13.601883958851454</v>
      </c>
      <c r="BA9" s="161">
        <v>17.125137078357028</v>
      </c>
      <c r="BB9" s="161">
        <v>19.632711480586085</v>
      </c>
      <c r="BC9" s="161">
        <v>16.777990598261752</v>
      </c>
      <c r="BD9" s="161">
        <v>0</v>
      </c>
      <c r="BE9" s="161">
        <v>0</v>
      </c>
      <c r="BF9" s="161">
        <v>0</v>
      </c>
      <c r="BG9" s="161">
        <v>0</v>
      </c>
      <c r="BH9" s="161">
        <v>0</v>
      </c>
      <c r="BI9" s="161">
        <v>0</v>
      </c>
      <c r="BJ9" s="161">
        <v>0</v>
      </c>
      <c r="BK9" s="161">
        <v>0</v>
      </c>
      <c r="BL9" s="161">
        <v>0</v>
      </c>
      <c r="BM9" s="161">
        <v>0</v>
      </c>
      <c r="BN9" s="161">
        <v>0</v>
      </c>
      <c r="BO9" s="161">
        <v>0</v>
      </c>
      <c r="BP9" s="161">
        <v>0</v>
      </c>
      <c r="BQ9" s="161">
        <v>0</v>
      </c>
      <c r="BR9" s="161">
        <v>0</v>
      </c>
      <c r="BS9" s="161">
        <v>0</v>
      </c>
      <c r="BT9" s="161">
        <v>0</v>
      </c>
      <c r="BU9" s="161">
        <v>0</v>
      </c>
      <c r="BV9" s="161">
        <v>0</v>
      </c>
      <c r="BW9" s="161">
        <v>0</v>
      </c>
      <c r="BX9" s="161">
        <v>0</v>
      </c>
      <c r="BY9" s="161">
        <v>0</v>
      </c>
      <c r="BZ9" s="161">
        <v>0</v>
      </c>
      <c r="CA9" s="161">
        <v>0</v>
      </c>
      <c r="CB9" s="161">
        <v>0</v>
      </c>
      <c r="CC9" s="161">
        <v>0</v>
      </c>
      <c r="CD9" s="161">
        <v>0</v>
      </c>
      <c r="CE9" s="161">
        <v>0</v>
      </c>
      <c r="CF9" s="162">
        <v>0</v>
      </c>
    </row>
    <row r="10" spans="1:84" x14ac:dyDescent="0.35">
      <c r="A10" s="155"/>
      <c r="B10" s="61" t="s">
        <v>278</v>
      </c>
      <c r="C10" s="237" t="s">
        <v>270</v>
      </c>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v>86.416875428108511</v>
      </c>
      <c r="AI10" s="161">
        <v>82.200683370279151</v>
      </c>
      <c r="AJ10" s="161">
        <v>105.7516325996974</v>
      </c>
      <c r="AK10" s="161">
        <v>148.0766460499633</v>
      </c>
      <c r="AL10" s="161">
        <v>193.53706682205208</v>
      </c>
      <c r="AM10" s="161">
        <v>238.92249451428088</v>
      </c>
      <c r="AN10" s="161">
        <v>230.15723498473352</v>
      </c>
      <c r="AO10" s="161">
        <v>224.84465121229408</v>
      </c>
      <c r="AP10" s="161">
        <v>267.61459959355403</v>
      </c>
      <c r="AQ10" s="161">
        <v>283.20712887998047</v>
      </c>
      <c r="AR10" s="161">
        <v>562.85865362217976</v>
      </c>
      <c r="AS10" s="161">
        <v>597.30496220328769</v>
      </c>
      <c r="AT10" s="161">
        <v>650.74843465261301</v>
      </c>
      <c r="AU10" s="161">
        <v>791.22391047788358</v>
      </c>
      <c r="AV10" s="161">
        <v>1059.6530993608835</v>
      </c>
      <c r="AW10" s="161">
        <v>1277.0212493336105</v>
      </c>
      <c r="AX10" s="161">
        <v>1465.889039044624</v>
      </c>
      <c r="AY10" s="161">
        <v>1653.2678642479732</v>
      </c>
      <c r="AZ10" s="161">
        <v>1868.2007006647084</v>
      </c>
      <c r="BA10" s="161">
        <v>2061.6831553822376</v>
      </c>
      <c r="BB10" s="161">
        <v>2110.3790539221632</v>
      </c>
      <c r="BC10" s="161">
        <v>1709.0024941043889</v>
      </c>
      <c r="BD10" s="161">
        <v>1.5260047529897454</v>
      </c>
      <c r="BE10" s="161">
        <v>0</v>
      </c>
      <c r="BF10" s="161">
        <v>0</v>
      </c>
      <c r="BG10" s="161">
        <v>7.1484491309603312E-2</v>
      </c>
      <c r="BH10" s="161">
        <v>0</v>
      </c>
      <c r="BI10" s="161">
        <v>0</v>
      </c>
      <c r="BJ10" s="161">
        <v>0</v>
      </c>
      <c r="BK10" s="161">
        <v>0</v>
      </c>
      <c r="BL10" s="161">
        <v>0</v>
      </c>
      <c r="BM10" s="161">
        <v>0</v>
      </c>
      <c r="BN10" s="161">
        <v>0</v>
      </c>
      <c r="BO10" s="161">
        <v>0</v>
      </c>
      <c r="BP10" s="161">
        <v>0</v>
      </c>
      <c r="BQ10" s="161">
        <v>0</v>
      </c>
      <c r="BR10" s="161">
        <v>0</v>
      </c>
      <c r="BS10" s="161">
        <v>0</v>
      </c>
      <c r="BT10" s="161">
        <v>0</v>
      </c>
      <c r="BU10" s="161">
        <v>0</v>
      </c>
      <c r="BV10" s="161">
        <v>0</v>
      </c>
      <c r="BW10" s="161">
        <v>0</v>
      </c>
      <c r="BX10" s="161">
        <v>0</v>
      </c>
      <c r="BY10" s="161">
        <v>0</v>
      </c>
      <c r="BZ10" s="161">
        <v>0</v>
      </c>
      <c r="CA10" s="161">
        <v>0</v>
      </c>
      <c r="CB10" s="161">
        <v>0</v>
      </c>
      <c r="CC10" s="161">
        <v>0</v>
      </c>
      <c r="CD10" s="161">
        <v>0</v>
      </c>
      <c r="CE10" s="161">
        <v>0</v>
      </c>
      <c r="CF10" s="162">
        <v>0</v>
      </c>
    </row>
    <row r="11" spans="1:84" ht="24.75" customHeight="1" x14ac:dyDescent="0.35">
      <c r="A11" s="155"/>
      <c r="B11" s="61" t="s">
        <v>281</v>
      </c>
      <c r="C11" s="237" t="s">
        <v>264</v>
      </c>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v>11.909739817646676</v>
      </c>
      <c r="AI11" s="161">
        <v>10.190171656701688</v>
      </c>
      <c r="AJ11" s="161">
        <v>8.556847432093976</v>
      </c>
      <c r="AK11" s="161">
        <v>7.7412428923158281</v>
      </c>
      <c r="AL11" s="161">
        <v>7.2096828302519631</v>
      </c>
      <c r="AM11" s="161">
        <v>6.882022472225807</v>
      </c>
      <c r="AN11" s="161">
        <v>6.5021669301147211</v>
      </c>
      <c r="AO11" s="161">
        <v>3.0833338415212124</v>
      </c>
      <c r="AP11" s="161">
        <v>5.9264956256049057</v>
      </c>
      <c r="AQ11" s="161">
        <v>4.0153825489831032</v>
      </c>
      <c r="AR11" s="161">
        <v>3.5444351795823414</v>
      </c>
      <c r="AS11" s="161">
        <v>3.2870036423484836</v>
      </c>
      <c r="AT11" s="161">
        <v>3.4709826893367879</v>
      </c>
      <c r="AU11" s="161">
        <v>3.1047050008448025</v>
      </c>
      <c r="AV11" s="161">
        <v>4.1078765314172045</v>
      </c>
      <c r="AW11" s="161">
        <v>1.9970034529212164</v>
      </c>
      <c r="AX11" s="161">
        <v>1.9645261797866833</v>
      </c>
      <c r="AY11" s="161">
        <v>3.2769527984061337</v>
      </c>
      <c r="AZ11" s="161">
        <v>2.7552608816251136</v>
      </c>
      <c r="BA11" s="161">
        <v>2.8957256327433161</v>
      </c>
      <c r="BB11" s="161">
        <v>3.2292124139093743</v>
      </c>
      <c r="BC11" s="161">
        <v>2.4370970985375608</v>
      </c>
      <c r="BD11" s="161">
        <v>2.5775733598671633</v>
      </c>
      <c r="BE11" s="161">
        <v>2.8215958431958503</v>
      </c>
      <c r="BF11" s="161">
        <v>2.7321201283220509</v>
      </c>
      <c r="BG11" s="161">
        <v>0</v>
      </c>
      <c r="BH11" s="161">
        <v>0</v>
      </c>
      <c r="BI11" s="161">
        <v>0</v>
      </c>
      <c r="BJ11" s="161">
        <v>0</v>
      </c>
      <c r="BK11" s="161">
        <v>0</v>
      </c>
      <c r="BL11" s="161">
        <v>0</v>
      </c>
      <c r="BM11" s="161">
        <v>0</v>
      </c>
      <c r="BN11" s="161">
        <v>0</v>
      </c>
      <c r="BO11" s="161">
        <v>0</v>
      </c>
      <c r="BP11" s="161">
        <v>0</v>
      </c>
      <c r="BQ11" s="161">
        <v>0</v>
      </c>
      <c r="BR11" s="161">
        <v>0</v>
      </c>
      <c r="BS11" s="161">
        <v>0</v>
      </c>
      <c r="BT11" s="161">
        <v>0</v>
      </c>
      <c r="BU11" s="161">
        <v>0</v>
      </c>
      <c r="BV11" s="161">
        <v>0</v>
      </c>
      <c r="BW11" s="161">
        <v>0</v>
      </c>
      <c r="BX11" s="161">
        <v>0</v>
      </c>
      <c r="BY11" s="161">
        <v>0</v>
      </c>
      <c r="BZ11" s="161">
        <v>0</v>
      </c>
      <c r="CA11" s="161">
        <v>0</v>
      </c>
      <c r="CB11" s="161">
        <v>0</v>
      </c>
      <c r="CC11" s="161">
        <v>0</v>
      </c>
      <c r="CD11" s="161">
        <v>0</v>
      </c>
      <c r="CE11" s="161">
        <v>0</v>
      </c>
      <c r="CF11" s="162">
        <v>0</v>
      </c>
    </row>
    <row r="12" spans="1:84" x14ac:dyDescent="0.35">
      <c r="A12" s="155"/>
      <c r="B12" s="39" t="s">
        <v>367</v>
      </c>
      <c r="C12" s="237" t="s">
        <v>270</v>
      </c>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v>1712.0623988790674</v>
      </c>
      <c r="AI12" s="161">
        <v>1539.125850387361</v>
      </c>
      <c r="AJ12" s="161">
        <v>1693.7665373472014</v>
      </c>
      <c r="AK12" s="161">
        <v>2184.4414552041421</v>
      </c>
      <c r="AL12" s="161">
        <v>2723.3373081522523</v>
      </c>
      <c r="AM12" s="161">
        <v>3038.284108952575</v>
      </c>
      <c r="AN12" s="161">
        <v>3318.610411961743</v>
      </c>
      <c r="AO12" s="161">
        <v>3614.0363765260781</v>
      </c>
      <c r="AP12" s="161">
        <v>3690.9490570109883</v>
      </c>
      <c r="AQ12" s="161">
        <v>3615.7781544027507</v>
      </c>
      <c r="AR12" s="161">
        <v>3466.7379970200213</v>
      </c>
      <c r="AS12" s="161">
        <v>3438.0172822460304</v>
      </c>
      <c r="AT12" s="161">
        <v>3583.5817802984152</v>
      </c>
      <c r="AU12" s="161">
        <v>4398.6264897823858</v>
      </c>
      <c r="AV12" s="161">
        <v>5317.5681414895025</v>
      </c>
      <c r="AW12" s="161">
        <v>5735.1495275011712</v>
      </c>
      <c r="AX12" s="161">
        <v>5473.0068812127774</v>
      </c>
      <c r="AY12" s="161">
        <v>5225.5115701951609</v>
      </c>
      <c r="AZ12" s="161">
        <v>4490.6377844508288</v>
      </c>
      <c r="BA12" s="161">
        <v>3968.6932932305681</v>
      </c>
      <c r="BB12" s="161">
        <v>3926.1680410728077</v>
      </c>
      <c r="BC12" s="161">
        <v>4275.2421673996587</v>
      </c>
      <c r="BD12" s="161">
        <v>5226.977937663848</v>
      </c>
      <c r="BE12" s="161">
        <v>5804.1054128061132</v>
      </c>
      <c r="BF12" s="161">
        <v>6238.2732769511877</v>
      </c>
      <c r="BG12" s="161">
        <v>6262.7834367328605</v>
      </c>
      <c r="BH12" s="161">
        <v>5310.9621368109247</v>
      </c>
      <c r="BI12" s="161">
        <v>3983.5622055273275</v>
      </c>
      <c r="BJ12" s="161">
        <v>3148.6974922765444</v>
      </c>
      <c r="BK12" s="161">
        <v>2605.691586116759</v>
      </c>
      <c r="BL12" s="161">
        <v>2107.1731132287573</v>
      </c>
      <c r="BM12" s="161">
        <v>1252.5060470074811</v>
      </c>
      <c r="BN12" s="161">
        <v>887.64485640491455</v>
      </c>
      <c r="BO12" s="161">
        <v>621.34032077510165</v>
      </c>
      <c r="BP12" s="161">
        <v>395.35814553048226</v>
      </c>
      <c r="BQ12" s="161">
        <v>228.505388301246</v>
      </c>
      <c r="BR12" s="161">
        <v>156.67971600254273</v>
      </c>
      <c r="BS12" s="161">
        <v>104.44107890498164</v>
      </c>
      <c r="BT12" s="161">
        <v>75.323166516066323</v>
      </c>
      <c r="BU12" s="161">
        <v>53.399324386216463</v>
      </c>
      <c r="BV12" s="161">
        <v>40.11264028843992</v>
      </c>
      <c r="BW12" s="161">
        <v>21.17218799958447</v>
      </c>
      <c r="BX12" s="161">
        <v>12.255852172625554</v>
      </c>
      <c r="BY12" s="161">
        <v>7.5099172443770801</v>
      </c>
      <c r="BZ12" s="161">
        <v>4.2105035339593355</v>
      </c>
      <c r="CA12" s="161">
        <v>2.2803924539423783</v>
      </c>
      <c r="CB12" s="161">
        <v>0.39144910768549285</v>
      </c>
      <c r="CC12" s="161">
        <v>0</v>
      </c>
      <c r="CD12" s="161">
        <v>0</v>
      </c>
      <c r="CE12" s="161">
        <v>0</v>
      </c>
      <c r="CF12" s="162">
        <v>0</v>
      </c>
    </row>
    <row r="13" spans="1:84" x14ac:dyDescent="0.35">
      <c r="A13" s="155"/>
      <c r="B13" s="39" t="s">
        <v>368</v>
      </c>
      <c r="C13" s="237" t="s">
        <v>270</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v>0</v>
      </c>
      <c r="AI13" s="161">
        <v>0</v>
      </c>
      <c r="AJ13" s="161">
        <v>0</v>
      </c>
      <c r="AK13" s="161">
        <v>0</v>
      </c>
      <c r="AL13" s="161">
        <v>0</v>
      </c>
      <c r="AM13" s="161">
        <v>0</v>
      </c>
      <c r="AN13" s="161">
        <v>0</v>
      </c>
      <c r="AO13" s="161">
        <v>0</v>
      </c>
      <c r="AP13" s="161">
        <v>0</v>
      </c>
      <c r="AQ13" s="161">
        <v>0</v>
      </c>
      <c r="AR13" s="161">
        <v>0</v>
      </c>
      <c r="AS13" s="161">
        <v>0</v>
      </c>
      <c r="AT13" s="161">
        <v>0</v>
      </c>
      <c r="AU13" s="161">
        <v>0</v>
      </c>
      <c r="AV13" s="161">
        <v>0</v>
      </c>
      <c r="AW13" s="161">
        <v>0</v>
      </c>
      <c r="AX13" s="161">
        <v>0</v>
      </c>
      <c r="AY13" s="161">
        <v>0</v>
      </c>
      <c r="AZ13" s="161">
        <v>394.65892714971835</v>
      </c>
      <c r="BA13" s="161">
        <v>607.88133511787169</v>
      </c>
      <c r="BB13" s="161">
        <v>554.25424099176098</v>
      </c>
      <c r="BC13" s="161">
        <v>511.09100300456572</v>
      </c>
      <c r="BD13" s="161">
        <v>541.43242063325397</v>
      </c>
      <c r="BE13" s="161">
        <v>495.73916472568408</v>
      </c>
      <c r="BF13" s="161">
        <v>494.6454803542249</v>
      </c>
      <c r="BG13" s="161">
        <v>427.03351655755631</v>
      </c>
      <c r="BH13" s="161">
        <v>231.49346585408227</v>
      </c>
      <c r="BI13" s="161">
        <v>38.043437447315476</v>
      </c>
      <c r="BJ13" s="161">
        <v>18.77639116086706</v>
      </c>
      <c r="BK13" s="161">
        <v>0</v>
      </c>
      <c r="BL13" s="161">
        <v>0</v>
      </c>
      <c r="BM13" s="161">
        <v>0</v>
      </c>
      <c r="BN13" s="161">
        <v>0</v>
      </c>
      <c r="BO13" s="161">
        <v>0</v>
      </c>
      <c r="BP13" s="161">
        <v>0</v>
      </c>
      <c r="BQ13" s="161">
        <v>0</v>
      </c>
      <c r="BR13" s="161">
        <v>0</v>
      </c>
      <c r="BS13" s="161">
        <v>0</v>
      </c>
      <c r="BT13" s="161">
        <v>0</v>
      </c>
      <c r="BU13" s="161">
        <v>0</v>
      </c>
      <c r="BV13" s="161">
        <v>0</v>
      </c>
      <c r="BW13" s="161">
        <v>0</v>
      </c>
      <c r="BX13" s="161">
        <v>0</v>
      </c>
      <c r="BY13" s="161">
        <v>0</v>
      </c>
      <c r="BZ13" s="161">
        <v>0</v>
      </c>
      <c r="CA13" s="161">
        <v>0</v>
      </c>
      <c r="CB13" s="161">
        <v>0</v>
      </c>
      <c r="CC13" s="161">
        <v>0</v>
      </c>
      <c r="CD13" s="161">
        <v>0</v>
      </c>
      <c r="CE13" s="161">
        <v>0</v>
      </c>
      <c r="CF13" s="162">
        <v>0</v>
      </c>
    </row>
    <row r="14" spans="1:84" x14ac:dyDescent="0.35">
      <c r="A14" s="155"/>
      <c r="B14" s="39" t="s">
        <v>369</v>
      </c>
      <c r="C14" s="237" t="s">
        <v>261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v>54.198230183394614</v>
      </c>
      <c r="AI14" s="161">
        <v>59.308002723197312</v>
      </c>
      <c r="AJ14" s="161">
        <v>58.315917913202568</v>
      </c>
      <c r="AK14" s="161">
        <v>60.343721518250028</v>
      </c>
      <c r="AL14" s="161">
        <v>63.226574394454452</v>
      </c>
      <c r="AM14" s="161">
        <v>64.595251890383366</v>
      </c>
      <c r="AN14" s="161">
        <v>61.552411584910317</v>
      </c>
      <c r="AO14" s="161">
        <v>59.992229147510834</v>
      </c>
      <c r="AP14" s="161">
        <v>60.877318528849621</v>
      </c>
      <c r="AQ14" s="161">
        <v>59.848589971695425</v>
      </c>
      <c r="AR14" s="161">
        <v>58.70839373966453</v>
      </c>
      <c r="AS14" s="161">
        <v>57.994261213868675</v>
      </c>
      <c r="AT14" s="161">
        <v>59.146056196046516</v>
      </c>
      <c r="AU14" s="161">
        <v>64.565169516513635</v>
      </c>
      <c r="AV14" s="161">
        <v>4.0414462834472795</v>
      </c>
      <c r="AW14" s="161">
        <v>0</v>
      </c>
      <c r="AX14" s="161">
        <v>0</v>
      </c>
      <c r="AY14" s="161">
        <v>0</v>
      </c>
      <c r="AZ14" s="161">
        <v>0</v>
      </c>
      <c r="BA14" s="161">
        <v>0</v>
      </c>
      <c r="BB14" s="161">
        <v>0</v>
      </c>
      <c r="BC14" s="161">
        <v>0</v>
      </c>
      <c r="BD14" s="161">
        <v>0</v>
      </c>
      <c r="BE14" s="161">
        <v>0</v>
      </c>
      <c r="BF14" s="161">
        <v>0</v>
      </c>
      <c r="BG14" s="161">
        <v>0</v>
      </c>
      <c r="BH14" s="161">
        <v>0</v>
      </c>
      <c r="BI14" s="161">
        <v>0</v>
      </c>
      <c r="BJ14" s="161">
        <v>0</v>
      </c>
      <c r="BK14" s="161">
        <v>0</v>
      </c>
      <c r="BL14" s="161">
        <v>0</v>
      </c>
      <c r="BM14" s="161">
        <v>0</v>
      </c>
      <c r="BN14" s="161">
        <v>0</v>
      </c>
      <c r="BO14" s="161">
        <v>0</v>
      </c>
      <c r="BP14" s="161">
        <v>0</v>
      </c>
      <c r="BQ14" s="161">
        <v>0</v>
      </c>
      <c r="BR14" s="161">
        <v>0</v>
      </c>
      <c r="BS14" s="161">
        <v>0</v>
      </c>
      <c r="BT14" s="161">
        <v>0</v>
      </c>
      <c r="BU14" s="161">
        <v>0</v>
      </c>
      <c r="BV14" s="161">
        <v>0</v>
      </c>
      <c r="BW14" s="161">
        <v>0</v>
      </c>
      <c r="BX14" s="161">
        <v>0</v>
      </c>
      <c r="BY14" s="161">
        <v>0</v>
      </c>
      <c r="BZ14" s="161">
        <v>0</v>
      </c>
      <c r="CA14" s="161">
        <v>0</v>
      </c>
      <c r="CB14" s="161">
        <v>0</v>
      </c>
      <c r="CC14" s="161">
        <v>0</v>
      </c>
      <c r="CD14" s="161">
        <v>0</v>
      </c>
      <c r="CE14" s="161">
        <v>0</v>
      </c>
      <c r="CF14" s="162">
        <v>0</v>
      </c>
    </row>
    <row r="15" spans="1:84" x14ac:dyDescent="0.35">
      <c r="A15" s="155"/>
      <c r="B15" s="39" t="s">
        <v>111</v>
      </c>
      <c r="C15" s="237" t="s">
        <v>261</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v>0</v>
      </c>
      <c r="AI15" s="161">
        <v>0</v>
      </c>
      <c r="AJ15" s="161">
        <v>0</v>
      </c>
      <c r="AK15" s="161">
        <v>0</v>
      </c>
      <c r="AL15" s="161">
        <v>0</v>
      </c>
      <c r="AM15" s="161">
        <v>0</v>
      </c>
      <c r="AN15" s="161">
        <v>0</v>
      </c>
      <c r="AO15" s="161">
        <v>0</v>
      </c>
      <c r="AP15" s="161">
        <v>0</v>
      </c>
      <c r="AQ15" s="161">
        <v>0</v>
      </c>
      <c r="AR15" s="161">
        <v>0</v>
      </c>
      <c r="AS15" s="161">
        <v>0</v>
      </c>
      <c r="AT15" s="161">
        <v>0</v>
      </c>
      <c r="AU15" s="161">
        <v>0</v>
      </c>
      <c r="AV15" s="161">
        <v>0</v>
      </c>
      <c r="AW15" s="161">
        <v>5.192208977595162E-2</v>
      </c>
      <c r="AX15" s="161">
        <v>3.3396945056373618E-2</v>
      </c>
      <c r="AY15" s="161">
        <v>0</v>
      </c>
      <c r="AZ15" s="161">
        <v>1.6575767335979961E-2</v>
      </c>
      <c r="BA15" s="161">
        <v>2.2104775822468063E-2</v>
      </c>
      <c r="BB15" s="161">
        <v>0</v>
      </c>
      <c r="BC15" s="161">
        <v>0.10759810589569804</v>
      </c>
      <c r="BD15" s="161">
        <v>107.81428404832803</v>
      </c>
      <c r="BE15" s="161">
        <v>11.388909085396921</v>
      </c>
      <c r="BF15" s="161">
        <v>0.96944799867914744</v>
      </c>
      <c r="BG15" s="161">
        <v>0.79770285053551038</v>
      </c>
      <c r="BH15" s="161">
        <v>0.69505880313968471</v>
      </c>
      <c r="BI15" s="161">
        <v>0.78851191716692937</v>
      </c>
      <c r="BJ15" s="161">
        <v>0.59748454853442723</v>
      </c>
      <c r="BK15" s="161">
        <v>0.29993365402772537</v>
      </c>
      <c r="BL15" s="161">
        <v>0</v>
      </c>
      <c r="BM15" s="161">
        <v>0.41632496110340866</v>
      </c>
      <c r="BN15" s="161">
        <v>0.12826433314963556</v>
      </c>
      <c r="BO15" s="161">
        <v>0</v>
      </c>
      <c r="BP15" s="161">
        <v>0</v>
      </c>
      <c r="BQ15" s="161">
        <v>2.8016595564637413E-4</v>
      </c>
      <c r="BR15" s="161">
        <v>0.13112215104757219</v>
      </c>
      <c r="BS15" s="161">
        <v>0.31244525339762669</v>
      </c>
      <c r="BT15" s="161">
        <v>0.30549645449083646</v>
      </c>
      <c r="BU15" s="161">
        <v>0.45117926454716301</v>
      </c>
      <c r="BV15" s="161">
        <v>0.24547697974615026</v>
      </c>
      <c r="BW15" s="161">
        <v>0.35972268312238165</v>
      </c>
      <c r="BX15" s="161">
        <v>0.27291624269167492</v>
      </c>
      <c r="BY15" s="161">
        <v>0</v>
      </c>
      <c r="BZ15" s="161">
        <v>0</v>
      </c>
      <c r="CA15" s="161">
        <v>0</v>
      </c>
      <c r="CB15" s="161">
        <v>0</v>
      </c>
      <c r="CC15" s="161">
        <v>0</v>
      </c>
      <c r="CD15" s="161">
        <v>0</v>
      </c>
      <c r="CE15" s="161">
        <v>0</v>
      </c>
      <c r="CF15" s="162">
        <v>0</v>
      </c>
    </row>
    <row r="16" spans="1:84" ht="24.75" customHeight="1" x14ac:dyDescent="0.35">
      <c r="A16" s="155"/>
      <c r="B16" s="106" t="s">
        <v>370</v>
      </c>
      <c r="C16" s="237"/>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f t="shared" ref="AH16:BU16" si="0">SUM(AH6:AH15)</f>
        <v>12744.792653082261</v>
      </c>
      <c r="AI16" s="43">
        <f t="shared" si="0"/>
        <v>16280.855657672366</v>
      </c>
      <c r="AJ16" s="43">
        <f t="shared" si="0"/>
        <v>14895.769919178512</v>
      </c>
      <c r="AK16" s="43">
        <f t="shared" si="0"/>
        <v>15927.465977218837</v>
      </c>
      <c r="AL16" s="43">
        <f t="shared" si="0"/>
        <v>16704.886457398279</v>
      </c>
      <c r="AM16" s="43">
        <f t="shared" si="0"/>
        <v>17645.655787617667</v>
      </c>
      <c r="AN16" s="43">
        <f t="shared" si="0"/>
        <v>18120.237155373248</v>
      </c>
      <c r="AO16" s="43">
        <f t="shared" si="0"/>
        <v>18320.300887964404</v>
      </c>
      <c r="AP16" s="43">
        <f t="shared" si="0"/>
        <v>18075.458535345595</v>
      </c>
      <c r="AQ16" s="43">
        <f t="shared" si="0"/>
        <v>17544.072503309468</v>
      </c>
      <c r="AR16" s="43">
        <f t="shared" si="0"/>
        <v>16652.090529025452</v>
      </c>
      <c r="AS16" s="43">
        <f t="shared" si="0"/>
        <v>15844.887748144083</v>
      </c>
      <c r="AT16" s="43">
        <f t="shared" si="0"/>
        <v>15362.236765164358</v>
      </c>
      <c r="AU16" s="43">
        <f t="shared" si="0"/>
        <v>17055.93391674856</v>
      </c>
      <c r="AV16" s="43">
        <f t="shared" si="0"/>
        <v>19089.612720902904</v>
      </c>
      <c r="AW16" s="43">
        <f t="shared" si="0"/>
        <v>20310.727603838051</v>
      </c>
      <c r="AX16" s="43">
        <f t="shared" si="0"/>
        <v>20243.495713396529</v>
      </c>
      <c r="AY16" s="43">
        <f t="shared" si="0"/>
        <v>20370.089531038528</v>
      </c>
      <c r="AZ16" s="43">
        <f t="shared" si="0"/>
        <v>20370.53363060419</v>
      </c>
      <c r="BA16" s="43">
        <f t="shared" si="0"/>
        <v>20615.412337430411</v>
      </c>
      <c r="BB16" s="43">
        <f t="shared" si="0"/>
        <v>20830.796877050576</v>
      </c>
      <c r="BC16" s="43">
        <f t="shared" si="0"/>
        <v>22384.865199171814</v>
      </c>
      <c r="BD16" s="43">
        <f t="shared" si="0"/>
        <v>22330.246935980998</v>
      </c>
      <c r="BE16" s="43">
        <f t="shared" si="0"/>
        <v>22842.487119988364</v>
      </c>
      <c r="BF16" s="43">
        <f t="shared" si="0"/>
        <v>23304.838865815658</v>
      </c>
      <c r="BG16" s="43">
        <f t="shared" si="0"/>
        <v>8014.985048626213</v>
      </c>
      <c r="BH16" s="43">
        <f t="shared" si="0"/>
        <v>6907.5559525824192</v>
      </c>
      <c r="BI16" s="43">
        <f t="shared" si="0"/>
        <v>5479.1932570444396</v>
      </c>
      <c r="BJ16" s="43">
        <f t="shared" si="0"/>
        <v>4662.0759119257982</v>
      </c>
      <c r="BK16" s="43">
        <f t="shared" si="0"/>
        <v>4165.3836526680179</v>
      </c>
      <c r="BL16" s="43">
        <f t="shared" si="0"/>
        <v>3708.067155213866</v>
      </c>
      <c r="BM16" s="43">
        <f t="shared" si="0"/>
        <v>2955.4999651386606</v>
      </c>
      <c r="BN16" s="43">
        <f t="shared" si="0"/>
        <v>2598.2508158330165</v>
      </c>
      <c r="BO16" s="43">
        <f t="shared" si="0"/>
        <v>2432.3866488110557</v>
      </c>
      <c r="BP16" s="43">
        <f t="shared" si="0"/>
        <v>2276.4583310683629</v>
      </c>
      <c r="BQ16" s="43">
        <f t="shared" si="0"/>
        <v>2170.6774485513297</v>
      </c>
      <c r="BR16" s="43">
        <f t="shared" si="0"/>
        <v>2408.5772414893963</v>
      </c>
      <c r="BS16" s="43">
        <f t="shared" si="0"/>
        <v>2493.2791338109491</v>
      </c>
      <c r="BT16" s="43">
        <f t="shared" si="0"/>
        <v>2490.2879152324722</v>
      </c>
      <c r="BU16" s="43">
        <f t="shared" si="0"/>
        <v>2516.6401202193692</v>
      </c>
      <c r="BV16" s="43">
        <f t="shared" ref="BV16:CF16" si="1">SUM(BV6:BV15)</f>
        <v>2635.201217065392</v>
      </c>
      <c r="BW16" s="43">
        <f t="shared" si="1"/>
        <v>2778.4020647926882</v>
      </c>
      <c r="BX16" s="43">
        <f t="shared" si="1"/>
        <v>2567.3067264291758</v>
      </c>
      <c r="BY16" s="43">
        <f t="shared" si="1"/>
        <v>2810.0464873438914</v>
      </c>
      <c r="BZ16" s="43">
        <f t="shared" si="1"/>
        <v>3081.0442692365318</v>
      </c>
      <c r="CA16" s="43">
        <f t="shared" si="1"/>
        <v>3622.1706518364531</v>
      </c>
      <c r="CB16" s="43">
        <f t="shared" si="1"/>
        <v>4242.8493714912511</v>
      </c>
      <c r="CC16" s="43">
        <f t="shared" si="1"/>
        <v>4668.3878158489097</v>
      </c>
      <c r="CD16" s="43">
        <f t="shared" si="1"/>
        <v>5074.4536523791176</v>
      </c>
      <c r="CE16" s="43">
        <f t="shared" si="1"/>
        <v>5455.0940535390801</v>
      </c>
      <c r="CF16" s="44">
        <f t="shared" si="1"/>
        <v>5795.9646599002808</v>
      </c>
    </row>
    <row r="17" spans="1:87" x14ac:dyDescent="0.35">
      <c r="A17" s="155"/>
      <c r="B17" s="238" t="s">
        <v>371</v>
      </c>
      <c r="C17" s="237"/>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f>AH16-SUM(AH9:AH13,AH7)</f>
        <v>227.54754289307675</v>
      </c>
      <c r="AI17" s="43">
        <f t="shared" ref="AI17:CF17" si="2">AI16-SUM(AI9:AI13,AI7)</f>
        <v>230.24605802513361</v>
      </c>
      <c r="AJ17" s="43">
        <f t="shared" si="2"/>
        <v>231.03163507832141</v>
      </c>
      <c r="AK17" s="43">
        <f t="shared" si="2"/>
        <v>241.30388671992841</v>
      </c>
      <c r="AL17" s="43">
        <f t="shared" si="2"/>
        <v>259.0422514561651</v>
      </c>
      <c r="AM17" s="43">
        <f t="shared" si="2"/>
        <v>270.62614979624414</v>
      </c>
      <c r="AN17" s="43">
        <f t="shared" si="2"/>
        <v>273.20442910449856</v>
      </c>
      <c r="AO17" s="43">
        <f t="shared" si="2"/>
        <v>288.83418770389108</v>
      </c>
      <c r="AP17" s="43">
        <f t="shared" si="2"/>
        <v>299.27032764321484</v>
      </c>
      <c r="AQ17" s="43">
        <f t="shared" si="2"/>
        <v>311.90306129091914</v>
      </c>
      <c r="AR17" s="43">
        <f t="shared" si="2"/>
        <v>313.91577092921216</v>
      </c>
      <c r="AS17" s="43">
        <f t="shared" si="2"/>
        <v>315.55176046701672</v>
      </c>
      <c r="AT17" s="43">
        <f t="shared" si="2"/>
        <v>338.58176934627227</v>
      </c>
      <c r="AU17" s="43">
        <f t="shared" si="2"/>
        <v>386.4619452984407</v>
      </c>
      <c r="AV17" s="43">
        <f t="shared" si="2"/>
        <v>479.47499201897517</v>
      </c>
      <c r="AW17" s="43">
        <f t="shared" si="2"/>
        <v>649.49546969688527</v>
      </c>
      <c r="AX17" s="43">
        <f t="shared" si="2"/>
        <v>717.35155205781484</v>
      </c>
      <c r="AY17" s="43">
        <f t="shared" si="2"/>
        <v>832.83651621995887</v>
      </c>
      <c r="AZ17" s="43">
        <f t="shared" si="2"/>
        <v>816.39566364084021</v>
      </c>
      <c r="BA17" s="43">
        <f t="shared" si="2"/>
        <v>900.0765548675372</v>
      </c>
      <c r="BB17" s="43">
        <f t="shared" si="2"/>
        <v>960.55518743621724</v>
      </c>
      <c r="BC17" s="43">
        <f t="shared" si="2"/>
        <v>1015.7790322581532</v>
      </c>
      <c r="BD17" s="43">
        <f t="shared" si="2"/>
        <v>1185.4103407756593</v>
      </c>
      <c r="BE17" s="43">
        <f t="shared" si="2"/>
        <v>1187.2393464902088</v>
      </c>
      <c r="BF17" s="43">
        <f t="shared" si="2"/>
        <v>1301.9242860853155</v>
      </c>
      <c r="BG17" s="43">
        <f t="shared" si="2"/>
        <v>1325.0966108444863</v>
      </c>
      <c r="BH17" s="43">
        <f t="shared" si="2"/>
        <v>1365.1003499174121</v>
      </c>
      <c r="BI17" s="43">
        <f t="shared" si="2"/>
        <v>1457.5876140697965</v>
      </c>
      <c r="BJ17" s="43">
        <f t="shared" si="2"/>
        <v>1494.6020284883866</v>
      </c>
      <c r="BK17" s="43">
        <f t="shared" si="2"/>
        <v>1559.6920665512589</v>
      </c>
      <c r="BL17" s="43">
        <f t="shared" si="2"/>
        <v>1600.8940419851087</v>
      </c>
      <c r="BM17" s="43">
        <f t="shared" si="2"/>
        <v>1702.9939181311795</v>
      </c>
      <c r="BN17" s="43">
        <f t="shared" si="2"/>
        <v>1710.6059594281019</v>
      </c>
      <c r="BO17" s="43">
        <f t="shared" si="2"/>
        <v>1811.046328035954</v>
      </c>
      <c r="BP17" s="43">
        <f t="shared" si="2"/>
        <v>1881.1001855378806</v>
      </c>
      <c r="BQ17" s="43">
        <f t="shared" si="2"/>
        <v>1942.1720602500836</v>
      </c>
      <c r="BR17" s="43">
        <f t="shared" si="2"/>
        <v>2251.8975254868537</v>
      </c>
      <c r="BS17" s="43">
        <f t="shared" si="2"/>
        <v>2388.8380549059675</v>
      </c>
      <c r="BT17" s="43">
        <f t="shared" si="2"/>
        <v>2414.9647487164057</v>
      </c>
      <c r="BU17" s="43">
        <f t="shared" si="2"/>
        <v>2463.2407958331528</v>
      </c>
      <c r="BV17" s="43">
        <f t="shared" si="2"/>
        <v>2595.0885767769523</v>
      </c>
      <c r="BW17" s="43">
        <f t="shared" si="2"/>
        <v>2757.2298767931038</v>
      </c>
      <c r="BX17" s="43">
        <f t="shared" si="2"/>
        <v>2555.0508742565503</v>
      </c>
      <c r="BY17" s="43">
        <f t="shared" si="2"/>
        <v>2802.5365700995144</v>
      </c>
      <c r="BZ17" s="43">
        <f t="shared" si="2"/>
        <v>3076.8337657025727</v>
      </c>
      <c r="CA17" s="43">
        <f t="shared" si="2"/>
        <v>3619.8902593825105</v>
      </c>
      <c r="CB17" s="43">
        <f t="shared" si="2"/>
        <v>4242.4579223835653</v>
      </c>
      <c r="CC17" s="43">
        <f t="shared" si="2"/>
        <v>4668.3878158489097</v>
      </c>
      <c r="CD17" s="43">
        <f t="shared" si="2"/>
        <v>5074.4536523791176</v>
      </c>
      <c r="CE17" s="43">
        <f t="shared" si="2"/>
        <v>5455.0940535390801</v>
      </c>
      <c r="CF17" s="44">
        <f t="shared" si="2"/>
        <v>5795.9646599002808</v>
      </c>
    </row>
    <row r="18" spans="1:87" ht="12.75" customHeight="1" x14ac:dyDescent="0.35">
      <c r="A18" s="155"/>
      <c r="C18" s="237"/>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4"/>
    </row>
    <row r="19" spans="1:87" ht="27" customHeight="1" x14ac:dyDescent="0.35">
      <c r="A19" s="155"/>
      <c r="B19" s="106" t="s">
        <v>372</v>
      </c>
      <c r="C19" s="237"/>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2"/>
    </row>
    <row r="20" spans="1:87" x14ac:dyDescent="0.35">
      <c r="A20" s="155"/>
      <c r="B20" s="61" t="s">
        <v>260</v>
      </c>
      <c r="C20" s="237" t="s">
        <v>261</v>
      </c>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v>6.3294967281892935</v>
      </c>
      <c r="BR20" s="161">
        <v>7.9198627593050945</v>
      </c>
      <c r="BS20" s="161">
        <v>9.029323222114007</v>
      </c>
      <c r="BT20" s="161">
        <v>9.3537936122989382</v>
      </c>
      <c r="BU20" s="161">
        <v>10.303332953990436</v>
      </c>
      <c r="BV20" s="161">
        <v>11.228468957113224</v>
      </c>
      <c r="BW20" s="161">
        <v>12.038658239436213</v>
      </c>
      <c r="BX20" s="161">
        <v>12.14440912751464</v>
      </c>
      <c r="BY20" s="161">
        <v>14.77762801458711</v>
      </c>
      <c r="BZ20" s="161">
        <v>17.814468047466129</v>
      </c>
      <c r="CA20" s="161">
        <v>19.371136100549084</v>
      </c>
      <c r="CB20" s="161">
        <v>24.064236642462049</v>
      </c>
      <c r="CC20" s="161">
        <v>26.890883365956238</v>
      </c>
      <c r="CD20" s="161">
        <v>29.613813061407544</v>
      </c>
      <c r="CE20" s="161">
        <v>32.376910549471354</v>
      </c>
      <c r="CF20" s="162">
        <v>35.058294586684219</v>
      </c>
    </row>
    <row r="21" spans="1:87" x14ac:dyDescent="0.35">
      <c r="A21" s="155"/>
      <c r="B21" s="39" t="s">
        <v>262</v>
      </c>
      <c r="C21" s="237" t="s">
        <v>261</v>
      </c>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v>280.44066589477455</v>
      </c>
      <c r="AI21" s="161">
        <v>289.57133980195005</v>
      </c>
      <c r="AJ21" s="161">
        <v>300.06581317942533</v>
      </c>
      <c r="AK21" s="161">
        <v>348.34114085173439</v>
      </c>
      <c r="AL21" s="161">
        <v>387.76147908267507</v>
      </c>
      <c r="AM21" s="161">
        <v>451.18944293998095</v>
      </c>
      <c r="AN21" s="161">
        <v>483.89429743067615</v>
      </c>
      <c r="AO21" s="161">
        <v>529.8027839016969</v>
      </c>
      <c r="AP21" s="161">
        <v>575.92046181423996</v>
      </c>
      <c r="AQ21" s="161">
        <v>611.5947797211287</v>
      </c>
      <c r="AR21" s="161">
        <v>619.49766745859222</v>
      </c>
      <c r="AS21" s="161">
        <v>649.02553998089434</v>
      </c>
      <c r="AT21" s="161">
        <v>696.75000368199528</v>
      </c>
      <c r="AU21" s="161">
        <v>770.71378417783023</v>
      </c>
      <c r="AV21" s="161">
        <v>0</v>
      </c>
      <c r="AW21" s="161">
        <v>0</v>
      </c>
      <c r="AX21" s="161">
        <v>0</v>
      </c>
      <c r="AY21" s="161">
        <v>0</v>
      </c>
      <c r="AZ21" s="161">
        <v>0</v>
      </c>
      <c r="BA21" s="161">
        <v>0</v>
      </c>
      <c r="BB21" s="161">
        <v>0</v>
      </c>
      <c r="BC21" s="161">
        <v>0</v>
      </c>
      <c r="BD21" s="161">
        <v>0</v>
      </c>
      <c r="BE21" s="161">
        <v>0</v>
      </c>
      <c r="BF21" s="161">
        <v>0</v>
      </c>
      <c r="BG21" s="161">
        <v>0</v>
      </c>
      <c r="BH21" s="161">
        <v>0</v>
      </c>
      <c r="BI21" s="161">
        <v>0</v>
      </c>
      <c r="BJ21" s="161">
        <v>0</v>
      </c>
      <c r="BK21" s="161">
        <v>0</v>
      </c>
      <c r="BL21" s="161">
        <v>0</v>
      </c>
      <c r="BM21" s="161">
        <v>0</v>
      </c>
      <c r="BN21" s="161">
        <v>0</v>
      </c>
      <c r="BO21" s="161">
        <v>0</v>
      </c>
      <c r="BP21" s="161">
        <v>0</v>
      </c>
      <c r="BQ21" s="161">
        <v>0</v>
      </c>
      <c r="BR21" s="161">
        <v>0</v>
      </c>
      <c r="BS21" s="161">
        <v>0</v>
      </c>
      <c r="BT21" s="161">
        <v>0</v>
      </c>
      <c r="BU21" s="161">
        <v>0</v>
      </c>
      <c r="BV21" s="161">
        <v>0</v>
      </c>
      <c r="BW21" s="161">
        <v>0</v>
      </c>
      <c r="BX21" s="161">
        <v>0</v>
      </c>
      <c r="BY21" s="161">
        <v>0</v>
      </c>
      <c r="BZ21" s="161">
        <v>0</v>
      </c>
      <c r="CA21" s="161">
        <v>0</v>
      </c>
      <c r="CB21" s="161">
        <v>0</v>
      </c>
      <c r="CC21" s="161">
        <v>0</v>
      </c>
      <c r="CD21" s="161">
        <v>0</v>
      </c>
      <c r="CE21" s="161">
        <v>0</v>
      </c>
      <c r="CF21" s="162">
        <v>0</v>
      </c>
    </row>
    <row r="22" spans="1:87" x14ac:dyDescent="0.35">
      <c r="A22" s="155"/>
      <c r="B22" s="39" t="s">
        <v>263</v>
      </c>
      <c r="C22" s="237"/>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f>SUM(AH23:AH25)</f>
        <v>2579.6280784437449</v>
      </c>
      <c r="AI22" s="161">
        <f t="shared" ref="AI22:CF22" si="3">SUM(AI23:AI25)</f>
        <v>2505.2033231479186</v>
      </c>
      <c r="AJ22" s="161">
        <f t="shared" si="3"/>
        <v>2382.1646164877875</v>
      </c>
      <c r="AK22" s="161">
        <f t="shared" si="3"/>
        <v>2332.7874209203615</v>
      </c>
      <c r="AL22" s="161">
        <f t="shared" si="3"/>
        <v>2303.2365104936948</v>
      </c>
      <c r="AM22" s="161">
        <f t="shared" si="3"/>
        <v>2327.7293176162161</v>
      </c>
      <c r="AN22" s="161">
        <f t="shared" si="3"/>
        <v>2244.7447799993884</v>
      </c>
      <c r="AO22" s="161">
        <f t="shared" si="3"/>
        <v>2158.5974942603848</v>
      </c>
      <c r="AP22" s="161">
        <f t="shared" si="3"/>
        <v>2146.7529169552381</v>
      </c>
      <c r="AQ22" s="161">
        <f t="shared" si="3"/>
        <v>2057.8351061821559</v>
      </c>
      <c r="AR22" s="161">
        <f t="shared" si="3"/>
        <v>1946.1890663339245</v>
      </c>
      <c r="AS22" s="161">
        <f t="shared" si="3"/>
        <v>1771.1761041750296</v>
      </c>
      <c r="AT22" s="161">
        <f t="shared" si="3"/>
        <v>1734.9585235894733</v>
      </c>
      <c r="AU22" s="161">
        <f t="shared" si="3"/>
        <v>1822.7346811082714</v>
      </c>
      <c r="AV22" s="161">
        <f t="shared" si="3"/>
        <v>1750.474546361442</v>
      </c>
      <c r="AW22" s="161">
        <f t="shared" si="3"/>
        <v>1743.7905906190299</v>
      </c>
      <c r="AX22" s="161">
        <f t="shared" si="3"/>
        <v>1687.6521114851478</v>
      </c>
      <c r="AY22" s="161">
        <f t="shared" si="3"/>
        <v>1621.7799812427895</v>
      </c>
      <c r="AZ22" s="161">
        <f t="shared" si="3"/>
        <v>1528.4354117544549</v>
      </c>
      <c r="BA22" s="161">
        <f t="shared" si="3"/>
        <v>1561.2991749105017</v>
      </c>
      <c r="BB22" s="161">
        <f t="shared" si="3"/>
        <v>1526.2827708830971</v>
      </c>
      <c r="BC22" s="161">
        <f t="shared" si="3"/>
        <v>1564.7666768400459</v>
      </c>
      <c r="BD22" s="161">
        <f t="shared" si="3"/>
        <v>1537.0895196926731</v>
      </c>
      <c r="BE22" s="161">
        <f t="shared" si="3"/>
        <v>1702.0212479034565</v>
      </c>
      <c r="BF22" s="161">
        <f t="shared" si="3"/>
        <v>1635.4608919417808</v>
      </c>
      <c r="BG22" s="161">
        <f t="shared" si="3"/>
        <v>1476.1710665377072</v>
      </c>
      <c r="BH22" s="161">
        <f t="shared" si="3"/>
        <v>1303.0704056385009</v>
      </c>
      <c r="BI22" s="161">
        <f t="shared" si="3"/>
        <v>1205.5386229616283</v>
      </c>
      <c r="BJ22" s="161">
        <f t="shared" si="3"/>
        <v>1072.3224409022423</v>
      </c>
      <c r="BK22" s="161">
        <f t="shared" si="3"/>
        <v>985.63435751068459</v>
      </c>
      <c r="BL22" s="161">
        <f t="shared" si="3"/>
        <v>882.06543160313936</v>
      </c>
      <c r="BM22" s="161">
        <f t="shared" si="3"/>
        <v>854.29729507126694</v>
      </c>
      <c r="BN22" s="161">
        <f t="shared" si="3"/>
        <v>789.61851583404643</v>
      </c>
      <c r="BO22" s="161">
        <f t="shared" si="3"/>
        <v>766.74369831059244</v>
      </c>
      <c r="BP22" s="161">
        <f t="shared" si="3"/>
        <v>763.27188704664763</v>
      </c>
      <c r="BQ22" s="161">
        <f t="shared" si="3"/>
        <v>748.15653744469785</v>
      </c>
      <c r="BR22" s="161">
        <f t="shared" si="3"/>
        <v>732.15647918615718</v>
      </c>
      <c r="BS22" s="161">
        <f t="shared" si="3"/>
        <v>731.77678909247732</v>
      </c>
      <c r="BT22" s="161">
        <f t="shared" si="3"/>
        <v>703.25120173347852</v>
      </c>
      <c r="BU22" s="161">
        <f t="shared" si="3"/>
        <v>625.76176415465022</v>
      </c>
      <c r="BV22" s="161">
        <f t="shared" si="3"/>
        <v>566.66910539501077</v>
      </c>
      <c r="BW22" s="161">
        <f t="shared" si="3"/>
        <v>606.39064450537035</v>
      </c>
      <c r="BX22" s="161">
        <f t="shared" si="3"/>
        <v>566.00844137371189</v>
      </c>
      <c r="BY22" s="161">
        <f t="shared" si="3"/>
        <v>391.56966171847267</v>
      </c>
      <c r="BZ22" s="161">
        <f t="shared" si="3"/>
        <v>428.34855210465241</v>
      </c>
      <c r="CA22" s="161">
        <f t="shared" si="3"/>
        <v>258.58331450004931</v>
      </c>
      <c r="CB22" s="161">
        <f t="shared" si="3"/>
        <v>366.00700208561818</v>
      </c>
      <c r="CC22" s="161">
        <f t="shared" si="3"/>
        <v>342.04902110840931</v>
      </c>
      <c r="CD22" s="161">
        <f t="shared" si="3"/>
        <v>326.25586285715883</v>
      </c>
      <c r="CE22" s="161">
        <f t="shared" si="3"/>
        <v>315.60143287534669</v>
      </c>
      <c r="CF22" s="162">
        <f t="shared" si="3"/>
        <v>303.54360011541303</v>
      </c>
    </row>
    <row r="23" spans="1:87" x14ac:dyDescent="0.35">
      <c r="A23" s="155"/>
      <c r="B23" s="59" t="s">
        <v>373</v>
      </c>
      <c r="C23" s="237" t="s">
        <v>264</v>
      </c>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v>0</v>
      </c>
      <c r="AI23" s="161">
        <v>0</v>
      </c>
      <c r="AJ23" s="161">
        <v>0</v>
      </c>
      <c r="AK23" s="161">
        <v>0</v>
      </c>
      <c r="AL23" s="161">
        <v>0</v>
      </c>
      <c r="AM23" s="161">
        <v>0</v>
      </c>
      <c r="AN23" s="161">
        <v>0</v>
      </c>
      <c r="AO23" s="161">
        <v>0</v>
      </c>
      <c r="AP23" s="161">
        <v>0</v>
      </c>
      <c r="AQ23" s="161">
        <v>0</v>
      </c>
      <c r="AR23" s="161">
        <v>0</v>
      </c>
      <c r="AS23" s="161">
        <v>0</v>
      </c>
      <c r="AT23" s="161">
        <v>0</v>
      </c>
      <c r="AU23" s="161">
        <v>0</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0</v>
      </c>
      <c r="BM23" s="161">
        <v>0</v>
      </c>
      <c r="BN23" s="161">
        <v>0</v>
      </c>
      <c r="BO23" s="161">
        <v>0</v>
      </c>
      <c r="BP23" s="161">
        <v>0</v>
      </c>
      <c r="BQ23" s="161">
        <v>0</v>
      </c>
      <c r="BR23" s="161">
        <v>0</v>
      </c>
      <c r="BS23" s="161">
        <v>0</v>
      </c>
      <c r="BT23" s="161">
        <v>0</v>
      </c>
      <c r="BU23" s="161">
        <v>137.76037662528199</v>
      </c>
      <c r="BV23" s="161">
        <v>227.02344963903508</v>
      </c>
      <c r="BW23" s="161">
        <v>266.60386443431457</v>
      </c>
      <c r="BX23" s="161">
        <v>292.21635696191873</v>
      </c>
      <c r="BY23" s="161">
        <v>215.22873121425502</v>
      </c>
      <c r="BZ23" s="161">
        <v>272.16176856283045</v>
      </c>
      <c r="CA23" s="161">
        <v>179.80288714122537</v>
      </c>
      <c r="CB23" s="161">
        <v>230.138529622916</v>
      </c>
      <c r="CC23" s="161">
        <v>222.74407943899087</v>
      </c>
      <c r="CD23" s="161">
        <v>222.30772909643173</v>
      </c>
      <c r="CE23" s="161">
        <v>225.13570890978698</v>
      </c>
      <c r="CF23" s="162">
        <v>224.86758080123454</v>
      </c>
      <c r="CI23" s="54"/>
    </row>
    <row r="24" spans="1:87" x14ac:dyDescent="0.35">
      <c r="A24" s="155"/>
      <c r="B24" s="59" t="s">
        <v>374</v>
      </c>
      <c r="C24" s="237" t="s">
        <v>264</v>
      </c>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v>2579.6280784437449</v>
      </c>
      <c r="AI24" s="161">
        <v>2504.6323181458197</v>
      </c>
      <c r="AJ24" s="161">
        <v>2373.7964298314023</v>
      </c>
      <c r="AK24" s="161">
        <v>2313.2077105938201</v>
      </c>
      <c r="AL24" s="161">
        <v>2271.5761101376379</v>
      </c>
      <c r="AM24" s="161">
        <v>2277.6716060292342</v>
      </c>
      <c r="AN24" s="161">
        <v>2162.8144052103298</v>
      </c>
      <c r="AO24" s="161">
        <v>2061.4578510464839</v>
      </c>
      <c r="AP24" s="161">
        <v>2034.4125210814163</v>
      </c>
      <c r="AQ24" s="161">
        <v>1926.0333575102984</v>
      </c>
      <c r="AR24" s="161">
        <v>1791.785180860624</v>
      </c>
      <c r="AS24" s="161">
        <v>1591.4778636083768</v>
      </c>
      <c r="AT24" s="161">
        <v>1530.01726479852</v>
      </c>
      <c r="AU24" s="161">
        <v>1575.1721934409388</v>
      </c>
      <c r="AV24" s="161">
        <v>1480.7056096996587</v>
      </c>
      <c r="AW24" s="161">
        <v>1443.801053680249</v>
      </c>
      <c r="AX24" s="161">
        <v>1378.5091234116653</v>
      </c>
      <c r="AY24" s="161">
        <v>1301.5944482705886</v>
      </c>
      <c r="AZ24" s="161">
        <v>1194.3223118858207</v>
      </c>
      <c r="BA24" s="161">
        <v>1207.4262003739993</v>
      </c>
      <c r="BB24" s="161">
        <v>1160.4467942126587</v>
      </c>
      <c r="BC24" s="161">
        <v>1166.2125577289282</v>
      </c>
      <c r="BD24" s="161">
        <v>1120.3336172173604</v>
      </c>
      <c r="BE24" s="161">
        <v>1285.1899590382543</v>
      </c>
      <c r="BF24" s="161">
        <v>1260.4284796163035</v>
      </c>
      <c r="BG24" s="161">
        <v>1153.470224476617</v>
      </c>
      <c r="BH24" s="161">
        <v>1030.7758539115359</v>
      </c>
      <c r="BI24" s="161">
        <v>975.57169224655308</v>
      </c>
      <c r="BJ24" s="161">
        <v>879.99250981901912</v>
      </c>
      <c r="BK24" s="161">
        <v>820.77532183764106</v>
      </c>
      <c r="BL24" s="161">
        <v>746.28473062057003</v>
      </c>
      <c r="BM24" s="161">
        <v>732.50354406590623</v>
      </c>
      <c r="BN24" s="161">
        <v>690.70394252433982</v>
      </c>
      <c r="BO24" s="161">
        <v>674.51605398659194</v>
      </c>
      <c r="BP24" s="161">
        <v>680.10581281740292</v>
      </c>
      <c r="BQ24" s="161">
        <v>662.5149698657591</v>
      </c>
      <c r="BR24" s="161">
        <v>664.74591914600535</v>
      </c>
      <c r="BS24" s="161">
        <v>672.44661802446933</v>
      </c>
      <c r="BT24" s="161">
        <v>652.97267280433516</v>
      </c>
      <c r="BU24" s="161">
        <v>440.4642037755217</v>
      </c>
      <c r="BV24" s="161">
        <v>299.1457024834346</v>
      </c>
      <c r="BW24" s="161">
        <v>293.41098562280109</v>
      </c>
      <c r="BX24" s="161">
        <v>236.72479274444208</v>
      </c>
      <c r="BY24" s="161">
        <v>153.34196839505893</v>
      </c>
      <c r="BZ24" s="161">
        <v>140.24051581683622</v>
      </c>
      <c r="CA24" s="161">
        <v>73.379033893735738</v>
      </c>
      <c r="CB24" s="161">
        <v>126.552972358483</v>
      </c>
      <c r="CC24" s="161">
        <v>111.12508083481296</v>
      </c>
      <c r="CD24" s="161">
        <v>96.821176098438983</v>
      </c>
      <c r="CE24" s="161">
        <v>84.263155807146205</v>
      </c>
      <c r="CF24" s="162">
        <v>73.281784339453424</v>
      </c>
    </row>
    <row r="25" spans="1:87" x14ac:dyDescent="0.35">
      <c r="A25" s="155"/>
      <c r="B25" s="59" t="s">
        <v>375</v>
      </c>
      <c r="C25" s="237" t="s">
        <v>264</v>
      </c>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v>0</v>
      </c>
      <c r="AI25" s="161">
        <v>0.5710050020989631</v>
      </c>
      <c r="AJ25" s="161">
        <v>8.3681866563851575</v>
      </c>
      <c r="AK25" s="161">
        <v>19.579710326541164</v>
      </c>
      <c r="AL25" s="161">
        <v>31.660400356056904</v>
      </c>
      <c r="AM25" s="161">
        <v>50.057711586981817</v>
      </c>
      <c r="AN25" s="161">
        <v>81.930374789058746</v>
      </c>
      <c r="AO25" s="161">
        <v>97.139643213900925</v>
      </c>
      <c r="AP25" s="161">
        <v>112.34039587382159</v>
      </c>
      <c r="AQ25" s="161">
        <v>131.80174867185764</v>
      </c>
      <c r="AR25" s="161">
        <v>154.40388547330062</v>
      </c>
      <c r="AS25" s="161">
        <v>179.69824056665286</v>
      </c>
      <c r="AT25" s="161">
        <v>204.94125879095319</v>
      </c>
      <c r="AU25" s="161">
        <v>247.56248766733256</v>
      </c>
      <c r="AV25" s="161">
        <v>269.76893666178324</v>
      </c>
      <c r="AW25" s="161">
        <v>299.98953693878082</v>
      </c>
      <c r="AX25" s="161">
        <v>309.14298807348251</v>
      </c>
      <c r="AY25" s="161">
        <v>320.18553297220097</v>
      </c>
      <c r="AZ25" s="161">
        <v>334.11309986863409</v>
      </c>
      <c r="BA25" s="161">
        <v>353.87297453650228</v>
      </c>
      <c r="BB25" s="161">
        <v>365.83597667043847</v>
      </c>
      <c r="BC25" s="161">
        <v>398.55411911111776</v>
      </c>
      <c r="BD25" s="161">
        <v>416.75590247531278</v>
      </c>
      <c r="BE25" s="161">
        <v>416.83128886520211</v>
      </c>
      <c r="BF25" s="161">
        <v>375.0324123254772</v>
      </c>
      <c r="BG25" s="161">
        <v>322.70084206109021</v>
      </c>
      <c r="BH25" s="161">
        <v>272.29455172696498</v>
      </c>
      <c r="BI25" s="161">
        <v>229.96693071507525</v>
      </c>
      <c r="BJ25" s="161">
        <v>192.3299310832231</v>
      </c>
      <c r="BK25" s="161">
        <v>164.85903567304356</v>
      </c>
      <c r="BL25" s="161">
        <v>135.7807009825693</v>
      </c>
      <c r="BM25" s="161">
        <v>121.79375100536073</v>
      </c>
      <c r="BN25" s="161">
        <v>98.914573309706626</v>
      </c>
      <c r="BO25" s="161">
        <v>92.227644324000536</v>
      </c>
      <c r="BP25" s="161">
        <v>83.166074229244771</v>
      </c>
      <c r="BQ25" s="161">
        <v>85.641567578938705</v>
      </c>
      <c r="BR25" s="161">
        <v>67.410560040151864</v>
      </c>
      <c r="BS25" s="161">
        <v>59.330171068007985</v>
      </c>
      <c r="BT25" s="161">
        <v>50.278528929143356</v>
      </c>
      <c r="BU25" s="161">
        <v>47.537183753846541</v>
      </c>
      <c r="BV25" s="161">
        <v>40.499953272541134</v>
      </c>
      <c r="BW25" s="161">
        <v>46.375794448254773</v>
      </c>
      <c r="BX25" s="161">
        <v>37.067291667351022</v>
      </c>
      <c r="BY25" s="161">
        <v>22.998962109158761</v>
      </c>
      <c r="BZ25" s="161">
        <v>15.946267724985749</v>
      </c>
      <c r="CA25" s="161">
        <v>5.4013934650882023</v>
      </c>
      <c r="CB25" s="161">
        <v>9.3155001042191792</v>
      </c>
      <c r="CC25" s="161">
        <v>8.1798608346054813</v>
      </c>
      <c r="CD25" s="161">
        <v>7.1269576622881621</v>
      </c>
      <c r="CE25" s="161">
        <v>6.2025681584134755</v>
      </c>
      <c r="CF25" s="162">
        <v>5.3942349747250837</v>
      </c>
    </row>
    <row r="26" spans="1:87" ht="25.5" customHeight="1" x14ac:dyDescent="0.35">
      <c r="A26" s="155"/>
      <c r="B26" s="61" t="s">
        <v>265</v>
      </c>
      <c r="C26" s="237" t="s">
        <v>261</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v>23.819479635293352</v>
      </c>
      <c r="AI26" s="161">
        <v>20.380343313403376</v>
      </c>
      <c r="AJ26" s="161">
        <v>21.392118580234939</v>
      </c>
      <c r="AK26" s="161">
        <v>23.223728676947484</v>
      </c>
      <c r="AL26" s="161">
        <v>28.838731321007852</v>
      </c>
      <c r="AM26" s="161">
        <v>34.410112361129038</v>
      </c>
      <c r="AN26" s="161">
        <v>35.761918115630969</v>
      </c>
      <c r="AO26" s="161">
        <v>40.083339939775762</v>
      </c>
      <c r="AP26" s="161">
        <v>308.1777725314551</v>
      </c>
      <c r="AQ26" s="161">
        <v>514.44778803823067</v>
      </c>
      <c r="AR26" s="161">
        <v>454.63673074912015</v>
      </c>
      <c r="AS26" s="161">
        <v>445.46055561013782</v>
      </c>
      <c r="AT26" s="161">
        <v>465.52792974586635</v>
      </c>
      <c r="AU26" s="161">
        <v>569.7974145576942</v>
      </c>
      <c r="AV26" s="161">
        <v>673.63706711136319</v>
      </c>
      <c r="AW26" s="161">
        <v>838.20804860688838</v>
      </c>
      <c r="AX26" s="161">
        <v>982.35662599355715</v>
      </c>
      <c r="AY26" s="161">
        <v>1116.1643165773382</v>
      </c>
      <c r="AZ26" s="161">
        <v>1288.9403673654278</v>
      </c>
      <c r="BA26" s="161">
        <v>1306.4131292915167</v>
      </c>
      <c r="BB26" s="161">
        <v>1351.9420474500027</v>
      </c>
      <c r="BC26" s="161">
        <v>1427.755762684945</v>
      </c>
      <c r="BD26" s="161">
        <v>1437.4139241755395</v>
      </c>
      <c r="BE26" s="161">
        <v>1519.5643356863766</v>
      </c>
      <c r="BF26" s="161">
        <v>1616.8242081914773</v>
      </c>
      <c r="BG26" s="161">
        <v>1697.9986258543347</v>
      </c>
      <c r="BH26" s="161">
        <v>1713.5532561907262</v>
      </c>
      <c r="BI26" s="161">
        <v>1756.0405264099631</v>
      </c>
      <c r="BJ26" s="161">
        <v>1754.1096818795356</v>
      </c>
      <c r="BK26" s="161">
        <v>1852.985665147696</v>
      </c>
      <c r="BL26" s="161">
        <v>1905.3701842587986</v>
      </c>
      <c r="BM26" s="161">
        <v>2065.4712169817726</v>
      </c>
      <c r="BN26" s="161">
        <v>2139.6999182344689</v>
      </c>
      <c r="BO26" s="161">
        <v>2329.9616821288214</v>
      </c>
      <c r="BP26" s="161">
        <v>2546.0715842421951</v>
      </c>
      <c r="BQ26" s="161">
        <v>2709.8263177998979</v>
      </c>
      <c r="BR26" s="161">
        <v>2982.3200620617458</v>
      </c>
      <c r="BS26" s="161">
        <v>3259.2730157241167</v>
      </c>
      <c r="BT26" s="161">
        <v>3343.5545994352397</v>
      </c>
      <c r="BU26" s="161">
        <v>3498.1819156534293</v>
      </c>
      <c r="BV26" s="161">
        <v>3504.6926912986387</v>
      </c>
      <c r="BW26" s="161">
        <v>3493.4685963682532</v>
      </c>
      <c r="BX26" s="161">
        <v>3424.1308875177851</v>
      </c>
      <c r="BY26" s="161">
        <v>3490.513156508784</v>
      </c>
      <c r="BZ26" s="161">
        <v>3457.4644538872772</v>
      </c>
      <c r="CA26" s="161">
        <v>3734.100681113609</v>
      </c>
      <c r="CB26" s="161">
        <v>4133.5749993291602</v>
      </c>
      <c r="CC26" s="161">
        <v>4332.4108081843369</v>
      </c>
      <c r="CD26" s="161">
        <v>4507.0950804701697</v>
      </c>
      <c r="CE26" s="161">
        <v>4667.8395667274126</v>
      </c>
      <c r="CF26" s="162">
        <v>4694.0589377345614</v>
      </c>
    </row>
    <row r="27" spans="1:87" x14ac:dyDescent="0.35">
      <c r="A27" s="155"/>
      <c r="B27" s="39" t="s">
        <v>376</v>
      </c>
      <c r="C27" s="237" t="s">
        <v>261</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v>29.774349544116689</v>
      </c>
      <c r="AI27" s="161">
        <v>25.475429141754223</v>
      </c>
      <c r="AJ27" s="161">
        <v>21.392118580234939</v>
      </c>
      <c r="AK27" s="161">
        <v>23.223728676947484</v>
      </c>
      <c r="AL27" s="161">
        <v>21.629048490755888</v>
      </c>
      <c r="AM27" s="161">
        <v>20.646067416677422</v>
      </c>
      <c r="AN27" s="161">
        <v>19.506500790344166</v>
      </c>
      <c r="AO27" s="161">
        <v>21.583336890648486</v>
      </c>
      <c r="AP27" s="161">
        <v>23.705982502419623</v>
      </c>
      <c r="AQ27" s="161">
        <v>24.834329028543337</v>
      </c>
      <c r="AR27" s="161">
        <v>22.566936409648516</v>
      </c>
      <c r="AS27" s="161">
        <v>21.267277440936645</v>
      </c>
      <c r="AT27" s="161">
        <v>20.904222631266883</v>
      </c>
      <c r="AU27" s="161">
        <v>22.528634384104297</v>
      </c>
      <c r="AV27" s="161">
        <v>25.988480876010943</v>
      </c>
      <c r="AW27" s="161">
        <v>27.800285068116253</v>
      </c>
      <c r="AX27" s="161">
        <v>24.754994391491998</v>
      </c>
      <c r="AY27" s="161">
        <v>28.104487684180434</v>
      </c>
      <c r="AZ27" s="161">
        <v>28.434807988910514</v>
      </c>
      <c r="BA27" s="161">
        <v>29.05856988328614</v>
      </c>
      <c r="BB27" s="161">
        <v>29.195569297618462</v>
      </c>
      <c r="BC27" s="161">
        <v>28.913404355938994</v>
      </c>
      <c r="BD27" s="161">
        <v>28.797104024631629</v>
      </c>
      <c r="BE27" s="161">
        <v>28.545149861827863</v>
      </c>
      <c r="BF27" s="161">
        <v>29.33604260791758</v>
      </c>
      <c r="BG27" s="161">
        <v>30.933514722858206</v>
      </c>
      <c r="BH27" s="161">
        <v>31.123728690707097</v>
      </c>
      <c r="BI27" s="161">
        <v>30.146151063550892</v>
      </c>
      <c r="BJ27" s="161">
        <v>29.497378746460502</v>
      </c>
      <c r="BK27" s="161">
        <v>30.041074589397386</v>
      </c>
      <c r="BL27" s="161">
        <v>320.58160747067262</v>
      </c>
      <c r="BM27" s="161">
        <v>46.365927992182634</v>
      </c>
      <c r="BN27" s="161">
        <v>45.238117418525391</v>
      </c>
      <c r="BO27" s="161">
        <v>44.253221989022038</v>
      </c>
      <c r="BP27" s="161">
        <v>43.826247787005251</v>
      </c>
      <c r="BQ27" s="161">
        <v>42.670357884366631</v>
      </c>
      <c r="BR27" s="161">
        <v>43.65544262760082</v>
      </c>
      <c r="BS27" s="161">
        <v>46.415078395102398</v>
      </c>
      <c r="BT27" s="161">
        <v>42.128084253002612</v>
      </c>
      <c r="BU27" s="161">
        <v>41.56723516421588</v>
      </c>
      <c r="BV27" s="161">
        <v>39.783996280617501</v>
      </c>
      <c r="BW27" s="161">
        <v>41.720488578904401</v>
      </c>
      <c r="BX27" s="161">
        <v>40.675302240316562</v>
      </c>
      <c r="BY27" s="161">
        <v>42.534352520204976</v>
      </c>
      <c r="BZ27" s="161">
        <v>43.762505533054046</v>
      </c>
      <c r="CA27" s="161">
        <v>44.064152340036173</v>
      </c>
      <c r="CB27" s="161">
        <v>46.706795720962312</v>
      </c>
      <c r="CC27" s="161">
        <v>48.783259558056891</v>
      </c>
      <c r="CD27" s="161">
        <v>50.636879394950121</v>
      </c>
      <c r="CE27" s="161">
        <v>52.208727264897014</v>
      </c>
      <c r="CF27" s="162">
        <v>54.000118213231431</v>
      </c>
    </row>
    <row r="28" spans="1:87" x14ac:dyDescent="0.35">
      <c r="A28" s="155"/>
      <c r="B28" s="39" t="s">
        <v>269</v>
      </c>
      <c r="C28" s="237" t="s">
        <v>270</v>
      </c>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v>0</v>
      </c>
      <c r="AI28" s="161">
        <v>0</v>
      </c>
      <c r="AJ28" s="161">
        <v>0</v>
      </c>
      <c r="AK28" s="161">
        <v>0</v>
      </c>
      <c r="AL28" s="161">
        <v>0</v>
      </c>
      <c r="AM28" s="161">
        <v>0</v>
      </c>
      <c r="AN28" s="161">
        <v>0</v>
      </c>
      <c r="AO28" s="161">
        <v>0</v>
      </c>
      <c r="AP28" s="161">
        <v>0</v>
      </c>
      <c r="AQ28" s="161">
        <v>0</v>
      </c>
      <c r="AR28" s="161">
        <v>0</v>
      </c>
      <c r="AS28" s="161">
        <v>0</v>
      </c>
      <c r="AT28" s="161">
        <v>0</v>
      </c>
      <c r="AU28" s="161">
        <v>0</v>
      </c>
      <c r="AV28" s="161">
        <v>0</v>
      </c>
      <c r="AW28" s="161">
        <v>0</v>
      </c>
      <c r="AX28" s="161">
        <v>0</v>
      </c>
      <c r="AY28" s="161">
        <v>0</v>
      </c>
      <c r="AZ28" s="161">
        <v>0</v>
      </c>
      <c r="BA28" s="161">
        <v>0</v>
      </c>
      <c r="BB28" s="161">
        <v>0</v>
      </c>
      <c r="BC28" s="161">
        <v>0</v>
      </c>
      <c r="BD28" s="161">
        <v>0</v>
      </c>
      <c r="BE28" s="161">
        <v>0</v>
      </c>
      <c r="BF28" s="161">
        <v>0</v>
      </c>
      <c r="BG28" s="161">
        <v>0</v>
      </c>
      <c r="BH28" s="161">
        <v>0</v>
      </c>
      <c r="BI28" s="161">
        <v>0</v>
      </c>
      <c r="BJ28" s="161">
        <v>1.613552700467189</v>
      </c>
      <c r="BK28" s="161">
        <v>1.8146288517218547</v>
      </c>
      <c r="BL28" s="161">
        <v>95.042013731077276</v>
      </c>
      <c r="BM28" s="161">
        <v>149.01697935549416</v>
      </c>
      <c r="BN28" s="161">
        <v>236.34190657722775</v>
      </c>
      <c r="BO28" s="161">
        <v>70.027855001196244</v>
      </c>
      <c r="BP28" s="161">
        <v>78.423376213981442</v>
      </c>
      <c r="BQ28" s="161">
        <v>4.714512169560531</v>
      </c>
      <c r="BR28" s="161">
        <v>6.4142545707558511</v>
      </c>
      <c r="BS28" s="161">
        <v>2.4877735019214122</v>
      </c>
      <c r="BT28" s="161">
        <v>2.0609972904499836</v>
      </c>
      <c r="BU28" s="161">
        <v>75.40957255439298</v>
      </c>
      <c r="BV28" s="161">
        <v>8.4257712890186944</v>
      </c>
      <c r="BW28" s="161">
        <v>0.15564051441677718</v>
      </c>
      <c r="BX28" s="161">
        <v>72.835959508914002</v>
      </c>
      <c r="BY28" s="161">
        <v>0.30213427932189507</v>
      </c>
      <c r="BZ28" s="161">
        <v>101.35636107849345</v>
      </c>
      <c r="CA28" s="161">
        <v>24.064340152119371</v>
      </c>
      <c r="CB28" s="161">
        <v>21.164515717007969</v>
      </c>
      <c r="CC28" s="161">
        <v>20.882977489264871</v>
      </c>
      <c r="CD28" s="161">
        <v>20.525117433476218</v>
      </c>
      <c r="CE28" s="161">
        <v>20.147768267818702</v>
      </c>
      <c r="CF28" s="162">
        <v>19.765747021537326</v>
      </c>
    </row>
    <row r="29" spans="1:87" x14ac:dyDescent="0.35">
      <c r="A29" s="155"/>
      <c r="B29" s="39" t="s">
        <v>25</v>
      </c>
      <c r="C29" s="237" t="s">
        <v>270</v>
      </c>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v>1172.7496384106144</v>
      </c>
      <c r="AI29" s="161">
        <v>1160.4472512331861</v>
      </c>
      <c r="AJ29" s="161">
        <v>1314.987363026037</v>
      </c>
      <c r="AK29" s="161">
        <v>1760.3800331377852</v>
      </c>
      <c r="AL29" s="161">
        <v>1987.5628096217015</v>
      </c>
      <c r="AM29" s="161">
        <v>2126.843020740052</v>
      </c>
      <c r="AN29" s="161">
        <v>2231.5509160472006</v>
      </c>
      <c r="AO29" s="161">
        <v>2307.7393637404743</v>
      </c>
      <c r="AP29" s="161">
        <v>2457.6925644280323</v>
      </c>
      <c r="AQ29" s="161">
        <v>2415.9824286117159</v>
      </c>
      <c r="AR29" s="161">
        <v>1585.7283911967997</v>
      </c>
      <c r="AS29" s="161">
        <v>1851.8051563599643</v>
      </c>
      <c r="AT29" s="161">
        <v>2149.9347342147175</v>
      </c>
      <c r="AU29" s="161">
        <v>1548.848890428246</v>
      </c>
      <c r="AV29" s="161">
        <v>1988.982468055568</v>
      </c>
      <c r="AW29" s="161">
        <v>1993.8521814725066</v>
      </c>
      <c r="AX29" s="161">
        <v>2168.7625078425958</v>
      </c>
      <c r="AY29" s="161">
        <v>2279.5253435444506</v>
      </c>
      <c r="AZ29" s="161">
        <v>2349.1670505541456</v>
      </c>
      <c r="BA29" s="161">
        <v>2422.5629554301381</v>
      </c>
      <c r="BB29" s="161">
        <v>2412.6995566485648</v>
      </c>
      <c r="BC29" s="161">
        <v>2415.8497271871888</v>
      </c>
      <c r="BD29" s="161">
        <v>2387.9059526593333</v>
      </c>
      <c r="BE29" s="161">
        <v>2332.7270506621899</v>
      </c>
      <c r="BF29" s="161">
        <v>2394.7645248450526</v>
      </c>
      <c r="BG29" s="161">
        <v>2692.8543939820142</v>
      </c>
      <c r="BH29" s="161">
        <v>2800.4188363487665</v>
      </c>
      <c r="BI29" s="161">
        <v>3044.907590854405</v>
      </c>
      <c r="BJ29" s="161">
        <v>2975.18539125077</v>
      </c>
      <c r="BK29" s="161">
        <v>2969.4540946944621</v>
      </c>
      <c r="BL29" s="161">
        <v>2998.7555466564345</v>
      </c>
      <c r="BM29" s="161">
        <v>3510.4581271343682</v>
      </c>
      <c r="BN29" s="161">
        <v>3717.2248084580515</v>
      </c>
      <c r="BO29" s="161">
        <v>3707.2456746793378</v>
      </c>
      <c r="BP29" s="161">
        <v>3754.2084075896091</v>
      </c>
      <c r="BQ29" s="161"/>
      <c r="BR29" s="161"/>
      <c r="BS29" s="161"/>
      <c r="BT29" s="161"/>
      <c r="BU29" s="161"/>
      <c r="BV29" s="161"/>
      <c r="BW29" s="161"/>
      <c r="BX29" s="161"/>
      <c r="BY29" s="161"/>
      <c r="BZ29" s="161"/>
      <c r="CA29" s="161"/>
      <c r="CB29" s="161"/>
      <c r="CC29" s="161"/>
      <c r="CD29" s="161"/>
      <c r="CE29" s="161"/>
      <c r="CF29" s="162"/>
    </row>
    <row r="30" spans="1:87" x14ac:dyDescent="0.35">
      <c r="A30" s="155"/>
      <c r="B30" s="61" t="s">
        <v>272</v>
      </c>
      <c r="C30" s="237" t="s">
        <v>261</v>
      </c>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v>0</v>
      </c>
      <c r="AI30" s="161">
        <v>0</v>
      </c>
      <c r="AJ30" s="161">
        <v>0</v>
      </c>
      <c r="AK30" s="161">
        <v>0</v>
      </c>
      <c r="AL30" s="161">
        <v>0</v>
      </c>
      <c r="AM30" s="161">
        <v>0</v>
      </c>
      <c r="AN30" s="161">
        <v>0</v>
      </c>
      <c r="AO30" s="161">
        <v>0</v>
      </c>
      <c r="AP30" s="161">
        <v>0</v>
      </c>
      <c r="AQ30" s="161">
        <v>0</v>
      </c>
      <c r="AR30" s="161">
        <v>0</v>
      </c>
      <c r="AS30" s="161">
        <v>0</v>
      </c>
      <c r="AT30" s="161">
        <v>0</v>
      </c>
      <c r="AU30" s="161">
        <v>0</v>
      </c>
      <c r="AV30" s="161">
        <v>2539.1205057328866</v>
      </c>
      <c r="AW30" s="161">
        <v>3468.4456825484881</v>
      </c>
      <c r="AX30" s="161">
        <v>3808.5419224126681</v>
      </c>
      <c r="AY30" s="161">
        <v>4486.8453134521524</v>
      </c>
      <c r="AZ30" s="161">
        <v>5234.306851804582</v>
      </c>
      <c r="BA30" s="161">
        <v>5694.6540766454682</v>
      </c>
      <c r="BB30" s="161">
        <v>5921.0915786364067</v>
      </c>
      <c r="BC30" s="161">
        <v>6112.6345108326977</v>
      </c>
      <c r="BD30" s="161">
        <v>6372.2828966145253</v>
      </c>
      <c r="BE30" s="161">
        <v>6740.9016548299442</v>
      </c>
      <c r="BF30" s="161">
        <v>7006.7261829513727</v>
      </c>
      <c r="BG30" s="161">
        <v>7323.8922202271569</v>
      </c>
      <c r="BH30" s="161">
        <v>7498.6184050089805</v>
      </c>
      <c r="BI30" s="161">
        <v>7679.6272921113105</v>
      </c>
      <c r="BJ30" s="161">
        <v>7868.6663660953445</v>
      </c>
      <c r="BK30" s="161">
        <v>8200.3001053745174</v>
      </c>
      <c r="BL30" s="161">
        <v>8395.2690926693322</v>
      </c>
      <c r="BM30" s="161">
        <v>8965.3294788737439</v>
      </c>
      <c r="BN30" s="161">
        <v>9050.1617293274958</v>
      </c>
      <c r="BO30" s="161">
        <v>9504.5677423199868</v>
      </c>
      <c r="BP30" s="161">
        <v>10036.194602225989</v>
      </c>
      <c r="BQ30" s="161">
        <v>9991.3839483448737</v>
      </c>
      <c r="BR30" s="161">
        <v>9271.6031574307126</v>
      </c>
      <c r="BS30" s="161">
        <v>8634.0184005671399</v>
      </c>
      <c r="BT30" s="161">
        <v>6540.5524939128136</v>
      </c>
      <c r="BU30" s="161">
        <v>4476.6499398045289</v>
      </c>
      <c r="BV30" s="161">
        <v>3051.991359535215</v>
      </c>
      <c r="BW30" s="161">
        <v>1945.3330511097395</v>
      </c>
      <c r="BX30" s="161">
        <v>993.20290445088915</v>
      </c>
      <c r="BY30" s="161">
        <v>921.81809241998144</v>
      </c>
      <c r="BZ30" s="161">
        <v>829.33131021012184</v>
      </c>
      <c r="CA30" s="161">
        <v>779.95035458119605</v>
      </c>
      <c r="CB30" s="161">
        <v>736.02210437770714</v>
      </c>
      <c r="CC30" s="161">
        <v>663.53482286670931</v>
      </c>
      <c r="CD30" s="161">
        <v>595.32421538203619</v>
      </c>
      <c r="CE30" s="161">
        <v>537.58265126780395</v>
      </c>
      <c r="CF30" s="162">
        <v>387.83319589344785</v>
      </c>
    </row>
    <row r="31" spans="1:87" ht="25.5" customHeight="1" x14ac:dyDescent="0.35">
      <c r="A31" s="155"/>
      <c r="B31" s="61" t="s">
        <v>273</v>
      </c>
      <c r="C31" s="237" t="s">
        <v>270</v>
      </c>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v>0</v>
      </c>
      <c r="AI31" s="161">
        <v>0</v>
      </c>
      <c r="AJ31" s="161">
        <v>0</v>
      </c>
      <c r="AK31" s="161">
        <v>0</v>
      </c>
      <c r="AL31" s="161">
        <v>0</v>
      </c>
      <c r="AM31" s="161">
        <v>0</v>
      </c>
      <c r="AN31" s="161">
        <v>0</v>
      </c>
      <c r="AO31" s="161">
        <v>0</v>
      </c>
      <c r="AP31" s="161">
        <v>0</v>
      </c>
      <c r="AQ31" s="161">
        <v>0</v>
      </c>
      <c r="AR31" s="161">
        <v>0</v>
      </c>
      <c r="AS31" s="161">
        <v>0</v>
      </c>
      <c r="AT31" s="161">
        <v>0</v>
      </c>
      <c r="AU31" s="161">
        <v>0</v>
      </c>
      <c r="AV31" s="161">
        <v>4.5668274777222395</v>
      </c>
      <c r="AW31" s="161">
        <v>11.147723843318648</v>
      </c>
      <c r="AX31" s="161">
        <v>17.275493579377883</v>
      </c>
      <c r="AY31" s="161">
        <v>28.739483909922015</v>
      </c>
      <c r="AZ31" s="161">
        <v>49.067408834636346</v>
      </c>
      <c r="BA31" s="161">
        <v>60.28947198122988</v>
      </c>
      <c r="BB31" s="161">
        <v>69.106118342724315</v>
      </c>
      <c r="BC31" s="161">
        <v>53.677249142241315</v>
      </c>
      <c r="BD31" s="161">
        <v>-0.10828648412665079</v>
      </c>
      <c r="BE31" s="161">
        <v>-0.15088024346608944</v>
      </c>
      <c r="BF31" s="161">
        <v>-0.25153318255024903</v>
      </c>
      <c r="BG31" s="161">
        <v>0.14219897741009641</v>
      </c>
      <c r="BH31" s="161">
        <v>-4.6985327018766572E-2</v>
      </c>
      <c r="BI31" s="161">
        <v>0</v>
      </c>
      <c r="BJ31" s="161">
        <v>0</v>
      </c>
      <c r="BK31" s="161">
        <v>0</v>
      </c>
      <c r="BL31" s="161">
        <v>0</v>
      </c>
      <c r="BM31" s="161">
        <v>0</v>
      </c>
      <c r="BN31" s="161">
        <v>0</v>
      </c>
      <c r="BO31" s="161">
        <v>0</v>
      </c>
      <c r="BP31" s="161">
        <v>0</v>
      </c>
      <c r="BQ31" s="161">
        <v>0</v>
      </c>
      <c r="BR31" s="161">
        <v>0</v>
      </c>
      <c r="BS31" s="161">
        <v>0</v>
      </c>
      <c r="BT31" s="161">
        <v>0</v>
      </c>
      <c r="BU31" s="161">
        <v>0</v>
      </c>
      <c r="BV31" s="161">
        <v>0</v>
      </c>
      <c r="BW31" s="161">
        <v>0</v>
      </c>
      <c r="BX31" s="161">
        <v>0</v>
      </c>
      <c r="BY31" s="161">
        <v>0</v>
      </c>
      <c r="BZ31" s="161">
        <v>0</v>
      </c>
      <c r="CA31" s="161">
        <v>0</v>
      </c>
      <c r="CB31" s="161">
        <v>0</v>
      </c>
      <c r="CC31" s="161">
        <v>0</v>
      </c>
      <c r="CD31" s="161">
        <v>0</v>
      </c>
      <c r="CE31" s="161">
        <v>0</v>
      </c>
      <c r="CF31" s="162">
        <v>0</v>
      </c>
    </row>
    <row r="32" spans="1:87" x14ac:dyDescent="0.35">
      <c r="A32" s="155"/>
      <c r="B32" s="39" t="s">
        <v>274</v>
      </c>
      <c r="C32" s="237" t="s">
        <v>270</v>
      </c>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v>0</v>
      </c>
      <c r="AI32" s="161">
        <v>0</v>
      </c>
      <c r="AJ32" s="161">
        <v>0</v>
      </c>
      <c r="AK32" s="161">
        <v>0</v>
      </c>
      <c r="AL32" s="161">
        <v>0</v>
      </c>
      <c r="AM32" s="161">
        <v>0</v>
      </c>
      <c r="AN32" s="161">
        <v>0</v>
      </c>
      <c r="AO32" s="161">
        <v>0</v>
      </c>
      <c r="AP32" s="161">
        <v>0</v>
      </c>
      <c r="AQ32" s="161">
        <v>0</v>
      </c>
      <c r="AR32" s="161">
        <v>0</v>
      </c>
      <c r="AS32" s="161">
        <v>0</v>
      </c>
      <c r="AT32" s="161">
        <v>0</v>
      </c>
      <c r="AU32" s="161">
        <v>0</v>
      </c>
      <c r="AV32" s="161">
        <v>0</v>
      </c>
      <c r="AW32" s="161">
        <v>0</v>
      </c>
      <c r="AX32" s="161">
        <v>0</v>
      </c>
      <c r="AY32" s="161">
        <v>0</v>
      </c>
      <c r="AZ32" s="161">
        <v>0</v>
      </c>
      <c r="BA32" s="161">
        <v>0</v>
      </c>
      <c r="BB32" s="161">
        <v>0</v>
      </c>
      <c r="BC32" s="161">
        <v>0</v>
      </c>
      <c r="BD32" s="161">
        <v>0</v>
      </c>
      <c r="BE32" s="161">
        <v>11.964071250105066</v>
      </c>
      <c r="BF32" s="161">
        <v>22.371582119485389</v>
      </c>
      <c r="BG32" s="161">
        <v>25.009920579353622</v>
      </c>
      <c r="BH32" s="161">
        <v>26.930732382391458</v>
      </c>
      <c r="BI32" s="161">
        <v>27.903172615418676</v>
      </c>
      <c r="BJ32" s="161">
        <v>29.948000395238399</v>
      </c>
      <c r="BK32" s="161">
        <v>30.754151615218671</v>
      </c>
      <c r="BL32" s="161">
        <v>30.659642771245515</v>
      </c>
      <c r="BM32" s="161">
        <v>31.133226123291006</v>
      </c>
      <c r="BN32" s="161">
        <v>29.946096914223453</v>
      </c>
      <c r="BO32" s="161">
        <v>30.773419374980229</v>
      </c>
      <c r="BP32" s="161">
        <v>76.525221782873956</v>
      </c>
      <c r="BQ32" s="161">
        <v>196.01487124173468</v>
      </c>
      <c r="BR32" s="161">
        <v>194.92984412167058</v>
      </c>
      <c r="BS32" s="161">
        <v>146.18622121351811</v>
      </c>
      <c r="BT32" s="161">
        <v>167.15966098188565</v>
      </c>
      <c r="BU32" s="161">
        <v>205.21567758684441</v>
      </c>
      <c r="BV32" s="161">
        <v>185.86559791634471</v>
      </c>
      <c r="BW32" s="161">
        <v>158.32209456555483</v>
      </c>
      <c r="BX32" s="161">
        <v>194.93716396227026</v>
      </c>
      <c r="BY32" s="161">
        <v>162.27667402759278</v>
      </c>
      <c r="BZ32" s="161">
        <v>119.44198615024031</v>
      </c>
      <c r="CA32" s="161">
        <v>0</v>
      </c>
      <c r="CB32" s="161">
        <v>0</v>
      </c>
      <c r="CC32" s="161">
        <v>0</v>
      </c>
      <c r="CD32" s="161">
        <v>0</v>
      </c>
      <c r="CE32" s="161">
        <v>0</v>
      </c>
      <c r="CF32" s="162">
        <v>0</v>
      </c>
    </row>
    <row r="33" spans="1:84" x14ac:dyDescent="0.35">
      <c r="A33" s="155"/>
      <c r="B33" s="39" t="s">
        <v>377</v>
      </c>
      <c r="C33" s="237" t="s">
        <v>270</v>
      </c>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0</v>
      </c>
      <c r="AW33" s="161">
        <v>0</v>
      </c>
      <c r="AX33" s="161">
        <v>0</v>
      </c>
      <c r="AY33" s="161">
        <v>0</v>
      </c>
      <c r="AZ33" s="161">
        <v>5.8807139004204467</v>
      </c>
      <c r="BA33" s="161">
        <v>43.441410685105353</v>
      </c>
      <c r="BB33" s="161">
        <v>58.863617620344662</v>
      </c>
      <c r="BC33" s="161">
        <v>49.226133447281853</v>
      </c>
      <c r="BD33" s="161">
        <v>7.4007598741640512</v>
      </c>
      <c r="BE33" s="161">
        <v>1.0473362635049664E-2</v>
      </c>
      <c r="BF33" s="161">
        <v>7.3391309759160805E-2</v>
      </c>
      <c r="BG33" s="161">
        <v>0</v>
      </c>
      <c r="BH33" s="161">
        <v>0</v>
      </c>
      <c r="BI33" s="161">
        <v>0</v>
      </c>
      <c r="BJ33" s="161">
        <v>0</v>
      </c>
      <c r="BK33" s="161">
        <v>0</v>
      </c>
      <c r="BL33" s="161">
        <v>0</v>
      </c>
      <c r="BM33" s="161">
        <v>0</v>
      </c>
      <c r="BN33" s="161">
        <v>0</v>
      </c>
      <c r="BO33" s="161">
        <v>0</v>
      </c>
      <c r="BP33" s="161">
        <v>0</v>
      </c>
      <c r="BQ33" s="161">
        <v>0</v>
      </c>
      <c r="BR33" s="161">
        <v>0</v>
      </c>
      <c r="BS33" s="161">
        <v>0</v>
      </c>
      <c r="BT33" s="161">
        <v>0</v>
      </c>
      <c r="BU33" s="161">
        <v>0</v>
      </c>
      <c r="BV33" s="161">
        <v>0</v>
      </c>
      <c r="BW33" s="161">
        <v>0</v>
      </c>
      <c r="BX33" s="161">
        <v>0</v>
      </c>
      <c r="BY33" s="161">
        <v>0</v>
      </c>
      <c r="BZ33" s="161">
        <v>0</v>
      </c>
      <c r="CA33" s="161">
        <v>0</v>
      </c>
      <c r="CB33" s="161">
        <v>0</v>
      </c>
      <c r="CC33" s="161">
        <v>0</v>
      </c>
      <c r="CD33" s="161">
        <v>0</v>
      </c>
      <c r="CE33" s="161">
        <v>0</v>
      </c>
      <c r="CF33" s="162">
        <v>0</v>
      </c>
    </row>
    <row r="34" spans="1:84" x14ac:dyDescent="0.35">
      <c r="A34" s="155"/>
      <c r="B34" s="39" t="s">
        <v>276</v>
      </c>
      <c r="C34" s="237"/>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v>0</v>
      </c>
      <c r="AI34" s="161">
        <v>0</v>
      </c>
      <c r="AJ34" s="161">
        <v>0</v>
      </c>
      <c r="AK34" s="161">
        <v>0</v>
      </c>
      <c r="AL34" s="161">
        <v>0</v>
      </c>
      <c r="AM34" s="161">
        <v>0</v>
      </c>
      <c r="AN34" s="161">
        <v>0</v>
      </c>
      <c r="AO34" s="161">
        <v>0</v>
      </c>
      <c r="AP34" s="161">
        <v>0</v>
      </c>
      <c r="AQ34" s="161">
        <v>0</v>
      </c>
      <c r="AR34" s="161">
        <v>0</v>
      </c>
      <c r="AS34" s="161">
        <v>0</v>
      </c>
      <c r="AT34" s="161">
        <v>0</v>
      </c>
      <c r="AU34" s="161">
        <v>0</v>
      </c>
      <c r="AV34" s="161">
        <v>0</v>
      </c>
      <c r="AW34" s="161">
        <v>0</v>
      </c>
      <c r="AX34" s="161">
        <v>0</v>
      </c>
      <c r="AY34" s="161">
        <v>0</v>
      </c>
      <c r="AZ34" s="161">
        <v>0</v>
      </c>
      <c r="BA34" s="161">
        <v>0</v>
      </c>
      <c r="BB34" s="161">
        <v>0</v>
      </c>
      <c r="BC34" s="161">
        <v>0</v>
      </c>
      <c r="BD34" s="161">
        <v>0</v>
      </c>
      <c r="BE34" s="161">
        <v>0</v>
      </c>
      <c r="BF34" s="161">
        <v>0</v>
      </c>
      <c r="BG34" s="161">
        <v>0</v>
      </c>
      <c r="BH34" s="161">
        <v>0</v>
      </c>
      <c r="BI34" s="161">
        <v>0</v>
      </c>
      <c r="BJ34" s="161">
        <v>0</v>
      </c>
      <c r="BK34" s="161">
        <v>0</v>
      </c>
      <c r="BL34" s="161">
        <v>184.1099200447417</v>
      </c>
      <c r="BM34" s="161">
        <v>1810.1199463833352</v>
      </c>
      <c r="BN34" s="161">
        <v>3128.4559059769949</v>
      </c>
      <c r="BO34" s="161">
        <v>4895.8413506754923</v>
      </c>
      <c r="BP34" s="161">
        <v>9170.7791421910388</v>
      </c>
      <c r="BQ34" s="161">
        <v>13851.303769728704</v>
      </c>
      <c r="BR34" s="161">
        <v>16819.539399706449</v>
      </c>
      <c r="BS34" s="161">
        <v>18579.49003780826</v>
      </c>
      <c r="BT34" s="161">
        <v>18877.701291702411</v>
      </c>
      <c r="BU34" s="161">
        <v>19241.407448585829</v>
      </c>
      <c r="BV34" s="161">
        <v>18530.896810968741</v>
      </c>
      <c r="BW34" s="161">
        <v>16608.382883855516</v>
      </c>
      <c r="BX34" s="161">
        <v>15269.226070241426</v>
      </c>
      <c r="BY34" s="161">
        <v>14547.967248705578</v>
      </c>
      <c r="BZ34" s="161">
        <v>12982.671740195145</v>
      </c>
      <c r="CA34" s="161">
        <v>12844.334868397733</v>
      </c>
      <c r="CB34" s="161">
        <v>12973.636236774077</v>
      </c>
      <c r="CC34" s="161">
        <v>11613.36354203516</v>
      </c>
      <c r="CD34" s="161">
        <v>10984.438800926651</v>
      </c>
      <c r="CE34" s="161">
        <v>10448.458811332801</v>
      </c>
      <c r="CF34" s="162">
        <v>8620.9132745775569</v>
      </c>
    </row>
    <row r="35" spans="1:84" x14ac:dyDescent="0.35">
      <c r="A35" s="155"/>
      <c r="B35" s="59" t="s">
        <v>267</v>
      </c>
      <c r="C35" s="237" t="s">
        <v>264</v>
      </c>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v>0</v>
      </c>
      <c r="AI35" s="161">
        <v>0</v>
      </c>
      <c r="AJ35" s="161">
        <v>0</v>
      </c>
      <c r="AK35" s="161">
        <v>0</v>
      </c>
      <c r="AL35" s="161">
        <v>0</v>
      </c>
      <c r="AM35" s="161">
        <v>0</v>
      </c>
      <c r="AN35" s="161">
        <v>0</v>
      </c>
      <c r="AO35" s="161">
        <v>0</v>
      </c>
      <c r="AP35" s="161">
        <v>0</v>
      </c>
      <c r="AQ35" s="161">
        <v>0</v>
      </c>
      <c r="AR35" s="161">
        <v>0</v>
      </c>
      <c r="AS35" s="161">
        <v>0</v>
      </c>
      <c r="AT35" s="161">
        <v>0</v>
      </c>
      <c r="AU35" s="161">
        <v>0</v>
      </c>
      <c r="AV35" s="161">
        <v>0</v>
      </c>
      <c r="AW35" s="161">
        <v>0</v>
      </c>
      <c r="AX35" s="161">
        <v>0</v>
      </c>
      <c r="AY35" s="161">
        <v>0</v>
      </c>
      <c r="AZ35" s="161">
        <v>0</v>
      </c>
      <c r="BA35" s="161">
        <v>0</v>
      </c>
      <c r="BB35" s="161">
        <v>0</v>
      </c>
      <c r="BC35" s="161">
        <v>0</v>
      </c>
      <c r="BD35" s="161">
        <v>0</v>
      </c>
      <c r="BE35" s="161">
        <v>0</v>
      </c>
      <c r="BF35" s="161">
        <v>0</v>
      </c>
      <c r="BG35" s="161">
        <v>0</v>
      </c>
      <c r="BH35" s="161">
        <v>0</v>
      </c>
      <c r="BI35" s="161">
        <v>0</v>
      </c>
      <c r="BJ35" s="161">
        <v>0</v>
      </c>
      <c r="BK35" s="161">
        <v>0</v>
      </c>
      <c r="BL35" s="161">
        <v>93.192438269261814</v>
      </c>
      <c r="BM35" s="161">
        <v>829.73913783902287</v>
      </c>
      <c r="BN35" s="161">
        <v>1338.4948552223559</v>
      </c>
      <c r="BO35" s="161">
        <v>1926.4828436517603</v>
      </c>
      <c r="BP35" s="161">
        <v>3117.6267033264303</v>
      </c>
      <c r="BQ35" s="161">
        <v>4696.7014068759008</v>
      </c>
      <c r="BR35" s="161">
        <v>5377.2134609969871</v>
      </c>
      <c r="BS35" s="161">
        <v>5801.9323902156166</v>
      </c>
      <c r="BT35" s="161">
        <v>5966.1026087266046</v>
      </c>
      <c r="BU35" s="161">
        <v>5904.5894604728919</v>
      </c>
      <c r="BV35" s="161">
        <v>5600.3868043346374</v>
      </c>
      <c r="BW35" s="161">
        <v>5410.2169424748372</v>
      </c>
      <c r="BX35" s="161">
        <v>5193.8489080898589</v>
      </c>
      <c r="BY35" s="161">
        <v>5167.2012654969276</v>
      </c>
      <c r="BZ35" s="161">
        <v>4862.0630173044683</v>
      </c>
      <c r="CA35" s="161">
        <v>4956.1656824641468</v>
      </c>
      <c r="CB35" s="161">
        <v>5243.528332338672</v>
      </c>
      <c r="CC35" s="161">
        <v>5127.6666831954817</v>
      </c>
      <c r="CD35" s="161">
        <v>5069.3064519421514</v>
      </c>
      <c r="CE35" s="161">
        <v>5044.4313955054386</v>
      </c>
      <c r="CF35" s="162">
        <v>4946.4394835864641</v>
      </c>
    </row>
    <row r="36" spans="1:84" x14ac:dyDescent="0.35">
      <c r="A36" s="155"/>
      <c r="B36" s="59" t="s">
        <v>378</v>
      </c>
      <c r="C36" s="237" t="s">
        <v>270</v>
      </c>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v>0</v>
      </c>
      <c r="AI36" s="161">
        <v>0</v>
      </c>
      <c r="AJ36" s="161">
        <v>0</v>
      </c>
      <c r="AK36" s="161">
        <v>0</v>
      </c>
      <c r="AL36" s="161">
        <v>0</v>
      </c>
      <c r="AM36" s="161">
        <v>0</v>
      </c>
      <c r="AN36" s="161">
        <v>0</v>
      </c>
      <c r="AO36" s="161">
        <v>0</v>
      </c>
      <c r="AP36" s="161">
        <v>0</v>
      </c>
      <c r="AQ36" s="161">
        <v>0</v>
      </c>
      <c r="AR36" s="161">
        <v>0</v>
      </c>
      <c r="AS36" s="161">
        <v>0</v>
      </c>
      <c r="AT36" s="161">
        <v>0</v>
      </c>
      <c r="AU36" s="161">
        <v>0</v>
      </c>
      <c r="AV36" s="161">
        <v>0</v>
      </c>
      <c r="AW36" s="161">
        <v>0</v>
      </c>
      <c r="AX36" s="161">
        <v>0</v>
      </c>
      <c r="AY36" s="161">
        <v>0</v>
      </c>
      <c r="AZ36" s="161">
        <v>0</v>
      </c>
      <c r="BA36" s="161">
        <v>0</v>
      </c>
      <c r="BB36" s="161">
        <v>0</v>
      </c>
      <c r="BC36" s="161">
        <v>0</v>
      </c>
      <c r="BD36" s="161">
        <v>0</v>
      </c>
      <c r="BE36" s="161">
        <v>0</v>
      </c>
      <c r="BF36" s="161">
        <v>0</v>
      </c>
      <c r="BG36" s="161">
        <v>0</v>
      </c>
      <c r="BH36" s="161">
        <v>0</v>
      </c>
      <c r="BI36" s="161">
        <v>0</v>
      </c>
      <c r="BJ36" s="161">
        <v>0</v>
      </c>
      <c r="BK36" s="161">
        <v>0</v>
      </c>
      <c r="BL36" s="161">
        <v>90.917481775479871</v>
      </c>
      <c r="BM36" s="161">
        <v>980.38080854431223</v>
      </c>
      <c r="BN36" s="161">
        <v>1789.9610507546388</v>
      </c>
      <c r="BO36" s="161">
        <v>2969.3585070237327</v>
      </c>
      <c r="BP36" s="161">
        <v>6053.1524388646094</v>
      </c>
      <c r="BQ36" s="161">
        <v>9154.6023628528037</v>
      </c>
      <c r="BR36" s="161">
        <v>11442.32593870946</v>
      </c>
      <c r="BS36" s="161">
        <v>12777.557647592645</v>
      </c>
      <c r="BT36" s="161">
        <v>12911.598682975808</v>
      </c>
      <c r="BU36" s="161">
        <v>13336.817988112936</v>
      </c>
      <c r="BV36" s="161">
        <v>12930.510006634106</v>
      </c>
      <c r="BW36" s="161">
        <v>11198.165941380681</v>
      </c>
      <c r="BX36" s="161">
        <v>10075.377162151568</v>
      </c>
      <c r="BY36" s="161">
        <v>9380.7659832086501</v>
      </c>
      <c r="BZ36" s="161">
        <v>8120.6087228906763</v>
      </c>
      <c r="CA36" s="161">
        <v>7888.1691859335851</v>
      </c>
      <c r="CB36" s="161">
        <v>7730.1079044354046</v>
      </c>
      <c r="CC36" s="161">
        <v>6485.6968588396776</v>
      </c>
      <c r="CD36" s="161">
        <v>5915.1323489845008</v>
      </c>
      <c r="CE36" s="161">
        <v>5404.0274158273633</v>
      </c>
      <c r="CF36" s="162">
        <v>3674.4737909910923</v>
      </c>
    </row>
    <row r="37" spans="1:84" ht="25.5" customHeight="1" x14ac:dyDescent="0.35">
      <c r="A37" s="155"/>
      <c r="B37" s="39" t="s">
        <v>278</v>
      </c>
      <c r="C37" s="237" t="s">
        <v>270</v>
      </c>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v>56.500002383651591</v>
      </c>
      <c r="AI37" s="161">
        <v>55.366633995193638</v>
      </c>
      <c r="AJ37" s="161">
        <v>73.942163474276086</v>
      </c>
      <c r="AK37" s="161">
        <v>107.38436939645904</v>
      </c>
      <c r="AL37" s="161">
        <v>145.31802619979018</v>
      </c>
      <c r="AM37" s="161">
        <v>184.32188752760624</v>
      </c>
      <c r="AN37" s="161">
        <v>179.47928161249393</v>
      </c>
      <c r="AO37" s="161">
        <v>175.98874818546352</v>
      </c>
      <c r="AP37" s="161">
        <v>209.46829826764082</v>
      </c>
      <c r="AQ37" s="161">
        <v>219.99814804655762</v>
      </c>
      <c r="AR37" s="161">
        <v>470.70336366660717</v>
      </c>
      <c r="AS37" s="161">
        <v>434.07430244548959</v>
      </c>
      <c r="AT37" s="161">
        <v>455.56407690232527</v>
      </c>
      <c r="AU37" s="161">
        <v>530.53406590148643</v>
      </c>
      <c r="AV37" s="161">
        <v>847.79623529911521</v>
      </c>
      <c r="AW37" s="161">
        <v>1134.9095960183115</v>
      </c>
      <c r="AX37" s="161">
        <v>1364.5943872134899</v>
      </c>
      <c r="AY37" s="161">
        <v>1659.0307068466052</v>
      </c>
      <c r="AZ37" s="161">
        <v>1969.420952961372</v>
      </c>
      <c r="BA37" s="161">
        <v>2223.5707903372431</v>
      </c>
      <c r="BB37" s="161">
        <v>2303.6272150284158</v>
      </c>
      <c r="BC37" s="161">
        <v>1690.5937344037247</v>
      </c>
      <c r="BD37" s="161">
        <v>1.5095671790852194</v>
      </c>
      <c r="BE37" s="161">
        <v>0</v>
      </c>
      <c r="BF37" s="161">
        <v>0</v>
      </c>
      <c r="BG37" s="161">
        <v>7.0714486100493107E-2</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162">
        <v>0</v>
      </c>
    </row>
    <row r="38" spans="1:84" x14ac:dyDescent="0.35">
      <c r="A38" s="155"/>
      <c r="B38" s="39" t="s">
        <v>280</v>
      </c>
      <c r="C38" s="237" t="s">
        <v>270</v>
      </c>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36.318253413614777</v>
      </c>
      <c r="BK38" s="161">
        <v>36.385971344527057</v>
      </c>
      <c r="BL38" s="161">
        <v>38.244927178325142</v>
      </c>
      <c r="BM38" s="161">
        <v>36.341148676315555</v>
      </c>
      <c r="BN38" s="161">
        <v>34.012460198952837</v>
      </c>
      <c r="BO38" s="161">
        <v>34.7612424853859</v>
      </c>
      <c r="BP38" s="161">
        <v>34.359423063879142</v>
      </c>
      <c r="BQ38" s="161">
        <v>34.765006423309764</v>
      </c>
      <c r="BR38" s="161">
        <v>35.962170864309535</v>
      </c>
      <c r="BS38" s="161">
        <v>33.254638063060504</v>
      </c>
      <c r="BT38" s="161">
        <v>32.355769382906466</v>
      </c>
      <c r="BU38" s="161">
        <v>31.988563359864099</v>
      </c>
      <c r="BV38" s="161">
        <v>39.087349660474182</v>
      </c>
      <c r="BW38" s="161">
        <v>29.192065360248012</v>
      </c>
      <c r="BX38" s="161">
        <v>53.715287537591948</v>
      </c>
      <c r="BY38" s="161">
        <v>42.369915442953641</v>
      </c>
      <c r="BZ38" s="161">
        <v>37.712792088091604</v>
      </c>
      <c r="CA38" s="161">
        <v>37.307663327915101</v>
      </c>
      <c r="CB38" s="161">
        <v>38.696548810910024</v>
      </c>
      <c r="CC38" s="161">
        <v>37.765442557774193</v>
      </c>
      <c r="CD38" s="161">
        <v>38.847175853170846</v>
      </c>
      <c r="CE38" s="161">
        <v>38.559698352009782</v>
      </c>
      <c r="CF38" s="162">
        <v>38.38141923490457</v>
      </c>
    </row>
    <row r="39" spans="1:84" x14ac:dyDescent="0.35">
      <c r="A39" s="155"/>
      <c r="B39" s="39" t="s">
        <v>379</v>
      </c>
      <c r="C39" s="237" t="s">
        <v>270</v>
      </c>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v>2382.307697156918</v>
      </c>
      <c r="AI39" s="161">
        <v>2243.0700821051782</v>
      </c>
      <c r="AJ39" s="161">
        <v>2432.9118122311247</v>
      </c>
      <c r="AK39" s="161">
        <v>3557.8538338831886</v>
      </c>
      <c r="AL39" s="161">
        <v>4259.6273627916253</v>
      </c>
      <c r="AM39" s="161">
        <v>4806.7946200274482</v>
      </c>
      <c r="AN39" s="161">
        <v>5112.6466315173766</v>
      </c>
      <c r="AO39" s="161">
        <v>5437.5952461608113</v>
      </c>
      <c r="AP39" s="161">
        <v>5620.1209732714542</v>
      </c>
      <c r="AQ39" s="161">
        <v>5497.1773227315562</v>
      </c>
      <c r="AR39" s="161">
        <v>4990.4362732929112</v>
      </c>
      <c r="AS39" s="161">
        <v>5306.64056519114</v>
      </c>
      <c r="AT39" s="161">
        <v>6203.0578394198483</v>
      </c>
      <c r="AU39" s="161">
        <v>7989.7588671774456</v>
      </c>
      <c r="AV39" s="161">
        <v>10278.463698875852</v>
      </c>
      <c r="AW39" s="161">
        <v>12037.617293656627</v>
      </c>
      <c r="AX39" s="161">
        <v>13164.331232168723</v>
      </c>
      <c r="AY39" s="161">
        <v>13823.408087676837</v>
      </c>
      <c r="AZ39" s="161">
        <v>14048.591392941937</v>
      </c>
      <c r="BA39" s="161">
        <v>13609.876412689171</v>
      </c>
      <c r="BB39" s="161">
        <v>13107.771936818268</v>
      </c>
      <c r="BC39" s="161">
        <v>12672.960375247882</v>
      </c>
      <c r="BD39" s="161">
        <v>12346.48274030289</v>
      </c>
      <c r="BE39" s="161">
        <v>12445.990972151658</v>
      </c>
      <c r="BF39" s="161">
        <v>13404.008123714939</v>
      </c>
      <c r="BG39" s="161">
        <v>13196.192029006461</v>
      </c>
      <c r="BH39" s="161">
        <v>13948.339519802417</v>
      </c>
      <c r="BI39" s="161">
        <v>14767.671685899249</v>
      </c>
      <c r="BJ39" s="161">
        <v>15327.350495375962</v>
      </c>
      <c r="BK39" s="161">
        <v>16208.711427784589</v>
      </c>
      <c r="BL39" s="161">
        <v>16790.76365151515</v>
      </c>
      <c r="BM39" s="161">
        <v>20318.931022458954</v>
      </c>
      <c r="BN39" s="161">
        <v>21697.013117458249</v>
      </c>
      <c r="BO39" s="161">
        <v>22837.419797393759</v>
      </c>
      <c r="BP39" s="161">
        <v>23634.8861522072</v>
      </c>
      <c r="BQ39" s="161">
        <v>23392.39678654513</v>
      </c>
      <c r="BR39" s="161">
        <v>23259.116680973162</v>
      </c>
      <c r="BS39" s="161">
        <v>23063.960866170528</v>
      </c>
      <c r="BT39" s="161">
        <v>21781.020180883494</v>
      </c>
      <c r="BU39" s="161">
        <v>20319.455707865294</v>
      </c>
      <c r="BV39" s="161">
        <v>18282.32305268374</v>
      </c>
      <c r="BW39" s="161">
        <v>15125.640016201802</v>
      </c>
      <c r="BX39" s="161">
        <v>13154.613677382566</v>
      </c>
      <c r="BY39" s="161">
        <v>11964.610525699134</v>
      </c>
      <c r="BZ39" s="161">
        <v>10406.143326859521</v>
      </c>
      <c r="CA39" s="161">
        <v>9422.6272284594688</v>
      </c>
      <c r="CB39" s="161">
        <v>7646.0254768749264</v>
      </c>
      <c r="CC39" s="161">
        <v>5533.4267678905535</v>
      </c>
      <c r="CD39" s="161">
        <v>5511.4132680880357</v>
      </c>
      <c r="CE39" s="161">
        <v>5244.2556478155457</v>
      </c>
      <c r="CF39" s="162">
        <v>4337.7810676499039</v>
      </c>
    </row>
    <row r="40" spans="1:84" x14ac:dyDescent="0.35">
      <c r="A40" s="155"/>
      <c r="B40" s="39" t="s">
        <v>380</v>
      </c>
      <c r="C40" s="237"/>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v>8723.1692379219658</v>
      </c>
      <c r="AI40" s="161">
        <v>7982.239513709148</v>
      </c>
      <c r="AJ40" s="161">
        <v>7314.52108735825</v>
      </c>
      <c r="AK40" s="161">
        <v>7506.4398100321932</v>
      </c>
      <c r="AL40" s="161">
        <v>7275.9609178172022</v>
      </c>
      <c r="AM40" s="161">
        <v>6825.2909334092865</v>
      </c>
      <c r="AN40" s="161">
        <v>7248.9177455026365</v>
      </c>
      <c r="AO40" s="161">
        <v>7354.8564417636053</v>
      </c>
      <c r="AP40" s="161">
        <v>7529.2723465061181</v>
      </c>
      <c r="AQ40" s="161">
        <v>7758.6033653209333</v>
      </c>
      <c r="AR40" s="161">
        <v>8051.0245197071972</v>
      </c>
      <c r="AS40" s="161">
        <v>8358.7790903299738</v>
      </c>
      <c r="AT40" s="161">
        <v>8748.6423752230239</v>
      </c>
      <c r="AU40" s="161">
        <v>10178.532657367223</v>
      </c>
      <c r="AV40" s="161">
        <v>11332.294679680588</v>
      </c>
      <c r="AW40" s="161">
        <v>12500.395111631424</v>
      </c>
      <c r="AX40" s="161">
        <v>13356.462870347861</v>
      </c>
      <c r="AY40" s="161">
        <v>13012.316508155258</v>
      </c>
      <c r="AZ40" s="161">
        <v>12510.521962347741</v>
      </c>
      <c r="BA40" s="161">
        <v>12423.517897888483</v>
      </c>
      <c r="BB40" s="161">
        <v>12393.200685246818</v>
      </c>
      <c r="BC40" s="161">
        <v>11888.348784662046</v>
      </c>
      <c r="BD40" s="161">
        <v>12005.773975581442</v>
      </c>
      <c r="BE40" s="161">
        <v>11780.863079023949</v>
      </c>
      <c r="BF40" s="161">
        <v>11534.305411739864</v>
      </c>
      <c r="BG40" s="161">
        <v>11221.448801628419</v>
      </c>
      <c r="BH40" s="161">
        <v>10793.707489753531</v>
      </c>
      <c r="BI40" s="161">
        <v>10487.099064725277</v>
      </c>
      <c r="BJ40" s="161">
        <v>10085.307743744132</v>
      </c>
      <c r="BK40" s="161">
        <v>9983.2919468616001</v>
      </c>
      <c r="BL40" s="161">
        <v>9431.9598922609093</v>
      </c>
      <c r="BM40" s="161">
        <v>8724.0322264618699</v>
      </c>
      <c r="BN40" s="161">
        <v>7788.4304104909779</v>
      </c>
      <c r="BO40" s="161">
        <v>6798.4388449187336</v>
      </c>
      <c r="BP40" s="161">
        <v>4431.2073930452616</v>
      </c>
      <c r="BQ40" s="161">
        <v>1575.0850650684456</v>
      </c>
      <c r="BR40" s="161">
        <v>320.6305282639704</v>
      </c>
      <c r="BS40" s="161">
        <v>80.620277049540704</v>
      </c>
      <c r="BT40" s="161">
        <v>18.960342542063039</v>
      </c>
      <c r="BU40" s="161">
        <v>11.189826716736535</v>
      </c>
      <c r="BV40" s="161">
        <v>0</v>
      </c>
      <c r="BW40" s="161">
        <v>5.7844608680025456</v>
      </c>
      <c r="BX40" s="161">
        <v>5.2615679355367542</v>
      </c>
      <c r="BY40" s="161">
        <v>0</v>
      </c>
      <c r="BZ40" s="161">
        <v>12.71186671034514</v>
      </c>
      <c r="CA40" s="161">
        <v>1.1477022630807423</v>
      </c>
      <c r="CB40" s="161">
        <v>1.6082918737081493</v>
      </c>
      <c r="CC40" s="161">
        <v>1.6208134169212223</v>
      </c>
      <c r="CD40" s="161">
        <v>1.6194856443069192</v>
      </c>
      <c r="CE40" s="161">
        <v>1.617709171993744</v>
      </c>
      <c r="CF40" s="162">
        <v>1.6131268789541218</v>
      </c>
    </row>
    <row r="41" spans="1:84" x14ac:dyDescent="0.35">
      <c r="A41" s="155"/>
      <c r="B41" s="59" t="s">
        <v>374</v>
      </c>
      <c r="C41" s="237" t="s">
        <v>264</v>
      </c>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v>8723.1692379219658</v>
      </c>
      <c r="AI41" s="161">
        <v>7967.476824211979</v>
      </c>
      <c r="AJ41" s="161">
        <v>7273.1872806974898</v>
      </c>
      <c r="AK41" s="161">
        <v>7409.2187451494383</v>
      </c>
      <c r="AL41" s="161">
        <v>7091.5280394430656</v>
      </c>
      <c r="AM41" s="161">
        <v>6602.9172670577609</v>
      </c>
      <c r="AN41" s="161">
        <v>6936.407105510345</v>
      </c>
      <c r="AO41" s="161">
        <v>6980.806455013183</v>
      </c>
      <c r="AP41" s="161">
        <v>6985.5486372319701</v>
      </c>
      <c r="AQ41" s="161">
        <v>7069.8133465327246</v>
      </c>
      <c r="AR41" s="161">
        <v>7233.9954424695807</v>
      </c>
      <c r="AS41" s="161">
        <v>7377.390648319496</v>
      </c>
      <c r="AT41" s="161">
        <v>7569.8445242988792</v>
      </c>
      <c r="AU41" s="161">
        <v>8643.531126249698</v>
      </c>
      <c r="AV41" s="161">
        <v>9460.5383182712667</v>
      </c>
      <c r="AW41" s="161">
        <v>10229.615238736927</v>
      </c>
      <c r="AX41" s="161">
        <v>10750.066049911884</v>
      </c>
      <c r="AY41" s="161">
        <v>10508.245366160612</v>
      </c>
      <c r="AZ41" s="161">
        <v>10376.559390537244</v>
      </c>
      <c r="BA41" s="161">
        <v>10612.71765841912</v>
      </c>
      <c r="BB41" s="161">
        <v>10820.197992739339</v>
      </c>
      <c r="BC41" s="161">
        <v>10575.10544838541</v>
      </c>
      <c r="BD41" s="161">
        <v>10771.487350552323</v>
      </c>
      <c r="BE41" s="161">
        <v>10879.474253465472</v>
      </c>
      <c r="BF41" s="161">
        <v>10727.55472569322</v>
      </c>
      <c r="BG41" s="161">
        <v>10474.25966227071</v>
      </c>
      <c r="BH41" s="161">
        <v>10175.534503637142</v>
      </c>
      <c r="BI41" s="161">
        <v>9993.9645240969512</v>
      </c>
      <c r="BJ41" s="161">
        <v>9649.8869147735513</v>
      </c>
      <c r="BK41" s="161">
        <v>9611.7454956243364</v>
      </c>
      <c r="BL41" s="161">
        <v>9120.8239617647232</v>
      </c>
      <c r="BM41" s="161">
        <v>8469.1286574837377</v>
      </c>
      <c r="BN41" s="161">
        <v>7567.7911402804193</v>
      </c>
      <c r="BO41" s="161">
        <v>6624.5849585743299</v>
      </c>
      <c r="BP41" s="161">
        <v>4318.0554471553787</v>
      </c>
      <c r="BQ41" s="161">
        <v>1537.7284435217239</v>
      </c>
      <c r="BR41" s="161">
        <v>313.86552027038209</v>
      </c>
      <c r="BS41" s="161">
        <v>79.241242811029764</v>
      </c>
      <c r="BT41" s="161">
        <v>18.738961738254051</v>
      </c>
      <c r="BU41" s="161">
        <v>11.075772796835745</v>
      </c>
      <c r="BV41" s="161">
        <v>0</v>
      </c>
      <c r="BW41" s="161">
        <v>5.695134579797327</v>
      </c>
      <c r="BX41" s="161">
        <v>5.1803163989551981</v>
      </c>
      <c r="BY41" s="161">
        <v>0</v>
      </c>
      <c r="BZ41" s="161">
        <v>12.515564255318466</v>
      </c>
      <c r="CA41" s="161">
        <v>1.1299789202377066</v>
      </c>
      <c r="CB41" s="161">
        <v>1.5834558956097144</v>
      </c>
      <c r="CC41" s="161">
        <v>1.5957840754301829</v>
      </c>
      <c r="CD41" s="161">
        <v>1.5944768068873778</v>
      </c>
      <c r="CE41" s="161">
        <v>1.5927277676715055</v>
      </c>
      <c r="CF41" s="162">
        <v>1.5882162364950956</v>
      </c>
    </row>
    <row r="42" spans="1:84" x14ac:dyDescent="0.35">
      <c r="A42" s="155"/>
      <c r="B42" s="59" t="s">
        <v>375</v>
      </c>
      <c r="C42" s="237" t="s">
        <v>264</v>
      </c>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v>0</v>
      </c>
      <c r="AI42" s="161">
        <v>14.762689497168328</v>
      </c>
      <c r="AJ42" s="161">
        <v>41.333806660760914</v>
      </c>
      <c r="AK42" s="161">
        <v>97.221064882754973</v>
      </c>
      <c r="AL42" s="161">
        <v>184.43287837413706</v>
      </c>
      <c r="AM42" s="161">
        <v>222.37366635152569</v>
      </c>
      <c r="AN42" s="161">
        <v>312.51063999229081</v>
      </c>
      <c r="AO42" s="161">
        <v>374.04998675042185</v>
      </c>
      <c r="AP42" s="161">
        <v>543.7237092741484</v>
      </c>
      <c r="AQ42" s="161">
        <v>688.79001878820816</v>
      </c>
      <c r="AR42" s="161">
        <v>817.02907723761689</v>
      </c>
      <c r="AS42" s="161">
        <v>981.3884420104788</v>
      </c>
      <c r="AT42" s="161">
        <v>1178.7978509241443</v>
      </c>
      <c r="AU42" s="161">
        <v>1535.001531117525</v>
      </c>
      <c r="AV42" s="161">
        <v>1871.7563614093212</v>
      </c>
      <c r="AW42" s="161">
        <v>2270.7798728944958</v>
      </c>
      <c r="AX42" s="161">
        <v>2606.3968204359758</v>
      </c>
      <c r="AY42" s="161">
        <v>2504.0711419946465</v>
      </c>
      <c r="AZ42" s="161">
        <v>2133.9625718104958</v>
      </c>
      <c r="BA42" s="161">
        <v>1810.800239469364</v>
      </c>
      <c r="BB42" s="161">
        <v>1573.002692507481</v>
      </c>
      <c r="BC42" s="161">
        <v>1313.2433362766374</v>
      </c>
      <c r="BD42" s="161">
        <v>1234.2866250291177</v>
      </c>
      <c r="BE42" s="161">
        <v>901.38882555847795</v>
      </c>
      <c r="BF42" s="161">
        <v>806.75068604664443</v>
      </c>
      <c r="BG42" s="161">
        <v>747.18913935770979</v>
      </c>
      <c r="BH42" s="161">
        <v>618.17298611638932</v>
      </c>
      <c r="BI42" s="161">
        <v>493.13454062832557</v>
      </c>
      <c r="BJ42" s="161">
        <v>435.42082897058054</v>
      </c>
      <c r="BK42" s="161">
        <v>371.54645123726374</v>
      </c>
      <c r="BL42" s="161">
        <v>311.13593049618589</v>
      </c>
      <c r="BM42" s="161">
        <v>254.90356897813137</v>
      </c>
      <c r="BN42" s="161">
        <v>220.63927021055932</v>
      </c>
      <c r="BO42" s="161">
        <v>173.85388634440446</v>
      </c>
      <c r="BP42" s="161">
        <v>113.15194588988315</v>
      </c>
      <c r="BQ42" s="161">
        <v>37.356621546721776</v>
      </c>
      <c r="BR42" s="161">
        <v>6.7650079935883234</v>
      </c>
      <c r="BS42" s="161">
        <v>1.3790342385109513</v>
      </c>
      <c r="BT42" s="161">
        <v>0.22138080380898678</v>
      </c>
      <c r="BU42" s="161">
        <v>0.11405391990079036</v>
      </c>
      <c r="BV42" s="161">
        <v>0</v>
      </c>
      <c r="BW42" s="161">
        <v>8.9326288205218471E-2</v>
      </c>
      <c r="BX42" s="161">
        <v>8.125153658155676E-2</v>
      </c>
      <c r="BY42" s="161">
        <v>0</v>
      </c>
      <c r="BZ42" s="161">
        <v>0.19630245502667173</v>
      </c>
      <c r="CA42" s="161">
        <v>1.7723342843035499E-2</v>
      </c>
      <c r="CB42" s="161">
        <v>2.4835978098434904E-2</v>
      </c>
      <c r="CC42" s="161">
        <v>2.5029341491039421E-2</v>
      </c>
      <c r="CD42" s="161">
        <v>2.5008837419541189E-2</v>
      </c>
      <c r="CE42" s="161">
        <v>2.498140432223854E-2</v>
      </c>
      <c r="CF42" s="162">
        <v>2.4910642459026321E-2</v>
      </c>
    </row>
    <row r="43" spans="1:84" ht="25.5" customHeight="1" x14ac:dyDescent="0.35">
      <c r="A43" s="155"/>
      <c r="B43" s="39" t="s">
        <v>367</v>
      </c>
      <c r="C43" s="237"/>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v>4259.498901078372</v>
      </c>
      <c r="AI43" s="161">
        <v>3831.6945845261471</v>
      </c>
      <c r="AJ43" s="161">
        <v>4468.9487333984589</v>
      </c>
      <c r="AK43" s="161">
        <v>6810.776459695725</v>
      </c>
      <c r="AL43" s="161">
        <v>10528.629273560557</v>
      </c>
      <c r="AM43" s="161">
        <v>12831.043013106146</v>
      </c>
      <c r="AN43" s="161">
        <v>13869.793804864104</v>
      </c>
      <c r="AO43" s="161">
        <v>15135.748751364932</v>
      </c>
      <c r="AP43" s="161">
        <v>15609.33028150682</v>
      </c>
      <c r="AQ43" s="161">
        <v>14285.953093911427</v>
      </c>
      <c r="AR43" s="161">
        <v>11603.338974337887</v>
      </c>
      <c r="AS43" s="161">
        <v>10263.629563418854</v>
      </c>
      <c r="AT43" s="161">
        <v>11225.550644164914</v>
      </c>
      <c r="AU43" s="161">
        <v>14430.52570143236</v>
      </c>
      <c r="AV43" s="161">
        <v>17482.752973823506</v>
      </c>
      <c r="AW43" s="161">
        <v>18656.186854865933</v>
      </c>
      <c r="AX43" s="161">
        <v>19007.959682513134</v>
      </c>
      <c r="AY43" s="161">
        <v>19244.803090885485</v>
      </c>
      <c r="AZ43" s="161">
        <v>15180.007646597287</v>
      </c>
      <c r="BA43" s="161">
        <v>11217.193751507746</v>
      </c>
      <c r="BB43" s="161">
        <v>11020.20436355283</v>
      </c>
      <c r="BC43" s="161">
        <v>10710.229382373069</v>
      </c>
      <c r="BD43" s="161">
        <v>10908.363241676672</v>
      </c>
      <c r="BE43" s="161">
        <v>11101.373596055431</v>
      </c>
      <c r="BF43" s="161">
        <v>10543.106621747169</v>
      </c>
      <c r="BG43" s="161">
        <v>11073.395982676522</v>
      </c>
      <c r="BH43" s="161">
        <v>10937.719137249742</v>
      </c>
      <c r="BI43" s="161">
        <v>10446.199577794338</v>
      </c>
      <c r="BJ43" s="161">
        <v>10427.212559806354</v>
      </c>
      <c r="BK43" s="161">
        <v>10933.292365270503</v>
      </c>
      <c r="BL43" s="161">
        <v>10464.346737851336</v>
      </c>
      <c r="BM43" s="161">
        <v>10707.031850265905</v>
      </c>
      <c r="BN43" s="161">
        <v>10125.419566233179</v>
      </c>
      <c r="BO43" s="161">
        <v>9017.4530016603003</v>
      </c>
      <c r="BP43" s="161">
        <v>6785.9698428175207</v>
      </c>
      <c r="BQ43" s="161">
        <v>4526.5200765694281</v>
      </c>
      <c r="BR43" s="161">
        <v>3637.3088739032419</v>
      </c>
      <c r="BS43" s="161">
        <v>3201.1149414210786</v>
      </c>
      <c r="BT43" s="161">
        <v>2765.6368841923913</v>
      </c>
      <c r="BU43" s="161">
        <v>2626.9815457658137</v>
      </c>
      <c r="BV43" s="161">
        <v>2217.4870097788325</v>
      </c>
      <c r="BW43" s="161">
        <v>1628.2402682827144</v>
      </c>
      <c r="BX43" s="161">
        <v>1216.5136189879379</v>
      </c>
      <c r="BY43" s="161">
        <v>872.65089691672483</v>
      </c>
      <c r="BZ43" s="161">
        <v>925.4066211842204</v>
      </c>
      <c r="CA43" s="161">
        <v>650.61689614883994</v>
      </c>
      <c r="CB43" s="161">
        <v>204.63849511593591</v>
      </c>
      <c r="CC43" s="161">
        <v>0.22727944938812603</v>
      </c>
      <c r="CD43" s="161">
        <v>0.22314614566014268</v>
      </c>
      <c r="CE43" s="161">
        <v>0.21873116097518441</v>
      </c>
      <c r="CF43" s="162">
        <v>0.21469879531387331</v>
      </c>
    </row>
    <row r="44" spans="1:84" x14ac:dyDescent="0.35">
      <c r="A44" s="155"/>
      <c r="B44" s="59" t="s">
        <v>381</v>
      </c>
      <c r="C44" s="237" t="s">
        <v>270</v>
      </c>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v>0</v>
      </c>
      <c r="AI44" s="161">
        <v>10.593426325410157</v>
      </c>
      <c r="AJ44" s="161">
        <v>16.011840097127937</v>
      </c>
      <c r="AK44" s="161">
        <v>18.509448586542383</v>
      </c>
      <c r="AL44" s="161">
        <v>29.23046453121491</v>
      </c>
      <c r="AM44" s="161">
        <v>74.405386390768641</v>
      </c>
      <c r="AN44" s="161">
        <v>135.18953095238342</v>
      </c>
      <c r="AO44" s="161">
        <v>223.09238163089285</v>
      </c>
      <c r="AP44" s="161">
        <v>308.05121293723209</v>
      </c>
      <c r="AQ44" s="161">
        <v>390.6476736030304</v>
      </c>
      <c r="AR44" s="161">
        <v>478.5747806987273</v>
      </c>
      <c r="AS44" s="161">
        <v>557.32447351039741</v>
      </c>
      <c r="AT44" s="161">
        <v>563.75804363154975</v>
      </c>
      <c r="AU44" s="161">
        <v>680.60688871870695</v>
      </c>
      <c r="AV44" s="161">
        <v>800.48933290706998</v>
      </c>
      <c r="AW44" s="161">
        <v>924.06665731645626</v>
      </c>
      <c r="AX44" s="161">
        <v>940.61610128967607</v>
      </c>
      <c r="AY44" s="161">
        <v>915.42219188121578</v>
      </c>
      <c r="AZ44" s="161">
        <v>897.26652168426131</v>
      </c>
      <c r="BA44" s="161">
        <v>909.85698020689915</v>
      </c>
      <c r="BB44" s="161">
        <v>901.81088757045291</v>
      </c>
      <c r="BC44" s="161">
        <v>890.39723836059954</v>
      </c>
      <c r="BD44" s="161">
        <v>861.41847670457901</v>
      </c>
      <c r="BE44" s="161">
        <v>853.66369767011042</v>
      </c>
      <c r="BF44" s="161">
        <v>251.10799404852463</v>
      </c>
      <c r="BG44" s="161">
        <v>108.43376368964134</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162">
        <v>0</v>
      </c>
    </row>
    <row r="45" spans="1:84" x14ac:dyDescent="0.35">
      <c r="A45" s="155"/>
      <c r="B45" s="59" t="s">
        <v>382</v>
      </c>
      <c r="C45" s="237" t="s">
        <v>270</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v>4259.498901078372</v>
      </c>
      <c r="AI45" s="161">
        <v>3821.1011582007368</v>
      </c>
      <c r="AJ45" s="161">
        <v>4452.9368933013311</v>
      </c>
      <c r="AK45" s="161">
        <v>6792.2670111091829</v>
      </c>
      <c r="AL45" s="161">
        <v>10499.398809029341</v>
      </c>
      <c r="AM45" s="161">
        <v>12756.637626715377</v>
      </c>
      <c r="AN45" s="161">
        <v>13734.604273911722</v>
      </c>
      <c r="AO45" s="161">
        <v>14912.656369734041</v>
      </c>
      <c r="AP45" s="161">
        <v>15301.279068569589</v>
      </c>
      <c r="AQ45" s="161">
        <v>13895.305420308396</v>
      </c>
      <c r="AR45" s="161">
        <v>11124.764193639159</v>
      </c>
      <c r="AS45" s="161">
        <v>9706.3050899084574</v>
      </c>
      <c r="AT45" s="161">
        <v>10661.792600533363</v>
      </c>
      <c r="AU45" s="161">
        <v>13749.918812713653</v>
      </c>
      <c r="AV45" s="161">
        <v>16682.263640916437</v>
      </c>
      <c r="AW45" s="161">
        <v>17732.120197549477</v>
      </c>
      <c r="AX45" s="161">
        <v>18067.343581223457</v>
      </c>
      <c r="AY45" s="161">
        <v>18329.380899004267</v>
      </c>
      <c r="AZ45" s="161">
        <v>14282.741124913025</v>
      </c>
      <c r="BA45" s="161">
        <v>10307.336771300847</v>
      </c>
      <c r="BB45" s="161">
        <v>10118.393475982377</v>
      </c>
      <c r="BC45" s="161">
        <v>9819.8321440124691</v>
      </c>
      <c r="BD45" s="161">
        <v>10046.944764972093</v>
      </c>
      <c r="BE45" s="161">
        <v>10247.709898385321</v>
      </c>
      <c r="BF45" s="161">
        <v>10291.998627698646</v>
      </c>
      <c r="BG45" s="161">
        <v>10964.962218986881</v>
      </c>
      <c r="BH45" s="161">
        <v>10937.719137249742</v>
      </c>
      <c r="BI45" s="161">
        <v>10446.199577794338</v>
      </c>
      <c r="BJ45" s="161">
        <v>10427.212559806354</v>
      </c>
      <c r="BK45" s="161">
        <v>10933.292365270503</v>
      </c>
      <c r="BL45" s="161">
        <v>10464.346737851336</v>
      </c>
      <c r="BM45" s="161">
        <v>10707.031850265905</v>
      </c>
      <c r="BN45" s="161">
        <v>10125.419566233179</v>
      </c>
      <c r="BO45" s="161">
        <v>9017.4530016603003</v>
      </c>
      <c r="BP45" s="161">
        <v>6785.9698428175207</v>
      </c>
      <c r="BQ45" s="161">
        <v>4526.5200765694281</v>
      </c>
      <c r="BR45" s="161">
        <v>3637.3088739032419</v>
      </c>
      <c r="BS45" s="161">
        <v>3201.1149414210786</v>
      </c>
      <c r="BT45" s="161">
        <v>2765.6368841923913</v>
      </c>
      <c r="BU45" s="161">
        <v>2626.9815457658137</v>
      </c>
      <c r="BV45" s="161">
        <v>2217.4870097788325</v>
      </c>
      <c r="BW45" s="161">
        <v>1628.2402682827144</v>
      </c>
      <c r="BX45" s="161">
        <v>1216.5136189879379</v>
      </c>
      <c r="BY45" s="161">
        <v>872.65089691672483</v>
      </c>
      <c r="BZ45" s="161">
        <v>925.4066211842204</v>
      </c>
      <c r="CA45" s="161">
        <v>650.61689614883994</v>
      </c>
      <c r="CB45" s="161">
        <v>204.63849511593591</v>
      </c>
      <c r="CC45" s="161">
        <v>0.22727944938812603</v>
      </c>
      <c r="CD45" s="161">
        <v>0.22314614566014268</v>
      </c>
      <c r="CE45" s="161">
        <v>0.21873116097518441</v>
      </c>
      <c r="CF45" s="162">
        <v>0.21469879531387331</v>
      </c>
    </row>
    <row r="46" spans="1:84" x14ac:dyDescent="0.35">
      <c r="A46" s="155"/>
      <c r="B46" s="39" t="s">
        <v>287</v>
      </c>
      <c r="C46" s="237" t="s">
        <v>270</v>
      </c>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v>0</v>
      </c>
      <c r="AI46" s="161">
        <v>0</v>
      </c>
      <c r="AJ46" s="161">
        <v>0</v>
      </c>
      <c r="AK46" s="161">
        <v>0</v>
      </c>
      <c r="AL46" s="161">
        <v>0</v>
      </c>
      <c r="AM46" s="161">
        <v>0</v>
      </c>
      <c r="AN46" s="161">
        <v>0</v>
      </c>
      <c r="AO46" s="161">
        <v>0</v>
      </c>
      <c r="AP46" s="161">
        <v>0</v>
      </c>
      <c r="AQ46" s="161">
        <v>0</v>
      </c>
      <c r="AR46" s="161">
        <v>3.3425701582599738</v>
      </c>
      <c r="AS46" s="161">
        <v>26.03161334763216</v>
      </c>
      <c r="AT46" s="161">
        <v>54.64280098358244</v>
      </c>
      <c r="AU46" s="161">
        <v>96.876926946822863</v>
      </c>
      <c r="AV46" s="161">
        <v>177.58555639143145</v>
      </c>
      <c r="AW46" s="161">
        <v>225.34985764144173</v>
      </c>
      <c r="AX46" s="161">
        <v>199.03204085272824</v>
      </c>
      <c r="AY46" s="161">
        <v>199.02204378140866</v>
      </c>
      <c r="AZ46" s="161">
        <v>201.51897051121327</v>
      </c>
      <c r="BA46" s="161">
        <v>198.00537149440953</v>
      </c>
      <c r="BB46" s="161">
        <v>203.62755645931404</v>
      </c>
      <c r="BC46" s="161">
        <v>224.67381161904217</v>
      </c>
      <c r="BD46" s="161">
        <v>234.95681791913103</v>
      </c>
      <c r="BE46" s="161">
        <v>259.62942304156365</v>
      </c>
      <c r="BF46" s="161">
        <v>287.32015060853234</v>
      </c>
      <c r="BG46" s="161">
        <v>315.54488008808545</v>
      </c>
      <c r="BH46" s="161">
        <v>339.29076750465521</v>
      </c>
      <c r="BI46" s="161">
        <v>364.47137785700113</v>
      </c>
      <c r="BJ46" s="161">
        <v>398.29612237739258</v>
      </c>
      <c r="BK46" s="161">
        <v>444.25872900932649</v>
      </c>
      <c r="BL46" s="161">
        <v>470.3948261566477</v>
      </c>
      <c r="BM46" s="161">
        <v>487.16447421054107</v>
      </c>
      <c r="BN46" s="161">
        <v>490.39870220476405</v>
      </c>
      <c r="BO46" s="161">
        <v>449.04070704578231</v>
      </c>
      <c r="BP46" s="161">
        <v>411.23977579704541</v>
      </c>
      <c r="BQ46" s="161">
        <v>379.01370731162518</v>
      </c>
      <c r="BR46" s="161">
        <v>356.15267545390526</v>
      </c>
      <c r="BS46" s="161">
        <v>0</v>
      </c>
      <c r="BT46" s="161">
        <v>0</v>
      </c>
      <c r="BU46" s="161">
        <v>0</v>
      </c>
      <c r="BV46" s="161">
        <v>0</v>
      </c>
      <c r="BW46" s="161">
        <v>0</v>
      </c>
      <c r="BX46" s="161">
        <v>0</v>
      </c>
      <c r="BY46" s="161">
        <v>0</v>
      </c>
      <c r="BZ46" s="161">
        <v>0</v>
      </c>
      <c r="CA46" s="161">
        <v>0</v>
      </c>
      <c r="CB46" s="161">
        <v>0</v>
      </c>
      <c r="CC46" s="161">
        <v>0</v>
      </c>
      <c r="CD46" s="161">
        <v>0</v>
      </c>
      <c r="CE46" s="161">
        <v>0</v>
      </c>
      <c r="CF46" s="162">
        <v>0</v>
      </c>
    </row>
    <row r="47" spans="1:84" x14ac:dyDescent="0.35">
      <c r="A47" s="155"/>
      <c r="B47" s="39" t="s">
        <v>345</v>
      </c>
      <c r="C47" s="237" t="s">
        <v>261</v>
      </c>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v>963.12577449529306</v>
      </c>
      <c r="AI47" s="161">
        <v>923.22600104525168</v>
      </c>
      <c r="AJ47" s="161">
        <v>886.65509400282644</v>
      </c>
      <c r="AK47" s="161">
        <v>887.23548072433732</v>
      </c>
      <c r="AL47" s="161">
        <v>857.32149658617152</v>
      </c>
      <c r="AM47" s="161">
        <v>906.00961325556977</v>
      </c>
      <c r="AN47" s="161">
        <v>910.42233193718334</v>
      </c>
      <c r="AO47" s="161">
        <v>934.85283604605877</v>
      </c>
      <c r="AP47" s="161">
        <v>885.46259789352121</v>
      </c>
      <c r="AQ47" s="161">
        <v>859.18967812141068</v>
      </c>
      <c r="AR47" s="161">
        <v>792.24400116823801</v>
      </c>
      <c r="AS47" s="161">
        <v>771.07094830443714</v>
      </c>
      <c r="AT47" s="161">
        <v>780.2881954598289</v>
      </c>
      <c r="AU47" s="161">
        <v>837.19844156009162</v>
      </c>
      <c r="AV47" s="161">
        <v>820.57983581305041</v>
      </c>
      <c r="AW47" s="161">
        <v>803.29706701162479</v>
      </c>
      <c r="AX47" s="161">
        <v>827.46146544076021</v>
      </c>
      <c r="AY47" s="161">
        <v>830.88604927179745</v>
      </c>
      <c r="AZ47" s="161">
        <v>845.35195267243671</v>
      </c>
      <c r="BA47" s="161">
        <v>849.71533674073237</v>
      </c>
      <c r="BB47" s="161">
        <v>858.67103203550698</v>
      </c>
      <c r="BC47" s="161">
        <v>834.68521686100121</v>
      </c>
      <c r="BD47" s="161">
        <v>810.34326448501531</v>
      </c>
      <c r="BE47" s="161">
        <v>813.10853614300777</v>
      </c>
      <c r="BF47" s="161">
        <v>784.87906793352477</v>
      </c>
      <c r="BG47" s="161">
        <v>791.17651383489874</v>
      </c>
      <c r="BH47" s="161">
        <v>752.36145989829629</v>
      </c>
      <c r="BI47" s="161">
        <v>720.7804578949432</v>
      </c>
      <c r="BJ47" s="161">
        <v>690.90820852234822</v>
      </c>
      <c r="BK47" s="161">
        <v>634.4730145206629</v>
      </c>
      <c r="BL47" s="161">
        <v>509.27966009191272</v>
      </c>
      <c r="BM47" s="161">
        <v>509.50568922970291</v>
      </c>
      <c r="BN47" s="161">
        <v>565.74396006192603</v>
      </c>
      <c r="BO47" s="161">
        <v>541.18097704006868</v>
      </c>
      <c r="BP47" s="161">
        <v>526.46121263783243</v>
      </c>
      <c r="BQ47" s="161">
        <v>497.3153350443917</v>
      </c>
      <c r="BR47" s="161">
        <v>482.48381733866512</v>
      </c>
      <c r="BS47" s="161">
        <v>451.832427038341</v>
      </c>
      <c r="BT47" s="161">
        <v>452.3481022011822</v>
      </c>
      <c r="BU47" s="161">
        <v>425.67897900508979</v>
      </c>
      <c r="BV47" s="161">
        <v>406.88053536066673</v>
      </c>
      <c r="BW47" s="161">
        <v>394.20024064709997</v>
      </c>
      <c r="BX47" s="161">
        <v>327.00353549828401</v>
      </c>
      <c r="BY47" s="161">
        <v>312.96999449966728</v>
      </c>
      <c r="BZ47" s="161">
        <v>280.01635855414941</v>
      </c>
      <c r="CA47" s="161">
        <v>266.77941211617724</v>
      </c>
      <c r="CB47" s="161">
        <v>262.30208351757329</v>
      </c>
      <c r="CC47" s="161">
        <v>242.26104745835275</v>
      </c>
      <c r="CD47" s="161">
        <v>228.73192064920502</v>
      </c>
      <c r="CE47" s="161">
        <v>221.9869461234486</v>
      </c>
      <c r="CF47" s="162">
        <v>208.94630260070795</v>
      </c>
    </row>
    <row r="48" spans="1:84" ht="25.5" customHeight="1" x14ac:dyDescent="0.35">
      <c r="A48" s="155"/>
      <c r="B48" s="61" t="s">
        <v>383</v>
      </c>
      <c r="C48" s="237" t="s">
        <v>270</v>
      </c>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v>0</v>
      </c>
      <c r="AI48" s="161">
        <v>0</v>
      </c>
      <c r="AJ48" s="161">
        <v>0</v>
      </c>
      <c r="AK48" s="161">
        <v>0</v>
      </c>
      <c r="AL48" s="161">
        <v>0</v>
      </c>
      <c r="AM48" s="161">
        <v>0</v>
      </c>
      <c r="AN48" s="161">
        <v>0</v>
      </c>
      <c r="AO48" s="161">
        <v>0</v>
      </c>
      <c r="AP48" s="161">
        <v>0</v>
      </c>
      <c r="AQ48" s="161">
        <v>0</v>
      </c>
      <c r="AR48" s="161">
        <v>0</v>
      </c>
      <c r="AS48" s="161">
        <v>0</v>
      </c>
      <c r="AT48" s="161">
        <v>0</v>
      </c>
      <c r="AU48" s="161">
        <v>0</v>
      </c>
      <c r="AV48" s="161">
        <v>0</v>
      </c>
      <c r="AW48" s="161">
        <v>0</v>
      </c>
      <c r="AX48" s="161">
        <v>0</v>
      </c>
      <c r="AY48" s="161">
        <v>0</v>
      </c>
      <c r="AZ48" s="161">
        <v>0</v>
      </c>
      <c r="BA48" s="161">
        <v>0</v>
      </c>
      <c r="BB48" s="161">
        <v>0</v>
      </c>
      <c r="BC48" s="161">
        <v>0</v>
      </c>
      <c r="BD48" s="161">
        <v>0</v>
      </c>
      <c r="BE48" s="161">
        <v>0</v>
      </c>
      <c r="BF48" s="161">
        <v>0</v>
      </c>
      <c r="BG48" s="161">
        <v>0</v>
      </c>
      <c r="BH48" s="161">
        <v>0</v>
      </c>
      <c r="BI48" s="161">
        <v>0</v>
      </c>
      <c r="BJ48" s="161">
        <v>0</v>
      </c>
      <c r="BK48" s="161">
        <v>0</v>
      </c>
      <c r="BL48" s="161">
        <v>131.50882275576686</v>
      </c>
      <c r="BM48" s="161">
        <v>152.77455062643156</v>
      </c>
      <c r="BN48" s="161">
        <v>154.08585127101856</v>
      </c>
      <c r="BO48" s="161">
        <v>159.73734088975345</v>
      </c>
      <c r="BP48" s="161">
        <v>148.83326963244266</v>
      </c>
      <c r="BQ48" s="161">
        <v>134.55278210430109</v>
      </c>
      <c r="BR48" s="161">
        <v>20.584818371128932</v>
      </c>
      <c r="BS48" s="161">
        <v>0</v>
      </c>
      <c r="BT48" s="161">
        <v>0</v>
      </c>
      <c r="BU48" s="161">
        <v>0</v>
      </c>
      <c r="BV48" s="161">
        <v>0</v>
      </c>
      <c r="BW48" s="161">
        <v>0</v>
      </c>
      <c r="BX48" s="161">
        <v>0</v>
      </c>
      <c r="BY48" s="161">
        <v>0</v>
      </c>
      <c r="BZ48" s="161">
        <v>0</v>
      </c>
      <c r="CA48" s="161">
        <v>0</v>
      </c>
      <c r="CB48" s="161">
        <v>0</v>
      </c>
      <c r="CC48" s="161">
        <v>0</v>
      </c>
      <c r="CD48" s="161">
        <v>0</v>
      </c>
      <c r="CE48" s="161">
        <v>0</v>
      </c>
      <c r="CF48" s="162">
        <v>0</v>
      </c>
    </row>
    <row r="49" spans="1:84" x14ac:dyDescent="0.35">
      <c r="A49" s="155"/>
      <c r="B49" s="61" t="s">
        <v>291</v>
      </c>
      <c r="C49" s="237" t="s">
        <v>261</v>
      </c>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v>0</v>
      </c>
      <c r="AI49" s="161">
        <v>0</v>
      </c>
      <c r="AJ49" s="161">
        <v>0</v>
      </c>
      <c r="AK49" s="161">
        <v>0</v>
      </c>
      <c r="AL49" s="161">
        <v>0</v>
      </c>
      <c r="AM49" s="161">
        <v>0</v>
      </c>
      <c r="AN49" s="161">
        <v>0</v>
      </c>
      <c r="AO49" s="161">
        <v>0</v>
      </c>
      <c r="AP49" s="161">
        <v>0</v>
      </c>
      <c r="AQ49" s="161">
        <v>0</v>
      </c>
      <c r="AR49" s="161">
        <v>0</v>
      </c>
      <c r="AS49" s="161">
        <v>0</v>
      </c>
      <c r="AT49" s="161">
        <v>0</v>
      </c>
      <c r="AU49" s="161">
        <v>0</v>
      </c>
      <c r="AV49" s="161">
        <v>0</v>
      </c>
      <c r="AW49" s="161">
        <v>0</v>
      </c>
      <c r="AX49" s="161">
        <v>0</v>
      </c>
      <c r="AY49" s="161">
        <v>0</v>
      </c>
      <c r="AZ49" s="161">
        <v>0</v>
      </c>
      <c r="BA49" s="161">
        <v>0</v>
      </c>
      <c r="BB49" s="161">
        <v>0</v>
      </c>
      <c r="BC49" s="161">
        <v>0</v>
      </c>
      <c r="BD49" s="161">
        <v>0</v>
      </c>
      <c r="BE49" s="161">
        <v>9.1764112287426798</v>
      </c>
      <c r="BF49" s="161">
        <v>9.6654648178169236</v>
      </c>
      <c r="BG49" s="161">
        <v>8.3333959790144423</v>
      </c>
      <c r="BH49" s="161">
        <v>29.625058777177472</v>
      </c>
      <c r="BI49" s="161">
        <v>60.13845894177436</v>
      </c>
      <c r="BJ49" s="161">
        <v>61.864086063567775</v>
      </c>
      <c r="BK49" s="161">
        <v>70.381052759072119</v>
      </c>
      <c r="BL49" s="161">
        <v>55.918657994515428</v>
      </c>
      <c r="BM49" s="161">
        <v>69.21769367036994</v>
      </c>
      <c r="BN49" s="161">
        <v>85.118555617425656</v>
      </c>
      <c r="BO49" s="161">
        <v>72.128902410759522</v>
      </c>
      <c r="BP49" s="161">
        <v>76.873415772392562</v>
      </c>
      <c r="BQ49" s="161">
        <v>0.82674765097451475</v>
      </c>
      <c r="BR49" s="161">
        <v>0.27498828686311477</v>
      </c>
      <c r="BS49" s="161">
        <v>0.19757103268005291</v>
      </c>
      <c r="BT49" s="161">
        <v>0</v>
      </c>
      <c r="BU49" s="161">
        <v>0</v>
      </c>
      <c r="BV49" s="161">
        <v>0</v>
      </c>
      <c r="BW49" s="161">
        <v>0</v>
      </c>
      <c r="BX49" s="161">
        <v>0</v>
      </c>
      <c r="BY49" s="161">
        <v>0</v>
      </c>
      <c r="BZ49" s="161">
        <v>0</v>
      </c>
      <c r="CA49" s="161">
        <v>0</v>
      </c>
      <c r="CB49" s="161">
        <v>0</v>
      </c>
      <c r="CC49" s="161">
        <v>0</v>
      </c>
      <c r="CD49" s="161">
        <v>0</v>
      </c>
      <c r="CE49" s="161">
        <v>0</v>
      </c>
      <c r="CF49" s="162">
        <v>0</v>
      </c>
    </row>
    <row r="50" spans="1:84" x14ac:dyDescent="0.35">
      <c r="A50" s="155"/>
      <c r="B50" s="61" t="s">
        <v>292</v>
      </c>
      <c r="C50" s="237"/>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0</v>
      </c>
      <c r="AW50" s="161">
        <v>0</v>
      </c>
      <c r="AX50" s="161">
        <v>0</v>
      </c>
      <c r="AY50" s="161">
        <v>0</v>
      </c>
      <c r="AZ50" s="161">
        <v>3594.4339301444734</v>
      </c>
      <c r="BA50" s="161">
        <v>6564.1347567489156</v>
      </c>
      <c r="BB50" s="161">
        <v>5910.8816062105379</v>
      </c>
      <c r="BC50" s="161">
        <v>5326.2604657888378</v>
      </c>
      <c r="BD50" s="161">
        <v>4575.0506987030658</v>
      </c>
      <c r="BE50" s="161">
        <v>4052.4423222363271</v>
      </c>
      <c r="BF50" s="161">
        <v>3984.1289513424531</v>
      </c>
      <c r="BG50" s="161">
        <v>3843.8281629930875</v>
      </c>
      <c r="BH50" s="161">
        <v>3340.1739362945927</v>
      </c>
      <c r="BI50" s="161">
        <v>3606.7808483237786</v>
      </c>
      <c r="BJ50" s="161">
        <v>3728.6319017325773</v>
      </c>
      <c r="BK50" s="161">
        <v>3361.488640468086</v>
      </c>
      <c r="BL50" s="161">
        <v>4135.379251147112</v>
      </c>
      <c r="BM50" s="161">
        <v>6689.7887907965651</v>
      </c>
      <c r="BN50" s="161">
        <v>6270.9136540438794</v>
      </c>
      <c r="BO50" s="161">
        <v>6796.6553277374069</v>
      </c>
      <c r="BP50" s="161">
        <v>6993.1525831763965</v>
      </c>
      <c r="BQ50" s="161">
        <v>5757.3102516009121</v>
      </c>
      <c r="BR50" s="161">
        <v>4018.9478046579193</v>
      </c>
      <c r="BS50" s="161">
        <v>3011.8629074707264</v>
      </c>
      <c r="BT50" s="161">
        <v>2387.3000355649879</v>
      </c>
      <c r="BU50" s="161">
        <v>2089.1911846354633</v>
      </c>
      <c r="BV50" s="161">
        <v>1594.1201887168168</v>
      </c>
      <c r="BW50" s="161">
        <v>855.83058733230041</v>
      </c>
      <c r="BX50" s="161">
        <v>1189.727741675935</v>
      </c>
      <c r="BY50" s="161">
        <v>561.9601444986348</v>
      </c>
      <c r="BZ50" s="161">
        <v>358.18242076867807</v>
      </c>
      <c r="CA50" s="161">
        <v>306.59510141693141</v>
      </c>
      <c r="CB50" s="161">
        <v>226.95477883487214</v>
      </c>
      <c r="CC50" s="161">
        <v>120.81155026721675</v>
      </c>
      <c r="CD50" s="161">
        <v>116.30165917036274</v>
      </c>
      <c r="CE50" s="161">
        <v>116.67541675129094</v>
      </c>
      <c r="CF50" s="162">
        <v>114.90105359064114</v>
      </c>
    </row>
    <row r="51" spans="1:84" x14ac:dyDescent="0.35">
      <c r="A51" s="155"/>
      <c r="B51" s="59" t="s">
        <v>267</v>
      </c>
      <c r="C51" s="237" t="s">
        <v>264</v>
      </c>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612.7655998688025</v>
      </c>
      <c r="BA51" s="161">
        <v>874.99544615657589</v>
      </c>
      <c r="BB51" s="161">
        <v>861.80901070457935</v>
      </c>
      <c r="BC51" s="161">
        <v>823.15958283562372</v>
      </c>
      <c r="BD51" s="161">
        <v>793.42749551382099</v>
      </c>
      <c r="BE51" s="161">
        <v>819.99779092821313</v>
      </c>
      <c r="BF51" s="161">
        <v>885.21479682230415</v>
      </c>
      <c r="BG51" s="161">
        <v>846.44769141254619</v>
      </c>
      <c r="BH51" s="161">
        <v>721.36410553543283</v>
      </c>
      <c r="BI51" s="161">
        <v>766.81791137014102</v>
      </c>
      <c r="BJ51" s="161">
        <v>734.06963602598046</v>
      </c>
      <c r="BK51" s="161">
        <v>635.90492855831258</v>
      </c>
      <c r="BL51" s="161">
        <v>1053.3768895589319</v>
      </c>
      <c r="BM51" s="161">
        <v>1554.8874890409954</v>
      </c>
      <c r="BN51" s="161">
        <v>1123.0633931632174</v>
      </c>
      <c r="BO51" s="161">
        <v>1032.9691950634281</v>
      </c>
      <c r="BP51" s="161">
        <v>895.93532881204453</v>
      </c>
      <c r="BQ51" s="161">
        <v>699.03369605135151</v>
      </c>
      <c r="BR51" s="161">
        <v>484.1170624951834</v>
      </c>
      <c r="BS51" s="161">
        <v>403.44310502006272</v>
      </c>
      <c r="BT51" s="161">
        <v>336.38799471856515</v>
      </c>
      <c r="BU51" s="161">
        <v>281.06591878373365</v>
      </c>
      <c r="BV51" s="161">
        <v>190.10440193142296</v>
      </c>
      <c r="BW51" s="161">
        <v>132.81148348802969</v>
      </c>
      <c r="BX51" s="161">
        <v>694.65903693707094</v>
      </c>
      <c r="BY51" s="161">
        <v>217.97067106230475</v>
      </c>
      <c r="BZ51" s="161">
        <v>116.37195909558059</v>
      </c>
      <c r="CA51" s="161">
        <v>156.8878649185408</v>
      </c>
      <c r="CB51" s="161">
        <v>130.98450771493074</v>
      </c>
      <c r="CC51" s="161">
        <v>120.81155026721675</v>
      </c>
      <c r="CD51" s="161">
        <v>116.30165917036274</v>
      </c>
      <c r="CE51" s="161">
        <v>116.67541675129094</v>
      </c>
      <c r="CF51" s="162">
        <v>114.90105359064114</v>
      </c>
    </row>
    <row r="52" spans="1:84" x14ac:dyDescent="0.35">
      <c r="A52" s="155"/>
      <c r="B52" s="59" t="s">
        <v>378</v>
      </c>
      <c r="C52" s="237" t="s">
        <v>270</v>
      </c>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2981.668330275671</v>
      </c>
      <c r="BA52" s="161">
        <v>5689.1393105923389</v>
      </c>
      <c r="BB52" s="161">
        <v>5049.0725955059579</v>
      </c>
      <c r="BC52" s="161">
        <v>4503.1008829532138</v>
      </c>
      <c r="BD52" s="161">
        <v>3781.6232031892441</v>
      </c>
      <c r="BE52" s="161">
        <v>3232.4445313081142</v>
      </c>
      <c r="BF52" s="161">
        <v>3098.9141545201492</v>
      </c>
      <c r="BG52" s="161">
        <v>2997.3804715805413</v>
      </c>
      <c r="BH52" s="161">
        <v>2618.8098307591599</v>
      </c>
      <c r="BI52" s="161">
        <v>2839.9629369536378</v>
      </c>
      <c r="BJ52" s="161">
        <v>2994.5622657065969</v>
      </c>
      <c r="BK52" s="161">
        <v>2725.5837119097732</v>
      </c>
      <c r="BL52" s="161">
        <v>3082.0023615881801</v>
      </c>
      <c r="BM52" s="161">
        <v>5134.9013017555699</v>
      </c>
      <c r="BN52" s="161">
        <v>5147.8502608806621</v>
      </c>
      <c r="BO52" s="161">
        <v>5763.686132673979</v>
      </c>
      <c r="BP52" s="161">
        <v>6097.2172543643528</v>
      </c>
      <c r="BQ52" s="161">
        <v>5058.2765555495607</v>
      </c>
      <c r="BR52" s="161">
        <v>3534.830742162736</v>
      </c>
      <c r="BS52" s="161">
        <v>2608.4198024506641</v>
      </c>
      <c r="BT52" s="161">
        <v>2050.9120408464228</v>
      </c>
      <c r="BU52" s="161">
        <v>1808.1252658517296</v>
      </c>
      <c r="BV52" s="161">
        <v>1404.0157867853939</v>
      </c>
      <c r="BW52" s="161">
        <v>723.0191038442706</v>
      </c>
      <c r="BX52" s="161">
        <v>495.06870473886414</v>
      </c>
      <c r="BY52" s="161">
        <v>343.98947343633006</v>
      </c>
      <c r="BZ52" s="161">
        <v>241.81046167309751</v>
      </c>
      <c r="CA52" s="161">
        <v>149.70723649839059</v>
      </c>
      <c r="CB52" s="161">
        <v>95.970271119941401</v>
      </c>
      <c r="CC52" s="161">
        <v>0</v>
      </c>
      <c r="CD52" s="161">
        <v>0</v>
      </c>
      <c r="CE52" s="161">
        <v>0</v>
      </c>
      <c r="CF52" s="162">
        <v>0</v>
      </c>
    </row>
    <row r="53" spans="1:84" ht="26.25" customHeight="1" x14ac:dyDescent="0.35">
      <c r="A53" s="155"/>
      <c r="B53" s="39" t="s">
        <v>293</v>
      </c>
      <c r="C53" s="237" t="s">
        <v>264</v>
      </c>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v>625.26134042645049</v>
      </c>
      <c r="AI53" s="161">
        <v>636.88572854385552</v>
      </c>
      <c r="AJ53" s="161">
        <v>637.48513369100124</v>
      </c>
      <c r="AK53" s="161">
        <v>611.55818849295042</v>
      </c>
      <c r="AL53" s="161">
        <v>547.93589509914921</v>
      </c>
      <c r="AM53" s="161">
        <v>485.1825842919194</v>
      </c>
      <c r="AN53" s="161">
        <v>523.42443787423508</v>
      </c>
      <c r="AO53" s="161">
        <v>505.66675000947885</v>
      </c>
      <c r="AP53" s="161">
        <v>498.73534962934235</v>
      </c>
      <c r="AQ53" s="161">
        <v>142.09525999351226</v>
      </c>
      <c r="AR53" s="161">
        <v>70.443027570545496</v>
      </c>
      <c r="AS53" s="161">
        <v>73.524570771911584</v>
      </c>
      <c r="AT53" s="161">
        <v>75.338898927480955</v>
      </c>
      <c r="AU53" s="161">
        <v>65.325441523553692</v>
      </c>
      <c r="AV53" s="161">
        <v>64.699055369820968</v>
      </c>
      <c r="AW53" s="161">
        <v>65.901113946400145</v>
      </c>
      <c r="AX53" s="161">
        <v>53.042206854240447</v>
      </c>
      <c r="AY53" s="161">
        <v>54.375328915795436</v>
      </c>
      <c r="AZ53" s="161">
        <v>60.271331785549364</v>
      </c>
      <c r="BA53" s="161">
        <v>65.877758144910445</v>
      </c>
      <c r="BB53" s="161">
        <v>69.53437467970079</v>
      </c>
      <c r="BC53" s="161">
        <v>68.626071940276219</v>
      </c>
      <c r="BD53" s="161">
        <v>79.373992864835031</v>
      </c>
      <c r="BE53" s="161">
        <v>97.393032381777104</v>
      </c>
      <c r="BF53" s="161">
        <v>117.31668475465888</v>
      </c>
      <c r="BG53" s="161">
        <v>212.97637667927549</v>
      </c>
      <c r="BH53" s="161">
        <v>242.64681037812326</v>
      </c>
      <c r="BI53" s="161">
        <v>258.04112905070855</v>
      </c>
      <c r="BJ53" s="161">
        <v>269.38988823243466</v>
      </c>
      <c r="BK53" s="161">
        <v>369.94808511340216</v>
      </c>
      <c r="BL53" s="161">
        <v>464.5113204953085</v>
      </c>
      <c r="BM53" s="161">
        <v>492.04545592896358</v>
      </c>
      <c r="BN53" s="161">
        <v>481.17332260319284</v>
      </c>
      <c r="BO53" s="161">
        <v>503.53343423308547</v>
      </c>
      <c r="BP53" s="161">
        <v>535.35810285855064</v>
      </c>
      <c r="BQ53" s="161">
        <v>530.85813289703788</v>
      </c>
      <c r="BR53" s="161">
        <v>546.19724222188643</v>
      </c>
      <c r="BS53" s="161">
        <v>574.04130567187644</v>
      </c>
      <c r="BT53" s="161">
        <v>555.56792684618063</v>
      </c>
      <c r="BU53" s="161">
        <v>535.67876136016844</v>
      </c>
      <c r="BV53" s="161">
        <v>524.88443034064198</v>
      </c>
      <c r="BW53" s="161">
        <v>502.80148779038763</v>
      </c>
      <c r="BX53" s="161">
        <v>436.37640654734309</v>
      </c>
      <c r="BY53" s="161">
        <v>415.50247479809411</v>
      </c>
      <c r="BZ53" s="161">
        <v>418.43712313907332</v>
      </c>
      <c r="CA53" s="161">
        <v>422.62599539926157</v>
      </c>
      <c r="CB53" s="161">
        <v>438.33158035100649</v>
      </c>
      <c r="CC53" s="161">
        <v>443.2602092882027</v>
      </c>
      <c r="CD53" s="161">
        <v>455.30065861421531</v>
      </c>
      <c r="CE53" s="161">
        <v>468.87991925414741</v>
      </c>
      <c r="CF53" s="162">
        <v>474.8784885096739</v>
      </c>
    </row>
    <row r="54" spans="1:84" x14ac:dyDescent="0.35">
      <c r="A54" s="155"/>
      <c r="B54" s="39" t="s">
        <v>294</v>
      </c>
      <c r="C54" s="237" t="s">
        <v>264</v>
      </c>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v>95.277918541173406</v>
      </c>
      <c r="AI54" s="161">
        <v>81.521373253613504</v>
      </c>
      <c r="AJ54" s="161">
        <v>68.454779456751808</v>
      </c>
      <c r="AK54" s="161">
        <v>61.929943138526625</v>
      </c>
      <c r="AL54" s="161">
        <v>57.677462642015705</v>
      </c>
      <c r="AM54" s="161">
        <v>58.497191013919362</v>
      </c>
      <c r="AN54" s="161">
        <v>58.519502371032495</v>
      </c>
      <c r="AO54" s="161">
        <v>52.416675305860608</v>
      </c>
      <c r="AP54" s="161">
        <v>41.485469379234338</v>
      </c>
      <c r="AQ54" s="161">
        <v>1.2152552484370063</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0</v>
      </c>
      <c r="BR54" s="161">
        <v>0</v>
      </c>
      <c r="BS54" s="161">
        <v>0</v>
      </c>
      <c r="BT54" s="161">
        <v>0</v>
      </c>
      <c r="BU54" s="161">
        <v>0</v>
      </c>
      <c r="BV54" s="161">
        <v>0</v>
      </c>
      <c r="BW54" s="161">
        <v>0</v>
      </c>
      <c r="BX54" s="161">
        <v>0</v>
      </c>
      <c r="BY54" s="161">
        <v>0</v>
      </c>
      <c r="BZ54" s="161">
        <v>0</v>
      </c>
      <c r="CA54" s="161">
        <v>0</v>
      </c>
      <c r="CB54" s="161">
        <v>0</v>
      </c>
      <c r="CC54" s="161">
        <v>0</v>
      </c>
      <c r="CD54" s="161">
        <v>0</v>
      </c>
      <c r="CE54" s="161">
        <v>0</v>
      </c>
      <c r="CF54" s="162">
        <v>0</v>
      </c>
    </row>
    <row r="55" spans="1:84" x14ac:dyDescent="0.35">
      <c r="A55" s="155"/>
      <c r="B55" s="39" t="s">
        <v>369</v>
      </c>
      <c r="C55" s="237" t="s">
        <v>261</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v>225.68065553130225</v>
      </c>
      <c r="AI55" s="161">
        <v>330.44537639308879</v>
      </c>
      <c r="AJ55" s="161">
        <v>413.16399516061341</v>
      </c>
      <c r="AK55" s="161">
        <v>494.84272125788038</v>
      </c>
      <c r="AL55" s="161">
        <v>611.69085137265608</v>
      </c>
      <c r="AM55" s="161">
        <v>737.88345707080214</v>
      </c>
      <c r="AN55" s="161">
        <v>797.45406501969842</v>
      </c>
      <c r="AO55" s="161">
        <v>871.02156055934449</v>
      </c>
      <c r="AP55" s="161">
        <v>993.48582335678907</v>
      </c>
      <c r="AQ55" s="161">
        <v>1065.6143114002095</v>
      </c>
      <c r="AR55" s="161">
        <v>1104.933470428397</v>
      </c>
      <c r="AS55" s="161">
        <v>1140.4460887530699</v>
      </c>
      <c r="AT55" s="161">
        <v>1183.9059288207986</v>
      </c>
      <c r="AU55" s="161">
        <v>1327.009483187943</v>
      </c>
      <c r="AV55" s="161">
        <v>83.063942743269948</v>
      </c>
      <c r="AW55" s="161">
        <v>0</v>
      </c>
      <c r="AX55" s="161">
        <v>0</v>
      </c>
      <c r="AY55" s="161">
        <v>0</v>
      </c>
      <c r="AZ55" s="161">
        <v>0</v>
      </c>
      <c r="BA55" s="161">
        <v>0</v>
      </c>
      <c r="BB55" s="161">
        <v>0</v>
      </c>
      <c r="BC55" s="161">
        <v>0</v>
      </c>
      <c r="BD55" s="161">
        <v>0</v>
      </c>
      <c r="BE55" s="161">
        <v>0</v>
      </c>
      <c r="BF55" s="161">
        <v>0</v>
      </c>
      <c r="BG55" s="161">
        <v>0</v>
      </c>
      <c r="BH55" s="161">
        <v>0</v>
      </c>
      <c r="BI55" s="161">
        <v>0</v>
      </c>
      <c r="BJ55" s="161">
        <v>0</v>
      </c>
      <c r="BK55" s="161">
        <v>0</v>
      </c>
      <c r="BL55" s="161">
        <v>0</v>
      </c>
      <c r="BM55" s="161">
        <v>0</v>
      </c>
      <c r="BN55" s="161">
        <v>0</v>
      </c>
      <c r="BO55" s="161">
        <v>0</v>
      </c>
      <c r="BP55" s="161">
        <v>0</v>
      </c>
      <c r="BQ55" s="161">
        <v>0</v>
      </c>
      <c r="BR55" s="161">
        <v>0</v>
      </c>
      <c r="BS55" s="161">
        <v>0</v>
      </c>
      <c r="BT55" s="161">
        <v>0</v>
      </c>
      <c r="BU55" s="161">
        <v>0</v>
      </c>
      <c r="BV55" s="161">
        <v>0</v>
      </c>
      <c r="BW55" s="161">
        <v>0</v>
      </c>
      <c r="BX55" s="161">
        <v>0</v>
      </c>
      <c r="BY55" s="161">
        <v>0</v>
      </c>
      <c r="BZ55" s="161">
        <v>0</v>
      </c>
      <c r="CA55" s="161">
        <v>0</v>
      </c>
      <c r="CB55" s="161">
        <v>0</v>
      </c>
      <c r="CC55" s="161">
        <v>0</v>
      </c>
      <c r="CD55" s="161">
        <v>0</v>
      </c>
      <c r="CE55" s="161">
        <v>0</v>
      </c>
      <c r="CF55" s="162">
        <v>0</v>
      </c>
    </row>
    <row r="56" spans="1:84" x14ac:dyDescent="0.35">
      <c r="A56" s="155"/>
      <c r="B56" s="39" t="s">
        <v>384</v>
      </c>
      <c r="C56" s="237" t="s">
        <v>261</v>
      </c>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v>0</v>
      </c>
      <c r="AI56" s="161">
        <v>0</v>
      </c>
      <c r="AJ56" s="161">
        <v>0</v>
      </c>
      <c r="AK56" s="161">
        <v>0</v>
      </c>
      <c r="AL56" s="161">
        <v>0</v>
      </c>
      <c r="AM56" s="161">
        <v>0</v>
      </c>
      <c r="AN56" s="161">
        <v>0</v>
      </c>
      <c r="AO56" s="161">
        <v>0</v>
      </c>
      <c r="AP56" s="161">
        <v>0</v>
      </c>
      <c r="AQ56" s="161">
        <v>0</v>
      </c>
      <c r="AR56" s="161">
        <v>0</v>
      </c>
      <c r="AS56" s="161">
        <v>0</v>
      </c>
      <c r="AT56" s="161">
        <v>0</v>
      </c>
      <c r="AU56" s="161">
        <v>0</v>
      </c>
      <c r="AV56" s="161">
        <v>0</v>
      </c>
      <c r="AW56" s="161">
        <v>0</v>
      </c>
      <c r="AX56" s="161">
        <v>0</v>
      </c>
      <c r="AY56" s="161">
        <v>0</v>
      </c>
      <c r="AZ56" s="161">
        <v>0</v>
      </c>
      <c r="BA56" s="161">
        <v>0</v>
      </c>
      <c r="BB56" s="161">
        <v>0</v>
      </c>
      <c r="BC56" s="161">
        <v>1.0168021007143464</v>
      </c>
      <c r="BD56" s="161">
        <v>75.891073490138496</v>
      </c>
      <c r="BE56" s="161">
        <v>143.13595601234542</v>
      </c>
      <c r="BF56" s="161">
        <v>307.44164651738089</v>
      </c>
      <c r="BG56" s="161">
        <v>232.54770576870075</v>
      </c>
      <c r="BH56" s="161">
        <v>141.43231506124857</v>
      </c>
      <c r="BI56" s="161">
        <v>113.14918065166373</v>
      </c>
      <c r="BJ56" s="161">
        <v>132.73039834005598</v>
      </c>
      <c r="BK56" s="161">
        <v>164.92361717456512</v>
      </c>
      <c r="BL56" s="161">
        <v>162.46361858299247</v>
      </c>
      <c r="BM56" s="161">
        <v>164.39331494904147</v>
      </c>
      <c r="BN56" s="161">
        <v>193.64381779698391</v>
      </c>
      <c r="BO56" s="161">
        <v>64.770499352026874</v>
      </c>
      <c r="BP56" s="161">
        <v>1.8850680858369007</v>
      </c>
      <c r="BQ56" s="161">
        <v>1.1537103990685476</v>
      </c>
      <c r="BR56" s="161">
        <v>0.54074423684653972</v>
      </c>
      <c r="BS56" s="161">
        <v>0.12182082905491541</v>
      </c>
      <c r="BT56" s="161">
        <v>3.5638172601348134E-2</v>
      </c>
      <c r="BU56" s="161">
        <v>4.0548144740993018E-2</v>
      </c>
      <c r="BV56" s="161">
        <v>0</v>
      </c>
      <c r="BW56" s="161">
        <v>0</v>
      </c>
      <c r="BX56" s="161">
        <v>0</v>
      </c>
      <c r="BY56" s="161">
        <v>0</v>
      </c>
      <c r="BZ56" s="161">
        <v>0</v>
      </c>
      <c r="CA56" s="161">
        <v>0</v>
      </c>
      <c r="CB56" s="161">
        <v>0</v>
      </c>
      <c r="CC56" s="161">
        <v>0</v>
      </c>
      <c r="CD56" s="161">
        <v>0</v>
      </c>
      <c r="CE56" s="161">
        <v>0</v>
      </c>
      <c r="CF56" s="162">
        <v>0</v>
      </c>
    </row>
    <row r="57" spans="1:84" x14ac:dyDescent="0.35">
      <c r="A57" s="155"/>
      <c r="B57" s="39" t="s">
        <v>298</v>
      </c>
      <c r="C57" s="237" t="s">
        <v>261</v>
      </c>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v>0</v>
      </c>
      <c r="AI57" s="161">
        <v>0</v>
      </c>
      <c r="AJ57" s="161">
        <v>0</v>
      </c>
      <c r="AK57" s="161">
        <v>0</v>
      </c>
      <c r="AL57" s="161">
        <v>0</v>
      </c>
      <c r="AM57" s="161">
        <v>0</v>
      </c>
      <c r="AN57" s="161">
        <v>0</v>
      </c>
      <c r="AO57" s="161">
        <v>0</v>
      </c>
      <c r="AP57" s="161">
        <v>0</v>
      </c>
      <c r="AQ57" s="161">
        <v>0</v>
      </c>
      <c r="AR57" s="161">
        <v>0</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7.033601828309874</v>
      </c>
      <c r="BP57" s="161">
        <v>24.729130367550756</v>
      </c>
      <c r="BQ57" s="161">
        <v>43.522266123666306</v>
      </c>
      <c r="BR57" s="161">
        <v>40.814049006591738</v>
      </c>
      <c r="BS57" s="161">
        <v>28.844109247540025</v>
      </c>
      <c r="BT57" s="161">
        <v>25.882710061293416</v>
      </c>
      <c r="BU57" s="161">
        <v>17.913989869851793</v>
      </c>
      <c r="BV57" s="161">
        <v>15.607336773162631</v>
      </c>
      <c r="BW57" s="161">
        <v>16.623206062624508</v>
      </c>
      <c r="BX57" s="161">
        <v>12.770952327357756</v>
      </c>
      <c r="BY57" s="161">
        <v>20.724345493193244</v>
      </c>
      <c r="BZ57" s="161">
        <v>5.5896899076048676</v>
      </c>
      <c r="CA57" s="161">
        <v>1.6737369618505929E-2</v>
      </c>
      <c r="CB57" s="161">
        <v>0</v>
      </c>
      <c r="CC57" s="161">
        <v>0</v>
      </c>
      <c r="CD57" s="161">
        <v>0</v>
      </c>
      <c r="CE57" s="161">
        <v>0</v>
      </c>
      <c r="CF57" s="162">
        <v>0</v>
      </c>
    </row>
    <row r="58" spans="1:84" ht="25.5" customHeight="1" x14ac:dyDescent="0.35">
      <c r="A58" s="155"/>
      <c r="B58" s="10" t="s">
        <v>303</v>
      </c>
      <c r="C58" s="237" t="s">
        <v>261</v>
      </c>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v>0</v>
      </c>
      <c r="AI58" s="161">
        <v>0</v>
      </c>
      <c r="AJ58" s="161">
        <v>0</v>
      </c>
      <c r="AK58" s="161">
        <v>0</v>
      </c>
      <c r="AL58" s="161">
        <v>0</v>
      </c>
      <c r="AM58" s="161">
        <v>0</v>
      </c>
      <c r="AN58" s="161">
        <v>0</v>
      </c>
      <c r="AO58" s="161">
        <v>0</v>
      </c>
      <c r="AP58" s="161">
        <v>0</v>
      </c>
      <c r="AQ58" s="161">
        <v>0</v>
      </c>
      <c r="AR58" s="161">
        <v>0</v>
      </c>
      <c r="AS58" s="161">
        <v>0</v>
      </c>
      <c r="AT58" s="161">
        <v>0</v>
      </c>
      <c r="AU58" s="161">
        <v>0</v>
      </c>
      <c r="AV58" s="161">
        <v>0</v>
      </c>
      <c r="AW58" s="161">
        <v>0</v>
      </c>
      <c r="AX58" s="161">
        <v>0</v>
      </c>
      <c r="AY58" s="161">
        <v>0</v>
      </c>
      <c r="AZ58" s="161">
        <v>0</v>
      </c>
      <c r="BA58" s="161">
        <v>0</v>
      </c>
      <c r="BB58" s="161">
        <v>0</v>
      </c>
      <c r="BC58" s="161">
        <v>0</v>
      </c>
      <c r="BD58" s="161">
        <v>0</v>
      </c>
      <c r="BE58" s="161">
        <v>0</v>
      </c>
      <c r="BF58" s="161">
        <v>0</v>
      </c>
      <c r="BG58" s="161">
        <v>0</v>
      </c>
      <c r="BH58" s="161">
        <v>0</v>
      </c>
      <c r="BI58" s="161">
        <v>0</v>
      </c>
      <c r="BJ58" s="161">
        <v>0</v>
      </c>
      <c r="BK58" s="161">
        <v>0</v>
      </c>
      <c r="BL58" s="161">
        <v>0</v>
      </c>
      <c r="BM58" s="161">
        <v>0</v>
      </c>
      <c r="BN58" s="161">
        <v>0</v>
      </c>
      <c r="BO58" s="161">
        <v>0</v>
      </c>
      <c r="BP58" s="161">
        <v>0</v>
      </c>
      <c r="BQ58" s="161">
        <v>193.32677088939789</v>
      </c>
      <c r="BR58" s="161">
        <v>1883.1870720455995</v>
      </c>
      <c r="BS58" s="161">
        <v>3748.5715099679451</v>
      </c>
      <c r="BT58" s="161">
        <v>6022.9185509350418</v>
      </c>
      <c r="BU58" s="161">
        <v>9684.3943560642765</v>
      </c>
      <c r="BV58" s="161">
        <v>11669.714728071429</v>
      </c>
      <c r="BW58" s="161">
        <v>12935.709734247141</v>
      </c>
      <c r="BX58" s="161">
        <v>13441.721676381716</v>
      </c>
      <c r="BY58" s="161">
        <v>14832.39953383576</v>
      </c>
      <c r="BZ58" s="161">
        <v>16070.730950878302</v>
      </c>
      <c r="CA58" s="161">
        <v>18398.602035858654</v>
      </c>
      <c r="CB58" s="161">
        <v>21349.879265806976</v>
      </c>
      <c r="CC58" s="161">
        <v>22907.559121839098</v>
      </c>
      <c r="CD58" s="161">
        <v>24363.572977842727</v>
      </c>
      <c r="CE58" s="161">
        <v>26254.997752314415</v>
      </c>
      <c r="CF58" s="162">
        <v>27465.817218229957</v>
      </c>
    </row>
    <row r="59" spans="1:84" x14ac:dyDescent="0.35">
      <c r="A59" s="155"/>
      <c r="B59" s="39" t="s">
        <v>305</v>
      </c>
      <c r="C59" s="237" t="s">
        <v>261</v>
      </c>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v>0</v>
      </c>
      <c r="AI59" s="161">
        <v>0</v>
      </c>
      <c r="AJ59" s="161">
        <v>0</v>
      </c>
      <c r="AK59" s="161">
        <v>0</v>
      </c>
      <c r="AL59" s="161">
        <v>0</v>
      </c>
      <c r="AM59" s="161">
        <v>0</v>
      </c>
      <c r="AN59" s="161">
        <v>0</v>
      </c>
      <c r="AO59" s="161">
        <v>0</v>
      </c>
      <c r="AP59" s="161">
        <v>0</v>
      </c>
      <c r="AQ59" s="161">
        <v>0</v>
      </c>
      <c r="AR59" s="161">
        <v>0</v>
      </c>
      <c r="AS59" s="161">
        <v>0</v>
      </c>
      <c r="AT59" s="161">
        <v>0</v>
      </c>
      <c r="AU59" s="161">
        <v>0</v>
      </c>
      <c r="AV59" s="161">
        <v>0</v>
      </c>
      <c r="AW59" s="161">
        <v>0</v>
      </c>
      <c r="AX59" s="161">
        <v>0</v>
      </c>
      <c r="AY59" s="161">
        <v>0</v>
      </c>
      <c r="AZ59" s="161">
        <v>0</v>
      </c>
      <c r="BA59" s="161">
        <v>0</v>
      </c>
      <c r="BB59" s="161">
        <v>0</v>
      </c>
      <c r="BC59" s="161">
        <v>0</v>
      </c>
      <c r="BD59" s="161">
        <v>0</v>
      </c>
      <c r="BE59" s="161">
        <v>0</v>
      </c>
      <c r="BF59" s="161">
        <v>0</v>
      </c>
      <c r="BG59" s="161">
        <v>0</v>
      </c>
      <c r="BH59" s="161">
        <v>0</v>
      </c>
      <c r="BI59" s="161">
        <v>0</v>
      </c>
      <c r="BJ59" s="161">
        <v>0</v>
      </c>
      <c r="BK59" s="161">
        <v>0</v>
      </c>
      <c r="BL59" s="161">
        <v>79.736737646429901</v>
      </c>
      <c r="BM59" s="161">
        <v>90.086004168818619</v>
      </c>
      <c r="BN59" s="161">
        <v>86.766781904329804</v>
      </c>
      <c r="BO59" s="161">
        <v>53.772142124021812</v>
      </c>
      <c r="BP59" s="161">
        <v>37.711815963825181</v>
      </c>
      <c r="BQ59" s="161">
        <v>33.464754365114629</v>
      </c>
      <c r="BR59" s="161">
        <v>5.375077225678023</v>
      </c>
      <c r="BS59" s="161">
        <v>0</v>
      </c>
      <c r="BT59" s="161">
        <v>0</v>
      </c>
      <c r="BU59" s="161">
        <v>0</v>
      </c>
      <c r="BV59" s="161">
        <v>0</v>
      </c>
      <c r="BW59" s="161">
        <v>0</v>
      </c>
      <c r="BX59" s="161">
        <v>0</v>
      </c>
      <c r="BY59" s="161">
        <v>0</v>
      </c>
      <c r="BZ59" s="161">
        <v>0</v>
      </c>
      <c r="CA59" s="161">
        <v>0</v>
      </c>
      <c r="CB59" s="161">
        <v>0</v>
      </c>
      <c r="CC59" s="161">
        <v>0</v>
      </c>
      <c r="CD59" s="161">
        <v>0</v>
      </c>
      <c r="CE59" s="161">
        <v>0</v>
      </c>
      <c r="CF59" s="162">
        <v>0</v>
      </c>
    </row>
    <row r="60" spans="1:84" x14ac:dyDescent="0.35">
      <c r="A60" s="155"/>
      <c r="B60" s="39" t="s">
        <v>307</v>
      </c>
      <c r="C60" s="237" t="s">
        <v>261</v>
      </c>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v>387.44536358400649</v>
      </c>
      <c r="AI60" s="161">
        <v>404.95609538670044</v>
      </c>
      <c r="AJ60" s="161">
        <v>426.04900544428949</v>
      </c>
      <c r="AK60" s="161">
        <v>459.02137052599585</v>
      </c>
      <c r="AL60" s="161">
        <v>503.73765853060326</v>
      </c>
      <c r="AM60" s="161">
        <v>566.05713983622377</v>
      </c>
      <c r="AN60" s="161">
        <v>691.54720082184429</v>
      </c>
      <c r="AO60" s="161">
        <v>736.66445320518108</v>
      </c>
      <c r="AP60" s="161">
        <v>753.40808624395197</v>
      </c>
      <c r="AQ60" s="161">
        <v>731.4737361792146</v>
      </c>
      <c r="AR60" s="161">
        <v>727.26065484338471</v>
      </c>
      <c r="AS60" s="161">
        <v>731.27944568681744</v>
      </c>
      <c r="AT60" s="161">
        <v>831.80751979677086</v>
      </c>
      <c r="AU60" s="161">
        <v>1094.0869035878873</v>
      </c>
      <c r="AV60" s="161">
        <v>1124.8398173532037</v>
      </c>
      <c r="AW60" s="161">
        <v>1196.9829487204636</v>
      </c>
      <c r="AX60" s="161">
        <v>1312.6958733738643</v>
      </c>
      <c r="AY60" s="161">
        <v>1350.7090665783364</v>
      </c>
      <c r="AZ60" s="161">
        <v>1475.3692621548828</v>
      </c>
      <c r="BA60" s="161">
        <v>1588.6758278385344</v>
      </c>
      <c r="BB60" s="161">
        <v>1526.5439884696223</v>
      </c>
      <c r="BC60" s="161">
        <v>1545.8151688782198</v>
      </c>
      <c r="BD60" s="161">
        <v>1510.962142349239</v>
      </c>
      <c r="BE60" s="161">
        <v>1525.9235269787789</v>
      </c>
      <c r="BF60" s="161">
        <v>1356.874221824311</v>
      </c>
      <c r="BG60" s="161">
        <v>1278.5660213632352</v>
      </c>
      <c r="BH60" s="161">
        <v>1286.6218923265492</v>
      </c>
      <c r="BI60" s="161">
        <v>1217.385314189064</v>
      </c>
      <c r="BJ60" s="161">
        <v>1180.1245078201839</v>
      </c>
      <c r="BK60" s="161">
        <v>1046.1347568962049</v>
      </c>
      <c r="BL60" s="161">
        <v>1030.4990727676368</v>
      </c>
      <c r="BM60" s="161">
        <v>1033.044106890505</v>
      </c>
      <c r="BN60" s="161">
        <v>1006.8811701015986</v>
      </c>
      <c r="BO60" s="161">
        <v>979.91693885231223</v>
      </c>
      <c r="BP60" s="161">
        <v>983.94514912655563</v>
      </c>
      <c r="BQ60" s="161">
        <v>948.99842147875972</v>
      </c>
      <c r="BR60" s="161">
        <v>782.61308265463003</v>
      </c>
      <c r="BS60" s="161">
        <v>444.44699017549755</v>
      </c>
      <c r="BT60" s="161">
        <v>145.08729938612052</v>
      </c>
      <c r="BU60" s="161">
        <v>18.30253752920812</v>
      </c>
      <c r="BV60" s="161">
        <v>1.4775317420648986</v>
      </c>
      <c r="BW60" s="161">
        <v>0.32513104206985638</v>
      </c>
      <c r="BX60" s="161">
        <v>0.17852107176176057</v>
      </c>
      <c r="BY60" s="161">
        <v>0.1524841256230656</v>
      </c>
      <c r="BZ60" s="161">
        <v>0.12053958110988368</v>
      </c>
      <c r="CA60" s="161">
        <v>7.7274542649012498E-2</v>
      </c>
      <c r="CB60" s="161">
        <v>1.5591495686906036E-3</v>
      </c>
      <c r="CC60" s="161">
        <v>0</v>
      </c>
      <c r="CD60" s="161">
        <v>9.0424484075722792E-18</v>
      </c>
      <c r="CE60" s="161">
        <v>1.4449636451076021E-18</v>
      </c>
      <c r="CF60" s="162">
        <v>0</v>
      </c>
    </row>
    <row r="61" spans="1:84" x14ac:dyDescent="0.35">
      <c r="A61" s="155"/>
      <c r="B61" s="39" t="s">
        <v>408</v>
      </c>
      <c r="C61" s="237" t="s">
        <v>270</v>
      </c>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v>0</v>
      </c>
      <c r="AI61" s="161">
        <v>0</v>
      </c>
      <c r="AJ61" s="161">
        <v>0</v>
      </c>
      <c r="AK61" s="161">
        <v>0</v>
      </c>
      <c r="AL61" s="161">
        <v>0</v>
      </c>
      <c r="AM61" s="161">
        <v>0</v>
      </c>
      <c r="AN61" s="161">
        <v>0</v>
      </c>
      <c r="AO61" s="161">
        <v>0</v>
      </c>
      <c r="AP61" s="161">
        <v>0</v>
      </c>
      <c r="AQ61" s="161">
        <v>66.48098474211551</v>
      </c>
      <c r="AR61" s="161">
        <v>326.53485798191463</v>
      </c>
      <c r="AS61" s="161">
        <v>261.33607398736194</v>
      </c>
      <c r="AT61" s="161">
        <v>284.16047095413188</v>
      </c>
      <c r="AU61" s="161">
        <v>363.40455951424752</v>
      </c>
      <c r="AV61" s="161">
        <v>354.05377036631739</v>
      </c>
      <c r="AW61" s="161">
        <v>387.92990275066387</v>
      </c>
      <c r="AX61" s="161">
        <v>367.93414368606813</v>
      </c>
      <c r="AY61" s="161">
        <v>408.21577951463928</v>
      </c>
      <c r="AZ61" s="161">
        <v>364.51217422975668</v>
      </c>
      <c r="BA61" s="161">
        <v>302.4799102900011</v>
      </c>
      <c r="BB61" s="161">
        <v>321.14581059274411</v>
      </c>
      <c r="BC61" s="161">
        <v>292.36446677427693</v>
      </c>
      <c r="BD61" s="161">
        <v>353.81751066296312</v>
      </c>
      <c r="BE61" s="161">
        <v>389.27736892287436</v>
      </c>
      <c r="BF61" s="161">
        <v>463.50476009403712</v>
      </c>
      <c r="BG61" s="161">
        <v>496.79811193099408</v>
      </c>
      <c r="BH61" s="161">
        <v>479.63275927161379</v>
      </c>
      <c r="BI61" s="161">
        <v>510.3017303443653</v>
      </c>
      <c r="BJ61" s="161">
        <v>0</v>
      </c>
      <c r="BK61" s="161">
        <v>0</v>
      </c>
      <c r="BL61" s="161">
        <v>0</v>
      </c>
      <c r="BM61" s="161">
        <v>0</v>
      </c>
      <c r="BN61" s="161">
        <v>0</v>
      </c>
      <c r="BO61" s="161">
        <v>0</v>
      </c>
      <c r="BP61" s="161">
        <v>0</v>
      </c>
      <c r="BQ61" s="161">
        <v>0</v>
      </c>
      <c r="BR61" s="161">
        <v>0</v>
      </c>
      <c r="BS61" s="161">
        <v>0</v>
      </c>
      <c r="BT61" s="161">
        <v>0</v>
      </c>
      <c r="BU61" s="161">
        <v>0</v>
      </c>
      <c r="BV61" s="161">
        <v>0</v>
      </c>
      <c r="BW61" s="161">
        <v>0</v>
      </c>
      <c r="BX61" s="161">
        <v>0</v>
      </c>
      <c r="BY61" s="161">
        <v>0</v>
      </c>
      <c r="BZ61" s="161">
        <v>0</v>
      </c>
      <c r="CA61" s="161">
        <v>0</v>
      </c>
      <c r="CB61" s="161">
        <v>0</v>
      </c>
      <c r="CC61" s="161">
        <v>0</v>
      </c>
      <c r="CD61" s="161">
        <v>0</v>
      </c>
      <c r="CE61" s="161">
        <v>0</v>
      </c>
      <c r="CF61" s="162">
        <v>0</v>
      </c>
    </row>
    <row r="62" spans="1:84" x14ac:dyDescent="0.35">
      <c r="A62" s="155"/>
      <c r="B62" s="61" t="s">
        <v>309</v>
      </c>
      <c r="C62" s="237" t="s">
        <v>270</v>
      </c>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v>0</v>
      </c>
      <c r="AI62" s="161">
        <v>0</v>
      </c>
      <c r="AJ62" s="161">
        <v>0</v>
      </c>
      <c r="AK62" s="161">
        <v>0</v>
      </c>
      <c r="AL62" s="161">
        <v>0</v>
      </c>
      <c r="AM62" s="161">
        <v>0</v>
      </c>
      <c r="AN62" s="161">
        <v>0</v>
      </c>
      <c r="AO62" s="161">
        <v>0</v>
      </c>
      <c r="AP62" s="161">
        <v>0</v>
      </c>
      <c r="AQ62" s="161">
        <v>0</v>
      </c>
      <c r="AR62" s="161">
        <v>0</v>
      </c>
      <c r="AS62" s="161">
        <v>0</v>
      </c>
      <c r="AT62" s="161">
        <v>0</v>
      </c>
      <c r="AU62" s="161">
        <v>0</v>
      </c>
      <c r="AV62" s="161">
        <v>0</v>
      </c>
      <c r="AW62" s="161">
        <v>0</v>
      </c>
      <c r="AX62" s="161">
        <v>0</v>
      </c>
      <c r="AY62" s="161">
        <v>0</v>
      </c>
      <c r="AZ62" s="161">
        <v>0</v>
      </c>
      <c r="BA62" s="161">
        <v>0</v>
      </c>
      <c r="BB62" s="161">
        <v>0</v>
      </c>
      <c r="BC62" s="161">
        <v>0</v>
      </c>
      <c r="BD62" s="161">
        <v>0</v>
      </c>
      <c r="BE62" s="161">
        <v>0</v>
      </c>
      <c r="BF62" s="161">
        <v>0</v>
      </c>
      <c r="BG62" s="161">
        <v>0</v>
      </c>
      <c r="BH62" s="161">
        <v>0</v>
      </c>
      <c r="BI62" s="161">
        <v>0</v>
      </c>
      <c r="BJ62" s="161">
        <v>387.86519374545355</v>
      </c>
      <c r="BK62" s="161">
        <v>325.47649439625076</v>
      </c>
      <c r="BL62" s="161">
        <v>293.43444244649072</v>
      </c>
      <c r="BM62" s="161">
        <v>363.70546645790216</v>
      </c>
      <c r="BN62" s="161">
        <v>361.42772306541934</v>
      </c>
      <c r="BO62" s="161">
        <v>160.91216487920195</v>
      </c>
      <c r="BP62" s="161">
        <v>120.16643193408511</v>
      </c>
      <c r="BQ62" s="161">
        <v>10.91053028319088</v>
      </c>
      <c r="BR62" s="161">
        <v>0</v>
      </c>
      <c r="BS62" s="161">
        <v>0</v>
      </c>
      <c r="BT62" s="161">
        <v>0</v>
      </c>
      <c r="BU62" s="161">
        <v>0</v>
      </c>
      <c r="BV62" s="161">
        <v>0</v>
      </c>
      <c r="BW62" s="161">
        <v>0</v>
      </c>
      <c r="BX62" s="161">
        <v>0</v>
      </c>
      <c r="BY62" s="161">
        <v>0</v>
      </c>
      <c r="BZ62" s="161">
        <v>0</v>
      </c>
      <c r="CA62" s="161">
        <v>0</v>
      </c>
      <c r="CB62" s="161">
        <v>0</v>
      </c>
      <c r="CC62" s="161">
        <v>0</v>
      </c>
      <c r="CD62" s="161">
        <v>0</v>
      </c>
      <c r="CE62" s="161">
        <v>0</v>
      </c>
      <c r="CF62" s="162">
        <v>0</v>
      </c>
    </row>
    <row r="63" spans="1:84" ht="25.5" customHeight="1" x14ac:dyDescent="0.35">
      <c r="A63" s="155"/>
      <c r="B63" s="39" t="s">
        <v>310</v>
      </c>
      <c r="C63" s="237" t="s">
        <v>261</v>
      </c>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v>0</v>
      </c>
      <c r="AI63" s="161">
        <v>0</v>
      </c>
      <c r="AJ63" s="161">
        <v>0</v>
      </c>
      <c r="AK63" s="161">
        <v>0</v>
      </c>
      <c r="AL63" s="161">
        <v>0</v>
      </c>
      <c r="AM63" s="161">
        <v>0</v>
      </c>
      <c r="AN63" s="161">
        <v>0</v>
      </c>
      <c r="AO63" s="161">
        <v>0</v>
      </c>
      <c r="AP63" s="161">
        <v>2.9632478128024529</v>
      </c>
      <c r="AQ63" s="161">
        <v>1.9096868189724385</v>
      </c>
      <c r="AR63" s="161">
        <v>1.8639744176649735</v>
      </c>
      <c r="AS63" s="161">
        <v>0.12129164731913225</v>
      </c>
      <c r="AT63" s="161">
        <v>9.8467594023738669E-2</v>
      </c>
      <c r="AU63" s="161">
        <v>2.2224706770153477</v>
      </c>
      <c r="AV63" s="161">
        <v>2.1936060677767872</v>
      </c>
      <c r="AW63" s="161">
        <v>4.0379409818066989</v>
      </c>
      <c r="AX63" s="161">
        <v>3.734564267774485</v>
      </c>
      <c r="AY63" s="161">
        <v>5.6684999888756877</v>
      </c>
      <c r="AZ63" s="161">
        <v>4.7775044966146689</v>
      </c>
      <c r="BA63" s="161">
        <v>5.8356608171315685</v>
      </c>
      <c r="BB63" s="161">
        <v>7.9485509839277446</v>
      </c>
      <c r="BC63" s="161">
        <v>11.970289280896408</v>
      </c>
      <c r="BD63" s="161">
        <v>3.4900201277540241</v>
      </c>
      <c r="BE63" s="161">
        <v>15.179393579065312</v>
      </c>
      <c r="BF63" s="161">
        <v>12.227333560805302</v>
      </c>
      <c r="BG63" s="161">
        <v>9.8578048914503356</v>
      </c>
      <c r="BH63" s="161">
        <v>12.502957538062814</v>
      </c>
      <c r="BI63" s="161">
        <v>12.821203773134274</v>
      </c>
      <c r="BJ63" s="161">
        <v>14.751263763816555</v>
      </c>
      <c r="BK63" s="161">
        <v>17.998268744068728</v>
      </c>
      <c r="BL63" s="161">
        <v>23.304014063818101</v>
      </c>
      <c r="BM63" s="161">
        <v>22.99287778834648</v>
      </c>
      <c r="BN63" s="161">
        <v>22.567541690302139</v>
      </c>
      <c r="BO63" s="161">
        <v>22.176579876814049</v>
      </c>
      <c r="BP63" s="161">
        <v>21.776976049144235</v>
      </c>
      <c r="BQ63" s="161">
        <v>21.366164487303035</v>
      </c>
      <c r="BR63" s="161">
        <v>21.109381321578919</v>
      </c>
      <c r="BS63" s="161">
        <v>17.146038642873279</v>
      </c>
      <c r="BT63" s="161">
        <v>0</v>
      </c>
      <c r="BU63" s="161">
        <v>0</v>
      </c>
      <c r="BV63" s="161">
        <v>0</v>
      </c>
      <c r="BW63" s="161">
        <v>0</v>
      </c>
      <c r="BX63" s="161">
        <v>0</v>
      </c>
      <c r="BY63" s="161">
        <v>0</v>
      </c>
      <c r="BZ63" s="161">
        <v>0</v>
      </c>
      <c r="CA63" s="161">
        <v>0</v>
      </c>
      <c r="CB63" s="161">
        <v>0</v>
      </c>
      <c r="CC63" s="161">
        <v>0</v>
      </c>
      <c r="CD63" s="161">
        <v>0</v>
      </c>
      <c r="CE63" s="161">
        <v>0</v>
      </c>
      <c r="CF63" s="162">
        <v>0</v>
      </c>
    </row>
    <row r="64" spans="1:84" x14ac:dyDescent="0.35">
      <c r="A64" s="155"/>
      <c r="B64" s="39" t="s">
        <v>312</v>
      </c>
      <c r="C64" s="237" t="s">
        <v>264</v>
      </c>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v>0</v>
      </c>
      <c r="AI64" s="161">
        <v>0</v>
      </c>
      <c r="AJ64" s="161">
        <v>0</v>
      </c>
      <c r="AK64" s="161">
        <v>0</v>
      </c>
      <c r="AL64" s="161">
        <v>0</v>
      </c>
      <c r="AM64" s="161">
        <v>0</v>
      </c>
      <c r="AN64" s="161">
        <v>0</v>
      </c>
      <c r="AO64" s="161">
        <v>0</v>
      </c>
      <c r="AP64" s="161">
        <v>0</v>
      </c>
      <c r="AQ64" s="161">
        <v>540.42456900539685</v>
      </c>
      <c r="AR64" s="161">
        <v>655.40591338430863</v>
      </c>
      <c r="AS64" s="161">
        <v>693.78822266543636</v>
      </c>
      <c r="AT64" s="161">
        <v>702.70055735122594</v>
      </c>
      <c r="AU64" s="161">
        <v>861.12823952731435</v>
      </c>
      <c r="AV64" s="161">
        <v>891.4092073175334</v>
      </c>
      <c r="AW64" s="161">
        <v>830.75343641522602</v>
      </c>
      <c r="AX64" s="161">
        <v>942.97256629760795</v>
      </c>
      <c r="AY64" s="161">
        <v>998.31862417451225</v>
      </c>
      <c r="AZ64" s="161">
        <v>627.66905645577458</v>
      </c>
      <c r="BA64" s="161">
        <v>924.7164552399139</v>
      </c>
      <c r="BB64" s="161">
        <v>1004.9265418637501</v>
      </c>
      <c r="BC64" s="161">
        <v>1138.746620729471</v>
      </c>
      <c r="BD64" s="161">
        <v>1150.3219953126184</v>
      </c>
      <c r="BE64" s="161">
        <v>1110.0735882522386</v>
      </c>
      <c r="BF64" s="161">
        <v>1235.2887651544136</v>
      </c>
      <c r="BG64" s="161">
        <v>1727.2436198833752</v>
      </c>
      <c r="BH64" s="161">
        <v>2091.9325754076149</v>
      </c>
      <c r="BI64" s="161">
        <v>1866.6520587924313</v>
      </c>
      <c r="BJ64" s="161">
        <v>2016.6320169672879</v>
      </c>
      <c r="BK64" s="161">
        <v>2434.2439585990846</v>
      </c>
      <c r="BL64" s="161">
        <v>2821.8708811235019</v>
      </c>
      <c r="BM64" s="161">
        <v>2893.8546221190718</v>
      </c>
      <c r="BN64" s="161">
        <v>2992.0980551894149</v>
      </c>
      <c r="BO64" s="161">
        <v>3023.4704745572999</v>
      </c>
      <c r="BP64" s="161">
        <v>3036.1693972190037</v>
      </c>
      <c r="BQ64" s="161">
        <v>2967.5560247524127</v>
      </c>
      <c r="BR64" s="161">
        <v>2963.3606136751323</v>
      </c>
      <c r="BS64" s="161">
        <v>3060.6616280742514</v>
      </c>
      <c r="BT64" s="161">
        <v>2917.491140387488</v>
      </c>
      <c r="BU64" s="161">
        <v>2890.0538445715501</v>
      </c>
      <c r="BV64" s="161">
        <v>2953.0880663461885</v>
      </c>
      <c r="BW64" s="161">
        <v>3012.0779333447422</v>
      </c>
      <c r="BX64" s="161">
        <v>2826.9574138812659</v>
      </c>
      <c r="BY64" s="161">
        <v>3018.8518506642413</v>
      </c>
      <c r="BZ64" s="161">
        <v>2889.0826686718547</v>
      </c>
      <c r="CA64" s="161">
        <v>2845.6925441036287</v>
      </c>
      <c r="CB64" s="161">
        <v>3180.2208532187869</v>
      </c>
      <c r="CC64" s="161">
        <v>3216.3048582950823</v>
      </c>
      <c r="CD64" s="161">
        <v>3239.0412403815581</v>
      </c>
      <c r="CE64" s="161">
        <v>3269.8624039920328</v>
      </c>
      <c r="CF64" s="162">
        <v>3292.7636349072086</v>
      </c>
    </row>
    <row r="65" spans="1:84" x14ac:dyDescent="0.35">
      <c r="A65" s="155"/>
      <c r="B65" s="39" t="s">
        <v>313</v>
      </c>
      <c r="C65" s="237" t="s">
        <v>264</v>
      </c>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v>0</v>
      </c>
      <c r="AI65" s="161">
        <v>0</v>
      </c>
      <c r="AJ65" s="161">
        <v>0</v>
      </c>
      <c r="AK65" s="161">
        <v>0</v>
      </c>
      <c r="AL65" s="161">
        <v>0</v>
      </c>
      <c r="AM65" s="161">
        <v>1720.5056180564518</v>
      </c>
      <c r="AN65" s="161">
        <v>1651.5504002491393</v>
      </c>
      <c r="AO65" s="161">
        <v>1680.4169436290608</v>
      </c>
      <c r="AP65" s="161">
        <v>2243.1785942914566</v>
      </c>
      <c r="AQ65" s="161">
        <v>2352.106932458722</v>
      </c>
      <c r="AR65" s="161">
        <v>2354.2180408764366</v>
      </c>
      <c r="AS65" s="161">
        <v>2302.1154661171299</v>
      </c>
      <c r="AT65" s="161">
        <v>2105.863772189502</v>
      </c>
      <c r="AU65" s="161">
        <v>1648.3851839971385</v>
      </c>
      <c r="AV65" s="161">
        <v>1413.1095268075183</v>
      </c>
      <c r="AW65" s="161">
        <v>1316.0252754750816</v>
      </c>
      <c r="AX65" s="161">
        <v>157.16209438293467</v>
      </c>
      <c r="AY65" s="161">
        <v>69.118760361500662</v>
      </c>
      <c r="AZ65" s="161">
        <v>179.75498799907157</v>
      </c>
      <c r="BA65" s="161">
        <v>47.893680948680803</v>
      </c>
      <c r="BB65" s="161">
        <v>49.065129530418183</v>
      </c>
      <c r="BC65" s="161">
        <v>118.35791648526785</v>
      </c>
      <c r="BD65" s="161">
        <v>118.93761371287874</v>
      </c>
      <c r="BE65" s="161">
        <v>120.44367030307113</v>
      </c>
      <c r="BF65" s="161">
        <v>119.47422518933155</v>
      </c>
      <c r="BG65" s="161">
        <v>133.05384175812819</v>
      </c>
      <c r="BH65" s="161">
        <v>69.667898682998711</v>
      </c>
      <c r="BI65" s="161">
        <v>64.657977207688205</v>
      </c>
      <c r="BJ65" s="161">
        <v>69.117749830460724</v>
      </c>
      <c r="BK65" s="161">
        <v>65.19693189333951</v>
      </c>
      <c r="BL65" s="161">
        <v>66.8813262365084</v>
      </c>
      <c r="BM65" s="161">
        <v>66.868240098847991</v>
      </c>
      <c r="BN65" s="161">
        <v>62.261192455923194</v>
      </c>
      <c r="BO65" s="161">
        <v>65.266064087925471</v>
      </c>
      <c r="BP65" s="161">
        <v>75.75070866215772</v>
      </c>
      <c r="BQ65" s="161">
        <v>66.358587315572734</v>
      </c>
      <c r="BR65" s="161">
        <v>6.5561075523786112</v>
      </c>
      <c r="BS65" s="161">
        <v>0</v>
      </c>
      <c r="BT65" s="161">
        <v>0</v>
      </c>
      <c r="BU65" s="161">
        <v>0</v>
      </c>
      <c r="BV65" s="161">
        <v>0</v>
      </c>
      <c r="BW65" s="161">
        <v>0</v>
      </c>
      <c r="BX65" s="161">
        <v>56.85755056076561</v>
      </c>
      <c r="BY65" s="161">
        <v>75.671941566213405</v>
      </c>
      <c r="BZ65" s="161">
        <v>0</v>
      </c>
      <c r="CA65" s="161">
        <v>0</v>
      </c>
      <c r="CB65" s="161">
        <v>0</v>
      </c>
      <c r="CC65" s="161">
        <v>0</v>
      </c>
      <c r="CD65" s="161">
        <v>0</v>
      </c>
      <c r="CE65" s="161">
        <v>0</v>
      </c>
      <c r="CF65" s="162">
        <v>0</v>
      </c>
    </row>
    <row r="66" spans="1:84" x14ac:dyDescent="0.35">
      <c r="A66" s="155"/>
      <c r="B66" s="39" t="s">
        <v>315</v>
      </c>
      <c r="C66" s="237" t="s">
        <v>270</v>
      </c>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v>0</v>
      </c>
      <c r="AI66" s="161">
        <v>0</v>
      </c>
      <c r="AJ66" s="161">
        <v>0</v>
      </c>
      <c r="AK66" s="161">
        <v>0</v>
      </c>
      <c r="AL66" s="161">
        <v>0</v>
      </c>
      <c r="AM66" s="161">
        <v>0</v>
      </c>
      <c r="AN66" s="161">
        <v>0</v>
      </c>
      <c r="AO66" s="161">
        <v>0</v>
      </c>
      <c r="AP66" s="161">
        <v>0</v>
      </c>
      <c r="AQ66" s="161">
        <v>0</v>
      </c>
      <c r="AR66" s="161">
        <v>0</v>
      </c>
      <c r="AS66" s="161">
        <v>0</v>
      </c>
      <c r="AT66" s="161">
        <v>0</v>
      </c>
      <c r="AU66" s="161">
        <v>0</v>
      </c>
      <c r="AV66" s="161">
        <v>0</v>
      </c>
      <c r="AW66" s="161">
        <v>0</v>
      </c>
      <c r="AX66" s="161">
        <v>0</v>
      </c>
      <c r="AY66" s="161">
        <v>0</v>
      </c>
      <c r="AZ66" s="161">
        <v>0</v>
      </c>
      <c r="BA66" s="161">
        <v>0</v>
      </c>
      <c r="BB66" s="161">
        <v>0</v>
      </c>
      <c r="BC66" s="161">
        <v>0</v>
      </c>
      <c r="BD66" s="161">
        <v>0</v>
      </c>
      <c r="BE66" s="161">
        <v>0</v>
      </c>
      <c r="BF66" s="161">
        <v>0</v>
      </c>
      <c r="BG66" s="161">
        <v>0</v>
      </c>
      <c r="BH66" s="161">
        <v>0</v>
      </c>
      <c r="BI66" s="161">
        <v>0</v>
      </c>
      <c r="BJ66" s="161">
        <v>184.11552101748214</v>
      </c>
      <c r="BK66" s="161">
        <v>184.56567367423094</v>
      </c>
      <c r="BL66" s="161">
        <v>192.94437416565594</v>
      </c>
      <c r="BM66" s="161">
        <v>198.25637444462632</v>
      </c>
      <c r="BN66" s="161">
        <v>183.49326808257345</v>
      </c>
      <c r="BO66" s="161">
        <v>63.420949120455418</v>
      </c>
      <c r="BP66" s="161">
        <v>52.806360084880588</v>
      </c>
      <c r="BQ66" s="161">
        <v>49.26063370784226</v>
      </c>
      <c r="BR66" s="161">
        <v>44.387470572624146</v>
      </c>
      <c r="BS66" s="161">
        <v>39.197558893954763</v>
      </c>
      <c r="BT66" s="161">
        <v>35.489141247632361</v>
      </c>
      <c r="BU66" s="161">
        <v>32.097018207458667</v>
      </c>
      <c r="BV66" s="161">
        <v>30.472284880788369</v>
      </c>
      <c r="BW66" s="161">
        <v>31.073774507554486</v>
      </c>
      <c r="BX66" s="161">
        <v>31.730076063308175</v>
      </c>
      <c r="BY66" s="161">
        <v>29.411392916107822</v>
      </c>
      <c r="BZ66" s="161">
        <v>27.227163950609427</v>
      </c>
      <c r="CA66" s="161">
        <v>23.092119292048029</v>
      </c>
      <c r="CB66" s="161">
        <v>23.841242033753133</v>
      </c>
      <c r="CC66" s="161">
        <v>22.008572683028419</v>
      </c>
      <c r="CD66" s="161">
        <v>20.362494654518002</v>
      </c>
      <c r="CE66" s="161">
        <v>19.800742642553342</v>
      </c>
      <c r="CF66" s="162">
        <v>19.859813147639255</v>
      </c>
    </row>
    <row r="67" spans="1:84" x14ac:dyDescent="0.35">
      <c r="A67" s="155"/>
      <c r="C67" s="237"/>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2"/>
    </row>
    <row r="68" spans="1:84" s="240" customFormat="1" x14ac:dyDescent="0.35">
      <c r="A68" s="239"/>
      <c r="B68" s="39" t="s">
        <v>316</v>
      </c>
      <c r="C68" s="237" t="s">
        <v>264</v>
      </c>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v>3763.4777823763493</v>
      </c>
      <c r="AI68" s="161">
        <v>3327.0910459131014</v>
      </c>
      <c r="AJ68" s="161">
        <v>5476.3823565401444</v>
      </c>
      <c r="AK68" s="161">
        <v>6587.7977013607697</v>
      </c>
      <c r="AL68" s="161">
        <v>5407.2621226889723</v>
      </c>
      <c r="AM68" s="161">
        <v>5151.1938204610169</v>
      </c>
      <c r="AN68" s="161">
        <v>5130.2097078605157</v>
      </c>
      <c r="AO68" s="161">
        <v>4899.4174741772067</v>
      </c>
      <c r="AP68" s="161">
        <v>5138.2717073994527</v>
      </c>
      <c r="AQ68" s="161">
        <v>4110.3852680360324</v>
      </c>
      <c r="AR68" s="161">
        <v>2901.4688704340665</v>
      </c>
      <c r="AS68" s="161">
        <v>1779.1301412064954</v>
      </c>
      <c r="AT68" s="161">
        <v>1946.6148178547467</v>
      </c>
      <c r="AU68" s="161">
        <v>3385.0254595036758</v>
      </c>
      <c r="AV68" s="161">
        <v>3615.2558698931216</v>
      </c>
      <c r="AW68" s="161">
        <v>3298.5784114109597</v>
      </c>
      <c r="AX68" s="161">
        <v>2552.8683736877383</v>
      </c>
      <c r="AY68" s="161">
        <v>2097.9866769374985</v>
      </c>
      <c r="AZ68" s="161">
        <v>1081.6572227651511</v>
      </c>
      <c r="BA68" s="161">
        <v>0</v>
      </c>
      <c r="BB68" s="161">
        <v>0</v>
      </c>
      <c r="BC68" s="161">
        <v>0</v>
      </c>
      <c r="BD68" s="161">
        <v>0</v>
      </c>
      <c r="BE68" s="161">
        <v>0</v>
      </c>
      <c r="BF68" s="161">
        <v>0</v>
      </c>
      <c r="BG68" s="161">
        <v>0</v>
      </c>
      <c r="BH68" s="161">
        <v>0</v>
      </c>
      <c r="BI68" s="161">
        <v>0</v>
      </c>
      <c r="BJ68" s="161">
        <v>0</v>
      </c>
      <c r="BK68" s="161">
        <v>0</v>
      </c>
      <c r="BL68" s="161">
        <v>0</v>
      </c>
      <c r="BM68" s="161">
        <v>0</v>
      </c>
      <c r="BN68" s="161">
        <v>0</v>
      </c>
      <c r="BO68" s="161">
        <v>0</v>
      </c>
      <c r="BP68" s="161">
        <v>0</v>
      </c>
      <c r="BQ68" s="161">
        <v>0</v>
      </c>
      <c r="BR68" s="161">
        <v>0</v>
      </c>
      <c r="BS68" s="161">
        <v>0</v>
      </c>
      <c r="BT68" s="161">
        <v>0</v>
      </c>
      <c r="BU68" s="161">
        <v>0</v>
      </c>
      <c r="BV68" s="161">
        <v>0</v>
      </c>
      <c r="BW68" s="161">
        <v>0</v>
      </c>
      <c r="BX68" s="161">
        <v>0</v>
      </c>
      <c r="BY68" s="161">
        <v>0</v>
      </c>
      <c r="BZ68" s="161">
        <v>0</v>
      </c>
      <c r="CA68" s="161">
        <v>0</v>
      </c>
      <c r="CB68" s="161">
        <v>0</v>
      </c>
      <c r="CC68" s="161">
        <v>0</v>
      </c>
      <c r="CD68" s="161">
        <v>0</v>
      </c>
      <c r="CE68" s="161">
        <v>0</v>
      </c>
      <c r="CF68" s="162">
        <v>0</v>
      </c>
    </row>
    <row r="69" spans="1:84" s="240" customFormat="1" ht="25.5" customHeight="1" x14ac:dyDescent="0.35">
      <c r="A69" s="239"/>
      <c r="B69" s="10" t="s">
        <v>317</v>
      </c>
      <c r="C69" s="237"/>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v>7.7738682376285668</v>
      </c>
      <c r="BR69" s="161">
        <v>73.625520031158317</v>
      </c>
      <c r="BS69" s="161">
        <v>639.05833222803847</v>
      </c>
      <c r="BT69" s="161">
        <v>2018.5204358638307</v>
      </c>
      <c r="BU69" s="161">
        <v>4164.0620667971471</v>
      </c>
      <c r="BV69" s="161">
        <v>9984.610105255535</v>
      </c>
      <c r="BW69" s="161">
        <v>22048.909490313126</v>
      </c>
      <c r="BX69" s="161">
        <v>43576.023403980667</v>
      </c>
      <c r="BY69" s="161">
        <v>46934.58352915349</v>
      </c>
      <c r="BZ69" s="161">
        <v>45041.328091455376</v>
      </c>
      <c r="CA69" s="161">
        <v>52313.321856877148</v>
      </c>
      <c r="CB69" s="161">
        <v>66982.647028810214</v>
      </c>
      <c r="CC69" s="161">
        <v>73301.103547169332</v>
      </c>
      <c r="CD69" s="161">
        <v>75223.200066730904</v>
      </c>
      <c r="CE69" s="161">
        <v>76876.516559121912</v>
      </c>
      <c r="CF69" s="162">
        <v>81438.989922583933</v>
      </c>
    </row>
    <row r="70" spans="1:84" s="240" customFormat="1" x14ac:dyDescent="0.35">
      <c r="A70" s="239"/>
      <c r="B70" s="171" t="s">
        <v>318</v>
      </c>
      <c r="C70" s="237" t="s">
        <v>270</v>
      </c>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v>1.0401351361334772</v>
      </c>
      <c r="BR70" s="161">
        <v>7.2239874643209747</v>
      </c>
      <c r="BS70" s="161">
        <v>43.968156111907412</v>
      </c>
      <c r="BT70" s="161">
        <v>881.3516395872773</v>
      </c>
      <c r="BU70" s="161">
        <v>2502.6044949282732</v>
      </c>
      <c r="BV70" s="161">
        <v>7573.0736823974321</v>
      </c>
      <c r="BW70" s="161">
        <v>13953.889648073884</v>
      </c>
      <c r="BX70" s="161">
        <v>24700.051681356093</v>
      </c>
      <c r="BY70" s="161">
        <v>31891.008165329353</v>
      </c>
      <c r="BZ70" s="161">
        <v>35341.917010221849</v>
      </c>
      <c r="CA70" s="161">
        <v>41096.095844056501</v>
      </c>
      <c r="CB70" s="161">
        <v>49549.765341120321</v>
      </c>
      <c r="CC70" s="161">
        <v>54235.189192927399</v>
      </c>
      <c r="CD70" s="161">
        <v>56151.000392164671</v>
      </c>
      <c r="CE70" s="161">
        <v>57863.688495715309</v>
      </c>
      <c r="CF70" s="162">
        <v>62654.038837495413</v>
      </c>
    </row>
    <row r="71" spans="1:84" s="240" customFormat="1" x14ac:dyDescent="0.35">
      <c r="A71" s="239"/>
      <c r="B71" s="171" t="s">
        <v>319</v>
      </c>
      <c r="C71" s="237" t="s">
        <v>270</v>
      </c>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v>6.7337331014950896</v>
      </c>
      <c r="BR71" s="161">
        <v>66.401532566837332</v>
      </c>
      <c r="BS71" s="161">
        <v>595.09017611613103</v>
      </c>
      <c r="BT71" s="161">
        <v>1137.1687962765534</v>
      </c>
      <c r="BU71" s="161">
        <v>1661.4575718688741</v>
      </c>
      <c r="BV71" s="161">
        <v>2411.5364228581038</v>
      </c>
      <c r="BW71" s="161">
        <v>8095.0198422392441</v>
      </c>
      <c r="BX71" s="161">
        <v>18875.971722624578</v>
      </c>
      <c r="BY71" s="161">
        <v>15043.575363824131</v>
      </c>
      <c r="BZ71" s="161">
        <v>9699.4110812335239</v>
      </c>
      <c r="CA71" s="161">
        <v>11217.226012820645</v>
      </c>
      <c r="CB71" s="161">
        <v>17432.881687689889</v>
      </c>
      <c r="CC71" s="161">
        <v>19065.914354241926</v>
      </c>
      <c r="CD71" s="161">
        <v>19072.19967456624</v>
      </c>
      <c r="CE71" s="161">
        <v>19012.828063406603</v>
      </c>
      <c r="CF71" s="162">
        <v>18784.95108508852</v>
      </c>
    </row>
    <row r="72" spans="1:84" ht="25.5" customHeight="1" x14ac:dyDescent="0.35">
      <c r="A72" s="155"/>
      <c r="B72" s="39" t="s">
        <v>386</v>
      </c>
      <c r="C72" s="237" t="s">
        <v>261</v>
      </c>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v>574.69258516072273</v>
      </c>
      <c r="AI72" s="161">
        <v>704.00838924654954</v>
      </c>
      <c r="AJ72" s="161">
        <v>639.59011815929625</v>
      </c>
      <c r="AK72" s="161">
        <v>622.25658617013084</v>
      </c>
      <c r="AL72" s="161">
        <v>582.83075999756875</v>
      </c>
      <c r="AM72" s="161">
        <v>588.66411519554265</v>
      </c>
      <c r="AN72" s="161">
        <v>510.63142443923437</v>
      </c>
      <c r="AO72" s="161">
        <v>456.10832517470845</v>
      </c>
      <c r="AP72" s="161">
        <v>409.23637593926986</v>
      </c>
      <c r="AQ72" s="161">
        <v>361.52163564620611</v>
      </c>
      <c r="AR72" s="161">
        <v>315.50454183224559</v>
      </c>
      <c r="AS72" s="161">
        <v>283.30332647624357</v>
      </c>
      <c r="AT72" s="161">
        <v>316.19734760913826</v>
      </c>
      <c r="AU72" s="161">
        <v>338.2672131103987</v>
      </c>
      <c r="AV72" s="161">
        <v>411.7909708642423</v>
      </c>
      <c r="AW72" s="161">
        <v>477.90911953863889</v>
      </c>
      <c r="AX72" s="161">
        <v>432.89293472153719</v>
      </c>
      <c r="AY72" s="161">
        <v>465.73503882119684</v>
      </c>
      <c r="AZ72" s="161">
        <v>431.6736155055487</v>
      </c>
      <c r="BA72" s="161">
        <v>395.48514054148484</v>
      </c>
      <c r="BB72" s="161">
        <v>390.25782005332957</v>
      </c>
      <c r="BC72" s="161">
        <v>385.72055501094502</v>
      </c>
      <c r="BD72" s="161">
        <v>373.02363131232494</v>
      </c>
      <c r="BE72" s="161">
        <v>325.31240356752829</v>
      </c>
      <c r="BF72" s="161">
        <v>0</v>
      </c>
      <c r="BG72" s="161">
        <v>0</v>
      </c>
      <c r="BH72" s="161">
        <v>0</v>
      </c>
      <c r="BI72" s="161">
        <v>0</v>
      </c>
      <c r="BJ72" s="161">
        <v>0</v>
      </c>
      <c r="BK72" s="161">
        <v>0</v>
      </c>
      <c r="BL72" s="161">
        <v>0</v>
      </c>
      <c r="BM72" s="161">
        <v>0</v>
      </c>
      <c r="BN72" s="161">
        <v>0</v>
      </c>
      <c r="BO72" s="161">
        <v>0</v>
      </c>
      <c r="BP72" s="161">
        <v>0</v>
      </c>
      <c r="BQ72" s="161">
        <v>0</v>
      </c>
      <c r="BR72" s="161">
        <v>0</v>
      </c>
      <c r="BS72" s="161">
        <v>0</v>
      </c>
      <c r="BT72" s="161">
        <v>0</v>
      </c>
      <c r="BU72" s="161">
        <v>0</v>
      </c>
      <c r="BV72" s="161">
        <v>0</v>
      </c>
      <c r="BW72" s="161">
        <v>0</v>
      </c>
      <c r="BX72" s="161">
        <v>0</v>
      </c>
      <c r="BY72" s="161">
        <v>0</v>
      </c>
      <c r="BZ72" s="161">
        <v>0</v>
      </c>
      <c r="CA72" s="161">
        <v>0</v>
      </c>
      <c r="CB72" s="161">
        <v>0</v>
      </c>
      <c r="CC72" s="161">
        <v>0</v>
      </c>
      <c r="CD72" s="161">
        <v>0</v>
      </c>
      <c r="CE72" s="161">
        <v>0</v>
      </c>
      <c r="CF72" s="162">
        <v>0</v>
      </c>
    </row>
    <row r="73" spans="1:84" x14ac:dyDescent="0.35">
      <c r="A73" s="155"/>
      <c r="B73" s="39" t="s">
        <v>387</v>
      </c>
      <c r="C73" s="237" t="s">
        <v>270</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v>0</v>
      </c>
      <c r="AI73" s="161">
        <v>0</v>
      </c>
      <c r="AJ73" s="161">
        <v>0</v>
      </c>
      <c r="AK73" s="161">
        <v>0</v>
      </c>
      <c r="AL73" s="161">
        <v>0</v>
      </c>
      <c r="AM73" s="161">
        <v>0</v>
      </c>
      <c r="AN73" s="161">
        <v>0</v>
      </c>
      <c r="AO73" s="161">
        <v>0</v>
      </c>
      <c r="AP73" s="161">
        <v>0</v>
      </c>
      <c r="AQ73" s="161">
        <v>0</v>
      </c>
      <c r="AR73" s="161">
        <v>88.794393145306131</v>
      </c>
      <c r="AS73" s="161">
        <v>62.132859255698683</v>
      </c>
      <c r="AT73" s="161">
        <v>24.014903442471358</v>
      </c>
      <c r="AU73" s="161">
        <v>8.993302521141878</v>
      </c>
      <c r="AV73" s="161">
        <v>4.5617968881388054</v>
      </c>
      <c r="AW73" s="161">
        <v>2.5981014922505024</v>
      </c>
      <c r="AX73" s="161">
        <v>1.6541310433803873</v>
      </c>
      <c r="AY73" s="161">
        <v>3.019899557392288</v>
      </c>
      <c r="AZ73" s="161">
        <v>0</v>
      </c>
      <c r="BA73" s="161">
        <v>0.41446454667127619</v>
      </c>
      <c r="BB73" s="161">
        <v>0.97403368252978317</v>
      </c>
      <c r="BC73" s="161">
        <v>0.38914648298944132</v>
      </c>
      <c r="BD73" s="161">
        <v>7.810828363233828E-2</v>
      </c>
      <c r="BE73" s="161">
        <v>0.59698167019783077</v>
      </c>
      <c r="BF73" s="161">
        <v>0.58371692878216264</v>
      </c>
      <c r="BG73" s="161">
        <v>0.21194197074897453</v>
      </c>
      <c r="BH73" s="161">
        <v>0.1409559810562997</v>
      </c>
      <c r="BI73" s="161">
        <v>0</v>
      </c>
      <c r="BJ73" s="161">
        <v>0</v>
      </c>
      <c r="BK73" s="161">
        <v>0</v>
      </c>
      <c r="BL73" s="161">
        <v>0</v>
      </c>
      <c r="BM73" s="161">
        <v>0</v>
      </c>
      <c r="BN73" s="161">
        <v>0</v>
      </c>
      <c r="BO73" s="161">
        <v>0</v>
      </c>
      <c r="BP73" s="161">
        <v>0</v>
      </c>
      <c r="BQ73" s="161">
        <v>0</v>
      </c>
      <c r="BR73" s="161">
        <v>0</v>
      </c>
      <c r="BS73" s="161">
        <v>0</v>
      </c>
      <c r="BT73" s="161">
        <v>0</v>
      </c>
      <c r="BU73" s="161">
        <v>0</v>
      </c>
      <c r="BV73" s="161">
        <v>0</v>
      </c>
      <c r="BW73" s="161">
        <v>0</v>
      </c>
      <c r="BX73" s="161">
        <v>0</v>
      </c>
      <c r="BY73" s="161">
        <v>0</v>
      </c>
      <c r="BZ73" s="161">
        <v>0</v>
      </c>
      <c r="CA73" s="161">
        <v>0</v>
      </c>
      <c r="CB73" s="161">
        <v>0</v>
      </c>
      <c r="CC73" s="161">
        <v>0</v>
      </c>
      <c r="CD73" s="161">
        <v>0</v>
      </c>
      <c r="CE73" s="161">
        <v>0</v>
      </c>
      <c r="CF73" s="162">
        <v>0</v>
      </c>
    </row>
    <row r="74" spans="1:84" x14ac:dyDescent="0.35">
      <c r="A74" s="155"/>
      <c r="B74" s="39" t="s">
        <v>388</v>
      </c>
      <c r="C74" s="237" t="s">
        <v>261</v>
      </c>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v>0</v>
      </c>
      <c r="AI74" s="161">
        <v>0.30570514970105067</v>
      </c>
      <c r="AJ74" s="161">
        <v>0.25670542296281929</v>
      </c>
      <c r="AK74" s="161">
        <v>0.23223728676947483</v>
      </c>
      <c r="AL74" s="161">
        <v>0.21629048490755889</v>
      </c>
      <c r="AM74" s="161">
        <v>0.20646067416677422</v>
      </c>
      <c r="AN74" s="161">
        <v>0.19506500790344164</v>
      </c>
      <c r="AO74" s="161">
        <v>0.18500003049127273</v>
      </c>
      <c r="AP74" s="161">
        <v>0.17779486876814715</v>
      </c>
      <c r="AQ74" s="161">
        <v>0.16800763803276583</v>
      </c>
      <c r="AR74" s="161">
        <v>0.15729741921223406</v>
      </c>
      <c r="AS74" s="161">
        <v>0.1455499767829587</v>
      </c>
      <c r="AT74" s="161">
        <v>2.2378998641758789E-2</v>
      </c>
      <c r="AU74" s="161">
        <v>0</v>
      </c>
      <c r="AV74" s="161">
        <v>5.1327917260101001</v>
      </c>
      <c r="AW74" s="161">
        <v>0</v>
      </c>
      <c r="AX74" s="161">
        <v>0</v>
      </c>
      <c r="AY74" s="161">
        <v>-1.2947868545095002E-4</v>
      </c>
      <c r="AZ74" s="161">
        <v>0</v>
      </c>
      <c r="BA74" s="161">
        <v>1.188148279052107</v>
      </c>
      <c r="BB74" s="161">
        <v>0.15628152374490706</v>
      </c>
      <c r="BC74" s="161">
        <v>1.6787097821787769</v>
      </c>
      <c r="BD74" s="161">
        <v>0.42366275144304827</v>
      </c>
      <c r="BE74" s="161">
        <v>0.30901656454714077</v>
      </c>
      <c r="BF74" s="161">
        <v>0.33794137982125222</v>
      </c>
      <c r="BG74" s="161">
        <v>0.25323227185347169</v>
      </c>
      <c r="BH74" s="161">
        <v>0</v>
      </c>
      <c r="BI74" s="161">
        <v>0</v>
      </c>
      <c r="BJ74" s="161">
        <v>-0.22828655839503484</v>
      </c>
      <c r="BK74" s="161">
        <v>0</v>
      </c>
      <c r="BL74" s="161">
        <v>0</v>
      </c>
      <c r="BM74" s="161">
        <v>0</v>
      </c>
      <c r="BN74" s="161">
        <v>0</v>
      </c>
      <c r="BO74" s="161">
        <v>0</v>
      </c>
      <c r="BP74" s="161">
        <v>0</v>
      </c>
      <c r="BQ74" s="161">
        <v>0</v>
      </c>
      <c r="BR74" s="161">
        <v>0</v>
      </c>
      <c r="BS74" s="161">
        <v>0</v>
      </c>
      <c r="BT74" s="161">
        <v>0</v>
      </c>
      <c r="BU74" s="161">
        <v>0</v>
      </c>
      <c r="BV74" s="161">
        <v>0</v>
      </c>
      <c r="BW74" s="161">
        <v>0</v>
      </c>
      <c r="BX74" s="161">
        <v>0</v>
      </c>
      <c r="BY74" s="161">
        <v>0</v>
      </c>
      <c r="BZ74" s="161">
        <v>0</v>
      </c>
      <c r="CA74" s="161">
        <v>0</v>
      </c>
      <c r="CB74" s="161">
        <v>0</v>
      </c>
      <c r="CC74" s="161">
        <v>0</v>
      </c>
      <c r="CD74" s="161">
        <v>0</v>
      </c>
      <c r="CE74" s="161">
        <v>0</v>
      </c>
      <c r="CF74" s="162">
        <v>0</v>
      </c>
    </row>
    <row r="75" spans="1:84" ht="24.75" customHeight="1" x14ac:dyDescent="0.35">
      <c r="A75" s="155"/>
      <c r="B75" s="65" t="s">
        <v>389</v>
      </c>
      <c r="C75" s="237"/>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241">
        <f t="shared" ref="AH75:BW75" si="4">SUM(AH20:AH74)-AH22-AH34-AH40-AH43-AH50-AH69</f>
        <v>26142.849470584744</v>
      </c>
      <c r="AI75" s="241">
        <f t="shared" si="4"/>
        <v>24521.888215905739</v>
      </c>
      <c r="AJ75" s="241">
        <f t="shared" si="4"/>
        <v>26878.363014193728</v>
      </c>
      <c r="AK75" s="241">
        <f t="shared" si="4"/>
        <v>32195.284754228709</v>
      </c>
      <c r="AL75" s="241">
        <f t="shared" si="4"/>
        <v>35507.236696781067</v>
      </c>
      <c r="AM75" s="241">
        <f t="shared" si="4"/>
        <v>39822.468415000163</v>
      </c>
      <c r="AN75" s="241">
        <f t="shared" si="4"/>
        <v>41700.250011460637</v>
      </c>
      <c r="AO75" s="241">
        <f t="shared" si="4"/>
        <v>43298.745524345191</v>
      </c>
      <c r="AP75" s="241">
        <f t="shared" si="4"/>
        <v>45446.846644598001</v>
      </c>
      <c r="AQ75" s="241">
        <f t="shared" si="4"/>
        <v>43619.011686880513</v>
      </c>
      <c r="AR75" s="241">
        <f t="shared" si="4"/>
        <v>39086.293536812664</v>
      </c>
      <c r="AS75" s="241">
        <f t="shared" si="4"/>
        <v>37226.283753148746</v>
      </c>
      <c r="AT75" s="241">
        <f t="shared" si="4"/>
        <v>40006.546409555776</v>
      </c>
      <c r="AU75" s="241">
        <f t="shared" si="4"/>
        <v>47891.898322191904</v>
      </c>
      <c r="AV75" s="241">
        <f t="shared" si="4"/>
        <v>55892.353230895504</v>
      </c>
      <c r="AW75" s="241">
        <f t="shared" si="4"/>
        <v>61021.716543715193</v>
      </c>
      <c r="AX75" s="241">
        <f t="shared" si="4"/>
        <v>62434.142222556664</v>
      </c>
      <c r="AY75" s="241">
        <f t="shared" si="4"/>
        <v>63783.772958399262</v>
      </c>
      <c r="AZ75" s="241">
        <f t="shared" si="4"/>
        <v>63059.764575771391</v>
      </c>
      <c r="BA75" s="241">
        <f t="shared" si="4"/>
        <v>61536.300152880314</v>
      </c>
      <c r="BB75" s="241">
        <f t="shared" si="4"/>
        <v>60537.718185610218</v>
      </c>
      <c r="BC75" s="241">
        <f t="shared" si="4"/>
        <v>58565.260982911212</v>
      </c>
      <c r="BD75" s="241">
        <f t="shared" si="4"/>
        <v>56319.581927271887</v>
      </c>
      <c r="BE75" s="241">
        <f t="shared" si="4"/>
        <v>56525.812381426163</v>
      </c>
      <c r="BF75" s="241">
        <f t="shared" si="4"/>
        <v>56865.768378092151</v>
      </c>
      <c r="BG75" s="241">
        <f t="shared" si="4"/>
        <v>57788.501078091183</v>
      </c>
      <c r="BH75" s="241">
        <f t="shared" si="4"/>
        <v>57839.46391286073</v>
      </c>
      <c r="BI75" s="241">
        <f t="shared" si="4"/>
        <v>58240.313421461702</v>
      </c>
      <c r="BJ75" s="241">
        <f t="shared" si="4"/>
        <v>58741.730436164748</v>
      </c>
      <c r="BK75" s="241">
        <f t="shared" si="4"/>
        <v>60351.755012293172</v>
      </c>
      <c r="BL75" s="241">
        <f t="shared" si="4"/>
        <v>61975.295653685447</v>
      </c>
      <c r="BM75" s="241">
        <f t="shared" si="4"/>
        <v>70452.226107158232</v>
      </c>
      <c r="BN75" s="241">
        <f t="shared" si="4"/>
        <v>71738.136149211132</v>
      </c>
      <c r="BO75" s="241">
        <f t="shared" si="4"/>
        <v>73000.503634972847</v>
      </c>
      <c r="BP75" s="241">
        <f t="shared" si="4"/>
        <v>74402.582677580867</v>
      </c>
      <c r="BQ75" s="241">
        <f t="shared" si="4"/>
        <v>68722.735434597547</v>
      </c>
      <c r="BR75" s="241">
        <f t="shared" si="4"/>
        <v>68557.76722112167</v>
      </c>
      <c r="BS75" s="241">
        <f t="shared" si="4"/>
        <v>69803.609561501653</v>
      </c>
      <c r="BT75" s="241">
        <f t="shared" si="4"/>
        <v>68844.376280588811</v>
      </c>
      <c r="BU75" s="241">
        <f t="shared" si="4"/>
        <v>71021.525816350491</v>
      </c>
      <c r="BV75" s="241">
        <f t="shared" si="4"/>
        <v>73619.306421251065</v>
      </c>
      <c r="BW75" s="241">
        <f t="shared" si="4"/>
        <v>79452.220453737013</v>
      </c>
      <c r="BX75" s="241">
        <f t="shared" ref="BX75:CB75" si="5">SUM(BX20:BX74)-BX22-BX34-BX40-BX43-BX50-BX69</f>
        <v>96902.612568254859</v>
      </c>
      <c r="BY75" s="241">
        <f t="shared" si="5"/>
        <v>98653.617977804388</v>
      </c>
      <c r="BZ75" s="241">
        <f t="shared" si="5"/>
        <v>94452.88099095544</v>
      </c>
      <c r="CA75" s="241">
        <f t="shared" si="5"/>
        <v>102392.97141436068</v>
      </c>
      <c r="CB75" s="241">
        <f t="shared" si="5"/>
        <v>118656.32309504521</v>
      </c>
      <c r="CC75" s="241">
        <f t="shared" ref="CC75:CF75" si="6">SUM(CC20:CC74)-CC22-CC34-CC40-CC43-CC50-CC69</f>
        <v>122874.26452492282</v>
      </c>
      <c r="CD75" s="241">
        <f t="shared" si="6"/>
        <v>125712.50386330055</v>
      </c>
      <c r="CE75" s="241">
        <f t="shared" si="6"/>
        <v>128587.58739498588</v>
      </c>
      <c r="CF75" s="243">
        <f t="shared" si="6"/>
        <v>131509.31991427124</v>
      </c>
    </row>
    <row r="76" spans="1:84" x14ac:dyDescent="0.35">
      <c r="A76" s="155"/>
      <c r="B76" s="238" t="s">
        <v>371</v>
      </c>
      <c r="C76" s="237"/>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241">
        <f t="shared" ref="AH76:CF76" si="7">AH75-AH72-AH44-AH37-AH31-AH33-AH29</f>
        <v>24338.907244629758</v>
      </c>
      <c r="AI76" s="241">
        <f t="shared" si="7"/>
        <v>22591.472515105404</v>
      </c>
      <c r="AJ76" s="241">
        <f t="shared" si="7"/>
        <v>24833.83152943699</v>
      </c>
      <c r="AK76" s="241">
        <f t="shared" si="7"/>
        <v>29686.754316937793</v>
      </c>
      <c r="AL76" s="241">
        <f t="shared" si="7"/>
        <v>32762.29463643079</v>
      </c>
      <c r="AM76" s="241">
        <f t="shared" si="7"/>
        <v>36848.234005146194</v>
      </c>
      <c r="AN76" s="241">
        <f t="shared" si="7"/>
        <v>38643.398858409324</v>
      </c>
      <c r="AO76" s="241">
        <f t="shared" si="7"/>
        <v>40135.816705613652</v>
      </c>
      <c r="AP76" s="241">
        <f t="shared" si="7"/>
        <v>42062.398193025831</v>
      </c>
      <c r="AQ76" s="241">
        <f t="shared" si="7"/>
        <v>40230.861800973005</v>
      </c>
      <c r="AR76" s="241">
        <f t="shared" si="7"/>
        <v>36235.782459418282</v>
      </c>
      <c r="AS76" s="241">
        <f t="shared" si="7"/>
        <v>34099.776494356651</v>
      </c>
      <c r="AT76" s="241">
        <f t="shared" si="7"/>
        <v>36521.092207198053</v>
      </c>
      <c r="AU76" s="241">
        <f t="shared" si="7"/>
        <v>44793.641264033067</v>
      </c>
      <c r="AV76" s="241">
        <f t="shared" si="7"/>
        <v>51838.72739629179</v>
      </c>
      <c r="AW76" s="241">
        <f t="shared" si="7"/>
        <v>56479.831265525958</v>
      </c>
      <c r="AX76" s="241">
        <f t="shared" si="7"/>
        <v>57510.000797909983</v>
      </c>
      <c r="AY76" s="241">
        <f t="shared" si="7"/>
        <v>58435.320193395863</v>
      </c>
      <c r="AZ76" s="241">
        <f t="shared" si="7"/>
        <v>57357.288312331009</v>
      </c>
      <c r="BA76" s="241">
        <f t="shared" si="7"/>
        <v>55481.093403698207</v>
      </c>
      <c r="BB76" s="241">
        <f t="shared" si="7"/>
        <v>54401.352970346386</v>
      </c>
      <c r="BC76" s="241">
        <f t="shared" si="7"/>
        <v>53079.796345359238</v>
      </c>
      <c r="BD76" s="241">
        <f t="shared" si="7"/>
        <v>52688.431826026528</v>
      </c>
      <c r="BE76" s="241">
        <f t="shared" si="7"/>
        <v>53014.24963640717</v>
      </c>
      <c r="BF76" s="241">
        <f t="shared" si="7"/>
        <v>54220.074001071371</v>
      </c>
      <c r="BG76" s="241">
        <f t="shared" si="7"/>
        <v>54987.000006956019</v>
      </c>
      <c r="BH76" s="241">
        <f t="shared" si="7"/>
        <v>55039.092061838979</v>
      </c>
      <c r="BI76" s="241">
        <f t="shared" si="7"/>
        <v>55195.405830607298</v>
      </c>
      <c r="BJ76" s="241">
        <f t="shared" si="7"/>
        <v>55766.545044913975</v>
      </c>
      <c r="BK76" s="241">
        <f t="shared" si="7"/>
        <v>57382.30091759871</v>
      </c>
      <c r="BL76" s="241">
        <f t="shared" si="7"/>
        <v>58976.54010702901</v>
      </c>
      <c r="BM76" s="241">
        <f t="shared" si="7"/>
        <v>66941.767980023869</v>
      </c>
      <c r="BN76" s="241">
        <f t="shared" si="7"/>
        <v>68020.911340753082</v>
      </c>
      <c r="BO76" s="241">
        <f t="shared" si="7"/>
        <v>69293.257960293515</v>
      </c>
      <c r="BP76" s="241">
        <f t="shared" si="7"/>
        <v>70648.374269991255</v>
      </c>
      <c r="BQ76" s="241">
        <f t="shared" si="7"/>
        <v>68722.735434597547</v>
      </c>
      <c r="BR76" s="241">
        <f t="shared" si="7"/>
        <v>68557.76722112167</v>
      </c>
      <c r="BS76" s="241">
        <f t="shared" si="7"/>
        <v>69803.609561501653</v>
      </c>
      <c r="BT76" s="241">
        <f t="shared" si="7"/>
        <v>68844.376280588811</v>
      </c>
      <c r="BU76" s="241">
        <f t="shared" si="7"/>
        <v>71021.525816350491</v>
      </c>
      <c r="BV76" s="241">
        <f t="shared" si="7"/>
        <v>73619.306421251065</v>
      </c>
      <c r="BW76" s="241">
        <f t="shared" si="7"/>
        <v>79452.220453737013</v>
      </c>
      <c r="BX76" s="241">
        <f t="shared" si="7"/>
        <v>96902.612568254859</v>
      </c>
      <c r="BY76" s="241">
        <f t="shared" si="7"/>
        <v>98653.617977804388</v>
      </c>
      <c r="BZ76" s="241">
        <f t="shared" si="7"/>
        <v>94452.88099095544</v>
      </c>
      <c r="CA76" s="241">
        <f t="shared" si="7"/>
        <v>102392.97141436068</v>
      </c>
      <c r="CB76" s="241">
        <f t="shared" si="7"/>
        <v>118656.32309504521</v>
      </c>
      <c r="CC76" s="241">
        <f t="shared" si="7"/>
        <v>122874.26452492282</v>
      </c>
      <c r="CD76" s="241">
        <f t="shared" si="7"/>
        <v>125712.50386330055</v>
      </c>
      <c r="CE76" s="241">
        <f t="shared" si="7"/>
        <v>128587.58739498588</v>
      </c>
      <c r="CF76" s="243">
        <f t="shared" si="7"/>
        <v>131509.31991427124</v>
      </c>
    </row>
    <row r="77" spans="1:84" x14ac:dyDescent="0.35">
      <c r="A77" s="155"/>
      <c r="C77" s="237"/>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4"/>
    </row>
    <row r="78" spans="1:84" ht="26.25" customHeight="1" x14ac:dyDescent="0.35">
      <c r="A78" s="155"/>
      <c r="B78" s="106" t="s">
        <v>390</v>
      </c>
      <c r="C78" s="237"/>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c r="CA78" s="161"/>
      <c r="CB78" s="161"/>
      <c r="CC78" s="161"/>
      <c r="CD78" s="161"/>
      <c r="CE78" s="161"/>
      <c r="CF78" s="162"/>
    </row>
    <row r="79" spans="1:84" x14ac:dyDescent="0.35">
      <c r="A79" s="155"/>
      <c r="B79" s="39" t="s">
        <v>262</v>
      </c>
      <c r="C79" s="237" t="s">
        <v>261</v>
      </c>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v>546.62816607786408</v>
      </c>
      <c r="AI79" s="161">
        <v>563.60285639463314</v>
      </c>
      <c r="AJ79" s="161">
        <v>639.6086358276699</v>
      </c>
      <c r="AK79" s="161">
        <v>748.00377117869891</v>
      </c>
      <c r="AL79" s="161">
        <v>869.17393415138531</v>
      </c>
      <c r="AM79" s="161">
        <v>1046.0802210300444</v>
      </c>
      <c r="AN79" s="161">
        <v>1177.0777609227757</v>
      </c>
      <c r="AO79" s="161">
        <v>1356.5222728254744</v>
      </c>
      <c r="AP79" s="161">
        <v>1494.0565752445043</v>
      </c>
      <c r="AQ79" s="161">
        <v>1649.1429865602047</v>
      </c>
      <c r="AR79" s="161">
        <v>1756.0077780959086</v>
      </c>
      <c r="AS79" s="161">
        <v>1903.8099266398044</v>
      </c>
      <c r="AT79" s="161">
        <v>2116.6120365576212</v>
      </c>
      <c r="AU79" s="161">
        <v>2508.5538664484161</v>
      </c>
      <c r="AV79" s="161">
        <v>3190.7396933834048</v>
      </c>
      <c r="AW79" s="161">
        <v>3585.5418165853803</v>
      </c>
      <c r="AX79" s="161">
        <v>3855.7401715960873</v>
      </c>
      <c r="AY79" s="161">
        <v>4177.8996548846007</v>
      </c>
      <c r="AZ79" s="161">
        <v>4407.1152919883443</v>
      </c>
      <c r="BA79" s="161">
        <v>4644.3055035331336</v>
      </c>
      <c r="BB79" s="161">
        <v>4870.1229819734244</v>
      </c>
      <c r="BC79" s="161">
        <v>5062.1393952466669</v>
      </c>
      <c r="BD79" s="161">
        <v>5245.8961189972533</v>
      </c>
      <c r="BE79" s="161">
        <v>5453.9333504044653</v>
      </c>
      <c r="BF79" s="161">
        <v>5548.1761372119654</v>
      </c>
      <c r="BG79" s="161">
        <v>5769.2349194582221</v>
      </c>
      <c r="BH79" s="161">
        <v>5951.8841221228477</v>
      </c>
      <c r="BI79" s="161">
        <v>6188.4629055828909</v>
      </c>
      <c r="BJ79" s="161">
        <v>6373.2797966582839</v>
      </c>
      <c r="BK79" s="161">
        <v>6665.1782940127605</v>
      </c>
      <c r="BL79" s="161">
        <v>6853.8294372438168</v>
      </c>
      <c r="BM79" s="161">
        <v>7292.8332734939167</v>
      </c>
      <c r="BN79" s="161">
        <v>7328.2351185892212</v>
      </c>
      <c r="BO79" s="161">
        <v>7355.1573691586846</v>
      </c>
      <c r="BP79" s="161">
        <v>7406.8297810311651</v>
      </c>
      <c r="BQ79" s="161">
        <v>7113.7403322633891</v>
      </c>
      <c r="BR79" s="161">
        <v>7109.1462699512058</v>
      </c>
      <c r="BS79" s="161">
        <v>7146.5907336358114</v>
      </c>
      <c r="BT79" s="161">
        <v>6979.0252607454286</v>
      </c>
      <c r="BU79" s="161">
        <v>6929.7607954956293</v>
      </c>
      <c r="BV79" s="161">
        <v>6966.0852179081767</v>
      </c>
      <c r="BW79" s="161">
        <v>7084.7179827031914</v>
      </c>
      <c r="BX79" s="161">
        <v>6069.6734162134589</v>
      </c>
      <c r="BY79" s="161">
        <v>6085.0038017856523</v>
      </c>
      <c r="BZ79" s="161">
        <v>6087.5370226562181</v>
      </c>
      <c r="CA79" s="161">
        <v>6755.5519978217317</v>
      </c>
      <c r="CB79" s="161">
        <v>7660.9003532108645</v>
      </c>
      <c r="CC79" s="161">
        <v>7912.1206096553824</v>
      </c>
      <c r="CD79" s="161">
        <v>7947.0365653171639</v>
      </c>
      <c r="CE79" s="161">
        <v>7992.0297258785276</v>
      </c>
      <c r="CF79" s="162">
        <v>8173.6358924083961</v>
      </c>
    </row>
    <row r="80" spans="1:84" x14ac:dyDescent="0.35">
      <c r="A80" s="155"/>
      <c r="B80" s="39" t="s">
        <v>263</v>
      </c>
      <c r="C80" s="237"/>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v>427.58122551204076</v>
      </c>
      <c r="AI80" s="161">
        <v>363.3299982136063</v>
      </c>
      <c r="AJ80" s="161">
        <v>347.46971435019026</v>
      </c>
      <c r="AK80" s="161">
        <v>341.81199837475742</v>
      </c>
      <c r="AL80" s="161">
        <v>310.2735154726422</v>
      </c>
      <c r="AM80" s="161">
        <v>325.29034542683263</v>
      </c>
      <c r="AN80" s="161">
        <v>307.35574007063985</v>
      </c>
      <c r="AO80" s="161">
        <v>308.06957895658519</v>
      </c>
      <c r="AP80" s="161">
        <v>297.9265286067855</v>
      </c>
      <c r="AQ80" s="161">
        <v>292.17173080115634</v>
      </c>
      <c r="AR80" s="161">
        <v>282.62098545190474</v>
      </c>
      <c r="AS80" s="161">
        <v>296.36859352573754</v>
      </c>
      <c r="AT80" s="161">
        <v>255.39828501045508</v>
      </c>
      <c r="AU80" s="161">
        <v>310.24408785757259</v>
      </c>
      <c r="AV80" s="161">
        <v>324.00310200424639</v>
      </c>
      <c r="AW80" s="161">
        <v>333.09300041903521</v>
      </c>
      <c r="AX80" s="161">
        <v>320.09364425684248</v>
      </c>
      <c r="AY80" s="161">
        <v>313.51674740800513</v>
      </c>
      <c r="AZ80" s="161">
        <v>278.76709008158002</v>
      </c>
      <c r="BA80" s="161">
        <v>256.95310720708329</v>
      </c>
      <c r="BB80" s="161">
        <v>244.43414042122339</v>
      </c>
      <c r="BC80" s="161">
        <v>231.56576807098381</v>
      </c>
      <c r="BD80" s="161">
        <v>212.97983073779716</v>
      </c>
      <c r="BE80" s="161">
        <v>216.86577528356517</v>
      </c>
      <c r="BF80" s="161">
        <v>220.51083132243028</v>
      </c>
      <c r="BG80" s="161">
        <v>203.80793876075307</v>
      </c>
      <c r="BH80" s="161">
        <v>192.04806524197971</v>
      </c>
      <c r="BI80" s="161">
        <v>173.63165762330587</v>
      </c>
      <c r="BJ80" s="161">
        <v>151.13505082194538</v>
      </c>
      <c r="BK80" s="161">
        <v>118.37969871322177</v>
      </c>
      <c r="BL80" s="161">
        <v>94.664077677967711</v>
      </c>
      <c r="BM80" s="161">
        <v>73.529668660766561</v>
      </c>
      <c r="BN80" s="161">
        <v>70.417296331320657</v>
      </c>
      <c r="BO80" s="161">
        <v>51.444420292949346</v>
      </c>
      <c r="BP80" s="161">
        <v>38.251698377929301</v>
      </c>
      <c r="BQ80" s="161">
        <v>24.563998130136429</v>
      </c>
      <c r="BR80" s="161">
        <v>16.112609875922299</v>
      </c>
      <c r="BS80" s="161">
        <v>8.8752899049256566</v>
      </c>
      <c r="BT80" s="161">
        <v>6.1847491792698852</v>
      </c>
      <c r="BU80" s="161">
        <v>4.0740921406192987</v>
      </c>
      <c r="BV80" s="161">
        <v>1.9283538393105182</v>
      </c>
      <c r="BW80" s="161">
        <v>0.69028909723588117</v>
      </c>
      <c r="BX80" s="161">
        <v>0</v>
      </c>
      <c r="BY80" s="161">
        <v>0</v>
      </c>
      <c r="BZ80" s="161">
        <v>0</v>
      </c>
      <c r="CA80" s="161">
        <v>0</v>
      </c>
      <c r="CB80" s="161">
        <v>0</v>
      </c>
      <c r="CC80" s="161">
        <v>0</v>
      </c>
      <c r="CD80" s="161">
        <v>0</v>
      </c>
      <c r="CE80" s="161">
        <v>0</v>
      </c>
      <c r="CF80" s="162">
        <v>0</v>
      </c>
    </row>
    <row r="81" spans="1:84" x14ac:dyDescent="0.35">
      <c r="A81" s="155"/>
      <c r="B81" s="59" t="s">
        <v>374</v>
      </c>
      <c r="C81" s="237" t="s">
        <v>264</v>
      </c>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v>427.58122551204076</v>
      </c>
      <c r="AI81" s="161">
        <v>363.32653134432491</v>
      </c>
      <c r="AJ81" s="161">
        <v>347.36747836785605</v>
      </c>
      <c r="AK81" s="161">
        <v>341.45097858528067</v>
      </c>
      <c r="AL81" s="161">
        <v>309.4903430925653</v>
      </c>
      <c r="AM81" s="161">
        <v>323.73288847212092</v>
      </c>
      <c r="AN81" s="161">
        <v>304.75794476820721</v>
      </c>
      <c r="AO81" s="161">
        <v>303.45920540028607</v>
      </c>
      <c r="AP81" s="161">
        <v>291.73701196850897</v>
      </c>
      <c r="AQ81" s="161">
        <v>283.96711444570911</v>
      </c>
      <c r="AR81" s="161">
        <v>271.86258075235958</v>
      </c>
      <c r="AS81" s="161">
        <v>279.57436543539615</v>
      </c>
      <c r="AT81" s="161">
        <v>235.44403485091749</v>
      </c>
      <c r="AU81" s="161">
        <v>279.59250407938561</v>
      </c>
      <c r="AV81" s="161">
        <v>285.98528167306415</v>
      </c>
      <c r="AW81" s="161">
        <v>289.59794345536682</v>
      </c>
      <c r="AX81" s="161">
        <v>275.2702697825402</v>
      </c>
      <c r="AY81" s="161">
        <v>262.26225121328105</v>
      </c>
      <c r="AZ81" s="161">
        <v>226.81215117597858</v>
      </c>
      <c r="BA81" s="161">
        <v>207.18919109601501</v>
      </c>
      <c r="BB81" s="161">
        <v>192.99844884074992</v>
      </c>
      <c r="BC81" s="161">
        <v>179.4936397856234</v>
      </c>
      <c r="BD81" s="161">
        <v>162.37126772248504</v>
      </c>
      <c r="BE81" s="161">
        <v>164.56308347858172</v>
      </c>
      <c r="BF81" s="161">
        <v>167.50513886965302</v>
      </c>
      <c r="BG81" s="161">
        <v>147.55774634886646</v>
      </c>
      <c r="BH81" s="161">
        <v>137.16758310037005</v>
      </c>
      <c r="BI81" s="161">
        <v>123.69554812595804</v>
      </c>
      <c r="BJ81" s="161">
        <v>106.26345887108079</v>
      </c>
      <c r="BK81" s="161">
        <v>79.500454593929973</v>
      </c>
      <c r="BL81" s="161">
        <v>64.229610497789409</v>
      </c>
      <c r="BM81" s="161">
        <v>50.211101498571544</v>
      </c>
      <c r="BN81" s="161">
        <v>51.90786248526787</v>
      </c>
      <c r="BO81" s="161">
        <v>39.773573039313042</v>
      </c>
      <c r="BP81" s="161">
        <v>28.548251109645765</v>
      </c>
      <c r="BQ81" s="161">
        <v>18.9276799650555</v>
      </c>
      <c r="BR81" s="161">
        <v>11.950088462747745</v>
      </c>
      <c r="BS81" s="161">
        <v>7.166757060523909</v>
      </c>
      <c r="BT81" s="161">
        <v>4.2325194921562401</v>
      </c>
      <c r="BU81" s="161">
        <v>3.6772267388645417</v>
      </c>
      <c r="BV81" s="161">
        <v>1.6984134910049526</v>
      </c>
      <c r="BW81" s="161">
        <v>0.59607499839251787</v>
      </c>
      <c r="BX81" s="161">
        <v>0</v>
      </c>
      <c r="BY81" s="161">
        <v>0</v>
      </c>
      <c r="BZ81" s="161">
        <v>0</v>
      </c>
      <c r="CA81" s="161">
        <v>0</v>
      </c>
      <c r="CB81" s="161">
        <v>0</v>
      </c>
      <c r="CC81" s="161">
        <v>0</v>
      </c>
      <c r="CD81" s="161">
        <v>0</v>
      </c>
      <c r="CE81" s="161">
        <v>0</v>
      </c>
      <c r="CF81" s="162">
        <v>0</v>
      </c>
    </row>
    <row r="82" spans="1:84" x14ac:dyDescent="0.35">
      <c r="A82" s="155"/>
      <c r="B82" s="59" t="s">
        <v>375</v>
      </c>
      <c r="C82" s="237" t="s">
        <v>264</v>
      </c>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v>0</v>
      </c>
      <c r="AI82" s="161">
        <v>3.4668692814397864E-3</v>
      </c>
      <c r="AJ82" s="161">
        <v>0.10223598233426143</v>
      </c>
      <c r="AK82" s="161">
        <v>0.36101978947682722</v>
      </c>
      <c r="AL82" s="161">
        <v>0.78317238007693157</v>
      </c>
      <c r="AM82" s="161">
        <v>1.5574569547117334</v>
      </c>
      <c r="AN82" s="161">
        <v>2.5977953024326328</v>
      </c>
      <c r="AO82" s="161">
        <v>4.6103735562990922</v>
      </c>
      <c r="AP82" s="161">
        <v>6.1895166382765154</v>
      </c>
      <c r="AQ82" s="161">
        <v>8.2046163554472535</v>
      </c>
      <c r="AR82" s="161">
        <v>10.758404699545165</v>
      </c>
      <c r="AS82" s="161">
        <v>16.794228090341388</v>
      </c>
      <c r="AT82" s="161">
        <v>19.954250159537594</v>
      </c>
      <c r="AU82" s="161">
        <v>30.651583778187032</v>
      </c>
      <c r="AV82" s="161">
        <v>38.017820331182214</v>
      </c>
      <c r="AW82" s="161">
        <v>43.495056963668404</v>
      </c>
      <c r="AX82" s="161">
        <v>44.823374474302298</v>
      </c>
      <c r="AY82" s="161">
        <v>51.254496194724119</v>
      </c>
      <c r="AZ82" s="161">
        <v>51.954938905601416</v>
      </c>
      <c r="BA82" s="161">
        <v>49.76391611106834</v>
      </c>
      <c r="BB82" s="161">
        <v>51.435691580473474</v>
      </c>
      <c r="BC82" s="161">
        <v>52.072128285360414</v>
      </c>
      <c r="BD82" s="161">
        <v>50.608563015312122</v>
      </c>
      <c r="BE82" s="161">
        <v>52.302691804983446</v>
      </c>
      <c r="BF82" s="161">
        <v>53.005692452777225</v>
      </c>
      <c r="BG82" s="161">
        <v>56.25019241188663</v>
      </c>
      <c r="BH82" s="161">
        <v>54.880482141609647</v>
      </c>
      <c r="BI82" s="161">
        <v>49.936109497347815</v>
      </c>
      <c r="BJ82" s="161">
        <v>44.871591950864591</v>
      </c>
      <c r="BK82" s="161">
        <v>38.879244119291798</v>
      </c>
      <c r="BL82" s="161">
        <v>30.434467180178302</v>
      </c>
      <c r="BM82" s="161">
        <v>23.318567162195023</v>
      </c>
      <c r="BN82" s="161">
        <v>18.509433846052783</v>
      </c>
      <c r="BO82" s="161">
        <v>11.6708472536363</v>
      </c>
      <c r="BP82" s="161">
        <v>9.7034472682835364</v>
      </c>
      <c r="BQ82" s="161">
        <v>5.6363181650809313</v>
      </c>
      <c r="BR82" s="161">
        <v>4.1625214131745514</v>
      </c>
      <c r="BS82" s="161">
        <v>1.7085328444017478</v>
      </c>
      <c r="BT82" s="161">
        <v>1.9522296871136455</v>
      </c>
      <c r="BU82" s="161">
        <v>0.39686540175475715</v>
      </c>
      <c r="BV82" s="161">
        <v>0.22994034830556556</v>
      </c>
      <c r="BW82" s="161">
        <v>9.4214098843363209E-2</v>
      </c>
      <c r="BX82" s="161">
        <v>0</v>
      </c>
      <c r="BY82" s="161">
        <v>0</v>
      </c>
      <c r="BZ82" s="161">
        <v>0</v>
      </c>
      <c r="CA82" s="161">
        <v>0</v>
      </c>
      <c r="CB82" s="161">
        <v>0</v>
      </c>
      <c r="CC82" s="161">
        <v>0</v>
      </c>
      <c r="CD82" s="161">
        <v>0</v>
      </c>
      <c r="CE82" s="161">
        <v>0</v>
      </c>
      <c r="CF82" s="162">
        <v>0</v>
      </c>
    </row>
    <row r="83" spans="1:84" x14ac:dyDescent="0.35">
      <c r="A83" s="155"/>
      <c r="B83" s="39" t="s">
        <v>265</v>
      </c>
      <c r="C83" s="237" t="s">
        <v>261</v>
      </c>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v>0</v>
      </c>
      <c r="AI83" s="161">
        <v>0</v>
      </c>
      <c r="AJ83" s="161">
        <v>0</v>
      </c>
      <c r="AK83" s="161">
        <v>0</v>
      </c>
      <c r="AL83" s="161">
        <v>0</v>
      </c>
      <c r="AM83" s="161">
        <v>0</v>
      </c>
      <c r="AN83" s="161">
        <v>0</v>
      </c>
      <c r="AO83" s="161">
        <v>0</v>
      </c>
      <c r="AP83" s="161">
        <v>0</v>
      </c>
      <c r="AQ83" s="161">
        <v>0</v>
      </c>
      <c r="AR83" s="161">
        <v>0</v>
      </c>
      <c r="AS83" s="161">
        <v>0</v>
      </c>
      <c r="AT83" s="161">
        <v>0</v>
      </c>
      <c r="AU83" s="161">
        <v>30.980943277431876</v>
      </c>
      <c r="AV83" s="161">
        <v>35.581654223020223</v>
      </c>
      <c r="AW83" s="161">
        <v>43.968226721058876</v>
      </c>
      <c r="AX83" s="161">
        <v>51.616722004129699</v>
      </c>
      <c r="AY83" s="161">
        <v>59.330634088569283</v>
      </c>
      <c r="AZ83" s="161">
        <v>67.327592854903116</v>
      </c>
      <c r="BA83" s="161">
        <v>67.595788992623795</v>
      </c>
      <c r="BB83" s="161">
        <v>69.805490363787129</v>
      </c>
      <c r="BC83" s="161">
        <v>68.804772597139902</v>
      </c>
      <c r="BD83" s="161">
        <v>101.69382810530682</v>
      </c>
      <c r="BE83" s="161">
        <v>106.9157485130166</v>
      </c>
      <c r="BF83" s="161">
        <v>78.187346513189695</v>
      </c>
      <c r="BG83" s="161">
        <v>60.40065619558569</v>
      </c>
      <c r="BH83" s="161">
        <v>62.23449591189177</v>
      </c>
      <c r="BI83" s="161">
        <v>56.178391059519853</v>
      </c>
      <c r="BJ83" s="161">
        <v>60.252072677162623</v>
      </c>
      <c r="BK83" s="161">
        <v>66.41784186876545</v>
      </c>
      <c r="BL83" s="161">
        <v>67.62500891249563</v>
      </c>
      <c r="BM83" s="161">
        <v>69.56606254718038</v>
      </c>
      <c r="BN83" s="161">
        <v>64.039210596032376</v>
      </c>
      <c r="BO83" s="161">
        <v>57.24636789853853</v>
      </c>
      <c r="BP83" s="161">
        <v>60.866326718519893</v>
      </c>
      <c r="BQ83" s="161">
        <v>61.662399659012152</v>
      </c>
      <c r="BR83" s="161">
        <v>58.68004570058509</v>
      </c>
      <c r="BS83" s="161">
        <v>54.52650733830037</v>
      </c>
      <c r="BT83" s="161">
        <v>51.241112878255812</v>
      </c>
      <c r="BU83" s="161">
        <v>48.607655573700896</v>
      </c>
      <c r="BV83" s="161">
        <v>36.326527551310257</v>
      </c>
      <c r="BW83" s="161">
        <v>32.772133875300625</v>
      </c>
      <c r="BX83" s="161">
        <v>31.198498012134937</v>
      </c>
      <c r="BY83" s="161">
        <v>34.842545108329517</v>
      </c>
      <c r="BZ83" s="161">
        <v>32.864627300393337</v>
      </c>
      <c r="CA83" s="161">
        <v>35.163164242451948</v>
      </c>
      <c r="CB83" s="161">
        <v>40.279552622728794</v>
      </c>
      <c r="CC83" s="161">
        <v>42.684983737414527</v>
      </c>
      <c r="CD83" s="161">
        <v>41.557611578562025</v>
      </c>
      <c r="CE83" s="161">
        <v>38.071265435417907</v>
      </c>
      <c r="CF83" s="162">
        <v>39.517638348105912</v>
      </c>
    </row>
    <row r="84" spans="1:84" ht="26.25" customHeight="1" x14ac:dyDescent="0.35">
      <c r="A84" s="155"/>
      <c r="B84" s="39" t="s">
        <v>391</v>
      </c>
      <c r="C84" s="237" t="s">
        <v>264</v>
      </c>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v>571.66751124704047</v>
      </c>
      <c r="AI84" s="161">
        <v>489.12823952168105</v>
      </c>
      <c r="AJ84" s="161">
        <v>419.28552417260482</v>
      </c>
      <c r="AK84" s="161">
        <v>390.93276606194934</v>
      </c>
      <c r="AL84" s="161">
        <v>367.69382434285012</v>
      </c>
      <c r="AM84" s="161">
        <v>354.42415731962905</v>
      </c>
      <c r="AN84" s="161">
        <v>341.36376383102288</v>
      </c>
      <c r="AO84" s="161">
        <v>323.7500533597273</v>
      </c>
      <c r="AP84" s="161">
        <v>317.06751596986243</v>
      </c>
      <c r="AQ84" s="161">
        <v>299.61362115843241</v>
      </c>
      <c r="AR84" s="161">
        <v>285.75697823555856</v>
      </c>
      <c r="AS84" s="161">
        <v>271.69328999485623</v>
      </c>
      <c r="AT84" s="161">
        <v>251.44819083893756</v>
      </c>
      <c r="AU84" s="161">
        <v>241.29319817578599</v>
      </c>
      <c r="AV84" s="161">
        <v>236.4288337657172</v>
      </c>
      <c r="AW84" s="161">
        <v>243.81215456369839</v>
      </c>
      <c r="AX84" s="161">
        <v>242.235900598597</v>
      </c>
      <c r="AY84" s="161">
        <v>236.44899567302454</v>
      </c>
      <c r="AZ84" s="161">
        <v>236.87508223885854</v>
      </c>
      <c r="BA84" s="161">
        <v>227.05841518374007</v>
      </c>
      <c r="BB84" s="161">
        <v>226.09393410318663</v>
      </c>
      <c r="BC84" s="161">
        <v>211.9341958809915</v>
      </c>
      <c r="BD84" s="161">
        <v>211.17994630614152</v>
      </c>
      <c r="BE84" s="161">
        <v>209.71337672291696</v>
      </c>
      <c r="BF84" s="161">
        <v>204.84367941104563</v>
      </c>
      <c r="BG84" s="161">
        <v>204.13850102281543</v>
      </c>
      <c r="BH84" s="161">
        <v>199.30689666253687</v>
      </c>
      <c r="BI84" s="161">
        <v>195.35101548690773</v>
      </c>
      <c r="BJ84" s="161">
        <v>193.31773842580995</v>
      </c>
      <c r="BK84" s="161">
        <v>190.87528579939695</v>
      </c>
      <c r="BL84" s="161">
        <v>1191.0582815140938</v>
      </c>
      <c r="BM84" s="161">
        <v>173.14580594073104</v>
      </c>
      <c r="BN84" s="161">
        <v>171.56391617425481</v>
      </c>
      <c r="BO84" s="161">
        <v>169.92054451238275</v>
      </c>
      <c r="BP84" s="161">
        <v>167.00437815457903</v>
      </c>
      <c r="BQ84" s="161">
        <v>162.61209251905859</v>
      </c>
      <c r="BR84" s="161">
        <v>163.37025968382744</v>
      </c>
      <c r="BS84" s="161">
        <v>166.07715541971126</v>
      </c>
      <c r="BT84" s="161">
        <v>160.92046347313564</v>
      </c>
      <c r="BU84" s="161">
        <v>157.97560535791803</v>
      </c>
      <c r="BV84" s="161">
        <v>154.28526878344042</v>
      </c>
      <c r="BW84" s="161">
        <v>148.74800965246405</v>
      </c>
      <c r="BX84" s="161">
        <v>139.58264771992842</v>
      </c>
      <c r="BY84" s="161">
        <v>142.29025557052131</v>
      </c>
      <c r="BZ84" s="161">
        <v>135.19160535571825</v>
      </c>
      <c r="CA84" s="161">
        <v>127.34375610398136</v>
      </c>
      <c r="CB84" s="161">
        <v>128.19075510646974</v>
      </c>
      <c r="CC84" s="161">
        <v>128.49205037457227</v>
      </c>
      <c r="CD84" s="161">
        <v>125.74698584959783</v>
      </c>
      <c r="CE84" s="161">
        <v>122.38115363665793</v>
      </c>
      <c r="CF84" s="162">
        <v>122.1760844170438</v>
      </c>
    </row>
    <row r="85" spans="1:84" x14ac:dyDescent="0.35">
      <c r="A85" s="155"/>
      <c r="B85" s="39" t="s">
        <v>269</v>
      </c>
      <c r="C85" s="237" t="s">
        <v>270</v>
      </c>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v>0</v>
      </c>
      <c r="AI85" s="161">
        <v>0</v>
      </c>
      <c r="AJ85" s="161">
        <v>0</v>
      </c>
      <c r="AK85" s="161">
        <v>0</v>
      </c>
      <c r="AL85" s="161">
        <v>0</v>
      </c>
      <c r="AM85" s="161">
        <v>0</v>
      </c>
      <c r="AN85" s="161">
        <v>0</v>
      </c>
      <c r="AO85" s="161">
        <v>0</v>
      </c>
      <c r="AP85" s="161">
        <v>0</v>
      </c>
      <c r="AQ85" s="161">
        <v>0</v>
      </c>
      <c r="AR85" s="161">
        <v>0</v>
      </c>
      <c r="AS85" s="161">
        <v>0</v>
      </c>
      <c r="AT85" s="161">
        <v>0</v>
      </c>
      <c r="AU85" s="161">
        <v>0</v>
      </c>
      <c r="AV85" s="161">
        <v>0</v>
      </c>
      <c r="AW85" s="161">
        <v>0</v>
      </c>
      <c r="AX85" s="161">
        <v>0</v>
      </c>
      <c r="AY85" s="161">
        <v>0</v>
      </c>
      <c r="AZ85" s="161">
        <v>0</v>
      </c>
      <c r="BA85" s="161">
        <v>0</v>
      </c>
      <c r="BB85" s="161">
        <v>0</v>
      </c>
      <c r="BC85" s="161">
        <v>0</v>
      </c>
      <c r="BD85" s="161">
        <v>0</v>
      </c>
      <c r="BE85" s="161">
        <v>0</v>
      </c>
      <c r="BF85" s="161">
        <v>0</v>
      </c>
      <c r="BG85" s="161">
        <v>0</v>
      </c>
      <c r="BH85" s="161">
        <v>0</v>
      </c>
      <c r="BI85" s="161">
        <v>0</v>
      </c>
      <c r="BJ85" s="161">
        <v>3.6639714865875459</v>
      </c>
      <c r="BK85" s="161">
        <v>4.1690475461312664</v>
      </c>
      <c r="BL85" s="161">
        <v>210.52550185605895</v>
      </c>
      <c r="BM85" s="161">
        <v>276.96415005673157</v>
      </c>
      <c r="BN85" s="161">
        <v>374.01412840691569</v>
      </c>
      <c r="BO85" s="161">
        <v>107.30009417943421</v>
      </c>
      <c r="BP85" s="161">
        <v>113.30302010116586</v>
      </c>
      <c r="BQ85" s="161">
        <v>6.4430207016798633</v>
      </c>
      <c r="BR85" s="161">
        <v>8.0563860188542211</v>
      </c>
      <c r="BS85" s="161">
        <v>2.4394191328138195</v>
      </c>
      <c r="BT85" s="161">
        <v>1.9841314412558291</v>
      </c>
      <c r="BU85" s="161">
        <v>67.795349016244359</v>
      </c>
      <c r="BV85" s="161">
        <v>24.65869806772783</v>
      </c>
      <c r="BW85" s="161">
        <v>0.11673038581258144</v>
      </c>
      <c r="BX85" s="161">
        <v>39.441452198756622</v>
      </c>
      <c r="BY85" s="161">
        <v>0.17551460596909196</v>
      </c>
      <c r="BZ85" s="161">
        <v>48.721361824351007</v>
      </c>
      <c r="CA85" s="161">
        <v>14.473841705182148</v>
      </c>
      <c r="CB85" s="161">
        <v>12.729700807018963</v>
      </c>
      <c r="CC85" s="161">
        <v>12.560365611599023</v>
      </c>
      <c r="CD85" s="161">
        <v>12.345125560662641</v>
      </c>
      <c r="CE85" s="161">
        <v>12.118163505738877</v>
      </c>
      <c r="CF85" s="162">
        <v>11.888391361074188</v>
      </c>
    </row>
    <row r="86" spans="1:84" x14ac:dyDescent="0.35">
      <c r="A86" s="155"/>
      <c r="B86" s="39" t="s">
        <v>25</v>
      </c>
      <c r="C86" s="237" t="s">
        <v>270</v>
      </c>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v>1125.8301463951941</v>
      </c>
      <c r="AI86" s="161">
        <v>1106.8659423829401</v>
      </c>
      <c r="AJ86" s="161">
        <v>1247.7884428861087</v>
      </c>
      <c r="AK86" s="161">
        <v>1686.7954268104531</v>
      </c>
      <c r="AL86" s="161">
        <v>1916.4804429597366</v>
      </c>
      <c r="AM86" s="161">
        <v>2064.3086648454641</v>
      </c>
      <c r="AN86" s="161">
        <v>2170.4160956404653</v>
      </c>
      <c r="AO86" s="161">
        <v>2252.5113878693992</v>
      </c>
      <c r="AP86" s="161">
        <v>2387.2176095039772</v>
      </c>
      <c r="AQ86" s="161">
        <v>2347.034109617196</v>
      </c>
      <c r="AR86" s="161">
        <v>1993.1391934510998</v>
      </c>
      <c r="AS86" s="161">
        <v>2271.2909209546542</v>
      </c>
      <c r="AT86" s="161">
        <v>2600.7014764564797</v>
      </c>
      <c r="AU86" s="161">
        <v>1414.7978172000637</v>
      </c>
      <c r="AV86" s="161">
        <v>1487.4641459644354</v>
      </c>
      <c r="AW86" s="161">
        <v>1880.1348168493607</v>
      </c>
      <c r="AX86" s="161">
        <v>1911.9734601689765</v>
      </c>
      <c r="AY86" s="161">
        <v>1887.9187792955031</v>
      </c>
      <c r="AZ86" s="161">
        <v>1906.4066681084914</v>
      </c>
      <c r="BA86" s="161">
        <v>1988.5898922766173</v>
      </c>
      <c r="BB86" s="161">
        <v>2043.8763728318147</v>
      </c>
      <c r="BC86" s="161">
        <v>2086.9289456936631</v>
      </c>
      <c r="BD86" s="161">
        <v>2182.3490377008261</v>
      </c>
      <c r="BE86" s="161">
        <v>2355.5390702265745</v>
      </c>
      <c r="BF86" s="161">
        <v>2442.1312166827843</v>
      </c>
      <c r="BG86" s="161">
        <v>2691.0240393231425</v>
      </c>
      <c r="BH86" s="161">
        <v>2962.5501872220552</v>
      </c>
      <c r="BI86" s="161">
        <v>2906.9216218315387</v>
      </c>
      <c r="BJ86" s="161">
        <v>3078.0345614460066</v>
      </c>
      <c r="BK86" s="161">
        <v>3069.2415012931638</v>
      </c>
      <c r="BL86" s="161">
        <v>3130.7811985425546</v>
      </c>
      <c r="BM86" s="161">
        <v>3198.8410299821153</v>
      </c>
      <c r="BN86" s="161">
        <v>3186.3026936647734</v>
      </c>
      <c r="BO86" s="161">
        <v>3067.9119633510027</v>
      </c>
      <c r="BP86" s="161">
        <v>2890.1406768609618</v>
      </c>
      <c r="BQ86" s="161">
        <v>0</v>
      </c>
      <c r="BR86" s="161">
        <v>0</v>
      </c>
      <c r="BS86" s="161">
        <v>0</v>
      </c>
      <c r="BT86" s="161">
        <v>0</v>
      </c>
      <c r="BU86" s="161">
        <v>0</v>
      </c>
      <c r="BV86" s="161">
        <v>0</v>
      </c>
      <c r="BW86" s="161">
        <v>0</v>
      </c>
      <c r="BX86" s="161">
        <v>0</v>
      </c>
      <c r="BY86" s="161">
        <v>0</v>
      </c>
      <c r="BZ86" s="161">
        <v>0</v>
      </c>
      <c r="CA86" s="161">
        <v>0</v>
      </c>
      <c r="CB86" s="161">
        <v>0</v>
      </c>
      <c r="CC86" s="161">
        <v>0</v>
      </c>
      <c r="CD86" s="161">
        <v>0</v>
      </c>
      <c r="CE86" s="161">
        <v>0</v>
      </c>
      <c r="CF86" s="162">
        <v>0</v>
      </c>
    </row>
    <row r="87" spans="1:84" x14ac:dyDescent="0.35">
      <c r="A87" s="155"/>
      <c r="B87" s="39" t="s">
        <v>271</v>
      </c>
      <c r="C87" s="237" t="s">
        <v>264</v>
      </c>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v>95.277918541173406</v>
      </c>
      <c r="AI87" s="161">
        <v>81.521373253613504</v>
      </c>
      <c r="AJ87" s="161">
        <v>68.454779456751808</v>
      </c>
      <c r="AK87" s="161">
        <v>65.800564584684537</v>
      </c>
      <c r="AL87" s="161">
        <v>61.282304057141687</v>
      </c>
      <c r="AM87" s="161">
        <v>58.497191013919362</v>
      </c>
      <c r="AN87" s="161">
        <v>55.268418905975132</v>
      </c>
      <c r="AO87" s="161">
        <v>55.500009147381824</v>
      </c>
      <c r="AP87" s="161">
        <v>53.338460630444146</v>
      </c>
      <c r="AQ87" s="161">
        <v>7.3027319998242222</v>
      </c>
      <c r="AR87" s="161">
        <v>0</v>
      </c>
      <c r="AS87" s="161">
        <v>0</v>
      </c>
      <c r="AT87" s="161">
        <v>0</v>
      </c>
      <c r="AU87" s="161">
        <v>0</v>
      </c>
      <c r="AV87" s="161">
        <v>0</v>
      </c>
      <c r="AW87" s="161">
        <v>0</v>
      </c>
      <c r="AX87" s="161">
        <v>0</v>
      </c>
      <c r="AY87" s="161">
        <v>0</v>
      </c>
      <c r="AZ87" s="161">
        <v>0</v>
      </c>
      <c r="BA87" s="161">
        <v>0</v>
      </c>
      <c r="BB87" s="161">
        <v>0</v>
      </c>
      <c r="BC87" s="161">
        <v>0</v>
      </c>
      <c r="BD87" s="161">
        <v>0</v>
      </c>
      <c r="BE87" s="161">
        <v>0</v>
      </c>
      <c r="BF87" s="161">
        <v>0</v>
      </c>
      <c r="BG87" s="161">
        <v>0</v>
      </c>
      <c r="BH87" s="161">
        <v>0</v>
      </c>
      <c r="BI87" s="161">
        <v>0</v>
      </c>
      <c r="BJ87" s="161">
        <v>0</v>
      </c>
      <c r="BK87" s="161">
        <v>0</v>
      </c>
      <c r="BL87" s="161">
        <v>0</v>
      </c>
      <c r="BM87" s="161">
        <v>0</v>
      </c>
      <c r="BN87" s="161">
        <v>0</v>
      </c>
      <c r="BO87" s="161">
        <v>0</v>
      </c>
      <c r="BP87" s="161">
        <v>0</v>
      </c>
      <c r="BQ87" s="161">
        <v>0</v>
      </c>
      <c r="BR87" s="161">
        <v>0</v>
      </c>
      <c r="BS87" s="161">
        <v>0</v>
      </c>
      <c r="BT87" s="161">
        <v>0</v>
      </c>
      <c r="BU87" s="161">
        <v>0</v>
      </c>
      <c r="BV87" s="161">
        <v>0</v>
      </c>
      <c r="BW87" s="161">
        <v>0</v>
      </c>
      <c r="BX87" s="161">
        <v>0</v>
      </c>
      <c r="BY87" s="161">
        <v>0</v>
      </c>
      <c r="BZ87" s="161">
        <v>0</v>
      </c>
      <c r="CA87" s="161">
        <v>0</v>
      </c>
      <c r="CB87" s="161">
        <v>0</v>
      </c>
      <c r="CC87" s="161">
        <v>0</v>
      </c>
      <c r="CD87" s="161">
        <v>0</v>
      </c>
      <c r="CE87" s="161">
        <v>0</v>
      </c>
      <c r="CF87" s="162">
        <v>0</v>
      </c>
    </row>
    <row r="88" spans="1:84" x14ac:dyDescent="0.35">
      <c r="A88" s="155"/>
      <c r="B88" s="39" t="s">
        <v>272</v>
      </c>
      <c r="C88" s="237" t="s">
        <v>261</v>
      </c>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v>0</v>
      </c>
      <c r="AI88" s="161">
        <v>0</v>
      </c>
      <c r="AJ88" s="161">
        <v>0</v>
      </c>
      <c r="AK88" s="161">
        <v>0</v>
      </c>
      <c r="AL88" s="161">
        <v>0</v>
      </c>
      <c r="AM88" s="161">
        <v>0</v>
      </c>
      <c r="AN88" s="161">
        <v>0</v>
      </c>
      <c r="AO88" s="161">
        <v>0</v>
      </c>
      <c r="AP88" s="161">
        <v>0</v>
      </c>
      <c r="AQ88" s="161">
        <v>0</v>
      </c>
      <c r="AR88" s="161">
        <v>0</v>
      </c>
      <c r="AS88" s="161">
        <v>0</v>
      </c>
      <c r="AT88" s="161">
        <v>0</v>
      </c>
      <c r="AU88" s="161">
        <v>0</v>
      </c>
      <c r="AV88" s="161">
        <v>1038.2830962425958</v>
      </c>
      <c r="AW88" s="161">
        <v>1418.2976011948895</v>
      </c>
      <c r="AX88" s="161">
        <v>1612.4159137364904</v>
      </c>
      <c r="AY88" s="161">
        <v>1919.2954077171119</v>
      </c>
      <c r="AZ88" s="161">
        <v>2233.1808673608125</v>
      </c>
      <c r="BA88" s="161">
        <v>2529.7874142998248</v>
      </c>
      <c r="BB88" s="161">
        <v>2778.9737615544354</v>
      </c>
      <c r="BC88" s="161">
        <v>3021.7694913968735</v>
      </c>
      <c r="BD88" s="161">
        <v>3278.7180735549882</v>
      </c>
      <c r="BE88" s="161">
        <v>3569.1381742543745</v>
      </c>
      <c r="BF88" s="161">
        <v>3728.4406793566973</v>
      </c>
      <c r="BG88" s="161">
        <v>4005.0565270035181</v>
      </c>
      <c r="BH88" s="161">
        <v>4226.7044277705127</v>
      </c>
      <c r="BI88" s="161">
        <v>4454.8417370760644</v>
      </c>
      <c r="BJ88" s="161">
        <v>4699.6370516370671</v>
      </c>
      <c r="BK88" s="161">
        <v>5037.5793179868297</v>
      </c>
      <c r="BL88" s="161">
        <v>5239.5150178218491</v>
      </c>
      <c r="BM88" s="161">
        <v>5697.4379647298656</v>
      </c>
      <c r="BN88" s="161">
        <v>5887.9520315454702</v>
      </c>
      <c r="BO88" s="161">
        <v>5993.9182464197875</v>
      </c>
      <c r="BP88" s="161">
        <v>6249.550714730548</v>
      </c>
      <c r="BQ88" s="161">
        <v>6331.6647918673689</v>
      </c>
      <c r="BR88" s="161">
        <v>6569.2073881136594</v>
      </c>
      <c r="BS88" s="161">
        <v>6205.0688401336583</v>
      </c>
      <c r="BT88" s="161">
        <v>5700.4872735241579</v>
      </c>
      <c r="BU88" s="161">
        <v>4815.7771208366858</v>
      </c>
      <c r="BV88" s="161">
        <v>4327.1633767295043</v>
      </c>
      <c r="BW88" s="161">
        <v>3970.8797007194466</v>
      </c>
      <c r="BX88" s="161">
        <v>3062.1028060963158</v>
      </c>
      <c r="BY88" s="161">
        <v>2806.0445296513499</v>
      </c>
      <c r="BZ88" s="161">
        <v>2510.7773730669292</v>
      </c>
      <c r="CA88" s="161">
        <v>2417.8589172214324</v>
      </c>
      <c r="CB88" s="161">
        <v>2331.0710789189175</v>
      </c>
      <c r="CC88" s="161">
        <v>2112.1369990318149</v>
      </c>
      <c r="CD88" s="161">
        <v>1897.9123398739634</v>
      </c>
      <c r="CE88" s="161">
        <v>1696.4966587071744</v>
      </c>
      <c r="CF88" s="162">
        <v>1443.5162779813334</v>
      </c>
    </row>
    <row r="89" spans="1:84" ht="25.5" customHeight="1" x14ac:dyDescent="0.35">
      <c r="A89" s="155"/>
      <c r="B89" s="39" t="s">
        <v>279</v>
      </c>
      <c r="C89" s="237" t="s">
        <v>261</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v>0</v>
      </c>
      <c r="BA89" s="161">
        <v>0</v>
      </c>
      <c r="BB89" s="161">
        <v>0</v>
      </c>
      <c r="BC89" s="161">
        <v>0</v>
      </c>
      <c r="BD89" s="161">
        <v>0</v>
      </c>
      <c r="BE89" s="161">
        <v>0</v>
      </c>
      <c r="BF89" s="161">
        <v>0</v>
      </c>
      <c r="BG89" s="161">
        <v>0</v>
      </c>
      <c r="BH89" s="161">
        <v>0</v>
      </c>
      <c r="BI89" s="161">
        <v>4.7310715030015764</v>
      </c>
      <c r="BJ89" s="161">
        <v>10.751649973627226</v>
      </c>
      <c r="BK89" s="161">
        <v>20.241060358718038</v>
      </c>
      <c r="BL89" s="161">
        <v>55.780384792585039</v>
      </c>
      <c r="BM89" s="161">
        <v>48.779979752691261</v>
      </c>
      <c r="BN89" s="161">
        <v>64.158206631518297</v>
      </c>
      <c r="BO89" s="161">
        <v>102.12497880249693</v>
      </c>
      <c r="BP89" s="161">
        <v>150.03089304375681</v>
      </c>
      <c r="BQ89" s="161">
        <v>212.01883459099574</v>
      </c>
      <c r="BR89" s="161">
        <v>246.37143559709136</v>
      </c>
      <c r="BS89" s="161">
        <v>271.85127253083874</v>
      </c>
      <c r="BT89" s="161">
        <v>247.87806427802801</v>
      </c>
      <c r="BU89" s="161">
        <v>272.91052734936994</v>
      </c>
      <c r="BV89" s="161">
        <v>259.93861147126296</v>
      </c>
      <c r="BW89" s="161">
        <v>254.52418083182079</v>
      </c>
      <c r="BX89" s="161">
        <v>248.96063235772297</v>
      </c>
      <c r="BY89" s="161">
        <v>278.22994834029083</v>
      </c>
      <c r="BZ89" s="161">
        <v>258.65109909663533</v>
      </c>
      <c r="CA89" s="161">
        <v>248.39679681709674</v>
      </c>
      <c r="CB89" s="161">
        <v>252.34486047803671</v>
      </c>
      <c r="CC89" s="161">
        <v>252.14745555841216</v>
      </c>
      <c r="CD89" s="161">
        <v>250.5153952224716</v>
      </c>
      <c r="CE89" s="161">
        <v>246.44362543038207</v>
      </c>
      <c r="CF89" s="162">
        <v>243.73082373763887</v>
      </c>
    </row>
    <row r="90" spans="1:84" x14ac:dyDescent="0.35">
      <c r="A90" s="155"/>
      <c r="B90" s="39" t="s">
        <v>280</v>
      </c>
      <c r="C90" s="237" t="s">
        <v>270</v>
      </c>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v>0</v>
      </c>
      <c r="BA90" s="161">
        <v>0</v>
      </c>
      <c r="BB90" s="161">
        <v>0</v>
      </c>
      <c r="BC90" s="161">
        <v>0</v>
      </c>
      <c r="BD90" s="161">
        <v>0</v>
      </c>
      <c r="BE90" s="161">
        <v>0</v>
      </c>
      <c r="BF90" s="161">
        <v>0</v>
      </c>
      <c r="BG90" s="161">
        <v>0</v>
      </c>
      <c r="BH90" s="161">
        <v>0</v>
      </c>
      <c r="BI90" s="161">
        <v>0</v>
      </c>
      <c r="BJ90" s="161">
        <v>35.315382510674723</v>
      </c>
      <c r="BK90" s="161">
        <v>33.58705047187113</v>
      </c>
      <c r="BL90" s="161">
        <v>34.188647023048233</v>
      </c>
      <c r="BM90" s="161">
        <v>31.586232027078001</v>
      </c>
      <c r="BN90" s="161">
        <v>28.510444578533995</v>
      </c>
      <c r="BO90" s="161">
        <v>29.373891251488462</v>
      </c>
      <c r="BP90" s="161">
        <v>25.085945558749128</v>
      </c>
      <c r="BQ90" s="161">
        <v>23.761940417279071</v>
      </c>
      <c r="BR90" s="161">
        <v>21.947927145850741</v>
      </c>
      <c r="BS90" s="161">
        <v>18.613877711390511</v>
      </c>
      <c r="BT90" s="161">
        <v>16.649680623104842</v>
      </c>
      <c r="BU90" s="161">
        <v>14.375119175296318</v>
      </c>
      <c r="BV90" s="161">
        <v>15.312803821070196</v>
      </c>
      <c r="BW90" s="161">
        <v>11.562116486297009</v>
      </c>
      <c r="BX90" s="161">
        <v>16.811675623958692</v>
      </c>
      <c r="BY90" s="161">
        <v>13.260829594237851</v>
      </c>
      <c r="BZ90" s="161">
        <v>11.255170823355304</v>
      </c>
      <c r="CA90" s="161">
        <v>11.446936050663801</v>
      </c>
      <c r="CB90" s="161">
        <v>11.873081295028175</v>
      </c>
      <c r="CC90" s="161">
        <v>11.587394313178418</v>
      </c>
      <c r="CD90" s="161">
        <v>11.919297486728667</v>
      </c>
      <c r="CE90" s="161">
        <v>11.831092108040878</v>
      </c>
      <c r="CF90" s="162">
        <v>11.77639155939662</v>
      </c>
    </row>
    <row r="91" spans="1:84" x14ac:dyDescent="0.35">
      <c r="A91" s="155"/>
      <c r="B91" s="39" t="s">
        <v>27</v>
      </c>
      <c r="C91" s="237" t="s">
        <v>270</v>
      </c>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v>1911.1535071047081</v>
      </c>
      <c r="AI91" s="161">
        <v>1797.3329797770411</v>
      </c>
      <c r="AJ91" s="161">
        <v>1948.1940730009912</v>
      </c>
      <c r="AK91" s="161">
        <v>2850.3470323758543</v>
      </c>
      <c r="AL91" s="161">
        <v>3411.4751685964643</v>
      </c>
      <c r="AM91" s="161">
        <v>3850.7896500326169</v>
      </c>
      <c r="AN91" s="161">
        <v>4097.6728249901262</v>
      </c>
      <c r="AO91" s="161">
        <v>4358.1563683520799</v>
      </c>
      <c r="AP91" s="161">
        <v>4499.3703074489231</v>
      </c>
      <c r="AQ91" s="161">
        <v>4404.0728119994446</v>
      </c>
      <c r="AR91" s="161">
        <v>4771.0456978466491</v>
      </c>
      <c r="AS91" s="161">
        <v>4960.7871361924199</v>
      </c>
      <c r="AT91" s="161">
        <v>5199.805092409938</v>
      </c>
      <c r="AU91" s="161">
        <v>5430.8656488197039</v>
      </c>
      <c r="AV91" s="161">
        <v>5767.0992109132558</v>
      </c>
      <c r="AW91" s="161">
        <v>6368.4539963830239</v>
      </c>
      <c r="AX91" s="161">
        <v>6683.7402332324737</v>
      </c>
      <c r="AY91" s="161">
        <v>6883.0239022344194</v>
      </c>
      <c r="AZ91" s="161">
        <v>6910.1071260218505</v>
      </c>
      <c r="BA91" s="161">
        <v>6977.7678208121806</v>
      </c>
      <c r="BB91" s="161">
        <v>6999.4892588490547</v>
      </c>
      <c r="BC91" s="161">
        <v>7168.3165265446241</v>
      </c>
      <c r="BD91" s="161">
        <v>7468.8236663446432</v>
      </c>
      <c r="BE91" s="161">
        <v>7782.7767901812349</v>
      </c>
      <c r="BF91" s="161">
        <v>8163.1724980452454</v>
      </c>
      <c r="BG91" s="161">
        <v>7409.5291739556915</v>
      </c>
      <c r="BH91" s="161">
        <v>7369.3408977524377</v>
      </c>
      <c r="BI91" s="161">
        <v>7197.4397814869908</v>
      </c>
      <c r="BJ91" s="161">
        <v>7466.9885134283968</v>
      </c>
      <c r="BK91" s="161">
        <v>7383.7707566848794</v>
      </c>
      <c r="BL91" s="161">
        <v>7967.1926327141691</v>
      </c>
      <c r="BM91" s="161">
        <v>8230.0085750295293</v>
      </c>
      <c r="BN91" s="161">
        <v>8339.2559793884502</v>
      </c>
      <c r="BO91" s="161">
        <v>8597.9507239966606</v>
      </c>
      <c r="BP91" s="161">
        <v>8693.9358366054275</v>
      </c>
      <c r="BQ91" s="161">
        <v>8685.0890708422776</v>
      </c>
      <c r="BR91" s="161">
        <v>8625.2871356358573</v>
      </c>
      <c r="BS91" s="161">
        <v>8497.8443577312082</v>
      </c>
      <c r="BT91" s="161">
        <v>8056.563845752722</v>
      </c>
      <c r="BU91" s="161">
        <v>7630.1224439592743</v>
      </c>
      <c r="BV91" s="161">
        <v>7161.1473633509031</v>
      </c>
      <c r="BW91" s="161">
        <v>6912.1759805791798</v>
      </c>
      <c r="BX91" s="161">
        <v>6557.0982099891235</v>
      </c>
      <c r="BY91" s="161">
        <v>6524.2891452400363</v>
      </c>
      <c r="BZ91" s="161">
        <v>6325.9978997089183</v>
      </c>
      <c r="CA91" s="161">
        <v>6189.49932008819</v>
      </c>
      <c r="CB91" s="161">
        <v>6723.7571600580022</v>
      </c>
      <c r="CC91" s="161">
        <v>6686.0834509273591</v>
      </c>
      <c r="CD91" s="161">
        <v>6575.3233592405031</v>
      </c>
      <c r="CE91" s="161">
        <v>6292.4714508223014</v>
      </c>
      <c r="CF91" s="162">
        <v>6127.7560812957445</v>
      </c>
    </row>
    <row r="92" spans="1:84" x14ac:dyDescent="0.35">
      <c r="A92" s="155"/>
      <c r="B92" s="39" t="s">
        <v>380</v>
      </c>
      <c r="C92" s="237"/>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v>423.51094203068135</v>
      </c>
      <c r="AI92" s="161">
        <v>424.65210306974529</v>
      </c>
      <c r="AJ92" s="161">
        <v>403.75529639051598</v>
      </c>
      <c r="AK92" s="161">
        <v>428.33415459153071</v>
      </c>
      <c r="AL92" s="161">
        <v>463.63360045828074</v>
      </c>
      <c r="AM92" s="161">
        <v>528.15007816398906</v>
      </c>
      <c r="AN92" s="161">
        <v>621.95532340123464</v>
      </c>
      <c r="AO92" s="161">
        <v>738.89489222957752</v>
      </c>
      <c r="AP92" s="161">
        <v>924.39361727360404</v>
      </c>
      <c r="AQ92" s="161">
        <v>1093.7358833893036</v>
      </c>
      <c r="AR92" s="161">
        <v>1259.1947503253461</v>
      </c>
      <c r="AS92" s="161">
        <v>1442.3816862623255</v>
      </c>
      <c r="AT92" s="161">
        <v>1651.5742804600452</v>
      </c>
      <c r="AU92" s="161">
        <v>1976.3135496451191</v>
      </c>
      <c r="AV92" s="161">
        <v>2169.4780116580096</v>
      </c>
      <c r="AW92" s="161">
        <v>2342.9880693380751</v>
      </c>
      <c r="AX92" s="161">
        <v>2452.0282207149057</v>
      </c>
      <c r="AY92" s="161">
        <v>2041.3686789632702</v>
      </c>
      <c r="AZ92" s="161">
        <v>1600.2887976256081</v>
      </c>
      <c r="BA92" s="161">
        <v>1230.3663433746012</v>
      </c>
      <c r="BB92" s="161">
        <v>782.76737112187413</v>
      </c>
      <c r="BC92" s="161">
        <v>288.24193127171407</v>
      </c>
      <c r="BD92" s="161">
        <v>5.4746806073211651</v>
      </c>
      <c r="BE92" s="161">
        <v>0</v>
      </c>
      <c r="BF92" s="161">
        <v>0</v>
      </c>
      <c r="BG92" s="161">
        <v>0</v>
      </c>
      <c r="BH92" s="161">
        <v>0</v>
      </c>
      <c r="BI92" s="161">
        <v>0</v>
      </c>
      <c r="BJ92" s="161">
        <v>0</v>
      </c>
      <c r="BK92" s="161">
        <v>0</v>
      </c>
      <c r="BL92" s="161">
        <v>0</v>
      </c>
      <c r="BM92" s="161">
        <v>0</v>
      </c>
      <c r="BN92" s="161">
        <v>0</v>
      </c>
      <c r="BO92" s="161">
        <v>0</v>
      </c>
      <c r="BP92" s="161">
        <v>0</v>
      </c>
      <c r="BQ92" s="161">
        <v>0</v>
      </c>
      <c r="BR92" s="161">
        <v>0</v>
      </c>
      <c r="BS92" s="161">
        <v>0</v>
      </c>
      <c r="BT92" s="161">
        <v>0</v>
      </c>
      <c r="BU92" s="161">
        <v>0</v>
      </c>
      <c r="BV92" s="161">
        <v>0</v>
      </c>
      <c r="BW92" s="161">
        <v>0</v>
      </c>
      <c r="BX92" s="161">
        <v>0</v>
      </c>
      <c r="BY92" s="161">
        <v>0</v>
      </c>
      <c r="BZ92" s="161">
        <v>0</v>
      </c>
      <c r="CA92" s="161">
        <v>0</v>
      </c>
      <c r="CB92" s="161">
        <v>0</v>
      </c>
      <c r="CC92" s="161">
        <v>0</v>
      </c>
      <c r="CD92" s="161">
        <v>0</v>
      </c>
      <c r="CE92" s="161">
        <v>0</v>
      </c>
      <c r="CF92" s="162">
        <v>0</v>
      </c>
    </row>
    <row r="93" spans="1:84" x14ac:dyDescent="0.35">
      <c r="A93" s="155"/>
      <c r="B93" s="59" t="s">
        <v>374</v>
      </c>
      <c r="C93" s="237" t="s">
        <v>270</v>
      </c>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v>423.51094203068135</v>
      </c>
      <c r="AI93" s="161">
        <v>424.12953508186104</v>
      </c>
      <c r="AJ93" s="161">
        <v>402.30486589080704</v>
      </c>
      <c r="AK93" s="161">
        <v>424.91906187417993</v>
      </c>
      <c r="AL93" s="161">
        <v>457.00988383074076</v>
      </c>
      <c r="AM93" s="161">
        <v>519.97599169595014</v>
      </c>
      <c r="AN93" s="161">
        <v>609.35761688778939</v>
      </c>
      <c r="AO93" s="161">
        <v>721.3614811068054</v>
      </c>
      <c r="AP93" s="161">
        <v>894.8888901523693</v>
      </c>
      <c r="AQ93" s="161">
        <v>1051.1046500018658</v>
      </c>
      <c r="AR93" s="161">
        <v>1202.6752315914748</v>
      </c>
      <c r="AS93" s="161">
        <v>1366.8783785269209</v>
      </c>
      <c r="AT93" s="161">
        <v>1552.3813696488628</v>
      </c>
      <c r="AU93" s="161">
        <v>1841.9103474090045</v>
      </c>
      <c r="AV93" s="161">
        <v>2008.2935182490676</v>
      </c>
      <c r="AW93" s="161">
        <v>2147.6763662339727</v>
      </c>
      <c r="AX93" s="161">
        <v>2224.0341723211718</v>
      </c>
      <c r="AY93" s="161">
        <v>1821.1667235162038</v>
      </c>
      <c r="AZ93" s="161">
        <v>1413.7691815298922</v>
      </c>
      <c r="BA93" s="161">
        <v>1085.4575943390148</v>
      </c>
      <c r="BB93" s="161">
        <v>684.71896821747089</v>
      </c>
      <c r="BC93" s="161">
        <v>251.91988463567432</v>
      </c>
      <c r="BD93" s="161">
        <v>5.4746806073211651</v>
      </c>
      <c r="BE93" s="161">
        <v>0</v>
      </c>
      <c r="BF93" s="161">
        <v>0</v>
      </c>
      <c r="BG93" s="161">
        <v>0</v>
      </c>
      <c r="BH93" s="161">
        <v>0</v>
      </c>
      <c r="BI93" s="161">
        <v>0</v>
      </c>
      <c r="BJ93" s="161">
        <v>0</v>
      </c>
      <c r="BK93" s="161">
        <v>0</v>
      </c>
      <c r="BL93" s="161">
        <v>0</v>
      </c>
      <c r="BM93" s="161">
        <v>0</v>
      </c>
      <c r="BN93" s="161">
        <v>0</v>
      </c>
      <c r="BO93" s="161">
        <v>0</v>
      </c>
      <c r="BP93" s="161">
        <v>0</v>
      </c>
      <c r="BQ93" s="161">
        <v>0</v>
      </c>
      <c r="BR93" s="161">
        <v>0</v>
      </c>
      <c r="BS93" s="161">
        <v>0</v>
      </c>
      <c r="BT93" s="161">
        <v>0</v>
      </c>
      <c r="BU93" s="161">
        <v>0</v>
      </c>
      <c r="BV93" s="161">
        <v>0</v>
      </c>
      <c r="BW93" s="161">
        <v>0</v>
      </c>
      <c r="BX93" s="161">
        <v>0</v>
      </c>
      <c r="BY93" s="161">
        <v>0</v>
      </c>
      <c r="BZ93" s="161">
        <v>0</v>
      </c>
      <c r="CA93" s="161">
        <v>0</v>
      </c>
      <c r="CB93" s="161">
        <v>0</v>
      </c>
      <c r="CC93" s="161">
        <v>0</v>
      </c>
      <c r="CD93" s="161">
        <v>0</v>
      </c>
      <c r="CE93" s="161">
        <v>0</v>
      </c>
      <c r="CF93" s="162">
        <v>0</v>
      </c>
    </row>
    <row r="94" spans="1:84" s="106" customFormat="1" x14ac:dyDescent="0.35">
      <c r="A94" s="172"/>
      <c r="B94" s="59" t="s">
        <v>375</v>
      </c>
      <c r="C94" s="237" t="s">
        <v>270</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161">
        <v>0</v>
      </c>
      <c r="AI94" s="161">
        <v>0.52256798788420455</v>
      </c>
      <c r="AJ94" s="161">
        <v>1.4504304997089608</v>
      </c>
      <c r="AK94" s="161">
        <v>3.4150927173507908</v>
      </c>
      <c r="AL94" s="161">
        <v>6.6237166275399586</v>
      </c>
      <c r="AM94" s="161">
        <v>8.1740864680388761</v>
      </c>
      <c r="AN94" s="161">
        <v>12.597706513445274</v>
      </c>
      <c r="AO94" s="161">
        <v>17.533411122772119</v>
      </c>
      <c r="AP94" s="161">
        <v>29.504727121234776</v>
      </c>
      <c r="AQ94" s="161">
        <v>42.631233387437838</v>
      </c>
      <c r="AR94" s="161">
        <v>56.519518733871415</v>
      </c>
      <c r="AS94" s="161">
        <v>75.503307735404746</v>
      </c>
      <c r="AT94" s="161">
        <v>99.192910811182514</v>
      </c>
      <c r="AU94" s="161">
        <v>134.40320223611468</v>
      </c>
      <c r="AV94" s="161">
        <v>161.18449340894205</v>
      </c>
      <c r="AW94" s="161">
        <v>195.31170310410263</v>
      </c>
      <c r="AX94" s="161">
        <v>227.99404839373389</v>
      </c>
      <c r="AY94" s="161">
        <v>220.20195544706615</v>
      </c>
      <c r="AZ94" s="161">
        <v>186.519616095716</v>
      </c>
      <c r="BA94" s="161">
        <v>144.90874903558651</v>
      </c>
      <c r="BB94" s="161">
        <v>98.048402904403261</v>
      </c>
      <c r="BC94" s="161">
        <v>36.322046636039715</v>
      </c>
      <c r="BD94" s="161">
        <v>0</v>
      </c>
      <c r="BE94" s="161">
        <v>0</v>
      </c>
      <c r="BF94" s="161">
        <v>0</v>
      </c>
      <c r="BG94" s="161">
        <v>0</v>
      </c>
      <c r="BH94" s="161">
        <v>0</v>
      </c>
      <c r="BI94" s="161">
        <v>0</v>
      </c>
      <c r="BJ94" s="161">
        <v>0</v>
      </c>
      <c r="BK94" s="161">
        <v>0</v>
      </c>
      <c r="BL94" s="161">
        <v>0</v>
      </c>
      <c r="BM94" s="161">
        <v>0</v>
      </c>
      <c r="BN94" s="161">
        <v>0</v>
      </c>
      <c r="BO94" s="161">
        <v>0</v>
      </c>
      <c r="BP94" s="161">
        <v>0</v>
      </c>
      <c r="BQ94" s="161">
        <v>0</v>
      </c>
      <c r="BR94" s="161">
        <v>0</v>
      </c>
      <c r="BS94" s="161">
        <v>0</v>
      </c>
      <c r="BT94" s="161">
        <v>0</v>
      </c>
      <c r="BU94" s="161">
        <v>0</v>
      </c>
      <c r="BV94" s="161">
        <v>0</v>
      </c>
      <c r="BW94" s="161">
        <v>0</v>
      </c>
      <c r="BX94" s="161">
        <v>0</v>
      </c>
      <c r="BY94" s="161">
        <v>0</v>
      </c>
      <c r="BZ94" s="161">
        <v>0</v>
      </c>
      <c r="CA94" s="161">
        <v>0</v>
      </c>
      <c r="CB94" s="161">
        <v>0</v>
      </c>
      <c r="CC94" s="161">
        <v>0</v>
      </c>
      <c r="CD94" s="161">
        <v>0</v>
      </c>
      <c r="CE94" s="161">
        <v>0</v>
      </c>
      <c r="CF94" s="162">
        <v>0</v>
      </c>
    </row>
    <row r="95" spans="1:84" ht="25.5" customHeight="1" x14ac:dyDescent="0.35">
      <c r="A95" s="155"/>
      <c r="B95" s="39" t="s">
        <v>367</v>
      </c>
      <c r="C95" s="237"/>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v>3323.9906277157911</v>
      </c>
      <c r="AI95" s="161">
        <v>3163.4483275741568</v>
      </c>
      <c r="AJ95" s="161">
        <v>3100.0720744960681</v>
      </c>
      <c r="AK95" s="161">
        <v>3565.1422089548728</v>
      </c>
      <c r="AL95" s="161">
        <v>3373.5620248482187</v>
      </c>
      <c r="AM95" s="161">
        <v>3372.8077102846341</v>
      </c>
      <c r="AN95" s="161">
        <v>3846.1058020952751</v>
      </c>
      <c r="AO95" s="161">
        <v>4208.7186560759365</v>
      </c>
      <c r="AP95" s="161">
        <v>4301.9894904537259</v>
      </c>
      <c r="AQ95" s="161">
        <v>4376.0815548305736</v>
      </c>
      <c r="AR95" s="161">
        <v>4807.0132724173718</v>
      </c>
      <c r="AS95" s="161">
        <v>4916.7617161328026</v>
      </c>
      <c r="AT95" s="161">
        <v>5097.4008788559895</v>
      </c>
      <c r="AU95" s="161">
        <v>5751.0419189600707</v>
      </c>
      <c r="AV95" s="161">
        <v>7577.4011872580331</v>
      </c>
      <c r="AW95" s="161">
        <v>7779.6363738919399</v>
      </c>
      <c r="AX95" s="161">
        <v>7711.8182416950976</v>
      </c>
      <c r="AY95" s="161">
        <v>7313.9054009976398</v>
      </c>
      <c r="AZ95" s="161">
        <v>6932.8994088622248</v>
      </c>
      <c r="BA95" s="161">
        <v>6855.0004494088607</v>
      </c>
      <c r="BB95" s="161">
        <v>6479.9880436338581</v>
      </c>
      <c r="BC95" s="161">
        <v>6681.7778172593107</v>
      </c>
      <c r="BD95" s="161">
        <v>7157.30700521164</v>
      </c>
      <c r="BE95" s="161">
        <v>7708.5066152646605</v>
      </c>
      <c r="BF95" s="161">
        <v>7518.5078708406973</v>
      </c>
      <c r="BG95" s="161">
        <v>4123.3927877946671</v>
      </c>
      <c r="BH95" s="161">
        <v>0</v>
      </c>
      <c r="BI95" s="161">
        <v>0</v>
      </c>
      <c r="BJ95" s="161">
        <v>0</v>
      </c>
      <c r="BK95" s="161">
        <v>0</v>
      </c>
      <c r="BL95" s="161">
        <v>0</v>
      </c>
      <c r="BM95" s="161">
        <v>0</v>
      </c>
      <c r="BN95" s="161">
        <v>0</v>
      </c>
      <c r="BO95" s="161">
        <v>0</v>
      </c>
      <c r="BP95" s="161">
        <v>0</v>
      </c>
      <c r="BQ95" s="161">
        <v>0</v>
      </c>
      <c r="BR95" s="161">
        <v>0</v>
      </c>
      <c r="BS95" s="161">
        <v>0</v>
      </c>
      <c r="BT95" s="161">
        <v>0</v>
      </c>
      <c r="BU95" s="161">
        <v>0</v>
      </c>
      <c r="BV95" s="161">
        <v>0</v>
      </c>
      <c r="BW95" s="161">
        <v>0</v>
      </c>
      <c r="BX95" s="161">
        <v>0</v>
      </c>
      <c r="BY95" s="161">
        <v>0</v>
      </c>
      <c r="BZ95" s="161">
        <v>0</v>
      </c>
      <c r="CA95" s="161">
        <v>0</v>
      </c>
      <c r="CB95" s="161">
        <v>0</v>
      </c>
      <c r="CC95" s="161">
        <v>0</v>
      </c>
      <c r="CD95" s="161">
        <v>0</v>
      </c>
      <c r="CE95" s="161">
        <v>0</v>
      </c>
      <c r="CF95" s="162">
        <v>0</v>
      </c>
    </row>
    <row r="96" spans="1:84" x14ac:dyDescent="0.35">
      <c r="A96" s="155"/>
      <c r="B96" s="59" t="s">
        <v>381</v>
      </c>
      <c r="C96" s="237" t="s">
        <v>270</v>
      </c>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v>0</v>
      </c>
      <c r="AI96" s="161">
        <v>40.357431958098289</v>
      </c>
      <c r="AJ96" s="161">
        <v>60.999786791717845</v>
      </c>
      <c r="AK96" s="161">
        <v>70.514844675089648</v>
      </c>
      <c r="AL96" s="161">
        <v>111.35835065869837</v>
      </c>
      <c r="AM96" s="161">
        <v>283.45978216497332</v>
      </c>
      <c r="AN96" s="161">
        <v>515.02716205908871</v>
      </c>
      <c r="AO96" s="161">
        <v>849.90779521848901</v>
      </c>
      <c r="AP96" s="161">
        <v>1173.5726934639943</v>
      </c>
      <c r="AQ96" s="161">
        <v>1488.237745063401</v>
      </c>
      <c r="AR96" s="161">
        <v>1823.2107871069645</v>
      </c>
      <c r="AS96" s="161">
        <v>2123.2209322424251</v>
      </c>
      <c r="AT96" s="161">
        <v>2266.4735589433453</v>
      </c>
      <c r="AU96" s="161">
        <v>2711.9895685352794</v>
      </c>
      <c r="AV96" s="161">
        <v>3182.3549144939589</v>
      </c>
      <c r="AW96" s="161">
        <v>3383.8530497524416</v>
      </c>
      <c r="AX96" s="161">
        <v>3346.4136890715677</v>
      </c>
      <c r="AY96" s="161">
        <v>2856.3974618865063</v>
      </c>
      <c r="AZ96" s="161">
        <v>2618.0868870855338</v>
      </c>
      <c r="BA96" s="161">
        <v>2394.5839231091059</v>
      </c>
      <c r="BB96" s="161">
        <v>2147.6242353735925</v>
      </c>
      <c r="BC96" s="161">
        <v>1995.4291898091908</v>
      </c>
      <c r="BD96" s="161">
        <v>1913.3280047474404</v>
      </c>
      <c r="BE96" s="161">
        <v>1845.0466974462531</v>
      </c>
      <c r="BF96" s="161">
        <v>1037.5837654715376</v>
      </c>
      <c r="BG96" s="161">
        <v>399.29087612225766</v>
      </c>
      <c r="BH96" s="161">
        <v>0</v>
      </c>
      <c r="BI96" s="161">
        <v>0</v>
      </c>
      <c r="BJ96" s="161">
        <v>0</v>
      </c>
      <c r="BK96" s="161">
        <v>0</v>
      </c>
      <c r="BL96" s="161">
        <v>0</v>
      </c>
      <c r="BM96" s="161">
        <v>0</v>
      </c>
      <c r="BN96" s="161">
        <v>0</v>
      </c>
      <c r="BO96" s="161">
        <v>0</v>
      </c>
      <c r="BP96" s="161">
        <v>0</v>
      </c>
      <c r="BQ96" s="161">
        <v>0</v>
      </c>
      <c r="BR96" s="161">
        <v>0</v>
      </c>
      <c r="BS96" s="161">
        <v>0</v>
      </c>
      <c r="BT96" s="161">
        <v>0</v>
      </c>
      <c r="BU96" s="161">
        <v>0</v>
      </c>
      <c r="BV96" s="161">
        <v>0</v>
      </c>
      <c r="BW96" s="161">
        <v>0</v>
      </c>
      <c r="BX96" s="161">
        <v>0</v>
      </c>
      <c r="BY96" s="161">
        <v>0</v>
      </c>
      <c r="BZ96" s="161">
        <v>0</v>
      </c>
      <c r="CA96" s="161">
        <v>0</v>
      </c>
      <c r="CB96" s="161">
        <v>0</v>
      </c>
      <c r="CC96" s="161">
        <v>0</v>
      </c>
      <c r="CD96" s="161">
        <v>0</v>
      </c>
      <c r="CE96" s="161">
        <v>0</v>
      </c>
      <c r="CF96" s="162">
        <v>0</v>
      </c>
    </row>
    <row r="97" spans="1:84" x14ac:dyDescent="0.35">
      <c r="A97" s="155"/>
      <c r="B97" s="59" t="s">
        <v>382</v>
      </c>
      <c r="C97" s="237" t="s">
        <v>270</v>
      </c>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v>3323.9906277157911</v>
      </c>
      <c r="AI97" s="161">
        <v>3123.0908956160588</v>
      </c>
      <c r="AJ97" s="161">
        <v>3039.0722877043504</v>
      </c>
      <c r="AK97" s="161">
        <v>3494.6273642797828</v>
      </c>
      <c r="AL97" s="161">
        <v>3262.2036741895204</v>
      </c>
      <c r="AM97" s="161">
        <v>3089.3479281196605</v>
      </c>
      <c r="AN97" s="161">
        <v>3331.0786400361867</v>
      </c>
      <c r="AO97" s="161">
        <v>3358.8108608574471</v>
      </c>
      <c r="AP97" s="161">
        <v>3128.4167969897312</v>
      </c>
      <c r="AQ97" s="161">
        <v>2887.8438097671728</v>
      </c>
      <c r="AR97" s="161">
        <v>2983.8024853104071</v>
      </c>
      <c r="AS97" s="161">
        <v>2793.540783890378</v>
      </c>
      <c r="AT97" s="161">
        <v>2830.9273199126446</v>
      </c>
      <c r="AU97" s="161">
        <v>3039.0523504247917</v>
      </c>
      <c r="AV97" s="161">
        <v>4395.0462727640743</v>
      </c>
      <c r="AW97" s="161">
        <v>4395.7833241394983</v>
      </c>
      <c r="AX97" s="161">
        <v>4365.4045526235304</v>
      </c>
      <c r="AY97" s="161">
        <v>4457.5079391111331</v>
      </c>
      <c r="AZ97" s="161">
        <v>4314.812521776691</v>
      </c>
      <c r="BA97" s="161">
        <v>4460.4165262997549</v>
      </c>
      <c r="BB97" s="161">
        <v>4332.3638082602647</v>
      </c>
      <c r="BC97" s="161">
        <v>4686.3486274501211</v>
      </c>
      <c r="BD97" s="161">
        <v>5243.9790004642</v>
      </c>
      <c r="BE97" s="161">
        <v>5863.4599178184071</v>
      </c>
      <c r="BF97" s="161">
        <v>6480.9241053691603</v>
      </c>
      <c r="BG97" s="161">
        <v>3724.1019116724092</v>
      </c>
      <c r="BH97" s="161">
        <v>0</v>
      </c>
      <c r="BI97" s="161">
        <v>0</v>
      </c>
      <c r="BJ97" s="161">
        <v>0</v>
      </c>
      <c r="BK97" s="161">
        <v>0</v>
      </c>
      <c r="BL97" s="161">
        <v>0</v>
      </c>
      <c r="BM97" s="161">
        <v>0</v>
      </c>
      <c r="BN97" s="161">
        <v>0</v>
      </c>
      <c r="BO97" s="161">
        <v>0</v>
      </c>
      <c r="BP97" s="161">
        <v>0</v>
      </c>
      <c r="BQ97" s="161">
        <v>0</v>
      </c>
      <c r="BR97" s="161">
        <v>0</v>
      </c>
      <c r="BS97" s="161">
        <v>0</v>
      </c>
      <c r="BT97" s="161">
        <v>0</v>
      </c>
      <c r="BU97" s="161">
        <v>0</v>
      </c>
      <c r="BV97" s="161">
        <v>0</v>
      </c>
      <c r="BW97" s="161">
        <v>0</v>
      </c>
      <c r="BX97" s="161">
        <v>0</v>
      </c>
      <c r="BY97" s="161">
        <v>0</v>
      </c>
      <c r="BZ97" s="161">
        <v>0</v>
      </c>
      <c r="CA97" s="161">
        <v>0</v>
      </c>
      <c r="CB97" s="161">
        <v>0</v>
      </c>
      <c r="CC97" s="161">
        <v>0</v>
      </c>
      <c r="CD97" s="161">
        <v>0</v>
      </c>
      <c r="CE97" s="161">
        <v>0</v>
      </c>
      <c r="CF97" s="162">
        <v>0</v>
      </c>
    </row>
    <row r="98" spans="1:84" x14ac:dyDescent="0.35">
      <c r="A98" s="155"/>
      <c r="B98" s="39" t="s">
        <v>345</v>
      </c>
      <c r="C98" s="237" t="s">
        <v>261</v>
      </c>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v>543.45631243701132</v>
      </c>
      <c r="AI98" s="161">
        <v>528.87346003473886</v>
      </c>
      <c r="AJ98" s="161">
        <v>520.94630857663253</v>
      </c>
      <c r="AK98" s="161">
        <v>533.28259001561707</v>
      </c>
      <c r="AL98" s="161">
        <v>581.01022804909508</v>
      </c>
      <c r="AM98" s="161">
        <v>566.74319580075303</v>
      </c>
      <c r="AN98" s="161">
        <v>523.30547615311275</v>
      </c>
      <c r="AO98" s="161">
        <v>514.31406946891104</v>
      </c>
      <c r="AP98" s="161">
        <v>610.97754757171731</v>
      </c>
      <c r="AQ98" s="161">
        <v>580.36136734393915</v>
      </c>
      <c r="AR98" s="161">
        <v>554.17733968637549</v>
      </c>
      <c r="AS98" s="161">
        <v>522.23277706411352</v>
      </c>
      <c r="AT98" s="161">
        <v>527.47558606849361</v>
      </c>
      <c r="AU98" s="161">
        <v>544.52190794186311</v>
      </c>
      <c r="AV98" s="161">
        <v>550.43217230050436</v>
      </c>
      <c r="AW98" s="161">
        <v>567.21445067295929</v>
      </c>
      <c r="AX98" s="161">
        <v>560.60397478021764</v>
      </c>
      <c r="AY98" s="161">
        <v>560.71832135965371</v>
      </c>
      <c r="AZ98" s="161">
        <v>522.95738164152078</v>
      </c>
      <c r="BA98" s="161">
        <v>526.26827485021533</v>
      </c>
      <c r="BB98" s="161">
        <v>524.08063116371852</v>
      </c>
      <c r="BC98" s="161">
        <v>515.98483993887169</v>
      </c>
      <c r="BD98" s="161">
        <v>537.02462817282003</v>
      </c>
      <c r="BE98" s="161">
        <v>545.73695221624098</v>
      </c>
      <c r="BF98" s="161">
        <v>550.68503402955753</v>
      </c>
      <c r="BG98" s="161">
        <v>516.3334850001969</v>
      </c>
      <c r="BH98" s="161">
        <v>534.95873159877306</v>
      </c>
      <c r="BI98" s="161">
        <v>521.26670575785545</v>
      </c>
      <c r="BJ98" s="161">
        <v>523.19943763707397</v>
      </c>
      <c r="BK98" s="161">
        <v>557.47147125959816</v>
      </c>
      <c r="BL98" s="161">
        <v>672.23830678555066</v>
      </c>
      <c r="BM98" s="161">
        <v>695.66150216586038</v>
      </c>
      <c r="BN98" s="161">
        <v>679.67662994891703</v>
      </c>
      <c r="BO98" s="161">
        <v>681.55694077194266</v>
      </c>
      <c r="BP98" s="161">
        <v>698.05973732588325</v>
      </c>
      <c r="BQ98" s="161">
        <v>698.06086175119128</v>
      </c>
      <c r="BR98" s="161">
        <v>708.04084452583595</v>
      </c>
      <c r="BS98" s="161">
        <v>709.48419271186515</v>
      </c>
      <c r="BT98" s="161">
        <v>643.76452415225162</v>
      </c>
      <c r="BU98" s="161">
        <v>627.59218467999722</v>
      </c>
      <c r="BV98" s="161">
        <v>621.66634716011924</v>
      </c>
      <c r="BW98" s="161">
        <v>601.97037072438263</v>
      </c>
      <c r="BX98" s="161">
        <v>495.72045312140432</v>
      </c>
      <c r="BY98" s="161">
        <v>495.2012678875156</v>
      </c>
      <c r="BZ98" s="161">
        <v>466.84496830325907</v>
      </c>
      <c r="CA98" s="161">
        <v>471.74067427535823</v>
      </c>
      <c r="CB98" s="161">
        <v>491.9246905639846</v>
      </c>
      <c r="CC98" s="161">
        <v>482.00474213289004</v>
      </c>
      <c r="CD98" s="161">
        <v>464.69754325687325</v>
      </c>
      <c r="CE98" s="161">
        <v>443.06220810663797</v>
      </c>
      <c r="CF98" s="162">
        <v>425.56883502995993</v>
      </c>
    </row>
    <row r="99" spans="1:84" x14ac:dyDescent="0.35">
      <c r="A99" s="155"/>
      <c r="B99" s="39" t="s">
        <v>295</v>
      </c>
      <c r="C99" s="237" t="s">
        <v>261</v>
      </c>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v>7.9773091863206123</v>
      </c>
      <c r="BM99" s="161">
        <v>10.055790283916588</v>
      </c>
      <c r="BN99" s="161">
        <v>12.964109306394796</v>
      </c>
      <c r="BO99" s="161">
        <v>13.104775132657691</v>
      </c>
      <c r="BP99" s="161">
        <v>12.725489172450809</v>
      </c>
      <c r="BQ99" s="161">
        <v>12.232288076062854</v>
      </c>
      <c r="BR99" s="161">
        <v>49.213012017911126</v>
      </c>
      <c r="BS99" s="161">
        <v>57.014119969880134</v>
      </c>
      <c r="BT99" s="161">
        <v>52.54604928102443</v>
      </c>
      <c r="BU99" s="161">
        <v>60.94585539461184</v>
      </c>
      <c r="BV99" s="161">
        <v>50.362486358116392</v>
      </c>
      <c r="BW99" s="161">
        <v>52.62173892703305</v>
      </c>
      <c r="BX99" s="161">
        <v>47.631464370907828</v>
      </c>
      <c r="BY99" s="161">
        <v>48.081863616549093</v>
      </c>
      <c r="BZ99" s="161">
        <v>45.459170624874076</v>
      </c>
      <c r="CA99" s="161">
        <v>43.34435469059536</v>
      </c>
      <c r="CB99" s="161">
        <v>44.033941528200877</v>
      </c>
      <c r="CC99" s="161">
        <v>43.257277194887017</v>
      </c>
      <c r="CD99" s="161">
        <v>42.29696946455806</v>
      </c>
      <c r="CE99" s="161">
        <v>41.280004655113373</v>
      </c>
      <c r="CF99" s="162">
        <v>40.274611576093918</v>
      </c>
    </row>
    <row r="100" spans="1:84" ht="25.5" customHeight="1" x14ac:dyDescent="0.35">
      <c r="A100" s="155"/>
      <c r="B100" s="39" t="s">
        <v>296</v>
      </c>
      <c r="C100" s="237" t="s">
        <v>261</v>
      </c>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v>0</v>
      </c>
      <c r="AI100" s="161">
        <v>12.758401323430567</v>
      </c>
      <c r="AJ100" s="161">
        <v>63.32305143205754</v>
      </c>
      <c r="AK100" s="161">
        <v>114.43106740918877</v>
      </c>
      <c r="AL100" s="161">
        <v>175.82514820262105</v>
      </c>
      <c r="AM100" s="161">
        <v>243.58870681713714</v>
      </c>
      <c r="AN100" s="161">
        <v>298.37923695581179</v>
      </c>
      <c r="AO100" s="161">
        <v>370.15309141509641</v>
      </c>
      <c r="AP100" s="161">
        <v>468.74623389482196</v>
      </c>
      <c r="AQ100" s="161">
        <v>544.0345980142904</v>
      </c>
      <c r="AR100" s="161">
        <v>606.84545401177468</v>
      </c>
      <c r="AS100" s="161">
        <v>668.23567644156014</v>
      </c>
      <c r="AT100" s="161">
        <v>733.59097321541378</v>
      </c>
      <c r="AU100" s="161">
        <v>849.63400595433109</v>
      </c>
      <c r="AV100" s="161">
        <v>53.182702397711736</v>
      </c>
      <c r="AW100" s="161">
        <v>0</v>
      </c>
      <c r="AX100" s="161">
        <v>0</v>
      </c>
      <c r="AY100" s="161">
        <v>0</v>
      </c>
      <c r="AZ100" s="161">
        <v>0</v>
      </c>
      <c r="BA100" s="161">
        <v>0</v>
      </c>
      <c r="BB100" s="161">
        <v>0</v>
      </c>
      <c r="BC100" s="161">
        <v>0</v>
      </c>
      <c r="BD100" s="161">
        <v>0</v>
      </c>
      <c r="BE100" s="161">
        <v>0</v>
      </c>
      <c r="BF100" s="161">
        <v>0</v>
      </c>
      <c r="BG100" s="161">
        <v>0</v>
      </c>
      <c r="BH100" s="161">
        <v>0</v>
      </c>
      <c r="BI100" s="161">
        <v>0</v>
      </c>
      <c r="BJ100" s="161">
        <v>0</v>
      </c>
      <c r="BK100" s="161">
        <v>0</v>
      </c>
      <c r="BL100" s="161">
        <v>0</v>
      </c>
      <c r="BM100" s="161">
        <v>0</v>
      </c>
      <c r="BN100" s="161">
        <v>0</v>
      </c>
      <c r="BO100" s="161">
        <v>0</v>
      </c>
      <c r="BP100" s="161">
        <v>0</v>
      </c>
      <c r="BQ100" s="161">
        <v>0</v>
      </c>
      <c r="BR100" s="161">
        <v>0</v>
      </c>
      <c r="BS100" s="161">
        <v>0</v>
      </c>
      <c r="BT100" s="161">
        <v>0</v>
      </c>
      <c r="BU100" s="161">
        <v>0</v>
      </c>
      <c r="BV100" s="161">
        <v>0</v>
      </c>
      <c r="BW100" s="161">
        <v>0</v>
      </c>
      <c r="BX100" s="161">
        <v>0</v>
      </c>
      <c r="BY100" s="161">
        <v>0</v>
      </c>
      <c r="BZ100" s="161">
        <v>0</v>
      </c>
      <c r="CA100" s="161">
        <v>0</v>
      </c>
      <c r="CB100" s="161">
        <v>0</v>
      </c>
      <c r="CC100" s="161">
        <v>0</v>
      </c>
      <c r="CD100" s="161">
        <v>0</v>
      </c>
      <c r="CE100" s="161">
        <v>0</v>
      </c>
      <c r="CF100" s="162">
        <v>0</v>
      </c>
    </row>
    <row r="101" spans="1:84" x14ac:dyDescent="0.35">
      <c r="A101" s="155"/>
      <c r="B101" s="39" t="s">
        <v>392</v>
      </c>
      <c r="C101" s="160" t="s">
        <v>261</v>
      </c>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v>0</v>
      </c>
      <c r="AI101" s="161">
        <v>0</v>
      </c>
      <c r="AJ101" s="161">
        <v>0</v>
      </c>
      <c r="AK101" s="161">
        <v>0</v>
      </c>
      <c r="AL101" s="161">
        <v>0</v>
      </c>
      <c r="AM101" s="161">
        <v>0</v>
      </c>
      <c r="AN101" s="161">
        <v>0</v>
      </c>
      <c r="AO101" s="161">
        <v>0</v>
      </c>
      <c r="AP101" s="161">
        <v>0</v>
      </c>
      <c r="AQ101" s="161">
        <v>0</v>
      </c>
      <c r="AR101" s="161">
        <v>0</v>
      </c>
      <c r="AS101" s="161">
        <v>0</v>
      </c>
      <c r="AT101" s="161">
        <v>0</v>
      </c>
      <c r="AU101" s="161">
        <v>0</v>
      </c>
      <c r="AV101" s="161">
        <v>0</v>
      </c>
      <c r="AW101" s="161">
        <v>0</v>
      </c>
      <c r="AX101" s="161">
        <v>0</v>
      </c>
      <c r="AY101" s="161">
        <v>0</v>
      </c>
      <c r="AZ101" s="161">
        <v>0</v>
      </c>
      <c r="BA101" s="161">
        <v>0</v>
      </c>
      <c r="BB101" s="161">
        <v>0</v>
      </c>
      <c r="BC101" s="161">
        <v>0</v>
      </c>
      <c r="BD101" s="161">
        <v>0</v>
      </c>
      <c r="BE101" s="161">
        <v>0</v>
      </c>
      <c r="BF101" s="161">
        <v>0</v>
      </c>
      <c r="BG101" s="161">
        <v>0</v>
      </c>
      <c r="BH101" s="161">
        <v>0</v>
      </c>
      <c r="BI101" s="161">
        <v>1384.7191097701782</v>
      </c>
      <c r="BJ101" s="161">
        <v>0</v>
      </c>
      <c r="BK101" s="161">
        <v>0</v>
      </c>
      <c r="BL101" s="161">
        <v>0</v>
      </c>
      <c r="BM101" s="161">
        <v>0</v>
      </c>
      <c r="BN101" s="161">
        <v>0</v>
      </c>
      <c r="BO101" s="161">
        <v>0</v>
      </c>
      <c r="BP101" s="161">
        <v>0</v>
      </c>
      <c r="BQ101" s="161">
        <v>0</v>
      </c>
      <c r="BR101" s="161">
        <v>0</v>
      </c>
      <c r="BS101" s="161">
        <v>0</v>
      </c>
      <c r="BT101" s="161">
        <v>0</v>
      </c>
      <c r="BU101" s="161">
        <v>0</v>
      </c>
      <c r="BV101" s="161">
        <v>0</v>
      </c>
      <c r="BW101" s="161">
        <v>0</v>
      </c>
      <c r="BX101" s="161">
        <v>0</v>
      </c>
      <c r="BY101" s="161">
        <v>0</v>
      </c>
      <c r="BZ101" s="161">
        <v>0</v>
      </c>
      <c r="CA101" s="161">
        <v>0</v>
      </c>
      <c r="CB101" s="161">
        <v>0</v>
      </c>
      <c r="CC101" s="161">
        <v>0</v>
      </c>
      <c r="CD101" s="161">
        <v>0</v>
      </c>
      <c r="CE101" s="161">
        <v>0</v>
      </c>
      <c r="CF101" s="162">
        <v>0</v>
      </c>
    </row>
    <row r="102" spans="1:84" x14ac:dyDescent="0.35">
      <c r="A102" s="155"/>
      <c r="B102" s="61" t="s">
        <v>393</v>
      </c>
      <c r="C102" s="160" t="s">
        <v>261</v>
      </c>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v>0</v>
      </c>
      <c r="AI102" s="161">
        <v>0</v>
      </c>
      <c r="AJ102" s="161">
        <v>0</v>
      </c>
      <c r="AK102" s="161">
        <v>0</v>
      </c>
      <c r="AL102" s="161">
        <v>0</v>
      </c>
      <c r="AM102" s="161">
        <v>0</v>
      </c>
      <c r="AN102" s="161">
        <v>0</v>
      </c>
      <c r="AO102" s="161">
        <v>0</v>
      </c>
      <c r="AP102" s="161">
        <v>0</v>
      </c>
      <c r="AQ102" s="161">
        <v>0</v>
      </c>
      <c r="AR102" s="161">
        <v>0</v>
      </c>
      <c r="AS102" s="161">
        <v>0</v>
      </c>
      <c r="AT102" s="161">
        <v>0</v>
      </c>
      <c r="AU102" s="161">
        <v>0</v>
      </c>
      <c r="AV102" s="161">
        <v>0</v>
      </c>
      <c r="AW102" s="161">
        <v>0</v>
      </c>
      <c r="AX102" s="161">
        <v>0</v>
      </c>
      <c r="AY102" s="161">
        <v>0</v>
      </c>
      <c r="AZ102" s="161">
        <v>0</v>
      </c>
      <c r="BA102" s="161">
        <v>0</v>
      </c>
      <c r="BB102" s="161">
        <v>0</v>
      </c>
      <c r="BC102" s="161">
        <v>0</v>
      </c>
      <c r="BD102" s="161">
        <v>0</v>
      </c>
      <c r="BE102" s="161">
        <v>0</v>
      </c>
      <c r="BF102" s="161">
        <v>0</v>
      </c>
      <c r="BG102" s="161">
        <v>0</v>
      </c>
      <c r="BH102" s="161">
        <v>830.42028991337065</v>
      </c>
      <c r="BI102" s="161">
        <v>400.50144099656029</v>
      </c>
      <c r="BJ102" s="161">
        <v>0</v>
      </c>
      <c r="BK102" s="161">
        <v>0</v>
      </c>
      <c r="BL102" s="161">
        <v>0</v>
      </c>
      <c r="BM102" s="161">
        <v>0</v>
      </c>
      <c r="BN102" s="161">
        <v>0</v>
      </c>
      <c r="BO102" s="161">
        <v>0</v>
      </c>
      <c r="BP102" s="161">
        <v>0</v>
      </c>
      <c r="BQ102" s="161">
        <v>0</v>
      </c>
      <c r="BR102" s="161">
        <v>0</v>
      </c>
      <c r="BS102" s="161">
        <v>0</v>
      </c>
      <c r="BT102" s="161">
        <v>0</v>
      </c>
      <c r="BU102" s="161">
        <v>0</v>
      </c>
      <c r="BV102" s="161">
        <v>0</v>
      </c>
      <c r="BW102" s="161">
        <v>0</v>
      </c>
      <c r="BX102" s="161">
        <v>0</v>
      </c>
      <c r="BY102" s="161">
        <v>0</v>
      </c>
      <c r="BZ102" s="161">
        <v>0</v>
      </c>
      <c r="CA102" s="161">
        <v>0</v>
      </c>
      <c r="CB102" s="161">
        <v>0</v>
      </c>
      <c r="CC102" s="161">
        <v>0</v>
      </c>
      <c r="CD102" s="161">
        <v>0</v>
      </c>
      <c r="CE102" s="161">
        <v>0</v>
      </c>
      <c r="CF102" s="162">
        <v>0</v>
      </c>
    </row>
    <row r="103" spans="1:84" x14ac:dyDescent="0.35">
      <c r="A103" s="155"/>
      <c r="B103" s="39" t="s">
        <v>394</v>
      </c>
      <c r="C103" s="160" t="s">
        <v>261</v>
      </c>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v>0</v>
      </c>
      <c r="AI103" s="161">
        <v>0</v>
      </c>
      <c r="AJ103" s="161">
        <v>0</v>
      </c>
      <c r="AK103" s="161">
        <v>0</v>
      </c>
      <c r="AL103" s="161">
        <v>0</v>
      </c>
      <c r="AM103" s="161">
        <v>0</v>
      </c>
      <c r="AN103" s="161">
        <v>0</v>
      </c>
      <c r="AO103" s="161">
        <v>0</v>
      </c>
      <c r="AP103" s="161">
        <v>0</v>
      </c>
      <c r="AQ103" s="161">
        <v>0</v>
      </c>
      <c r="AR103" s="161">
        <v>0</v>
      </c>
      <c r="AS103" s="161">
        <v>0</v>
      </c>
      <c r="AT103" s="161">
        <v>0</v>
      </c>
      <c r="AU103" s="161">
        <v>0</v>
      </c>
      <c r="AV103" s="161">
        <v>0</v>
      </c>
      <c r="AW103" s="161">
        <v>0</v>
      </c>
      <c r="AX103" s="161">
        <v>0</v>
      </c>
      <c r="AY103" s="161">
        <v>0</v>
      </c>
      <c r="AZ103" s="161">
        <v>0</v>
      </c>
      <c r="BA103" s="161">
        <v>0</v>
      </c>
      <c r="BB103" s="161">
        <v>0</v>
      </c>
      <c r="BC103" s="161">
        <v>0</v>
      </c>
      <c r="BD103" s="161">
        <v>542.32534033023273</v>
      </c>
      <c r="BE103" s="161">
        <v>637.0658578161873</v>
      </c>
      <c r="BF103" s="161">
        <v>639.18369121363264</v>
      </c>
      <c r="BG103" s="161">
        <v>687.31779813243236</v>
      </c>
      <c r="BH103" s="161">
        <v>705.57865584081753</v>
      </c>
      <c r="BI103" s="161">
        <v>726.33459845064829</v>
      </c>
      <c r="BJ103" s="161">
        <v>749.30091806203609</v>
      </c>
      <c r="BK103" s="161">
        <v>764.43582464403266</v>
      </c>
      <c r="BL103" s="161">
        <v>763.80807496726322</v>
      </c>
      <c r="BM103" s="161">
        <v>783.87529600719802</v>
      </c>
      <c r="BN103" s="161">
        <v>810.42442896095201</v>
      </c>
      <c r="BO103" s="161">
        <v>808.85870222057338</v>
      </c>
      <c r="BP103" s="161">
        <v>806.20126537908345</v>
      </c>
      <c r="BQ103" s="161">
        <v>804.79074485080457</v>
      </c>
      <c r="BR103" s="161">
        <v>802.38796933179162</v>
      </c>
      <c r="BS103" s="161">
        <v>809.42819960711779</v>
      </c>
      <c r="BT103" s="161">
        <v>798.81085630074551</v>
      </c>
      <c r="BU103" s="161">
        <v>820.58592139347354</v>
      </c>
      <c r="BV103" s="161">
        <v>574.41613260599172</v>
      </c>
      <c r="BW103" s="161">
        <v>303.42279295025395</v>
      </c>
      <c r="BX103" s="161">
        <v>0</v>
      </c>
      <c r="BY103" s="161">
        <v>0</v>
      </c>
      <c r="BZ103" s="161">
        <v>0</v>
      </c>
      <c r="CA103" s="161">
        <v>0</v>
      </c>
      <c r="CB103" s="161">
        <v>0</v>
      </c>
      <c r="CC103" s="161">
        <v>0</v>
      </c>
      <c r="CD103" s="161">
        <v>0</v>
      </c>
      <c r="CE103" s="161">
        <v>0</v>
      </c>
      <c r="CF103" s="162">
        <v>0</v>
      </c>
    </row>
    <row r="104" spans="1:84" x14ac:dyDescent="0.35">
      <c r="A104" s="155"/>
      <c r="B104" s="61" t="s">
        <v>33</v>
      </c>
      <c r="C104" s="237" t="s">
        <v>270</v>
      </c>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v>0</v>
      </c>
      <c r="AI104" s="161">
        <v>0</v>
      </c>
      <c r="AJ104" s="161">
        <v>0</v>
      </c>
      <c r="AK104" s="161">
        <v>0</v>
      </c>
      <c r="AL104" s="161">
        <v>0</v>
      </c>
      <c r="AM104" s="161">
        <v>0</v>
      </c>
      <c r="AN104" s="161">
        <v>0</v>
      </c>
      <c r="AO104" s="161">
        <v>0</v>
      </c>
      <c r="AP104" s="161">
        <v>0</v>
      </c>
      <c r="AQ104" s="161">
        <v>0</v>
      </c>
      <c r="AR104" s="161">
        <v>0</v>
      </c>
      <c r="AS104" s="161">
        <v>0</v>
      </c>
      <c r="AT104" s="161">
        <v>0</v>
      </c>
      <c r="AU104" s="161">
        <v>0</v>
      </c>
      <c r="AV104" s="161">
        <v>0</v>
      </c>
      <c r="AW104" s="161">
        <v>0</v>
      </c>
      <c r="AX104" s="161">
        <v>0</v>
      </c>
      <c r="AY104" s="161">
        <v>0</v>
      </c>
      <c r="AZ104" s="161">
        <v>0</v>
      </c>
      <c r="BA104" s="161">
        <v>0</v>
      </c>
      <c r="BB104" s="161">
        <v>0</v>
      </c>
      <c r="BC104" s="161">
        <v>0</v>
      </c>
      <c r="BD104" s="161">
        <v>0</v>
      </c>
      <c r="BE104" s="161">
        <v>0</v>
      </c>
      <c r="BF104" s="161">
        <v>0</v>
      </c>
      <c r="BG104" s="161">
        <v>3898.5692901863131</v>
      </c>
      <c r="BH104" s="161">
        <v>9673.4946642579307</v>
      </c>
      <c r="BI104" s="161">
        <v>10134.389187298251</v>
      </c>
      <c r="BJ104" s="161">
        <v>10549.739608085109</v>
      </c>
      <c r="BK104" s="161">
        <v>11048.243335775554</v>
      </c>
      <c r="BL104" s="161">
        <v>11150.88013118743</v>
      </c>
      <c r="BM104" s="161">
        <v>11609.803750274625</v>
      </c>
      <c r="BN104" s="161">
        <v>11553.822417515004</v>
      </c>
      <c r="BO104" s="161">
        <v>11091.98941476252</v>
      </c>
      <c r="BP104" s="161">
        <v>10159.894870253684</v>
      </c>
      <c r="BQ104" s="161">
        <v>9345.3110086014221</v>
      </c>
      <c r="BR104" s="161">
        <v>8622.6974689725394</v>
      </c>
      <c r="BS104" s="161">
        <v>7913.5952183073459</v>
      </c>
      <c r="BT104" s="161">
        <v>7211.7345820858454</v>
      </c>
      <c r="BU104" s="161">
        <v>6727.1430144932237</v>
      </c>
      <c r="BV104" s="161">
        <v>6308.6076894062235</v>
      </c>
      <c r="BW104" s="161">
        <v>6068.3859298027937</v>
      </c>
      <c r="BX104" s="161">
        <v>5766.5607766775483</v>
      </c>
      <c r="BY104" s="161">
        <v>5542.7338316289888</v>
      </c>
      <c r="BZ104" s="161">
        <v>5300.5647597827056</v>
      </c>
      <c r="CA104" s="161">
        <v>5449.3831439117948</v>
      </c>
      <c r="CB104" s="161">
        <v>5815.7065937061352</v>
      </c>
      <c r="CC104" s="161">
        <v>5801.4340377462722</v>
      </c>
      <c r="CD104" s="161">
        <v>5547.8116365960814</v>
      </c>
      <c r="CE104" s="161">
        <v>5139.7499895113815</v>
      </c>
      <c r="CF104" s="162">
        <v>4961.3526131791468</v>
      </c>
    </row>
    <row r="105" spans="1:84" ht="25.5" customHeight="1" x14ac:dyDescent="0.35">
      <c r="A105" s="155"/>
      <c r="B105" s="10" t="s">
        <v>303</v>
      </c>
      <c r="C105" s="237" t="s">
        <v>261</v>
      </c>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v>0</v>
      </c>
      <c r="AI105" s="161">
        <v>0</v>
      </c>
      <c r="AJ105" s="161">
        <v>0</v>
      </c>
      <c r="AK105" s="161">
        <v>0</v>
      </c>
      <c r="AL105" s="161">
        <v>0</v>
      </c>
      <c r="AM105" s="161">
        <v>0</v>
      </c>
      <c r="AN105" s="161">
        <v>0</v>
      </c>
      <c r="AO105" s="161">
        <v>0</v>
      </c>
      <c r="AP105" s="161">
        <v>0</v>
      </c>
      <c r="AQ105" s="161">
        <v>0</v>
      </c>
      <c r="AR105" s="161">
        <v>0</v>
      </c>
      <c r="AS105" s="161">
        <v>0</v>
      </c>
      <c r="AT105" s="161">
        <v>0</v>
      </c>
      <c r="AU105" s="161">
        <v>0</v>
      </c>
      <c r="AV105" s="161">
        <v>0</v>
      </c>
      <c r="AW105" s="161">
        <v>0</v>
      </c>
      <c r="AX105" s="161">
        <v>0</v>
      </c>
      <c r="AY105" s="161">
        <v>0</v>
      </c>
      <c r="AZ105" s="161">
        <v>0</v>
      </c>
      <c r="BA105" s="161">
        <v>0</v>
      </c>
      <c r="BB105" s="161">
        <v>0</v>
      </c>
      <c r="BC105" s="161">
        <v>0</v>
      </c>
      <c r="BD105" s="161">
        <v>0</v>
      </c>
      <c r="BE105" s="161">
        <v>0</v>
      </c>
      <c r="BF105" s="161">
        <v>0</v>
      </c>
      <c r="BG105" s="161">
        <v>0</v>
      </c>
      <c r="BH105" s="161">
        <v>0</v>
      </c>
      <c r="BI105" s="161">
        <v>0</v>
      </c>
      <c r="BJ105" s="161">
        <v>0</v>
      </c>
      <c r="BK105" s="161">
        <v>0</v>
      </c>
      <c r="BL105" s="161">
        <v>0</v>
      </c>
      <c r="BM105" s="161">
        <v>0</v>
      </c>
      <c r="BN105" s="161">
        <v>0</v>
      </c>
      <c r="BO105" s="161">
        <v>0</v>
      </c>
      <c r="BP105" s="161">
        <v>0</v>
      </c>
      <c r="BQ105" s="161">
        <v>19.730834909174121</v>
      </c>
      <c r="BR105" s="161">
        <v>168.33762235654399</v>
      </c>
      <c r="BS105" s="161">
        <v>162.96222844471316</v>
      </c>
      <c r="BT105" s="161">
        <v>545.73765504356618</v>
      </c>
      <c r="BU105" s="161">
        <v>1140.7270847931818</v>
      </c>
      <c r="BV105" s="161">
        <v>1371.7532284036167</v>
      </c>
      <c r="BW105" s="161">
        <v>2052.5315348203439</v>
      </c>
      <c r="BX105" s="161">
        <v>2124.2657062208737</v>
      </c>
      <c r="BY105" s="161">
        <v>2541.4753584694167</v>
      </c>
      <c r="BZ105" s="161">
        <v>2853.4870593110081</v>
      </c>
      <c r="CA105" s="161">
        <v>3376.4609546580655</v>
      </c>
      <c r="CB105" s="161">
        <v>4022.3230775353563</v>
      </c>
      <c r="CC105" s="161">
        <v>4502.985106616532</v>
      </c>
      <c r="CD105" s="161">
        <v>4935.4157869950286</v>
      </c>
      <c r="CE105" s="161">
        <v>4963.7594582421125</v>
      </c>
      <c r="CF105" s="162">
        <v>5483.8698590950598</v>
      </c>
    </row>
    <row r="106" spans="1:84" x14ac:dyDescent="0.35">
      <c r="A106" s="155"/>
      <c r="B106" s="39" t="s">
        <v>304</v>
      </c>
      <c r="C106" s="237" t="s">
        <v>261</v>
      </c>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v>6.7913670035225637</v>
      </c>
      <c r="AY106" s="161">
        <v>7.8612498978192002</v>
      </c>
      <c r="AZ106" s="161">
        <v>10.052282013308737</v>
      </c>
      <c r="BA106" s="161">
        <v>9.1495351258499049</v>
      </c>
      <c r="BB106" s="161">
        <v>15.077032914351125</v>
      </c>
      <c r="BC106" s="161">
        <v>18.942646542937641</v>
      </c>
      <c r="BD106" s="161">
        <v>21.076230432449297</v>
      </c>
      <c r="BE106" s="161">
        <v>25.134494083042618</v>
      </c>
      <c r="BF106" s="161">
        <v>33.640007697757746</v>
      </c>
      <c r="BG106" s="161">
        <v>32.276093348653475</v>
      </c>
      <c r="BH106" s="161">
        <v>33.445596115258724</v>
      </c>
      <c r="BI106" s="161">
        <v>38.943177912017688</v>
      </c>
      <c r="BJ106" s="161">
        <v>39.85174324274746</v>
      </c>
      <c r="BK106" s="161">
        <v>41.150897332603918</v>
      </c>
      <c r="BL106" s="161">
        <v>45.674403810207629</v>
      </c>
      <c r="BM106" s="161">
        <v>50.284013017051727</v>
      </c>
      <c r="BN106" s="161">
        <v>53.575116208964708</v>
      </c>
      <c r="BO106" s="161">
        <v>51.922664924031587</v>
      </c>
      <c r="BP106" s="161">
        <v>56.839962783283781</v>
      </c>
      <c r="BQ106" s="161">
        <v>60.331491164084049</v>
      </c>
      <c r="BR106" s="161">
        <v>58.729253490735253</v>
      </c>
      <c r="BS106" s="161">
        <v>59.95522512474362</v>
      </c>
      <c r="BT106" s="161">
        <v>53.655924519279488</v>
      </c>
      <c r="BU106" s="161">
        <v>51.495133304836124</v>
      </c>
      <c r="BV106" s="161">
        <v>54.978131689464007</v>
      </c>
      <c r="BW106" s="161">
        <v>50.098662013746818</v>
      </c>
      <c r="BX106" s="161">
        <v>38.667412798285206</v>
      </c>
      <c r="BY106" s="161">
        <v>41.837932548723685</v>
      </c>
      <c r="BZ106" s="161">
        <v>38.182059626720601</v>
      </c>
      <c r="CA106" s="161">
        <v>28.199655047274341</v>
      </c>
      <c r="CB106" s="161">
        <v>29.024810583242722</v>
      </c>
      <c r="CC106" s="161">
        <v>28.114000485788093</v>
      </c>
      <c r="CD106" s="161">
        <v>27.064667977534537</v>
      </c>
      <c r="CE106" s="161">
        <v>25.907371123412069</v>
      </c>
      <c r="CF106" s="162">
        <v>24.834430439354954</v>
      </c>
    </row>
    <row r="107" spans="1:84" x14ac:dyDescent="0.35">
      <c r="A107" s="155"/>
      <c r="B107" s="61" t="s">
        <v>306</v>
      </c>
      <c r="C107" s="237" t="s">
        <v>264</v>
      </c>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v>0</v>
      </c>
      <c r="AI107" s="161">
        <v>0</v>
      </c>
      <c r="AJ107" s="161">
        <v>0</v>
      </c>
      <c r="AK107" s="161">
        <v>0</v>
      </c>
      <c r="AL107" s="161">
        <v>0</v>
      </c>
      <c r="AM107" s="161">
        <v>0</v>
      </c>
      <c r="AN107" s="161">
        <v>0</v>
      </c>
      <c r="AO107" s="161">
        <v>0</v>
      </c>
      <c r="AP107" s="161">
        <v>0</v>
      </c>
      <c r="AQ107" s="161">
        <v>264.02120304119097</v>
      </c>
      <c r="AR107" s="161">
        <v>8.2948172397918096</v>
      </c>
      <c r="AS107" s="161">
        <v>0</v>
      </c>
      <c r="AT107" s="161">
        <v>0</v>
      </c>
      <c r="AU107" s="161">
        <v>0</v>
      </c>
      <c r="AV107" s="161">
        <v>0</v>
      </c>
      <c r="AW107" s="161">
        <v>0</v>
      </c>
      <c r="AX107" s="161">
        <v>0</v>
      </c>
      <c r="AY107" s="161">
        <v>0</v>
      </c>
      <c r="AZ107" s="161">
        <v>0</v>
      </c>
      <c r="BA107" s="161">
        <v>0</v>
      </c>
      <c r="BB107" s="161">
        <v>0</v>
      </c>
      <c r="BC107" s="161">
        <v>0</v>
      </c>
      <c r="BD107" s="161">
        <v>0</v>
      </c>
      <c r="BE107" s="161">
        <v>0</v>
      </c>
      <c r="BF107" s="161">
        <v>0</v>
      </c>
      <c r="BG107" s="161">
        <v>0</v>
      </c>
      <c r="BH107" s="161">
        <v>0</v>
      </c>
      <c r="BI107" s="161">
        <v>0</v>
      </c>
      <c r="BJ107" s="161">
        <v>0</v>
      </c>
      <c r="BK107" s="161">
        <v>0</v>
      </c>
      <c r="BL107" s="161">
        <v>0</v>
      </c>
      <c r="BM107" s="161">
        <v>0</v>
      </c>
      <c r="BN107" s="161">
        <v>0</v>
      </c>
      <c r="BO107" s="161">
        <v>0</v>
      </c>
      <c r="BP107" s="161">
        <v>0</v>
      </c>
      <c r="BQ107" s="161">
        <v>0</v>
      </c>
      <c r="BR107" s="161">
        <v>0</v>
      </c>
      <c r="BS107" s="161">
        <v>0</v>
      </c>
      <c r="BT107" s="161">
        <v>0</v>
      </c>
      <c r="BU107" s="161">
        <v>0</v>
      </c>
      <c r="BV107" s="161">
        <v>0</v>
      </c>
      <c r="BW107" s="161">
        <v>0</v>
      </c>
      <c r="BX107" s="161">
        <v>0</v>
      </c>
      <c r="BY107" s="161">
        <v>0</v>
      </c>
      <c r="BZ107" s="161">
        <v>0</v>
      </c>
      <c r="CA107" s="161">
        <v>0</v>
      </c>
      <c r="CB107" s="161">
        <v>0</v>
      </c>
      <c r="CC107" s="161">
        <v>0</v>
      </c>
      <c r="CD107" s="161">
        <v>0</v>
      </c>
      <c r="CE107" s="161">
        <v>0</v>
      </c>
      <c r="CF107" s="162">
        <v>0</v>
      </c>
    </row>
    <row r="108" spans="1:84" s="106" customFormat="1" x14ac:dyDescent="0.35">
      <c r="A108" s="172"/>
      <c r="B108" s="61" t="s">
        <v>307</v>
      </c>
      <c r="C108" s="237" t="s">
        <v>261</v>
      </c>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v>23.44066012480376</v>
      </c>
      <c r="AI108" s="161">
        <v>28.126200023121338</v>
      </c>
      <c r="AJ108" s="161">
        <v>36.020755888785196</v>
      </c>
      <c r="AK108" s="161">
        <v>44.159417474533029</v>
      </c>
      <c r="AL108" s="161">
        <v>51.407919398797908</v>
      </c>
      <c r="AM108" s="161">
        <v>60.206905136324693</v>
      </c>
      <c r="AN108" s="161">
        <v>75.708496931692849</v>
      </c>
      <c r="AO108" s="161">
        <v>83.502348639461474</v>
      </c>
      <c r="AP108" s="161">
        <v>91.117540404747089</v>
      </c>
      <c r="AQ108" s="161">
        <v>95.039839122977</v>
      </c>
      <c r="AR108" s="161">
        <v>101.75966337277364</v>
      </c>
      <c r="AS108" s="161">
        <v>108.04419876389949</v>
      </c>
      <c r="AT108" s="161">
        <v>127.66519217026703</v>
      </c>
      <c r="AU108" s="161">
        <v>164.27683798157454</v>
      </c>
      <c r="AV108" s="161">
        <v>189.91687560085816</v>
      </c>
      <c r="AW108" s="161">
        <v>207.38776250839959</v>
      </c>
      <c r="AX108" s="161">
        <v>210.89240535969799</v>
      </c>
      <c r="AY108" s="161">
        <v>211.43584873018943</v>
      </c>
      <c r="AZ108" s="161">
        <v>192.85463932859119</v>
      </c>
      <c r="BA108" s="161">
        <v>251.22624013250604</v>
      </c>
      <c r="BB108" s="161">
        <v>262.01082325953479</v>
      </c>
      <c r="BC108" s="161">
        <v>258.67500576146887</v>
      </c>
      <c r="BD108" s="161">
        <v>289.44799688227317</v>
      </c>
      <c r="BE108" s="161">
        <v>288.86756039774394</v>
      </c>
      <c r="BF108" s="161">
        <v>277.60902772835152</v>
      </c>
      <c r="BG108" s="161">
        <v>283.53995481505507</v>
      </c>
      <c r="BH108" s="161">
        <v>201.3612895818402</v>
      </c>
      <c r="BI108" s="161">
        <v>202.2699548243354</v>
      </c>
      <c r="BJ108" s="161">
        <v>207.60833087753667</v>
      </c>
      <c r="BK108" s="161">
        <v>301.06503401374141</v>
      </c>
      <c r="BL108" s="161">
        <v>254.09444660672307</v>
      </c>
      <c r="BM108" s="161">
        <v>261.70403593721244</v>
      </c>
      <c r="BN108" s="161">
        <v>238.28419866305165</v>
      </c>
      <c r="BO108" s="161">
        <v>233.24466647484368</v>
      </c>
      <c r="BP108" s="161">
        <v>215.709235999464</v>
      </c>
      <c r="BQ108" s="161">
        <v>192.00793657986651</v>
      </c>
      <c r="BR108" s="161">
        <v>181.35378039413692</v>
      </c>
      <c r="BS108" s="161">
        <v>166.89472613123505</v>
      </c>
      <c r="BT108" s="161">
        <v>153.14009366120473</v>
      </c>
      <c r="BU108" s="161">
        <v>131.5716652349619</v>
      </c>
      <c r="BV108" s="161">
        <v>117.77420401896073</v>
      </c>
      <c r="BW108" s="161">
        <v>106.40718013481808</v>
      </c>
      <c r="BX108" s="161">
        <v>81.753677053369984</v>
      </c>
      <c r="BY108" s="161">
        <v>71.384079609877119</v>
      </c>
      <c r="BZ108" s="161">
        <v>62.59121457034361</v>
      </c>
      <c r="CA108" s="161">
        <v>56.383244796782407</v>
      </c>
      <c r="CB108" s="161">
        <v>52.739806360721452</v>
      </c>
      <c r="CC108" s="161">
        <v>46.052775437574205</v>
      </c>
      <c r="CD108" s="161">
        <v>39.009080329029125</v>
      </c>
      <c r="CE108" s="161">
        <v>31.97829698607563</v>
      </c>
      <c r="CF108" s="162">
        <v>24.882143285123526</v>
      </c>
    </row>
    <row r="109" spans="1:84" s="106" customFormat="1" x14ac:dyDescent="0.35">
      <c r="A109" s="172"/>
      <c r="B109" s="39" t="s">
        <v>408</v>
      </c>
      <c r="C109" s="237" t="s">
        <v>270</v>
      </c>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v>0</v>
      </c>
      <c r="AI109" s="161">
        <v>0</v>
      </c>
      <c r="AJ109" s="161">
        <v>0</v>
      </c>
      <c r="AK109" s="161">
        <v>0</v>
      </c>
      <c r="AL109" s="161">
        <v>0</v>
      </c>
      <c r="AM109" s="161">
        <v>0</v>
      </c>
      <c r="AN109" s="161">
        <v>0</v>
      </c>
      <c r="AO109" s="161">
        <v>0</v>
      </c>
      <c r="AP109" s="161">
        <v>0</v>
      </c>
      <c r="AQ109" s="161">
        <v>14.672304682311477</v>
      </c>
      <c r="AR109" s="161">
        <v>72.066004200910413</v>
      </c>
      <c r="AS109" s="161">
        <v>57.6766802852814</v>
      </c>
      <c r="AT109" s="161">
        <v>62.714007993129343</v>
      </c>
      <c r="AU109" s="161">
        <v>80.203120348132217</v>
      </c>
      <c r="AV109" s="161">
        <v>80.514380015777206</v>
      </c>
      <c r="AW109" s="161">
        <v>80.2795388074329</v>
      </c>
      <c r="AX109" s="161">
        <v>59.132238011579169</v>
      </c>
      <c r="AY109" s="161">
        <v>98.251461009736488</v>
      </c>
      <c r="AZ109" s="161">
        <v>75.327653782397817</v>
      </c>
      <c r="BA109" s="161">
        <v>39.972802945629745</v>
      </c>
      <c r="BB109" s="161">
        <v>40.16071713415711</v>
      </c>
      <c r="BC109" s="161">
        <v>39.835718669866154</v>
      </c>
      <c r="BD109" s="161">
        <v>63.30380138116012</v>
      </c>
      <c r="BE109" s="161">
        <v>48.858301310036566</v>
      </c>
      <c r="BF109" s="161">
        <v>49.765045192559768</v>
      </c>
      <c r="BG109" s="161">
        <v>50.711414221390278</v>
      </c>
      <c r="BH109" s="161">
        <v>52.75474081064953</v>
      </c>
      <c r="BI109" s="161">
        <v>64.441452030940894</v>
      </c>
      <c r="BJ109" s="161">
        <v>0</v>
      </c>
      <c r="BK109" s="161">
        <v>0</v>
      </c>
      <c r="BL109" s="161">
        <v>0</v>
      </c>
      <c r="BM109" s="161">
        <v>0</v>
      </c>
      <c r="BN109" s="161">
        <v>0</v>
      </c>
      <c r="BO109" s="161">
        <v>0</v>
      </c>
      <c r="BP109" s="161">
        <v>0</v>
      </c>
      <c r="BQ109" s="161">
        <v>0</v>
      </c>
      <c r="BR109" s="161">
        <v>0</v>
      </c>
      <c r="BS109" s="161">
        <v>0</v>
      </c>
      <c r="BT109" s="161">
        <v>0</v>
      </c>
      <c r="BU109" s="161">
        <v>0</v>
      </c>
      <c r="BV109" s="161">
        <v>0</v>
      </c>
      <c r="BW109" s="161">
        <v>0</v>
      </c>
      <c r="BX109" s="161">
        <v>0</v>
      </c>
      <c r="BY109" s="161">
        <v>0</v>
      </c>
      <c r="BZ109" s="161">
        <v>0</v>
      </c>
      <c r="CA109" s="161">
        <v>0</v>
      </c>
      <c r="CB109" s="161">
        <v>0</v>
      </c>
      <c r="CC109" s="161">
        <v>0</v>
      </c>
      <c r="CD109" s="161">
        <v>0</v>
      </c>
      <c r="CE109" s="161">
        <v>0</v>
      </c>
      <c r="CF109" s="162">
        <v>0</v>
      </c>
    </row>
    <row r="110" spans="1:84" x14ac:dyDescent="0.35">
      <c r="A110" s="155"/>
      <c r="B110" s="61" t="s">
        <v>309</v>
      </c>
      <c r="C110" s="237" t="s">
        <v>270</v>
      </c>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v>0</v>
      </c>
      <c r="AI110" s="161">
        <v>0</v>
      </c>
      <c r="AJ110" s="161">
        <v>0</v>
      </c>
      <c r="AK110" s="161">
        <v>0</v>
      </c>
      <c r="AL110" s="161">
        <v>0</v>
      </c>
      <c r="AM110" s="161">
        <v>0</v>
      </c>
      <c r="AN110" s="161">
        <v>0</v>
      </c>
      <c r="AO110" s="161">
        <v>0</v>
      </c>
      <c r="AP110" s="161">
        <v>0</v>
      </c>
      <c r="AQ110" s="161">
        <v>0</v>
      </c>
      <c r="AR110" s="161">
        <v>0</v>
      </c>
      <c r="AS110" s="161">
        <v>0</v>
      </c>
      <c r="AT110" s="161">
        <v>0</v>
      </c>
      <c r="AU110" s="161">
        <v>0</v>
      </c>
      <c r="AV110" s="161">
        <v>0</v>
      </c>
      <c r="AW110" s="161">
        <v>0</v>
      </c>
      <c r="AX110" s="161">
        <v>0</v>
      </c>
      <c r="AY110" s="161">
        <v>0</v>
      </c>
      <c r="AZ110" s="161">
        <v>0</v>
      </c>
      <c r="BA110" s="161">
        <v>0</v>
      </c>
      <c r="BB110" s="161">
        <v>0</v>
      </c>
      <c r="BC110" s="161">
        <v>0</v>
      </c>
      <c r="BD110" s="161">
        <v>0</v>
      </c>
      <c r="BE110" s="161">
        <v>0</v>
      </c>
      <c r="BF110" s="161">
        <v>0</v>
      </c>
      <c r="BG110" s="161">
        <v>0</v>
      </c>
      <c r="BH110" s="161">
        <v>0</v>
      </c>
      <c r="BI110" s="161">
        <v>0</v>
      </c>
      <c r="BJ110" s="161">
        <v>30.644317427982397</v>
      </c>
      <c r="BK110" s="161">
        <v>26.28569504746552</v>
      </c>
      <c r="BL110" s="161">
        <v>21.485644593213998</v>
      </c>
      <c r="BM110" s="161">
        <v>21.915707291128914</v>
      </c>
      <c r="BN110" s="161">
        <v>21.664175669502171</v>
      </c>
      <c r="BO110" s="161">
        <v>13.594626529953825</v>
      </c>
      <c r="BP110" s="161">
        <v>10.880941360221648</v>
      </c>
      <c r="BQ110" s="161">
        <v>0.7460191646626243</v>
      </c>
      <c r="BR110" s="161">
        <v>0</v>
      </c>
      <c r="BS110" s="161">
        <v>0</v>
      </c>
      <c r="BT110" s="161">
        <v>0</v>
      </c>
      <c r="BU110" s="161">
        <v>0</v>
      </c>
      <c r="BV110" s="161">
        <v>0</v>
      </c>
      <c r="BW110" s="161">
        <v>0</v>
      </c>
      <c r="BX110" s="161">
        <v>0</v>
      </c>
      <c r="BY110" s="161">
        <v>0</v>
      </c>
      <c r="BZ110" s="161">
        <v>0</v>
      </c>
      <c r="CA110" s="161">
        <v>0</v>
      </c>
      <c r="CB110" s="161">
        <v>0</v>
      </c>
      <c r="CC110" s="161">
        <v>0</v>
      </c>
      <c r="CD110" s="161">
        <v>0</v>
      </c>
      <c r="CE110" s="161">
        <v>0</v>
      </c>
      <c r="CF110" s="162">
        <v>0</v>
      </c>
    </row>
    <row r="111" spans="1:84" ht="25.5" customHeight="1" x14ac:dyDescent="0.35">
      <c r="A111" s="155"/>
      <c r="B111" s="61" t="s">
        <v>35</v>
      </c>
      <c r="C111" s="237"/>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v>45191.507738060311</v>
      </c>
      <c r="AI111" s="161">
        <v>45101.699752561675</v>
      </c>
      <c r="AJ111" s="161">
        <v>45197.268136320381</v>
      </c>
      <c r="AK111" s="161">
        <v>47086.109892511027</v>
      </c>
      <c r="AL111" s="161">
        <v>48986.189990146966</v>
      </c>
      <c r="AM111" s="161">
        <v>50424.578653998491</v>
      </c>
      <c r="AN111" s="161">
        <v>49764.334599633024</v>
      </c>
      <c r="AO111" s="161">
        <v>51260.425115290156</v>
      </c>
      <c r="AP111" s="161">
        <v>52794.565384147703</v>
      </c>
      <c r="AQ111" s="161">
        <v>52321.904680082625</v>
      </c>
      <c r="AR111" s="161">
        <v>50528.440243653669</v>
      </c>
      <c r="AS111" s="161">
        <v>50292.213391096426</v>
      </c>
      <c r="AT111" s="161">
        <v>50878.346819757215</v>
      </c>
      <c r="AU111" s="161">
        <v>53986.965993697544</v>
      </c>
      <c r="AV111" s="161">
        <v>54925.367539125662</v>
      </c>
      <c r="AW111" s="161">
        <v>56353.999598950628</v>
      </c>
      <c r="AX111" s="161">
        <v>56538.092978327935</v>
      </c>
      <c r="AY111" s="161">
        <v>57119.789261098114</v>
      </c>
      <c r="AZ111" s="161">
        <v>58980.79042632004</v>
      </c>
      <c r="BA111" s="161">
        <v>61867.583397784365</v>
      </c>
      <c r="BB111" s="161">
        <v>64699.262393487843</v>
      </c>
      <c r="BC111" s="161">
        <v>67791.178783992669</v>
      </c>
      <c r="BD111" s="161">
        <v>68780.024340719843</v>
      </c>
      <c r="BE111" s="161">
        <v>73176.691980033822</v>
      </c>
      <c r="BF111" s="161">
        <v>75724.912012731773</v>
      </c>
      <c r="BG111" s="161">
        <v>77611.401388565093</v>
      </c>
      <c r="BH111" s="161">
        <v>79067.888518313004</v>
      </c>
      <c r="BI111" s="161">
        <v>81094.449275508159</v>
      </c>
      <c r="BJ111" s="161">
        <v>82424.386188252582</v>
      </c>
      <c r="BK111" s="161">
        <v>86371.50796418199</v>
      </c>
      <c r="BL111" s="161">
        <v>89145.957366956951</v>
      </c>
      <c r="BM111" s="161">
        <v>95541.711199313053</v>
      </c>
      <c r="BN111" s="161">
        <v>97894.621131112304</v>
      </c>
      <c r="BO111" s="161">
        <v>102143.70872550458</v>
      </c>
      <c r="BP111" s="161">
        <v>107956.94277433158</v>
      </c>
      <c r="BQ111" s="161">
        <v>110301.69570739966</v>
      </c>
      <c r="BR111" s="161">
        <v>113441.41843982233</v>
      </c>
      <c r="BS111" s="161">
        <v>116344.01718256951</v>
      </c>
      <c r="BT111" s="161">
        <v>116572.72490315074</v>
      </c>
      <c r="BU111" s="161">
        <v>117557.82411251809</v>
      </c>
      <c r="BV111" s="161">
        <v>118741.35088040459</v>
      </c>
      <c r="BW111" s="161">
        <v>118465.5755288791</v>
      </c>
      <c r="BX111" s="161">
        <v>116006.16112349216</v>
      </c>
      <c r="BY111" s="161">
        <v>119465.83041973169</v>
      </c>
      <c r="BZ111" s="161">
        <v>118713.75635568159</v>
      </c>
      <c r="CA111" s="161">
        <v>125068.87841054308</v>
      </c>
      <c r="CB111" s="161">
        <v>138091.23131178523</v>
      </c>
      <c r="CC111" s="161">
        <v>144044.13616186843</v>
      </c>
      <c r="CD111" s="161">
        <v>145962.26841686567</v>
      </c>
      <c r="CE111" s="161">
        <v>145870.53830162802</v>
      </c>
      <c r="CF111" s="162">
        <v>147536.62421406957</v>
      </c>
    </row>
    <row r="112" spans="1:84" x14ac:dyDescent="0.35">
      <c r="A112" s="155"/>
      <c r="B112" s="59" t="s">
        <v>267</v>
      </c>
      <c r="C112" s="237" t="s">
        <v>264</v>
      </c>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v>44971.177551433844</v>
      </c>
      <c r="AI112" s="161">
        <v>44918.276662741046</v>
      </c>
      <c r="AJ112" s="161">
        <v>45034.688035110594</v>
      </c>
      <c r="AK112" s="161">
        <v>46935.155656110866</v>
      </c>
      <c r="AL112" s="161">
        <v>48841.996333541923</v>
      </c>
      <c r="AM112" s="161">
        <v>50283.49719331786</v>
      </c>
      <c r="AN112" s="161">
        <v>49637.542344495785</v>
      </c>
      <c r="AO112" s="161">
        <v>51134.008427787783</v>
      </c>
      <c r="AP112" s="161">
        <v>52684.925215074007</v>
      </c>
      <c r="AQ112" s="161">
        <v>52217.868750358139</v>
      </c>
      <c r="AR112" s="161">
        <v>50433.728845922327</v>
      </c>
      <c r="AS112" s="161">
        <v>50208.345068641138</v>
      </c>
      <c r="AT112" s="161">
        <v>50798.165105523658</v>
      </c>
      <c r="AU112" s="161">
        <v>53911.321787558678</v>
      </c>
      <c r="AV112" s="161">
        <v>54852.325386520533</v>
      </c>
      <c r="AW112" s="161">
        <v>56281.775972072275</v>
      </c>
      <c r="AX112" s="161">
        <v>56469.931777994054</v>
      </c>
      <c r="AY112" s="161">
        <v>57051.670152229446</v>
      </c>
      <c r="AZ112" s="161">
        <v>58926.044350313154</v>
      </c>
      <c r="BA112" s="161">
        <v>61813.715901169657</v>
      </c>
      <c r="BB112" s="161">
        <v>64646.962599862462</v>
      </c>
      <c r="BC112" s="161">
        <v>67741.545571044742</v>
      </c>
      <c r="BD112" s="161">
        <v>68731.130330354266</v>
      </c>
      <c r="BE112" s="161">
        <v>73126.766714275887</v>
      </c>
      <c r="BF112" s="161">
        <v>75675.658603336153</v>
      </c>
      <c r="BG112" s="161">
        <v>77561.84063961533</v>
      </c>
      <c r="BH112" s="161">
        <v>79018.818014884819</v>
      </c>
      <c r="BI112" s="161">
        <v>81046.314158005975</v>
      </c>
      <c r="BJ112" s="161">
        <v>82372.026882839054</v>
      </c>
      <c r="BK112" s="161">
        <v>86312.129785158482</v>
      </c>
      <c r="BL112" s="161">
        <v>89080.796554394023</v>
      </c>
      <c r="BM112" s="161">
        <v>95473.611649714265</v>
      </c>
      <c r="BN112" s="161">
        <v>97813.178766261874</v>
      </c>
      <c r="BO112" s="161">
        <v>102057.52240023141</v>
      </c>
      <c r="BP112" s="161">
        <v>107855.45800155181</v>
      </c>
      <c r="BQ112" s="161">
        <v>110174.74771623217</v>
      </c>
      <c r="BR112" s="161">
        <v>113325.88258181942</v>
      </c>
      <c r="BS112" s="161">
        <v>116223.08094517025</v>
      </c>
      <c r="BT112" s="161">
        <v>116446.35465853705</v>
      </c>
      <c r="BU112" s="161">
        <v>117426.70414239854</v>
      </c>
      <c r="BV112" s="161">
        <v>118602.50411756338</v>
      </c>
      <c r="BW112" s="161">
        <v>118323.28912685321</v>
      </c>
      <c r="BX112" s="161">
        <v>115698.45495869353</v>
      </c>
      <c r="BY112" s="161">
        <v>119305.96818683519</v>
      </c>
      <c r="BZ112" s="161">
        <v>118522.69331231651</v>
      </c>
      <c r="CA112" s="161">
        <v>124868.74178607896</v>
      </c>
      <c r="CB112" s="161">
        <v>137875.30536118924</v>
      </c>
      <c r="CC112" s="161">
        <v>143823.97852152615</v>
      </c>
      <c r="CD112" s="161">
        <v>145740.59294779485</v>
      </c>
      <c r="CE112" s="161">
        <v>145648.90049003193</v>
      </c>
      <c r="CF112" s="162">
        <v>147315.21229398152</v>
      </c>
    </row>
    <row r="113" spans="1:84" x14ac:dyDescent="0.35">
      <c r="A113" s="155"/>
      <c r="B113" s="203" t="s">
        <v>374</v>
      </c>
      <c r="C113" s="237"/>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v>44971.177551433844</v>
      </c>
      <c r="AI113" s="161">
        <v>44913.181576912692</v>
      </c>
      <c r="AJ113" s="161">
        <v>45000.46064538222</v>
      </c>
      <c r="AK113" s="161">
        <v>46861.613848633868</v>
      </c>
      <c r="AL113" s="161">
        <v>48697.802676936888</v>
      </c>
      <c r="AM113" s="161">
        <v>50077.036519151086</v>
      </c>
      <c r="AN113" s="161">
        <v>49354.698083035793</v>
      </c>
      <c r="AO113" s="161">
        <v>50699.258356133294</v>
      </c>
      <c r="AP113" s="161">
        <v>52035.698362023679</v>
      </c>
      <c r="AQ113" s="161">
        <v>51399.055525132455</v>
      </c>
      <c r="AR113" s="161">
        <v>49436.214153869681</v>
      </c>
      <c r="AS113" s="161">
        <v>48932.09980055155</v>
      </c>
      <c r="AT113" s="161">
        <v>49172.436035493491</v>
      </c>
      <c r="AU113" s="161">
        <v>51606.465621078351</v>
      </c>
      <c r="AV113" s="161">
        <v>52096.76386318414</v>
      </c>
      <c r="AW113" s="161">
        <v>53012.577475460697</v>
      </c>
      <c r="AX113" s="161">
        <v>52765.503341817501</v>
      </c>
      <c r="AY113" s="161">
        <v>52820.507161708687</v>
      </c>
      <c r="AZ113" s="161">
        <v>53850.839072344279</v>
      </c>
      <c r="BA113" s="161">
        <v>55982.411566939765</v>
      </c>
      <c r="BB113" s="161">
        <v>57995.228430601943</v>
      </c>
      <c r="BC113" s="161">
        <v>59856.226441938423</v>
      </c>
      <c r="BD113" s="161">
        <v>58380.067358660817</v>
      </c>
      <c r="BE113" s="161">
        <v>61829.006981631443</v>
      </c>
      <c r="BF113" s="161">
        <v>63635.45769958508</v>
      </c>
      <c r="BG113" s="161">
        <v>64258.941637891214</v>
      </c>
      <c r="BH113" s="161">
        <v>64849.950870813249</v>
      </c>
      <c r="BI113" s="161">
        <v>65888.610910621748</v>
      </c>
      <c r="BJ113" s="161">
        <v>66244.156838259456</v>
      </c>
      <c r="BK113" s="161">
        <v>68647.041114303487</v>
      </c>
      <c r="BL113" s="161">
        <v>69949.911872790937</v>
      </c>
      <c r="BM113" s="161">
        <v>74051.286741098127</v>
      </c>
      <c r="BN113" s="161">
        <v>75833.625088725821</v>
      </c>
      <c r="BO113" s="161">
        <v>79015.432273066035</v>
      </c>
      <c r="BP113" s="161">
        <v>82724.92065476175</v>
      </c>
      <c r="BQ113" s="161">
        <v>84264.09141132349</v>
      </c>
      <c r="BR113" s="161">
        <v>86362.983541594062</v>
      </c>
      <c r="BS113" s="161">
        <v>88646.600102114171</v>
      </c>
      <c r="BT113" s="161">
        <v>87749.271193893117</v>
      </c>
      <c r="BU113" s="161">
        <v>85516.519806323326</v>
      </c>
      <c r="BV113" s="161">
        <v>82939.050375537365</v>
      </c>
      <c r="BW113" s="161">
        <v>80089.800223548853</v>
      </c>
      <c r="BX113" s="161">
        <v>75768.827291436319</v>
      </c>
      <c r="BY113" s="161">
        <v>73805.985172516521</v>
      </c>
      <c r="BZ113" s="161">
        <v>68299.810931066429</v>
      </c>
      <c r="CA113" s="161">
        <v>66528.842115464911</v>
      </c>
      <c r="CB113" s="161">
        <v>68412.827958626658</v>
      </c>
      <c r="CC113" s="161">
        <v>66352.634843351567</v>
      </c>
      <c r="CD113" s="161">
        <v>63154.71199128947</v>
      </c>
      <c r="CE113" s="161">
        <v>59944.178731228836</v>
      </c>
      <c r="CF113" s="162">
        <v>56557.214789296762</v>
      </c>
    </row>
    <row r="114" spans="1:84" x14ac:dyDescent="0.35">
      <c r="A114" s="155"/>
      <c r="B114" s="203" t="s">
        <v>395</v>
      </c>
      <c r="C114" s="237"/>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v>0</v>
      </c>
      <c r="AI114" s="161">
        <v>5.095085828350844</v>
      </c>
      <c r="AJ114" s="161">
        <v>34.227389728375904</v>
      </c>
      <c r="AK114" s="161">
        <v>73.541807477000376</v>
      </c>
      <c r="AL114" s="161">
        <v>144.19365660503925</v>
      </c>
      <c r="AM114" s="161">
        <v>206.4606741667742</v>
      </c>
      <c r="AN114" s="161">
        <v>282.84426145999038</v>
      </c>
      <c r="AO114" s="161">
        <v>434.75007165449097</v>
      </c>
      <c r="AP114" s="161">
        <v>649.22685305032769</v>
      </c>
      <c r="AQ114" s="161">
        <v>818.81322522568985</v>
      </c>
      <c r="AR114" s="161">
        <v>997.51469205265005</v>
      </c>
      <c r="AS114" s="161">
        <v>1276.2452680895876</v>
      </c>
      <c r="AT114" s="161">
        <v>1625.7290700301596</v>
      </c>
      <c r="AU114" s="161">
        <v>2304.8561664803219</v>
      </c>
      <c r="AV114" s="161">
        <v>2755.5615233363947</v>
      </c>
      <c r="AW114" s="161">
        <v>3269.1984966115829</v>
      </c>
      <c r="AX114" s="161">
        <v>3704.4284361765576</v>
      </c>
      <c r="AY114" s="161">
        <v>4231.1629905207519</v>
      </c>
      <c r="AZ114" s="161">
        <v>5075.2052779688693</v>
      </c>
      <c r="BA114" s="161">
        <v>5831.3043342298906</v>
      </c>
      <c r="BB114" s="161">
        <v>6651.7341692605187</v>
      </c>
      <c r="BC114" s="161">
        <v>7885.3191291063204</v>
      </c>
      <c r="BD114" s="161">
        <v>8398.9446848435182</v>
      </c>
      <c r="BE114" s="161">
        <v>9299.9678199168284</v>
      </c>
      <c r="BF114" s="161">
        <v>10016.96090823576</v>
      </c>
      <c r="BG114" s="161">
        <v>11095.114579629715</v>
      </c>
      <c r="BH114" s="161">
        <v>11928.994504303704</v>
      </c>
      <c r="BI114" s="161">
        <v>12870.630589683065</v>
      </c>
      <c r="BJ114" s="161">
        <v>13749.794817912711</v>
      </c>
      <c r="BK114" s="161">
        <v>15034.995397185185</v>
      </c>
      <c r="BL114" s="161">
        <v>16171.943134437248</v>
      </c>
      <c r="BM114" s="161">
        <v>18132.943521025518</v>
      </c>
      <c r="BN114" s="161">
        <v>18327.57268264173</v>
      </c>
      <c r="BO114" s="161">
        <v>19514.617333171675</v>
      </c>
      <c r="BP114" s="161">
        <v>21327.72279094678</v>
      </c>
      <c r="BQ114" s="161">
        <v>22115.579966827641</v>
      </c>
      <c r="BR114" s="161">
        <v>23120.957356358213</v>
      </c>
      <c r="BS114" s="161">
        <v>23726.027886927237</v>
      </c>
      <c r="BT114" s="161">
        <v>23083.811107705718</v>
      </c>
      <c r="BU114" s="161">
        <v>22539.246850056759</v>
      </c>
      <c r="BV114" s="161">
        <v>22355.827117324061</v>
      </c>
      <c r="BW114" s="161">
        <v>21977.961986865663</v>
      </c>
      <c r="BX114" s="161">
        <v>20723.303993995341</v>
      </c>
      <c r="BY114" s="161">
        <v>19990.767939038356</v>
      </c>
      <c r="BZ114" s="161">
        <v>18903.897750614324</v>
      </c>
      <c r="CA114" s="161">
        <v>19290.418479703185</v>
      </c>
      <c r="CB114" s="161">
        <v>20117.424760805607</v>
      </c>
      <c r="CC114" s="161">
        <v>19286.922981359039</v>
      </c>
      <c r="CD114" s="161">
        <v>18335.359019652806</v>
      </c>
      <c r="CE114" s="161">
        <v>17399.168238328581</v>
      </c>
      <c r="CF114" s="162">
        <v>16439.984601668268</v>
      </c>
    </row>
    <row r="115" spans="1:84" x14ac:dyDescent="0.35">
      <c r="A115" s="155"/>
      <c r="B115" s="203" t="s">
        <v>396</v>
      </c>
      <c r="C115" s="237"/>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v>0</v>
      </c>
      <c r="AI115" s="161">
        <v>0</v>
      </c>
      <c r="AJ115" s="161">
        <v>0</v>
      </c>
      <c r="AK115" s="161">
        <v>0</v>
      </c>
      <c r="AL115" s="161">
        <v>0</v>
      </c>
      <c r="AM115" s="161">
        <v>0</v>
      </c>
      <c r="AN115" s="161">
        <v>0</v>
      </c>
      <c r="AO115" s="161">
        <v>0</v>
      </c>
      <c r="AP115" s="161">
        <v>0</v>
      </c>
      <c r="AQ115" s="161">
        <v>0</v>
      </c>
      <c r="AR115" s="161">
        <v>0</v>
      </c>
      <c r="AS115" s="161">
        <v>0</v>
      </c>
      <c r="AT115" s="161">
        <v>0</v>
      </c>
      <c r="AU115" s="161">
        <v>0</v>
      </c>
      <c r="AV115" s="161">
        <v>0</v>
      </c>
      <c r="AW115" s="161">
        <v>0</v>
      </c>
      <c r="AX115" s="161">
        <v>0</v>
      </c>
      <c r="AY115" s="161">
        <v>0</v>
      </c>
      <c r="AZ115" s="161">
        <v>0</v>
      </c>
      <c r="BA115" s="161">
        <v>0</v>
      </c>
      <c r="BB115" s="161">
        <v>0</v>
      </c>
      <c r="BC115" s="161">
        <v>0</v>
      </c>
      <c r="BD115" s="161">
        <v>1952.1182868499213</v>
      </c>
      <c r="BE115" s="161">
        <v>1997.791912727612</v>
      </c>
      <c r="BF115" s="161">
        <v>2023.2399955153192</v>
      </c>
      <c r="BG115" s="161">
        <v>2207.7844220944057</v>
      </c>
      <c r="BH115" s="161">
        <v>2239.8726397678784</v>
      </c>
      <c r="BI115" s="161">
        <v>2287.0726577011587</v>
      </c>
      <c r="BJ115" s="161">
        <v>2315.093359244876</v>
      </c>
      <c r="BK115" s="161">
        <v>2392.1704254928472</v>
      </c>
      <c r="BL115" s="161">
        <v>2455.2020004701621</v>
      </c>
      <c r="BM115" s="161">
        <v>2576.0113263531589</v>
      </c>
      <c r="BN115" s="161">
        <v>2581.3920436555209</v>
      </c>
      <c r="BO115" s="161">
        <v>2656.5684817651613</v>
      </c>
      <c r="BP115" s="161">
        <v>2783.6291710817213</v>
      </c>
      <c r="BQ115" s="161">
        <v>2814.2983097587198</v>
      </c>
      <c r="BR115" s="161">
        <v>2864.8200000187539</v>
      </c>
      <c r="BS115" s="161">
        <v>2873.5940560059798</v>
      </c>
      <c r="BT115" s="161">
        <v>2746.2327600040117</v>
      </c>
      <c r="BU115" s="161">
        <v>2629.2171615370003</v>
      </c>
      <c r="BV115" s="161">
        <v>2542.6077861584167</v>
      </c>
      <c r="BW115" s="161">
        <v>2446.12340343407</v>
      </c>
      <c r="BX115" s="161">
        <v>2261.1270933388455</v>
      </c>
      <c r="BY115" s="161">
        <v>2151.3448957564992</v>
      </c>
      <c r="BZ115" s="161">
        <v>1990.4763978638664</v>
      </c>
      <c r="CA115" s="161">
        <v>1914.7364261777323</v>
      </c>
      <c r="CB115" s="161">
        <v>1926.1003011124744</v>
      </c>
      <c r="CC115" s="161">
        <v>1827.0201127746245</v>
      </c>
      <c r="CD115" s="161">
        <v>1719.8748864794545</v>
      </c>
      <c r="CE115" s="161">
        <v>1619.3527178712629</v>
      </c>
      <c r="CF115" s="162">
        <v>1515.5769774223459</v>
      </c>
    </row>
    <row r="116" spans="1:84" x14ac:dyDescent="0.35">
      <c r="A116" s="155"/>
      <c r="B116" s="203" t="s">
        <v>397</v>
      </c>
      <c r="C116" s="237"/>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v>0</v>
      </c>
      <c r="AI116" s="161">
        <v>0</v>
      </c>
      <c r="AJ116" s="161">
        <v>0</v>
      </c>
      <c r="AK116" s="161">
        <v>0</v>
      </c>
      <c r="AL116" s="161">
        <v>0</v>
      </c>
      <c r="AM116" s="161">
        <v>0</v>
      </c>
      <c r="AN116" s="161">
        <v>0</v>
      </c>
      <c r="AO116" s="161">
        <v>0</v>
      </c>
      <c r="AP116" s="161">
        <v>0</v>
      </c>
      <c r="AQ116" s="161">
        <v>0</v>
      </c>
      <c r="AR116" s="161">
        <v>0</v>
      </c>
      <c r="AS116" s="161">
        <v>0</v>
      </c>
      <c r="AT116" s="161">
        <v>0</v>
      </c>
      <c r="AU116" s="161">
        <v>0</v>
      </c>
      <c r="AV116" s="161">
        <v>0</v>
      </c>
      <c r="AW116" s="161">
        <v>0</v>
      </c>
      <c r="AX116" s="161">
        <v>0</v>
      </c>
      <c r="AY116" s="161">
        <v>0</v>
      </c>
      <c r="AZ116" s="161">
        <v>0</v>
      </c>
      <c r="BA116" s="161">
        <v>0</v>
      </c>
      <c r="BB116" s="161">
        <v>0</v>
      </c>
      <c r="BC116" s="161">
        <v>0</v>
      </c>
      <c r="BD116" s="161">
        <v>0</v>
      </c>
      <c r="BE116" s="161">
        <v>0</v>
      </c>
      <c r="BF116" s="161">
        <v>0</v>
      </c>
      <c r="BG116" s="161">
        <v>0</v>
      </c>
      <c r="BH116" s="161">
        <v>0</v>
      </c>
      <c r="BI116" s="161">
        <v>0</v>
      </c>
      <c r="BJ116" s="161">
        <v>62.981867422009458</v>
      </c>
      <c r="BK116" s="161">
        <v>237.92284817695327</v>
      </c>
      <c r="BL116" s="161">
        <v>503.73954669566785</v>
      </c>
      <c r="BM116" s="161">
        <v>713.37006123747267</v>
      </c>
      <c r="BN116" s="161">
        <v>1070.5889512387985</v>
      </c>
      <c r="BO116" s="161">
        <v>870.90431222854625</v>
      </c>
      <c r="BP116" s="161">
        <v>1019.1853847615582</v>
      </c>
      <c r="BQ116" s="161">
        <v>980.77802832231964</v>
      </c>
      <c r="BR116" s="161">
        <v>977.12168384837264</v>
      </c>
      <c r="BS116" s="161">
        <v>976.85890012285836</v>
      </c>
      <c r="BT116" s="161">
        <v>1073.3978611906214</v>
      </c>
      <c r="BU116" s="161">
        <v>969.78008903636942</v>
      </c>
      <c r="BV116" s="161">
        <v>927.58797501359584</v>
      </c>
      <c r="BW116" s="161">
        <v>780.86176392875541</v>
      </c>
      <c r="BX116" s="161">
        <v>593.94261363235557</v>
      </c>
      <c r="BY116" s="161">
        <v>377.97016225054227</v>
      </c>
      <c r="BZ116" s="161">
        <v>453.79037150226333</v>
      </c>
      <c r="CA116" s="161">
        <v>402.82104288003546</v>
      </c>
      <c r="CB116" s="161">
        <v>445.06422172560394</v>
      </c>
      <c r="CC116" s="161">
        <v>449.10381832956824</v>
      </c>
      <c r="CD116" s="161">
        <v>337.45129049537843</v>
      </c>
      <c r="CE116" s="161">
        <v>220.06124571237777</v>
      </c>
      <c r="CF116" s="162">
        <v>146.78179604853952</v>
      </c>
    </row>
    <row r="117" spans="1:84" x14ac:dyDescent="0.35">
      <c r="A117" s="155"/>
      <c r="B117" s="250" t="s">
        <v>398</v>
      </c>
      <c r="C117" s="237"/>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c r="BP117" s="161"/>
      <c r="BQ117" s="161"/>
      <c r="BR117" s="161"/>
      <c r="BS117" s="161"/>
      <c r="BT117" s="161">
        <v>1713.9675446850995</v>
      </c>
      <c r="BU117" s="161">
        <v>5528.854795599661</v>
      </c>
      <c r="BV117" s="161">
        <v>9436.8455195424594</v>
      </c>
      <c r="BW117" s="161">
        <v>12526.897335015939</v>
      </c>
      <c r="BX117" s="161">
        <v>15772.190600430309</v>
      </c>
      <c r="BY117" s="161">
        <v>22252.416503576074</v>
      </c>
      <c r="BZ117" s="161">
        <v>28031.200053273078</v>
      </c>
      <c r="CA117" s="161">
        <v>35723.322407715728</v>
      </c>
      <c r="CB117" s="161">
        <v>45783.555227802899</v>
      </c>
      <c r="CC117" s="161">
        <v>54592.889290885963</v>
      </c>
      <c r="CD117" s="161">
        <v>60797.61717813577</v>
      </c>
      <c r="CE117" s="161">
        <v>65023.811179716766</v>
      </c>
      <c r="CF117" s="162">
        <v>71161.966664336622</v>
      </c>
    </row>
    <row r="118" spans="1:84" x14ac:dyDescent="0.35">
      <c r="A118" s="155"/>
      <c r="B118" s="250" t="s">
        <v>399</v>
      </c>
      <c r="C118" s="237"/>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v>79.674191058486883</v>
      </c>
      <c r="BU118" s="161">
        <v>243.08543984543044</v>
      </c>
      <c r="BV118" s="161">
        <v>400.58534398747207</v>
      </c>
      <c r="BW118" s="161">
        <v>501.64441405995302</v>
      </c>
      <c r="BX118" s="161">
        <v>579.06336586035241</v>
      </c>
      <c r="BY118" s="161">
        <v>727.48351369720297</v>
      </c>
      <c r="BZ118" s="161">
        <v>843.51780799654796</v>
      </c>
      <c r="CA118" s="161">
        <v>1008.6013141373569</v>
      </c>
      <c r="CB118" s="161">
        <v>1190.3328911160124</v>
      </c>
      <c r="CC118" s="161">
        <v>1315.4074748253906</v>
      </c>
      <c r="CD118" s="161">
        <v>1395.5785817419769</v>
      </c>
      <c r="CE118" s="161">
        <v>1442.3283771740894</v>
      </c>
      <c r="CF118" s="162">
        <v>1493.6874652089664</v>
      </c>
    </row>
    <row r="119" spans="1:84" x14ac:dyDescent="0.35">
      <c r="A119" s="155"/>
      <c r="B119" s="59" t="s">
        <v>400</v>
      </c>
      <c r="C119" s="237" t="s">
        <v>261</v>
      </c>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v>220.3301866264635</v>
      </c>
      <c r="AI119" s="161">
        <v>183.42308982063039</v>
      </c>
      <c r="AJ119" s="161">
        <v>162.58010120978554</v>
      </c>
      <c r="AK119" s="161">
        <v>150.95423640015866</v>
      </c>
      <c r="AL119" s="161">
        <v>144.19365660503925</v>
      </c>
      <c r="AM119" s="161">
        <v>141.08146068062905</v>
      </c>
      <c r="AN119" s="161">
        <v>126.79225513723708</v>
      </c>
      <c r="AO119" s="161">
        <v>126.41668750236971</v>
      </c>
      <c r="AP119" s="161">
        <v>109.64016907369076</v>
      </c>
      <c r="AQ119" s="161">
        <v>104.03592972448972</v>
      </c>
      <c r="AR119" s="161">
        <v>94.711397731339673</v>
      </c>
      <c r="AS119" s="161">
        <v>83.868322455287185</v>
      </c>
      <c r="AT119" s="161">
        <v>80.181714233557571</v>
      </c>
      <c r="AU119" s="161">
        <v>75.644206138869976</v>
      </c>
      <c r="AV119" s="161">
        <v>73.042152605129303</v>
      </c>
      <c r="AW119" s="161">
        <v>72.223626878348711</v>
      </c>
      <c r="AX119" s="161">
        <v>68.161200333878767</v>
      </c>
      <c r="AY119" s="161">
        <v>68.119108868669045</v>
      </c>
      <c r="AZ119" s="161">
        <v>54.746076006889375</v>
      </c>
      <c r="BA119" s="161">
        <v>53.867496614702794</v>
      </c>
      <c r="BB119" s="161">
        <v>52.299793625386492</v>
      </c>
      <c r="BC119" s="161">
        <v>49.633212947920583</v>
      </c>
      <c r="BD119" s="161">
        <v>48.894010365579391</v>
      </c>
      <c r="BE119" s="161">
        <v>49.925265757940267</v>
      </c>
      <c r="BF119" s="161">
        <v>49.253409395628189</v>
      </c>
      <c r="BG119" s="161">
        <v>49.560748949754846</v>
      </c>
      <c r="BH119" s="161">
        <v>49.070503428185624</v>
      </c>
      <c r="BI119" s="161">
        <v>48.135117502184229</v>
      </c>
      <c r="BJ119" s="161">
        <v>52.359305413526606</v>
      </c>
      <c r="BK119" s="161">
        <v>59.378179023514029</v>
      </c>
      <c r="BL119" s="161">
        <v>65.160812562936954</v>
      </c>
      <c r="BM119" s="161">
        <v>68.099549598771233</v>
      </c>
      <c r="BN119" s="161">
        <v>81.442364850421157</v>
      </c>
      <c r="BO119" s="161">
        <v>86.186325273177687</v>
      </c>
      <c r="BP119" s="161">
        <v>101.48477277975844</v>
      </c>
      <c r="BQ119" s="161">
        <v>126.94799116748592</v>
      </c>
      <c r="BR119" s="161">
        <v>115.53585800291593</v>
      </c>
      <c r="BS119" s="161">
        <v>120.93623739926402</v>
      </c>
      <c r="BT119" s="161">
        <v>126.37024461368669</v>
      </c>
      <c r="BU119" s="161">
        <v>131.11997011955324</v>
      </c>
      <c r="BV119" s="161">
        <v>138.84676284119448</v>
      </c>
      <c r="BW119" s="161">
        <v>142.2864020258761</v>
      </c>
      <c r="BX119" s="161">
        <v>307.7061647986215</v>
      </c>
      <c r="BY119" s="161">
        <v>159.86223289648993</v>
      </c>
      <c r="BZ119" s="161">
        <v>191.06304336507122</v>
      </c>
      <c r="CA119" s="161">
        <v>200.13662446411783</v>
      </c>
      <c r="CB119" s="161">
        <v>215.92595059598221</v>
      </c>
      <c r="CC119" s="161">
        <v>220.15764034229898</v>
      </c>
      <c r="CD119" s="161">
        <v>221.67546907080865</v>
      </c>
      <c r="CE119" s="161">
        <v>221.63781159610997</v>
      </c>
      <c r="CF119" s="162">
        <v>221.41192008808329</v>
      </c>
    </row>
    <row r="120" spans="1:84" ht="26.25" customHeight="1" x14ac:dyDescent="0.35">
      <c r="A120" s="155"/>
      <c r="B120" s="61" t="s">
        <v>401</v>
      </c>
      <c r="C120" s="237" t="s">
        <v>264</v>
      </c>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v>0</v>
      </c>
      <c r="AI120" s="161">
        <v>0</v>
      </c>
      <c r="AJ120" s="161">
        <v>0</v>
      </c>
      <c r="AK120" s="161">
        <v>0</v>
      </c>
      <c r="AL120" s="161">
        <v>0</v>
      </c>
      <c r="AM120" s="161">
        <v>0</v>
      </c>
      <c r="AN120" s="161">
        <v>0</v>
      </c>
      <c r="AO120" s="161">
        <v>0</v>
      </c>
      <c r="AP120" s="161">
        <v>0</v>
      </c>
      <c r="AQ120" s="161">
        <v>0</v>
      </c>
      <c r="AR120" s="161">
        <v>0</v>
      </c>
      <c r="AS120" s="161">
        <v>0</v>
      </c>
      <c r="AT120" s="161">
        <v>0</v>
      </c>
      <c r="AU120" s="161">
        <v>0</v>
      </c>
      <c r="AV120" s="161">
        <v>0</v>
      </c>
      <c r="AW120" s="161">
        <v>0</v>
      </c>
      <c r="AX120" s="161">
        <v>0</v>
      </c>
      <c r="AY120" s="161">
        <v>0</v>
      </c>
      <c r="AZ120" s="161">
        <v>0</v>
      </c>
      <c r="BA120" s="161">
        <v>0</v>
      </c>
      <c r="BB120" s="161">
        <v>0</v>
      </c>
      <c r="BC120" s="161">
        <v>0</v>
      </c>
      <c r="BD120" s="161">
        <v>0</v>
      </c>
      <c r="BE120" s="161">
        <v>0</v>
      </c>
      <c r="BF120" s="161">
        <v>0</v>
      </c>
      <c r="BG120" s="161">
        <v>0</v>
      </c>
      <c r="BH120" s="161">
        <v>0</v>
      </c>
      <c r="BI120" s="161">
        <v>0</v>
      </c>
      <c r="BJ120" s="161">
        <v>0</v>
      </c>
      <c r="BK120" s="161">
        <v>0</v>
      </c>
      <c r="BL120" s="161">
        <v>14.244256930874185</v>
      </c>
      <c r="BM120" s="161">
        <v>0.35910880042501159</v>
      </c>
      <c r="BN120" s="161">
        <v>-2.4857007750032678</v>
      </c>
      <c r="BO120" s="161">
        <v>7.1115032926297781</v>
      </c>
      <c r="BP120" s="161">
        <v>2.761189757789924</v>
      </c>
      <c r="BQ120" s="161">
        <v>3.3784968391791788</v>
      </c>
      <c r="BR120" s="161">
        <v>2.3623772347226648</v>
      </c>
      <c r="BS120" s="161">
        <v>3.5801242928132893</v>
      </c>
      <c r="BT120" s="161">
        <v>2.4751030229992397</v>
      </c>
      <c r="BU120" s="161">
        <v>4.0911152924403922</v>
      </c>
      <c r="BV120" s="161">
        <v>3.5218410327555869</v>
      </c>
      <c r="BW120" s="161">
        <v>3.9589946337257977</v>
      </c>
      <c r="BX120" s="161">
        <v>1.9702422042489218</v>
      </c>
      <c r="BY120" s="161">
        <v>1.4461954943149506</v>
      </c>
      <c r="BZ120" s="161">
        <v>1.3825229647398523</v>
      </c>
      <c r="CA120" s="161">
        <v>1.2976027666912511</v>
      </c>
      <c r="CB120" s="161">
        <v>1.2872552300000002</v>
      </c>
      <c r="CC120" s="161">
        <v>1.2701316841105947</v>
      </c>
      <c r="CD120" s="161">
        <v>1.2483661386768363</v>
      </c>
      <c r="CE120" s="161">
        <v>1.2254152385228381</v>
      </c>
      <c r="CF120" s="162">
        <v>1.2021801759387394</v>
      </c>
    </row>
    <row r="121" spans="1:84" x14ac:dyDescent="0.35">
      <c r="A121" s="155"/>
      <c r="B121" s="39" t="s">
        <v>314</v>
      </c>
      <c r="C121" s="237" t="s">
        <v>270</v>
      </c>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v>0</v>
      </c>
      <c r="AI121" s="161">
        <v>0</v>
      </c>
      <c r="AJ121" s="161">
        <v>0</v>
      </c>
      <c r="AK121" s="161">
        <v>0</v>
      </c>
      <c r="AL121" s="161">
        <v>0</v>
      </c>
      <c r="AM121" s="161">
        <v>0</v>
      </c>
      <c r="AN121" s="161">
        <v>0</v>
      </c>
      <c r="AO121" s="161">
        <v>0</v>
      </c>
      <c r="AP121" s="161">
        <v>0</v>
      </c>
      <c r="AQ121" s="161">
        <v>0</v>
      </c>
      <c r="AR121" s="161">
        <v>0</v>
      </c>
      <c r="AS121" s="161">
        <v>0</v>
      </c>
      <c r="AT121" s="161">
        <v>0</v>
      </c>
      <c r="AU121" s="161">
        <v>0</v>
      </c>
      <c r="AV121" s="161">
        <v>0</v>
      </c>
      <c r="AW121" s="161">
        <v>0</v>
      </c>
      <c r="AX121" s="161">
        <v>0</v>
      </c>
      <c r="AY121" s="161">
        <v>0</v>
      </c>
      <c r="AZ121" s="161">
        <v>0</v>
      </c>
      <c r="BA121" s="161">
        <v>0</v>
      </c>
      <c r="BB121" s="161">
        <v>0</v>
      </c>
      <c r="BC121" s="161">
        <v>0</v>
      </c>
      <c r="BD121" s="161">
        <v>0</v>
      </c>
      <c r="BE121" s="161">
        <v>0</v>
      </c>
      <c r="BF121" s="161">
        <v>0</v>
      </c>
      <c r="BG121" s="161">
        <v>0</v>
      </c>
      <c r="BH121" s="161">
        <v>0</v>
      </c>
      <c r="BI121" s="161">
        <v>0</v>
      </c>
      <c r="BJ121" s="161">
        <v>0</v>
      </c>
      <c r="BK121" s="161">
        <v>0</v>
      </c>
      <c r="BL121" s="161">
        <v>0</v>
      </c>
      <c r="BM121" s="161">
        <v>0</v>
      </c>
      <c r="BN121" s="161">
        <v>0</v>
      </c>
      <c r="BO121" s="161">
        <v>0</v>
      </c>
      <c r="BP121" s="161">
        <v>0</v>
      </c>
      <c r="BQ121" s="161">
        <v>0</v>
      </c>
      <c r="BR121" s="161">
        <v>0</v>
      </c>
      <c r="BS121" s="161">
        <v>0</v>
      </c>
      <c r="BT121" s="161">
        <v>0</v>
      </c>
      <c r="BU121" s="161">
        <v>0</v>
      </c>
      <c r="BV121" s="161">
        <v>7.7627620761602385</v>
      </c>
      <c r="BW121" s="161">
        <v>8.706053761863787</v>
      </c>
      <c r="BX121" s="161">
        <v>0.50384755537152592</v>
      </c>
      <c r="BY121" s="161">
        <v>4.5609536176849605</v>
      </c>
      <c r="BZ121" s="161">
        <v>4.0210735015287344</v>
      </c>
      <c r="CA121" s="161">
        <v>2.6984891173801437</v>
      </c>
      <c r="CB121" s="161">
        <v>0.73939169284067818</v>
      </c>
      <c r="CC121" s="161">
        <v>0.99097477193595218</v>
      </c>
      <c r="CD121" s="161">
        <v>1.2688576630369466</v>
      </c>
      <c r="CE121" s="161">
        <v>1.5835270450565546</v>
      </c>
      <c r="CF121" s="162">
        <v>1.6565370284510954</v>
      </c>
    </row>
    <row r="122" spans="1:84" x14ac:dyDescent="0.35">
      <c r="A122" s="155"/>
      <c r="B122" s="61" t="s">
        <v>315</v>
      </c>
      <c r="C122" s="237" t="s">
        <v>270</v>
      </c>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v>0</v>
      </c>
      <c r="AI122" s="161">
        <v>0</v>
      </c>
      <c r="AJ122" s="161">
        <v>0</v>
      </c>
      <c r="AK122" s="161">
        <v>0</v>
      </c>
      <c r="AL122" s="161">
        <v>0</v>
      </c>
      <c r="AM122" s="161">
        <v>0</v>
      </c>
      <c r="AN122" s="161">
        <v>0</v>
      </c>
      <c r="AO122" s="161">
        <v>0</v>
      </c>
      <c r="AP122" s="161">
        <v>0</v>
      </c>
      <c r="AQ122" s="161">
        <v>0</v>
      </c>
      <c r="AR122" s="161">
        <v>0</v>
      </c>
      <c r="AS122" s="161">
        <v>0</v>
      </c>
      <c r="AT122" s="161">
        <v>0</v>
      </c>
      <c r="AU122" s="161">
        <v>0</v>
      </c>
      <c r="AV122" s="161">
        <v>0</v>
      </c>
      <c r="AW122" s="161">
        <v>0</v>
      </c>
      <c r="AX122" s="161">
        <v>0</v>
      </c>
      <c r="AY122" s="161">
        <v>0</v>
      </c>
      <c r="AZ122" s="161">
        <v>0</v>
      </c>
      <c r="BA122" s="161">
        <v>0</v>
      </c>
      <c r="BB122" s="161">
        <v>0</v>
      </c>
      <c r="BC122" s="161">
        <v>0</v>
      </c>
      <c r="BD122" s="161">
        <v>0</v>
      </c>
      <c r="BE122" s="161">
        <v>0</v>
      </c>
      <c r="BF122" s="161">
        <v>0</v>
      </c>
      <c r="BG122" s="161">
        <v>0</v>
      </c>
      <c r="BH122" s="161">
        <v>0</v>
      </c>
      <c r="BI122" s="161">
        <v>0</v>
      </c>
      <c r="BJ122" s="161">
        <v>0.3689689799949542</v>
      </c>
      <c r="BK122" s="161">
        <v>0</v>
      </c>
      <c r="BL122" s="161">
        <v>0</v>
      </c>
      <c r="BM122" s="161">
        <v>0</v>
      </c>
      <c r="BN122" s="161">
        <v>0</v>
      </c>
      <c r="BO122" s="161">
        <v>0</v>
      </c>
      <c r="BP122" s="161">
        <v>0</v>
      </c>
      <c r="BQ122" s="161">
        <v>0</v>
      </c>
      <c r="BR122" s="161">
        <v>0</v>
      </c>
      <c r="BS122" s="161">
        <v>6.5092761124492613E-3</v>
      </c>
      <c r="BT122" s="161">
        <v>9.5467642028390018E-3</v>
      </c>
      <c r="BU122" s="161">
        <v>4.3864650719849891E-3</v>
      </c>
      <c r="BV122" s="161">
        <v>4.9095395949246461E-3</v>
      </c>
      <c r="BW122" s="161">
        <v>5.0662386088787467E-3</v>
      </c>
      <c r="BX122" s="161">
        <v>2.5181101175166974E-3</v>
      </c>
      <c r="BY122" s="161">
        <v>2.3340985985837812E-3</v>
      </c>
      <c r="BZ122" s="161">
        <v>2.399926306795459E-3</v>
      </c>
      <c r="CA122" s="161">
        <v>1.922678136937424E-3</v>
      </c>
      <c r="CB122" s="161">
        <v>1.985051013984487E-3</v>
      </c>
      <c r="CC122" s="161">
        <v>1.8324607190743484E-3</v>
      </c>
      <c r="CD122" s="161">
        <v>1.6954062462005708E-3</v>
      </c>
      <c r="CE122" s="161">
        <v>1.6486340856151629E-3</v>
      </c>
      <c r="CF122" s="162">
        <v>1.6535523682218896E-3</v>
      </c>
    </row>
    <row r="123" spans="1:84" x14ac:dyDescent="0.35">
      <c r="A123" s="155"/>
      <c r="B123" s="39" t="s">
        <v>386</v>
      </c>
      <c r="C123" s="237" t="s">
        <v>261</v>
      </c>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v>1449.9631838392122</v>
      </c>
      <c r="AI123" s="161">
        <v>1206.648796385017</v>
      </c>
      <c r="AJ123" s="161">
        <v>1174.4615374446266</v>
      </c>
      <c r="AK123" s="161">
        <v>1231.77108653951</v>
      </c>
      <c r="AL123" s="161">
        <v>1234.009313225926</v>
      </c>
      <c r="AM123" s="161">
        <v>1214.4257725276188</v>
      </c>
      <c r="AN123" s="161">
        <v>1257.95798055197</v>
      </c>
      <c r="AO123" s="161">
        <v>1335.308636749116</v>
      </c>
      <c r="AP123" s="161">
        <v>1339.0798336141772</v>
      </c>
      <c r="AQ123" s="161">
        <v>1315.7546173809062</v>
      </c>
      <c r="AR123" s="161">
        <v>1284.5877253622846</v>
      </c>
      <c r="AS123" s="161">
        <v>1271.2965688789673</v>
      </c>
      <c r="AT123" s="161">
        <v>1522.3822180341074</v>
      </c>
      <c r="AU123" s="161">
        <v>1701.9102137873656</v>
      </c>
      <c r="AV123" s="161">
        <v>1966.3018858767571</v>
      </c>
      <c r="AW123" s="161">
        <v>2090.852397981545</v>
      </c>
      <c r="AX123" s="161">
        <v>1820.1180209882812</v>
      </c>
      <c r="AY123" s="161">
        <v>1929.4737322592441</v>
      </c>
      <c r="AZ123" s="161">
        <v>2057.3380824094238</v>
      </c>
      <c r="BA123" s="161">
        <v>1977.4257027074243</v>
      </c>
      <c r="BB123" s="161">
        <v>1905.9102839813768</v>
      </c>
      <c r="BC123" s="161">
        <v>1865.8110567971298</v>
      </c>
      <c r="BD123" s="161">
        <v>2104.9190624052621</v>
      </c>
      <c r="BE123" s="161">
        <v>1835.6914201310526</v>
      </c>
      <c r="BF123" s="161">
        <v>0</v>
      </c>
      <c r="BG123" s="161">
        <v>0</v>
      </c>
      <c r="BH123" s="161">
        <v>0</v>
      </c>
      <c r="BI123" s="161">
        <v>0</v>
      </c>
      <c r="BJ123" s="161">
        <v>0</v>
      </c>
      <c r="BK123" s="161">
        <v>0</v>
      </c>
      <c r="BL123" s="161">
        <v>0</v>
      </c>
      <c r="BM123" s="161">
        <v>0</v>
      </c>
      <c r="BN123" s="161">
        <v>0</v>
      </c>
      <c r="BO123" s="161">
        <v>0</v>
      </c>
      <c r="BP123" s="161">
        <v>0</v>
      </c>
      <c r="BQ123" s="161">
        <v>0</v>
      </c>
      <c r="BR123" s="161">
        <v>0</v>
      </c>
      <c r="BS123" s="161">
        <v>0</v>
      </c>
      <c r="BT123" s="161">
        <v>0</v>
      </c>
      <c r="BU123" s="161">
        <v>0</v>
      </c>
      <c r="BV123" s="161">
        <v>0</v>
      </c>
      <c r="BW123" s="161">
        <v>0</v>
      </c>
      <c r="BX123" s="161">
        <v>0</v>
      </c>
      <c r="BY123" s="161">
        <v>0</v>
      </c>
      <c r="BZ123" s="161">
        <v>0</v>
      </c>
      <c r="CA123" s="161">
        <v>0</v>
      </c>
      <c r="CB123" s="161">
        <v>0</v>
      </c>
      <c r="CC123" s="161">
        <v>0</v>
      </c>
      <c r="CD123" s="161">
        <v>0</v>
      </c>
      <c r="CE123" s="161">
        <v>0</v>
      </c>
      <c r="CF123" s="162">
        <v>0</v>
      </c>
    </row>
    <row r="124" spans="1:84" x14ac:dyDescent="0.35">
      <c r="A124" s="155"/>
      <c r="B124" s="39" t="s">
        <v>402</v>
      </c>
      <c r="C124" s="237" t="s">
        <v>261</v>
      </c>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v>0</v>
      </c>
      <c r="AI124" s="161">
        <v>0</v>
      </c>
      <c r="AJ124" s="161">
        <v>0</v>
      </c>
      <c r="AK124" s="161">
        <v>0</v>
      </c>
      <c r="AL124" s="161">
        <v>0</v>
      </c>
      <c r="AM124" s="161">
        <v>0</v>
      </c>
      <c r="AN124" s="161">
        <v>0</v>
      </c>
      <c r="AO124" s="161">
        <v>0</v>
      </c>
      <c r="AP124" s="161">
        <v>0</v>
      </c>
      <c r="AQ124" s="161">
        <v>0</v>
      </c>
      <c r="AR124" s="161">
        <v>0</v>
      </c>
      <c r="AS124" s="161">
        <v>0</v>
      </c>
      <c r="AT124" s="161">
        <v>0</v>
      </c>
      <c r="AU124" s="161">
        <v>0</v>
      </c>
      <c r="AV124" s="161">
        <v>0</v>
      </c>
      <c r="AW124" s="161">
        <v>0</v>
      </c>
      <c r="AX124" s="161">
        <v>0</v>
      </c>
      <c r="AY124" s="161">
        <v>0</v>
      </c>
      <c r="AZ124" s="161">
        <v>0</v>
      </c>
      <c r="BA124" s="161">
        <v>351.17120523294261</v>
      </c>
      <c r="BB124" s="161">
        <v>353.30891161344312</v>
      </c>
      <c r="BC124" s="161">
        <v>1361.969651220686</v>
      </c>
      <c r="BD124" s="161">
        <v>3105.2800248402982</v>
      </c>
      <c r="BE124" s="161">
        <v>2933.5242883411615</v>
      </c>
      <c r="BF124" s="161">
        <v>2910.7949244284691</v>
      </c>
      <c r="BG124" s="161">
        <v>3196.8125306996271</v>
      </c>
      <c r="BH124" s="161">
        <v>3179.3512628278063</v>
      </c>
      <c r="BI124" s="161">
        <v>3125.2622526196219</v>
      </c>
      <c r="BJ124" s="161">
        <v>3094.9745692583215</v>
      </c>
      <c r="BK124" s="161">
        <v>3104.6917428838174</v>
      </c>
      <c r="BL124" s="161">
        <v>3909.3702472986188</v>
      </c>
      <c r="BM124" s="161">
        <v>3905.904015857413</v>
      </c>
      <c r="BN124" s="161">
        <v>3868.2306679681587</v>
      </c>
      <c r="BO124" s="161">
        <v>2960.6163958356256</v>
      </c>
      <c r="BP124" s="161">
        <v>2900.2917309901022</v>
      </c>
      <c r="BQ124" s="161">
        <v>2840.2550366907935</v>
      </c>
      <c r="BR124" s="161">
        <v>2775.7326828551199</v>
      </c>
      <c r="BS124" s="161">
        <v>2698.9579328675563</v>
      </c>
      <c r="BT124" s="161">
        <v>2607.9449926405869</v>
      </c>
      <c r="BU124" s="161">
        <v>2534.7836295729512</v>
      </c>
      <c r="BV124" s="161">
        <v>2449.1027121758339</v>
      </c>
      <c r="BW124" s="161">
        <v>2366.4381707534208</v>
      </c>
      <c r="BX124" s="161">
        <v>2226.1628361215521</v>
      </c>
      <c r="BY124" s="161">
        <v>2263.4495730090398</v>
      </c>
      <c r="BZ124" s="161">
        <v>2111.309685391067</v>
      </c>
      <c r="CA124" s="161">
        <v>2044.1253708416459</v>
      </c>
      <c r="CB124" s="161">
        <v>1888.4354862241864</v>
      </c>
      <c r="CC124" s="161">
        <v>1901.8988717551063</v>
      </c>
      <c r="CD124" s="161">
        <v>1886.9684142334515</v>
      </c>
      <c r="CE124" s="161">
        <v>1847.5473508266</v>
      </c>
      <c r="CF124" s="162">
        <v>1826.3664139586706</v>
      </c>
    </row>
    <row r="125" spans="1:84" ht="24.75" customHeight="1" x14ac:dyDescent="0.35">
      <c r="A125" s="155"/>
      <c r="B125" s="106" t="s">
        <v>403</v>
      </c>
      <c r="C125" s="165"/>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f t="shared" ref="AH125:BW125" si="8">SUM(AH79:AH124)-AH112-AH111-AH95-AH92-AH80</f>
        <v>55634.007939085845</v>
      </c>
      <c r="AI125" s="123">
        <f t="shared" si="8"/>
        <v>54867.98843051539</v>
      </c>
      <c r="AJ125" s="123">
        <f t="shared" si="8"/>
        <v>55166.648330243363</v>
      </c>
      <c r="AK125" s="123">
        <f t="shared" si="8"/>
        <v>59086.921976882702</v>
      </c>
      <c r="AL125" s="123">
        <f t="shared" si="8"/>
        <v>61802.017413910107</v>
      </c>
      <c r="AM125" s="123">
        <f t="shared" si="8"/>
        <v>64109.891252397443</v>
      </c>
      <c r="AN125" s="123">
        <f t="shared" si="8"/>
        <v>64536.901520083105</v>
      </c>
      <c r="AO125" s="123">
        <f t="shared" si="8"/>
        <v>67165.826480378921</v>
      </c>
      <c r="AP125" s="123">
        <f t="shared" si="8"/>
        <v>69579.846644764984</v>
      </c>
      <c r="AQ125" s="123">
        <f t="shared" si="8"/>
        <v>69604.944040024377</v>
      </c>
      <c r="AR125" s="123">
        <f t="shared" si="8"/>
        <v>68310.949903351386</v>
      </c>
      <c r="AS125" s="123">
        <f t="shared" si="8"/>
        <v>68982.792562232833</v>
      </c>
      <c r="AT125" s="123">
        <f t="shared" si="8"/>
        <v>71025.115037828073</v>
      </c>
      <c r="AU125" s="123">
        <f t="shared" si="8"/>
        <v>74991.603110094991</v>
      </c>
      <c r="AV125" s="123">
        <f t="shared" si="8"/>
        <v>79592.194490729977</v>
      </c>
      <c r="AW125" s="123">
        <f t="shared" si="8"/>
        <v>83295.65980486742</v>
      </c>
      <c r="AX125" s="123">
        <f t="shared" si="8"/>
        <v>84037.293492474826</v>
      </c>
      <c r="AY125" s="123">
        <f t="shared" si="8"/>
        <v>84760.238075616842</v>
      </c>
      <c r="AZ125" s="123">
        <f t="shared" si="8"/>
        <v>86412.288390637928</v>
      </c>
      <c r="BA125" s="123">
        <f t="shared" si="8"/>
        <v>89800.221893867565</v>
      </c>
      <c r="BB125" s="123">
        <f t="shared" si="8"/>
        <v>92295.362148407105</v>
      </c>
      <c r="BC125" s="123">
        <f t="shared" si="8"/>
        <v>96673.8765468856</v>
      </c>
      <c r="BD125" s="123">
        <f t="shared" si="8"/>
        <v>101307.8236127303</v>
      </c>
      <c r="BE125" s="123">
        <f t="shared" si="8"/>
        <v>106894.95975518011</v>
      </c>
      <c r="BF125" s="123">
        <f t="shared" si="8"/>
        <v>108090.56000240619</v>
      </c>
      <c r="BG125" s="123">
        <f t="shared" si="8"/>
        <v>110743.54649848321</v>
      </c>
      <c r="BH125" s="123">
        <f t="shared" si="8"/>
        <v>115243.32284194368</v>
      </c>
      <c r="BI125" s="123">
        <f t="shared" si="8"/>
        <v>118870.13533681874</v>
      </c>
      <c r="BJ125" s="123">
        <f t="shared" si="8"/>
        <v>119692.44987088884</v>
      </c>
      <c r="BK125" s="123">
        <f t="shared" si="8"/>
        <v>124804.29181987459</v>
      </c>
      <c r="BL125" s="123">
        <f t="shared" si="8"/>
        <v>130830.8903764218</v>
      </c>
      <c r="BM125" s="123">
        <f t="shared" si="8"/>
        <v>137973.96716116855</v>
      </c>
      <c r="BN125" s="123">
        <f t="shared" si="8"/>
        <v>140645.22620048473</v>
      </c>
      <c r="BO125" s="123">
        <f t="shared" si="8"/>
        <v>143538.05701531281</v>
      </c>
      <c r="BP125" s="123">
        <f t="shared" si="8"/>
        <v>148615.30646853626</v>
      </c>
      <c r="BQ125" s="123">
        <f t="shared" si="8"/>
        <v>146900.0969070181</v>
      </c>
      <c r="BR125" s="123">
        <f t="shared" si="8"/>
        <v>149628.45290872449</v>
      </c>
      <c r="BS125" s="123">
        <f t="shared" si="8"/>
        <v>151297.7831128416</v>
      </c>
      <c r="BT125" s="123">
        <f t="shared" si="8"/>
        <v>149863.4788125178</v>
      </c>
      <c r="BU125" s="123">
        <f t="shared" si="8"/>
        <v>149598.16281204755</v>
      </c>
      <c r="BV125" s="123">
        <f t="shared" si="8"/>
        <v>149248.14754639409</v>
      </c>
      <c r="BW125" s="123">
        <f t="shared" si="8"/>
        <v>148496.30914797093</v>
      </c>
      <c r="BX125" s="123">
        <f t="shared" ref="BX125:CC125" si="9">SUM(BX79:BX124)-BX112-BX111-BX95-BX92-BX80</f>
        <v>142954.26939593733</v>
      </c>
      <c r="BY125" s="123">
        <f t="shared" si="9"/>
        <v>146360.14037960896</v>
      </c>
      <c r="BZ125" s="123">
        <f t="shared" si="9"/>
        <v>145008.59742951673</v>
      </c>
      <c r="CA125" s="123">
        <f t="shared" si="9"/>
        <v>152342.24855337752</v>
      </c>
      <c r="CB125" s="123">
        <f t="shared" si="9"/>
        <v>167598.59489275812</v>
      </c>
      <c r="CC125" s="123">
        <f t="shared" si="9"/>
        <v>174009.95922136403</v>
      </c>
      <c r="CD125" s="123">
        <f t="shared" ref="CD125:CF125" si="10">SUM(CD79:CD124)-CD112-CD111-CD95-CD92-CD80</f>
        <v>175770.40811505594</v>
      </c>
      <c r="CE125" s="123">
        <f t="shared" si="10"/>
        <v>174778.47670752124</v>
      </c>
      <c r="CF125" s="124">
        <f t="shared" si="10"/>
        <v>176500.63107249839</v>
      </c>
    </row>
    <row r="126" spans="1:84" x14ac:dyDescent="0.35">
      <c r="A126" s="155"/>
      <c r="B126" s="238" t="s">
        <v>371</v>
      </c>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f t="shared" ref="AH126:CF126" si="11">AH125-AH96-AH123-AH86-AH103</f>
        <v>53058.214608851442</v>
      </c>
      <c r="AI126" s="123">
        <f t="shared" si="11"/>
        <v>52514.116259789342</v>
      </c>
      <c r="AJ126" s="123">
        <f t="shared" si="11"/>
        <v>52683.398563120907</v>
      </c>
      <c r="AK126" s="123">
        <f t="shared" si="11"/>
        <v>56097.840618857648</v>
      </c>
      <c r="AL126" s="123">
        <f t="shared" si="11"/>
        <v>58540.169307065742</v>
      </c>
      <c r="AM126" s="123">
        <f t="shared" si="11"/>
        <v>60547.697032859389</v>
      </c>
      <c r="AN126" s="123">
        <f t="shared" si="11"/>
        <v>60593.500281831584</v>
      </c>
      <c r="AO126" s="123">
        <f t="shared" si="11"/>
        <v>62728.098660541917</v>
      </c>
      <c r="AP126" s="123">
        <f t="shared" si="11"/>
        <v>64679.976508182837</v>
      </c>
      <c r="AQ126" s="123">
        <f t="shared" si="11"/>
        <v>64453.917567962875</v>
      </c>
      <c r="AR126" s="123">
        <f t="shared" si="11"/>
        <v>63210.012197431046</v>
      </c>
      <c r="AS126" s="123">
        <f t="shared" si="11"/>
        <v>63316.984140156776</v>
      </c>
      <c r="AT126" s="123">
        <f t="shared" si="11"/>
        <v>64635.557784394143</v>
      </c>
      <c r="AU126" s="123">
        <f t="shared" si="11"/>
        <v>69162.90551057228</v>
      </c>
      <c r="AV126" s="123">
        <f t="shared" si="11"/>
        <v>72956.073544394822</v>
      </c>
      <c r="AW126" s="123">
        <f t="shared" si="11"/>
        <v>75940.819540284065</v>
      </c>
      <c r="AX126" s="123">
        <f t="shared" si="11"/>
        <v>76958.788322245993</v>
      </c>
      <c r="AY126" s="123">
        <f t="shared" si="11"/>
        <v>78086.448102175593</v>
      </c>
      <c r="AZ126" s="123">
        <f t="shared" si="11"/>
        <v>79830.456753034479</v>
      </c>
      <c r="BA126" s="123">
        <f t="shared" si="11"/>
        <v>83439.622375774416</v>
      </c>
      <c r="BB126" s="123">
        <f t="shared" si="11"/>
        <v>86197.951256220331</v>
      </c>
      <c r="BC126" s="123">
        <f t="shared" si="11"/>
        <v>90725.707354585611</v>
      </c>
      <c r="BD126" s="123">
        <f t="shared" si="11"/>
        <v>94564.902167546534</v>
      </c>
      <c r="BE126" s="123">
        <f t="shared" si="11"/>
        <v>100221.61670956005</v>
      </c>
      <c r="BF126" s="123">
        <f t="shared" si="11"/>
        <v>103971.66132903822</v>
      </c>
      <c r="BG126" s="123">
        <f t="shared" si="11"/>
        <v>106965.91378490538</v>
      </c>
      <c r="BH126" s="123">
        <f t="shared" si="11"/>
        <v>111575.19399888082</v>
      </c>
      <c r="BI126" s="123">
        <f t="shared" si="11"/>
        <v>115236.87911653655</v>
      </c>
      <c r="BJ126" s="123">
        <f t="shared" si="11"/>
        <v>115865.11439138079</v>
      </c>
      <c r="BK126" s="123">
        <f t="shared" si="11"/>
        <v>120970.61449393739</v>
      </c>
      <c r="BL126" s="123">
        <f t="shared" si="11"/>
        <v>126936.30110291198</v>
      </c>
      <c r="BM126" s="123">
        <f t="shared" si="11"/>
        <v>133991.25083517923</v>
      </c>
      <c r="BN126" s="123">
        <f>BN125-BN96-BN123-BN86-BN103</f>
        <v>136648.49907785901</v>
      </c>
      <c r="BO126" s="123">
        <f t="shared" si="11"/>
        <v>139661.28634974122</v>
      </c>
      <c r="BP126" s="123">
        <f t="shared" si="11"/>
        <v>144918.96452629621</v>
      </c>
      <c r="BQ126" s="123">
        <f t="shared" si="11"/>
        <v>146095.30616216731</v>
      </c>
      <c r="BR126" s="123">
        <f t="shared" si="11"/>
        <v>148826.0649393927</v>
      </c>
      <c r="BS126" s="123">
        <f t="shared" si="11"/>
        <v>150488.35491323448</v>
      </c>
      <c r="BT126" s="123">
        <f t="shared" si="11"/>
        <v>149064.66795621705</v>
      </c>
      <c r="BU126" s="123">
        <f t="shared" si="11"/>
        <v>148777.57689065408</v>
      </c>
      <c r="BV126" s="123">
        <f t="shared" si="11"/>
        <v>148673.7314137881</v>
      </c>
      <c r="BW126" s="123">
        <f t="shared" si="11"/>
        <v>148192.88635502066</v>
      </c>
      <c r="BX126" s="123">
        <f t="shared" si="11"/>
        <v>142954.26939593733</v>
      </c>
      <c r="BY126" s="123">
        <f t="shared" si="11"/>
        <v>146360.14037960896</v>
      </c>
      <c r="BZ126" s="123">
        <f t="shared" si="11"/>
        <v>145008.59742951673</v>
      </c>
      <c r="CA126" s="123">
        <f t="shared" si="11"/>
        <v>152342.24855337752</v>
      </c>
      <c r="CB126" s="123">
        <f t="shared" si="11"/>
        <v>167598.59489275812</v>
      </c>
      <c r="CC126" s="123">
        <f t="shared" si="11"/>
        <v>174009.95922136403</v>
      </c>
      <c r="CD126" s="123">
        <f t="shared" si="11"/>
        <v>175770.40811505594</v>
      </c>
      <c r="CE126" s="123">
        <f t="shared" si="11"/>
        <v>174778.47670752124</v>
      </c>
      <c r="CF126" s="124">
        <f t="shared" si="11"/>
        <v>176500.63107249839</v>
      </c>
    </row>
    <row r="127" spans="1:84" x14ac:dyDescent="0.35">
      <c r="A127" s="155"/>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4"/>
    </row>
    <row r="128" spans="1:84" s="106" customFormat="1" ht="26.25" customHeight="1" x14ac:dyDescent="0.35">
      <c r="A128" s="172"/>
      <c r="B128" s="106" t="s">
        <v>324</v>
      </c>
      <c r="C128" s="251"/>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246"/>
      <c r="AE128" s="246"/>
      <c r="AF128" s="246"/>
      <c r="AG128" s="246"/>
      <c r="AH128" s="246">
        <f t="shared" ref="AH128:CF128" si="12">SUM(AH16,AH75,AH125)</f>
        <v>94521.650062752859</v>
      </c>
      <c r="AI128" s="246">
        <f t="shared" si="12"/>
        <v>95670.732304093486</v>
      </c>
      <c r="AJ128" s="246">
        <f t="shared" si="12"/>
        <v>96940.781263615601</v>
      </c>
      <c r="AK128" s="246">
        <f t="shared" si="12"/>
        <v>107209.67270833024</v>
      </c>
      <c r="AL128" s="246">
        <f t="shared" si="12"/>
        <v>114014.14056808945</v>
      </c>
      <c r="AM128" s="246">
        <f t="shared" si="12"/>
        <v>121578.01545501527</v>
      </c>
      <c r="AN128" s="246">
        <f t="shared" si="12"/>
        <v>124357.38868691699</v>
      </c>
      <c r="AO128" s="246">
        <f t="shared" si="12"/>
        <v>128784.87289268852</v>
      </c>
      <c r="AP128" s="246">
        <f t="shared" si="12"/>
        <v>133102.15182470856</v>
      </c>
      <c r="AQ128" s="246">
        <f t="shared" si="12"/>
        <v>130768.02823021436</v>
      </c>
      <c r="AR128" s="246">
        <f t="shared" si="12"/>
        <v>124049.33396918949</v>
      </c>
      <c r="AS128" s="246">
        <f t="shared" si="12"/>
        <v>122053.96406352567</v>
      </c>
      <c r="AT128" s="246">
        <f t="shared" si="12"/>
        <v>126393.8982125482</v>
      </c>
      <c r="AU128" s="246">
        <f t="shared" si="12"/>
        <v>139939.43534903546</v>
      </c>
      <c r="AV128" s="246">
        <f t="shared" si="12"/>
        <v>154574.16044252837</v>
      </c>
      <c r="AW128" s="246">
        <f t="shared" si="12"/>
        <v>164628.10395242064</v>
      </c>
      <c r="AX128" s="246">
        <f t="shared" si="12"/>
        <v>166714.93142842801</v>
      </c>
      <c r="AY128" s="246">
        <f t="shared" si="12"/>
        <v>168914.10056505463</v>
      </c>
      <c r="AZ128" s="246">
        <f t="shared" si="12"/>
        <v>169842.58659701352</v>
      </c>
      <c r="BA128" s="246">
        <f t="shared" si="12"/>
        <v>171951.93438417828</v>
      </c>
      <c r="BB128" s="246">
        <f t="shared" si="12"/>
        <v>173663.87721106788</v>
      </c>
      <c r="BC128" s="246">
        <f t="shared" si="12"/>
        <v>177624.00272896863</v>
      </c>
      <c r="BD128" s="246">
        <f t="shared" si="12"/>
        <v>179957.6524759832</v>
      </c>
      <c r="BE128" s="246">
        <f t="shared" si="12"/>
        <v>186263.25925659464</v>
      </c>
      <c r="BF128" s="246">
        <f t="shared" si="12"/>
        <v>188261.167246314</v>
      </c>
      <c r="BG128" s="246">
        <f t="shared" si="12"/>
        <v>176547.03262520061</v>
      </c>
      <c r="BH128" s="246">
        <f t="shared" si="12"/>
        <v>179990.34270738682</v>
      </c>
      <c r="BI128" s="246">
        <f t="shared" si="12"/>
        <v>182589.64201532488</v>
      </c>
      <c r="BJ128" s="246">
        <f t="shared" si="12"/>
        <v>183096.2562189794</v>
      </c>
      <c r="BK128" s="246">
        <f t="shared" si="12"/>
        <v>189321.43048483579</v>
      </c>
      <c r="BL128" s="246">
        <f t="shared" si="12"/>
        <v>196514.25318532111</v>
      </c>
      <c r="BM128" s="246">
        <f t="shared" si="12"/>
        <v>211381.69323346543</v>
      </c>
      <c r="BN128" s="246">
        <f t="shared" si="12"/>
        <v>214981.61316552886</v>
      </c>
      <c r="BO128" s="246">
        <f t="shared" si="12"/>
        <v>218970.9472990967</v>
      </c>
      <c r="BP128" s="246">
        <f t="shared" si="12"/>
        <v>225294.34747718548</v>
      </c>
      <c r="BQ128" s="246">
        <f t="shared" si="12"/>
        <v>217793.50979016698</v>
      </c>
      <c r="BR128" s="246">
        <f t="shared" si="12"/>
        <v>220594.79737133556</v>
      </c>
      <c r="BS128" s="246">
        <f t="shared" si="12"/>
        <v>223594.67180815421</v>
      </c>
      <c r="BT128" s="246">
        <f t="shared" si="12"/>
        <v>221198.1430083391</v>
      </c>
      <c r="BU128" s="246">
        <f t="shared" si="12"/>
        <v>223136.32874861741</v>
      </c>
      <c r="BV128" s="246">
        <f t="shared" si="12"/>
        <v>225502.65518471054</v>
      </c>
      <c r="BW128" s="246">
        <f t="shared" si="12"/>
        <v>230726.93166650063</v>
      </c>
      <c r="BX128" s="246">
        <f t="shared" si="12"/>
        <v>242424.18869062135</v>
      </c>
      <c r="BY128" s="246">
        <f t="shared" si="12"/>
        <v>247823.80484475725</v>
      </c>
      <c r="BZ128" s="246">
        <f t="shared" si="12"/>
        <v>242542.52268970868</v>
      </c>
      <c r="CA128" s="246">
        <f t="shared" si="12"/>
        <v>258357.39061957464</v>
      </c>
      <c r="CB128" s="246">
        <f t="shared" si="12"/>
        <v>290497.76735929458</v>
      </c>
      <c r="CC128" s="246">
        <f t="shared" si="12"/>
        <v>301552.61156213575</v>
      </c>
      <c r="CD128" s="246">
        <f t="shared" si="12"/>
        <v>306557.36563073559</v>
      </c>
      <c r="CE128" s="246">
        <f t="shared" si="12"/>
        <v>308821.15815604618</v>
      </c>
      <c r="CF128" s="247">
        <f t="shared" si="12"/>
        <v>313805.91564666992</v>
      </c>
    </row>
    <row r="129" spans="1:84" x14ac:dyDescent="0.35">
      <c r="A129" s="155"/>
      <c r="B129" s="238" t="s">
        <v>371</v>
      </c>
      <c r="AH129" s="246">
        <f t="shared" ref="AH129:CF129" si="13">AH17+AH76+AH126</f>
        <v>77624.669396374273</v>
      </c>
      <c r="AI129" s="246">
        <f t="shared" si="13"/>
        <v>75335.834832919878</v>
      </c>
      <c r="AJ129" s="246">
        <f t="shared" si="13"/>
        <v>77748.261727636214</v>
      </c>
      <c r="AK129" s="246">
        <f t="shared" si="13"/>
        <v>86025.898822515373</v>
      </c>
      <c r="AL129" s="246">
        <f t="shared" si="13"/>
        <v>91561.506194952701</v>
      </c>
      <c r="AM129" s="246">
        <f t="shared" si="13"/>
        <v>97666.557187801824</v>
      </c>
      <c r="AN129" s="246">
        <f t="shared" si="13"/>
        <v>99510.103569345403</v>
      </c>
      <c r="AO129" s="246">
        <f t="shared" si="13"/>
        <v>103152.74955385947</v>
      </c>
      <c r="AP129" s="246">
        <f t="shared" si="13"/>
        <v>107041.64502885188</v>
      </c>
      <c r="AQ129" s="246">
        <f t="shared" si="13"/>
        <v>104996.68243022679</v>
      </c>
      <c r="AR129" s="246">
        <f t="shared" si="13"/>
        <v>99759.71042777854</v>
      </c>
      <c r="AS129" s="246">
        <f t="shared" si="13"/>
        <v>97732.312394980443</v>
      </c>
      <c r="AT129" s="246">
        <f t="shared" si="13"/>
        <v>101495.23176093848</v>
      </c>
      <c r="AU129" s="246">
        <f t="shared" si="13"/>
        <v>114343.0087199038</v>
      </c>
      <c r="AV129" s="246">
        <f t="shared" si="13"/>
        <v>125274.27593270558</v>
      </c>
      <c r="AW129" s="246">
        <f t="shared" si="13"/>
        <v>133070.14627550691</v>
      </c>
      <c r="AX129" s="246">
        <f t="shared" si="13"/>
        <v>135186.14067221381</v>
      </c>
      <c r="AY129" s="246">
        <f t="shared" si="13"/>
        <v>137354.60481179142</v>
      </c>
      <c r="AZ129" s="246">
        <f t="shared" si="13"/>
        <v>138004.14072900632</v>
      </c>
      <c r="BA129" s="246">
        <f t="shared" si="13"/>
        <v>139820.79233434016</v>
      </c>
      <c r="BB129" s="246">
        <f t="shared" si="13"/>
        <v>141559.85941400292</v>
      </c>
      <c r="BC129" s="246">
        <f t="shared" si="13"/>
        <v>144821.28273220302</v>
      </c>
      <c r="BD129" s="246">
        <f t="shared" si="13"/>
        <v>148438.74433434871</v>
      </c>
      <c r="BE129" s="246">
        <f t="shared" si="13"/>
        <v>154423.10569245744</v>
      </c>
      <c r="BF129" s="246">
        <f t="shared" si="13"/>
        <v>159493.6596161949</v>
      </c>
      <c r="BG129" s="246">
        <f t="shared" si="13"/>
        <v>163278.01040270587</v>
      </c>
      <c r="BH129" s="246">
        <f t="shared" si="13"/>
        <v>167979.38641063721</v>
      </c>
      <c r="BI129" s="246">
        <f t="shared" si="13"/>
        <v>171889.87256121365</v>
      </c>
      <c r="BJ129" s="246">
        <f t="shared" si="13"/>
        <v>173126.26146478317</v>
      </c>
      <c r="BK129" s="246">
        <f t="shared" si="13"/>
        <v>179912.60747808736</v>
      </c>
      <c r="BL129" s="246">
        <f t="shared" si="13"/>
        <v>187513.73525192609</v>
      </c>
      <c r="BM129" s="246">
        <f t="shared" si="13"/>
        <v>202636.01273333427</v>
      </c>
      <c r="BN129" s="246">
        <f t="shared" si="13"/>
        <v>206380.01637804019</v>
      </c>
      <c r="BO129" s="246">
        <f t="shared" si="13"/>
        <v>210765.59063807069</v>
      </c>
      <c r="BP129" s="246">
        <f t="shared" si="13"/>
        <v>217448.43898182537</v>
      </c>
      <c r="BQ129" s="246">
        <f t="shared" si="13"/>
        <v>216760.21365701495</v>
      </c>
      <c r="BR129" s="246">
        <f t="shared" si="13"/>
        <v>219635.72968600123</v>
      </c>
      <c r="BS129" s="246">
        <f t="shared" si="13"/>
        <v>222680.8025296421</v>
      </c>
      <c r="BT129" s="246">
        <f t="shared" si="13"/>
        <v>220324.00898552226</v>
      </c>
      <c r="BU129" s="246">
        <f t="shared" si="13"/>
        <v>222262.3435028377</v>
      </c>
      <c r="BV129" s="246">
        <f t="shared" si="13"/>
        <v>224888.12641181611</v>
      </c>
      <c r="BW129" s="246">
        <f t="shared" si="13"/>
        <v>230402.33668555078</v>
      </c>
      <c r="BX129" s="246">
        <f t="shared" si="13"/>
        <v>242411.93283844873</v>
      </c>
      <c r="BY129" s="246">
        <f t="shared" si="13"/>
        <v>247816.29492751288</v>
      </c>
      <c r="BZ129" s="246">
        <f t="shared" si="13"/>
        <v>242538.31218617473</v>
      </c>
      <c r="CA129" s="246">
        <f t="shared" si="13"/>
        <v>258355.11022712069</v>
      </c>
      <c r="CB129" s="246">
        <f t="shared" si="13"/>
        <v>290497.37591018691</v>
      </c>
      <c r="CC129" s="246">
        <f t="shared" si="13"/>
        <v>301552.61156213575</v>
      </c>
      <c r="CD129" s="246">
        <f t="shared" si="13"/>
        <v>306557.36563073559</v>
      </c>
      <c r="CE129" s="246">
        <f t="shared" si="13"/>
        <v>308821.15815604618</v>
      </c>
      <c r="CF129" s="247">
        <f t="shared" si="13"/>
        <v>313805.91564666992</v>
      </c>
    </row>
    <row r="130" spans="1:84" x14ac:dyDescent="0.35">
      <c r="A130" s="155"/>
      <c r="B130" s="238"/>
      <c r="AH130" s="246"/>
      <c r="AI130" s="246"/>
      <c r="AJ130" s="246"/>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c r="BJ130" s="246"/>
      <c r="BK130" s="246"/>
      <c r="BL130" s="246"/>
      <c r="BM130" s="246"/>
      <c r="BN130" s="246"/>
      <c r="BO130" s="246"/>
      <c r="BP130" s="246"/>
      <c r="BQ130" s="246"/>
      <c r="BR130" s="246"/>
      <c r="BS130" s="246"/>
      <c r="BT130" s="246"/>
      <c r="BU130" s="246"/>
      <c r="BV130" s="246"/>
      <c r="BW130" s="246"/>
      <c r="BX130" s="246"/>
      <c r="BY130" s="246"/>
      <c r="BZ130" s="246"/>
      <c r="CA130" s="246"/>
      <c r="CB130" s="246"/>
      <c r="CC130" s="246"/>
      <c r="CD130" s="246"/>
      <c r="CE130" s="246"/>
      <c r="CF130" s="247"/>
    </row>
    <row r="131" spans="1:84" x14ac:dyDescent="0.35">
      <c r="A131" s="155"/>
      <c r="B131" s="238"/>
      <c r="AH131" s="246"/>
      <c r="AI131" s="246"/>
      <c r="AJ131" s="246"/>
      <c r="AK131" s="246"/>
      <c r="AL131" s="246"/>
      <c r="AM131" s="246"/>
      <c r="AN131" s="246"/>
      <c r="AO131" s="246"/>
      <c r="AP131" s="246"/>
      <c r="AQ131" s="246"/>
      <c r="AR131" s="246"/>
      <c r="AS131" s="246"/>
      <c r="AT131" s="246"/>
      <c r="AU131" s="246"/>
      <c r="AV131" s="246"/>
      <c r="AW131" s="246"/>
      <c r="AX131" s="246"/>
      <c r="AY131" s="246"/>
      <c r="AZ131" s="246"/>
      <c r="BA131" s="246"/>
      <c r="BB131" s="246"/>
      <c r="BC131" s="246"/>
      <c r="BD131" s="246"/>
      <c r="BE131" s="246"/>
      <c r="BF131" s="246"/>
      <c r="BG131" s="246"/>
      <c r="BH131" s="246"/>
      <c r="BI131" s="246"/>
      <c r="BJ131" s="246"/>
      <c r="BK131" s="246"/>
      <c r="BL131" s="246"/>
      <c r="BM131" s="246"/>
      <c r="BN131" s="246"/>
      <c r="BO131" s="246"/>
      <c r="BP131" s="246"/>
      <c r="BQ131" s="246"/>
      <c r="BR131" s="246"/>
      <c r="BS131" s="246"/>
      <c r="BT131" s="246"/>
      <c r="BU131" s="246"/>
      <c r="BV131" s="246"/>
      <c r="BW131" s="246"/>
      <c r="BX131" s="246"/>
      <c r="BY131" s="246"/>
      <c r="BZ131" s="246"/>
      <c r="CA131" s="246"/>
      <c r="CB131" s="246"/>
      <c r="CC131" s="246"/>
      <c r="CD131" s="246"/>
      <c r="CE131" s="246"/>
      <c r="CF131" s="247"/>
    </row>
    <row r="132" spans="1:84" s="106" customFormat="1" x14ac:dyDescent="0.35">
      <c r="A132" s="172"/>
      <c r="B132" s="248" t="s">
        <v>325</v>
      </c>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43">
        <f>SUM(AH133:AH135)</f>
        <v>61864.428304261426</v>
      </c>
      <c r="AI132" s="43">
        <f t="shared" ref="AI132:CF132" si="14">SUM(AI133:AI135)</f>
        <v>60395.38742995428</v>
      </c>
      <c r="AJ132" s="43">
        <f t="shared" si="14"/>
        <v>61757.462874056167</v>
      </c>
      <c r="AK132" s="43">
        <f t="shared" si="14"/>
        <v>64841.955291969374</v>
      </c>
      <c r="AL132" s="43">
        <f t="shared" si="14"/>
        <v>65180.52856898585</v>
      </c>
      <c r="AM132" s="43">
        <f t="shared" si="14"/>
        <v>67596.990374399276</v>
      </c>
      <c r="AN132" s="43">
        <f t="shared" si="14"/>
        <v>67205.399008090491</v>
      </c>
      <c r="AO132" s="43">
        <f t="shared" si="14"/>
        <v>68475.783182238592</v>
      </c>
      <c r="AP132" s="43">
        <f t="shared" si="14"/>
        <v>70956.880600067554</v>
      </c>
      <c r="AQ132" s="43">
        <f t="shared" si="14"/>
        <v>70047.659176152913</v>
      </c>
      <c r="AR132" s="43">
        <f t="shared" si="14"/>
        <v>66992.695500335642</v>
      </c>
      <c r="AS132" s="43">
        <f t="shared" si="14"/>
        <v>65758.207551070052</v>
      </c>
      <c r="AT132" s="43">
        <f t="shared" si="14"/>
        <v>66622.601509197833</v>
      </c>
      <c r="AU132" s="43">
        <f t="shared" si="14"/>
        <v>72427.095441620055</v>
      </c>
      <c r="AV132" s="43">
        <f t="shared" si="14"/>
        <v>74484.10808425193</v>
      </c>
      <c r="AW132" s="43">
        <f t="shared" si="14"/>
        <v>76616.122070006051</v>
      </c>
      <c r="AX132" s="43">
        <f t="shared" si="14"/>
        <v>75784.386072084802</v>
      </c>
      <c r="AY132" s="43">
        <f t="shared" si="14"/>
        <v>75458.808727896248</v>
      </c>
      <c r="AZ132" s="43">
        <f t="shared" si="14"/>
        <v>76045.517356491764</v>
      </c>
      <c r="BA132" s="43">
        <f t="shared" si="14"/>
        <v>78198.92356248229</v>
      </c>
      <c r="BB132" s="43">
        <f t="shared" si="14"/>
        <v>81025.538399709141</v>
      </c>
      <c r="BC132" s="43">
        <f t="shared" si="14"/>
        <v>83789.488285587984</v>
      </c>
      <c r="BD132" s="43">
        <f t="shared" si="14"/>
        <v>84842.792273436338</v>
      </c>
      <c r="BE132" s="43">
        <f t="shared" si="14"/>
        <v>89186.959870918276</v>
      </c>
      <c r="BF132" s="43">
        <f t="shared" si="14"/>
        <v>91630.806009800304</v>
      </c>
      <c r="BG132" s="43">
        <f t="shared" si="14"/>
        <v>93587.128477298349</v>
      </c>
      <c r="BH132" s="43">
        <f t="shared" si="14"/>
        <v>94632.562262185544</v>
      </c>
      <c r="BI132" s="43">
        <f t="shared" si="14"/>
        <v>96064.103595224064</v>
      </c>
      <c r="BJ132" s="43">
        <f t="shared" si="14"/>
        <v>96963.319147789342</v>
      </c>
      <c r="BK132" s="43">
        <f t="shared" si="14"/>
        <v>101095.60497820753</v>
      </c>
      <c r="BL132" s="43">
        <f t="shared" si="14"/>
        <v>105194.62135006452</v>
      </c>
      <c r="BM132" s="43">
        <f t="shared" si="14"/>
        <v>111136.37069967622</v>
      </c>
      <c r="BN132" s="43">
        <f t="shared" si="14"/>
        <v>112627.81402295158</v>
      </c>
      <c r="BO132" s="43">
        <f t="shared" si="14"/>
        <v>116402.90342315219</v>
      </c>
      <c r="BP132" s="43">
        <f t="shared" si="14"/>
        <v>120918.7947888122</v>
      </c>
      <c r="BQ132" s="43">
        <f t="shared" si="14"/>
        <v>121649.05175412598</v>
      </c>
      <c r="BR132" s="43">
        <f t="shared" si="14"/>
        <v>123937.95932300559</v>
      </c>
      <c r="BS132" s="43">
        <f t="shared" si="14"/>
        <v>127054.08900991153</v>
      </c>
      <c r="BT132" s="43">
        <f t="shared" si="14"/>
        <v>127113.69618916683</v>
      </c>
      <c r="BU132" s="43">
        <f t="shared" si="14"/>
        <v>127841.18453124925</v>
      </c>
      <c r="BV132" s="43">
        <f t="shared" si="14"/>
        <v>128597.37238956678</v>
      </c>
      <c r="BW132" s="43">
        <f t="shared" si="14"/>
        <v>128146.76937270799</v>
      </c>
      <c r="BX132" s="43">
        <f t="shared" si="14"/>
        <v>125619.97717394326</v>
      </c>
      <c r="BY132" s="43">
        <f t="shared" si="14"/>
        <v>128736.47250320629</v>
      </c>
      <c r="BZ132" s="43">
        <f t="shared" si="14"/>
        <v>127386.28262766293</v>
      </c>
      <c r="CA132" s="43">
        <f t="shared" si="14"/>
        <v>133638.48624859832</v>
      </c>
      <c r="CB132" s="43">
        <f t="shared" si="14"/>
        <v>147365.46393910845</v>
      </c>
      <c r="CC132" s="43">
        <f t="shared" si="14"/>
        <v>153205.45383915614</v>
      </c>
      <c r="CD132" s="43">
        <f t="shared" si="14"/>
        <v>155075.41365839288</v>
      </c>
      <c r="CE132" s="43">
        <f t="shared" si="14"/>
        <v>154989.57533645738</v>
      </c>
      <c r="CF132" s="44">
        <f t="shared" si="14"/>
        <v>156572.72994616284</v>
      </c>
    </row>
    <row r="133" spans="1:84" x14ac:dyDescent="0.35">
      <c r="A133" s="155"/>
      <c r="B133" s="10" t="s">
        <v>404</v>
      </c>
      <c r="AH133" s="161">
        <f t="shared" ref="AH133:BJ133" si="15">SUMIF($C$6:$C$15,"(C)",AH$6:AH$15)</f>
        <v>11.909739817646676</v>
      </c>
      <c r="AI133" s="161">
        <f t="shared" si="15"/>
        <v>10.190171656701688</v>
      </c>
      <c r="AJ133" s="161">
        <f t="shared" si="15"/>
        <v>8.556847432093976</v>
      </c>
      <c r="AK133" s="161">
        <f t="shared" si="15"/>
        <v>7.7412428923158281</v>
      </c>
      <c r="AL133" s="161">
        <f t="shared" si="15"/>
        <v>7.2096828302519631</v>
      </c>
      <c r="AM133" s="161">
        <f t="shared" si="15"/>
        <v>6.882022472225807</v>
      </c>
      <c r="AN133" s="161">
        <f t="shared" si="15"/>
        <v>6.5021669301147211</v>
      </c>
      <c r="AO133" s="161">
        <f t="shared" si="15"/>
        <v>3.0833338415212124</v>
      </c>
      <c r="AP133" s="161">
        <f t="shared" si="15"/>
        <v>5.9264956256049057</v>
      </c>
      <c r="AQ133" s="161">
        <f t="shared" si="15"/>
        <v>4.0153825489831032</v>
      </c>
      <c r="AR133" s="161">
        <f t="shared" si="15"/>
        <v>3.5444351795823414</v>
      </c>
      <c r="AS133" s="161">
        <f t="shared" si="15"/>
        <v>3.2870036423484836</v>
      </c>
      <c r="AT133" s="161">
        <f t="shared" si="15"/>
        <v>3.4709826893367879</v>
      </c>
      <c r="AU133" s="161">
        <f t="shared" si="15"/>
        <v>3.1047050008448025</v>
      </c>
      <c r="AV133" s="161">
        <f t="shared" si="15"/>
        <v>4.1078765314172045</v>
      </c>
      <c r="AW133" s="161">
        <f t="shared" si="15"/>
        <v>1.9970034529212164</v>
      </c>
      <c r="AX133" s="161">
        <f t="shared" si="15"/>
        <v>1.9645261797866833</v>
      </c>
      <c r="AY133" s="161">
        <f t="shared" si="15"/>
        <v>3.2769527984061337</v>
      </c>
      <c r="AZ133" s="161">
        <f t="shared" si="15"/>
        <v>2.7552608816251136</v>
      </c>
      <c r="BA133" s="161">
        <f t="shared" si="15"/>
        <v>2.8957256327433161</v>
      </c>
      <c r="BB133" s="161">
        <f t="shared" si="15"/>
        <v>3.2292124139093743</v>
      </c>
      <c r="BC133" s="161">
        <f t="shared" si="15"/>
        <v>2.4370970985375608</v>
      </c>
      <c r="BD133" s="161">
        <f t="shared" si="15"/>
        <v>2.5775733598671633</v>
      </c>
      <c r="BE133" s="161">
        <f t="shared" si="15"/>
        <v>2.8215958431958503</v>
      </c>
      <c r="BF133" s="161">
        <f t="shared" si="15"/>
        <v>2.7321201283220509</v>
      </c>
      <c r="BG133" s="161">
        <f t="shared" si="15"/>
        <v>0</v>
      </c>
      <c r="BH133" s="161">
        <f t="shared" si="15"/>
        <v>0</v>
      </c>
      <c r="BI133" s="161">
        <f t="shared" si="15"/>
        <v>0</v>
      </c>
      <c r="BJ133" s="161">
        <f t="shared" si="15"/>
        <v>0</v>
      </c>
      <c r="BK133" s="161">
        <f>SUMIF($C$6:$C$15,"(C)",BK$6:BK$15)</f>
        <v>0</v>
      </c>
      <c r="BL133" s="161">
        <f t="shared" ref="BL133:CF133" si="16">SUMIF($C$6:$C$15,"(C)",BL$6:BL$15)</f>
        <v>0</v>
      </c>
      <c r="BM133" s="161">
        <f t="shared" si="16"/>
        <v>0</v>
      </c>
      <c r="BN133" s="161">
        <f t="shared" si="16"/>
        <v>0</v>
      </c>
      <c r="BO133" s="161">
        <f t="shared" si="16"/>
        <v>0</v>
      </c>
      <c r="BP133" s="161">
        <f t="shared" si="16"/>
        <v>0</v>
      </c>
      <c r="BQ133" s="161">
        <f t="shared" si="16"/>
        <v>0</v>
      </c>
      <c r="BR133" s="161">
        <f t="shared" si="16"/>
        <v>0</v>
      </c>
      <c r="BS133" s="161">
        <f t="shared" si="16"/>
        <v>0</v>
      </c>
      <c r="BT133" s="161">
        <f t="shared" si="16"/>
        <v>0</v>
      </c>
      <c r="BU133" s="161">
        <f t="shared" si="16"/>
        <v>0</v>
      </c>
      <c r="BV133" s="161">
        <f t="shared" si="16"/>
        <v>0</v>
      </c>
      <c r="BW133" s="161">
        <f t="shared" si="16"/>
        <v>0</v>
      </c>
      <c r="BX133" s="161">
        <f t="shared" si="16"/>
        <v>0</v>
      </c>
      <c r="BY133" s="161">
        <f t="shared" si="16"/>
        <v>0</v>
      </c>
      <c r="BZ133" s="161">
        <f t="shared" si="16"/>
        <v>0</v>
      </c>
      <c r="CA133" s="161">
        <f t="shared" si="16"/>
        <v>0</v>
      </c>
      <c r="CB133" s="161">
        <f t="shared" si="16"/>
        <v>0</v>
      </c>
      <c r="CC133" s="161">
        <f t="shared" si="16"/>
        <v>0</v>
      </c>
      <c r="CD133" s="161">
        <f t="shared" si="16"/>
        <v>0</v>
      </c>
      <c r="CE133" s="161">
        <f t="shared" si="16"/>
        <v>0</v>
      </c>
      <c r="CF133" s="162">
        <f t="shared" si="16"/>
        <v>0</v>
      </c>
    </row>
    <row r="134" spans="1:84" x14ac:dyDescent="0.35">
      <c r="A134" s="155"/>
      <c r="B134" s="10" t="s">
        <v>405</v>
      </c>
      <c r="AH134" s="161">
        <f t="shared" ref="AH134:CF134" si="17">SUMIF($C$20:$C$74,"(C)",AH$20:AH$74)</f>
        <v>15786.814357709683</v>
      </c>
      <c r="AI134" s="161">
        <f t="shared" si="17"/>
        <v>14532.940984567636</v>
      </c>
      <c r="AJ134" s="161">
        <f t="shared" si="17"/>
        <v>15879.007973533935</v>
      </c>
      <c r="AK134" s="161">
        <f t="shared" si="17"/>
        <v>17100.5130639448</v>
      </c>
      <c r="AL134" s="161">
        <f t="shared" si="17"/>
        <v>15592.072908741036</v>
      </c>
      <c r="AM134" s="161">
        <f t="shared" si="17"/>
        <v>16568.399464848811</v>
      </c>
      <c r="AN134" s="161">
        <f t="shared" si="17"/>
        <v>16857.366573856947</v>
      </c>
      <c r="AO134" s="161">
        <f t="shared" si="17"/>
        <v>16651.371779145597</v>
      </c>
      <c r="AP134" s="161">
        <f t="shared" si="17"/>
        <v>17597.696384160845</v>
      </c>
      <c r="AQ134" s="161">
        <f t="shared" si="17"/>
        <v>16962.665756245187</v>
      </c>
      <c r="AR134" s="161">
        <f t="shared" si="17"/>
        <v>15978.749438306479</v>
      </c>
      <c r="AS134" s="161">
        <f t="shared" si="17"/>
        <v>14978.513595265977</v>
      </c>
      <c r="AT134" s="161">
        <f t="shared" si="17"/>
        <v>15314.118945135449</v>
      </c>
      <c r="AU134" s="161">
        <f t="shared" si="17"/>
        <v>17961.131663027176</v>
      </c>
      <c r="AV134" s="161">
        <f t="shared" si="17"/>
        <v>19067.242885430023</v>
      </c>
      <c r="AW134" s="161">
        <f t="shared" si="17"/>
        <v>19755.44393949812</v>
      </c>
      <c r="AX134" s="161">
        <f t="shared" si="17"/>
        <v>18750.160223055529</v>
      </c>
      <c r="AY134" s="161">
        <f t="shared" si="17"/>
        <v>17853.895879787357</v>
      </c>
      <c r="AZ134" s="161">
        <f t="shared" si="17"/>
        <v>16601.075572976544</v>
      </c>
      <c r="BA134" s="161">
        <f t="shared" si="17"/>
        <v>15898.300413289066</v>
      </c>
      <c r="BB134" s="161">
        <f t="shared" si="17"/>
        <v>15904.818512908365</v>
      </c>
      <c r="BC134" s="161">
        <f t="shared" si="17"/>
        <v>15602.00565349273</v>
      </c>
      <c r="BD134" s="161">
        <f t="shared" si="17"/>
        <v>15684.924592678268</v>
      </c>
      <c r="BE134" s="161">
        <f t="shared" si="17"/>
        <v>15630.792408792708</v>
      </c>
      <c r="BF134" s="161">
        <f t="shared" si="17"/>
        <v>15527.060775602351</v>
      </c>
      <c r="BG134" s="161">
        <f t="shared" si="17"/>
        <v>15617.34139789945</v>
      </c>
      <c r="BH134" s="161">
        <f t="shared" si="17"/>
        <v>15222.389285396201</v>
      </c>
      <c r="BI134" s="161">
        <f t="shared" si="17"/>
        <v>14648.806764107874</v>
      </c>
      <c r="BJ134" s="161">
        <f t="shared" si="17"/>
        <v>14246.839475702536</v>
      </c>
      <c r="BK134" s="161">
        <f t="shared" si="17"/>
        <v>14474.220208536422</v>
      </c>
      <c r="BL134" s="161">
        <f t="shared" si="17"/>
        <v>14813.85817954756</v>
      </c>
      <c r="BM134" s="161">
        <f t="shared" si="17"/>
        <v>15415.724466560037</v>
      </c>
      <c r="BN134" s="161">
        <f t="shared" si="17"/>
        <v>14575.139744959126</v>
      </c>
      <c r="BO134" s="161">
        <f t="shared" si="17"/>
        <v>14116.904554822826</v>
      </c>
      <c r="BP134" s="161">
        <f t="shared" si="17"/>
        <v>12855.319520970095</v>
      </c>
      <c r="BQ134" s="161">
        <f t="shared" si="17"/>
        <v>11283.749450405421</v>
      </c>
      <c r="BR134" s="161">
        <f t="shared" si="17"/>
        <v>10430.231494391695</v>
      </c>
      <c r="BS134" s="161">
        <f t="shared" si="17"/>
        <v>10652.475495123825</v>
      </c>
      <c r="BT134" s="161">
        <f t="shared" si="17"/>
        <v>10497.76121495438</v>
      </c>
      <c r="BU134" s="161">
        <f t="shared" si="17"/>
        <v>10248.33957605973</v>
      </c>
      <c r="BV134" s="161">
        <f t="shared" si="17"/>
        <v>9835.132808347902</v>
      </c>
      <c r="BW134" s="161">
        <f t="shared" si="17"/>
        <v>9670.0829524713699</v>
      </c>
      <c r="BX134" s="161">
        <f t="shared" si="17"/>
        <v>9779.9693253255537</v>
      </c>
      <c r="BY134" s="161">
        <f t="shared" si="17"/>
        <v>9286.7678653062558</v>
      </c>
      <c r="BZ134" s="161">
        <f t="shared" si="17"/>
        <v>8727.0151870259742</v>
      </c>
      <c r="CA134" s="161">
        <f t="shared" si="17"/>
        <v>8641.1031036487075</v>
      </c>
      <c r="CB134" s="161">
        <f t="shared" si="17"/>
        <v>9360.6805675827236</v>
      </c>
      <c r="CC134" s="161">
        <f t="shared" si="17"/>
        <v>9251.7131355713136</v>
      </c>
      <c r="CD134" s="161">
        <f t="shared" si="17"/>
        <v>9207.8253586097526</v>
      </c>
      <c r="CE134" s="161">
        <f t="shared" si="17"/>
        <v>9217.0682775502501</v>
      </c>
      <c r="CF134" s="162">
        <f t="shared" si="17"/>
        <v>9134.139387588355</v>
      </c>
    </row>
    <row r="135" spans="1:84" x14ac:dyDescent="0.35">
      <c r="A135" s="155"/>
      <c r="B135" s="61" t="s">
        <v>406</v>
      </c>
      <c r="AH135" s="161">
        <f t="shared" ref="AH135:CF135" si="18">SUMIF($C$79:$C$124,"(C)",AH$79:AH$124)</f>
        <v>46065.704206734095</v>
      </c>
      <c r="AI135" s="161">
        <f t="shared" si="18"/>
        <v>45852.256273729945</v>
      </c>
      <c r="AJ135" s="161">
        <f t="shared" si="18"/>
        <v>45869.898053090139</v>
      </c>
      <c r="AK135" s="161">
        <f t="shared" si="18"/>
        <v>47733.700985132258</v>
      </c>
      <c r="AL135" s="161">
        <f t="shared" si="18"/>
        <v>49581.245977414561</v>
      </c>
      <c r="AM135" s="161">
        <f t="shared" si="18"/>
        <v>51021.708887078239</v>
      </c>
      <c r="AN135" s="161">
        <f t="shared" si="18"/>
        <v>50341.530267303424</v>
      </c>
      <c r="AO135" s="161">
        <f t="shared" si="18"/>
        <v>51821.328069251475</v>
      </c>
      <c r="AP135" s="161">
        <f t="shared" si="18"/>
        <v>53353.257720281101</v>
      </c>
      <c r="AQ135" s="161">
        <f t="shared" si="18"/>
        <v>53080.978037358742</v>
      </c>
      <c r="AR135" s="161">
        <f t="shared" si="18"/>
        <v>51010.401626849583</v>
      </c>
      <c r="AS135" s="161">
        <f t="shared" si="18"/>
        <v>50776.406952161735</v>
      </c>
      <c r="AT135" s="161">
        <f t="shared" si="18"/>
        <v>51305.011581373052</v>
      </c>
      <c r="AU135" s="161">
        <f t="shared" si="18"/>
        <v>54462.859073592037</v>
      </c>
      <c r="AV135" s="161">
        <f t="shared" si="18"/>
        <v>55412.757322290498</v>
      </c>
      <c r="AW135" s="161">
        <f t="shared" si="18"/>
        <v>56858.68112705501</v>
      </c>
      <c r="AX135" s="161">
        <f t="shared" si="18"/>
        <v>57032.261322849496</v>
      </c>
      <c r="AY135" s="161">
        <f t="shared" si="18"/>
        <v>57601.635895310479</v>
      </c>
      <c r="AZ135" s="161">
        <f t="shared" si="18"/>
        <v>59441.686522633594</v>
      </c>
      <c r="BA135" s="161">
        <f t="shared" si="18"/>
        <v>62297.727423560478</v>
      </c>
      <c r="BB135" s="161">
        <f t="shared" si="18"/>
        <v>65117.490674386871</v>
      </c>
      <c r="BC135" s="161">
        <f t="shared" si="18"/>
        <v>68185.045534996723</v>
      </c>
      <c r="BD135" s="161">
        <f t="shared" si="18"/>
        <v>69155.290107398207</v>
      </c>
      <c r="BE135" s="161">
        <f t="shared" si="18"/>
        <v>73553.345866282369</v>
      </c>
      <c r="BF135" s="161">
        <f t="shared" si="18"/>
        <v>76101.013114069632</v>
      </c>
      <c r="BG135" s="161">
        <f t="shared" si="18"/>
        <v>77969.787079398899</v>
      </c>
      <c r="BH135" s="161">
        <f t="shared" si="18"/>
        <v>79410.172976789341</v>
      </c>
      <c r="BI135" s="161">
        <f t="shared" si="18"/>
        <v>81415.296831116182</v>
      </c>
      <c r="BJ135" s="161">
        <f t="shared" si="18"/>
        <v>82716.479672086803</v>
      </c>
      <c r="BK135" s="161">
        <f t="shared" si="18"/>
        <v>86621.384769671102</v>
      </c>
      <c r="BL135" s="161">
        <f t="shared" si="18"/>
        <v>90380.763170516962</v>
      </c>
      <c r="BM135" s="161">
        <f t="shared" si="18"/>
        <v>95720.646233116175</v>
      </c>
      <c r="BN135" s="161">
        <f t="shared" si="18"/>
        <v>98052.674277992453</v>
      </c>
      <c r="BO135" s="161">
        <f t="shared" si="18"/>
        <v>102285.99886832936</v>
      </c>
      <c r="BP135" s="161">
        <f t="shared" si="18"/>
        <v>108063.47526784211</v>
      </c>
      <c r="BQ135" s="161">
        <f t="shared" si="18"/>
        <v>110365.30230372056</v>
      </c>
      <c r="BR135" s="161">
        <f t="shared" si="18"/>
        <v>113507.72782861389</v>
      </c>
      <c r="BS135" s="161">
        <f t="shared" si="18"/>
        <v>116401.61351478771</v>
      </c>
      <c r="BT135" s="161">
        <f t="shared" si="18"/>
        <v>116615.93497421245</v>
      </c>
      <c r="BU135" s="161">
        <f t="shared" si="18"/>
        <v>117592.84495518952</v>
      </c>
      <c r="BV135" s="161">
        <f t="shared" si="18"/>
        <v>118762.23958121888</v>
      </c>
      <c r="BW135" s="161">
        <f t="shared" si="18"/>
        <v>118476.68642023663</v>
      </c>
      <c r="BX135" s="161">
        <f t="shared" si="18"/>
        <v>115840.00784861771</v>
      </c>
      <c r="BY135" s="161">
        <f t="shared" si="18"/>
        <v>119449.70463790002</v>
      </c>
      <c r="BZ135" s="161">
        <f t="shared" si="18"/>
        <v>118659.26744063696</v>
      </c>
      <c r="CA135" s="161">
        <f t="shared" si="18"/>
        <v>124997.38314494962</v>
      </c>
      <c r="CB135" s="161">
        <f t="shared" si="18"/>
        <v>138004.78337152573</v>
      </c>
      <c r="CC135" s="161">
        <f t="shared" si="18"/>
        <v>143953.74070358483</v>
      </c>
      <c r="CD135" s="161">
        <f t="shared" si="18"/>
        <v>145867.58829978312</v>
      </c>
      <c r="CE135" s="161">
        <f t="shared" si="18"/>
        <v>145772.50705890713</v>
      </c>
      <c r="CF135" s="162">
        <f t="shared" si="18"/>
        <v>147438.59055857448</v>
      </c>
    </row>
    <row r="136" spans="1:84" s="106" customFormat="1" ht="24.75" customHeight="1" x14ac:dyDescent="0.35">
      <c r="A136" s="172"/>
      <c r="B136" s="248" t="s">
        <v>326</v>
      </c>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43">
        <f>SUM(AH137:AH139)</f>
        <v>16454.020736583108</v>
      </c>
      <c r="AI136" s="43">
        <f t="shared" ref="AI136:CF136" si="19">SUM(AI137:AI139)</f>
        <v>15404.204438421229</v>
      </c>
      <c r="AJ136" s="43">
        <f t="shared" si="19"/>
        <v>16790.118128850481</v>
      </c>
      <c r="AK136" s="43">
        <f t="shared" si="19"/>
        <v>23099.531620099973</v>
      </c>
      <c r="AL136" s="43">
        <f t="shared" si="19"/>
        <v>29003.163084010674</v>
      </c>
      <c r="AM136" s="43">
        <f t="shared" si="19"/>
        <v>33042.265248194817</v>
      </c>
      <c r="AN136" s="43">
        <f t="shared" si="19"/>
        <v>35678.38832711475</v>
      </c>
      <c r="AO136" s="43">
        <f t="shared" si="19"/>
        <v>38454.234441717053</v>
      </c>
      <c r="AP136" s="43">
        <f t="shared" si="19"/>
        <v>39968.146798758724</v>
      </c>
      <c r="AQ136" s="43">
        <f t="shared" si="19"/>
        <v>38620.173925844931</v>
      </c>
      <c r="AR136" s="43">
        <f t="shared" si="19"/>
        <v>36000.934392663265</v>
      </c>
      <c r="AS136" s="43">
        <f t="shared" si="19"/>
        <v>35889.870518282951</v>
      </c>
      <c r="AT136" s="43">
        <f t="shared" si="19"/>
        <v>39243.4514212086</v>
      </c>
      <c r="AU136" s="43">
        <f t="shared" si="19"/>
        <v>44812.01476915511</v>
      </c>
      <c r="AV136" s="43">
        <f t="shared" si="19"/>
        <v>54599.283856750277</v>
      </c>
      <c r="AW136" s="43">
        <f t="shared" si="19"/>
        <v>59916.493772877198</v>
      </c>
      <c r="AX136" s="43">
        <f t="shared" si="19"/>
        <v>62054.191137538553</v>
      </c>
      <c r="AY136" s="43">
        <f t="shared" si="19"/>
        <v>62756.760840287912</v>
      </c>
      <c r="AZ136" s="43">
        <f t="shared" si="19"/>
        <v>61341.963591431122</v>
      </c>
      <c r="BA136" s="43">
        <f t="shared" si="19"/>
        <v>59514.054079180984</v>
      </c>
      <c r="BB136" s="43">
        <f t="shared" si="19"/>
        <v>57503.808615289759</v>
      </c>
      <c r="BC136" s="43">
        <f t="shared" si="19"/>
        <v>55390.279504176964</v>
      </c>
      <c r="BD136" s="43">
        <f t="shared" si="19"/>
        <v>52669.224169558671</v>
      </c>
      <c r="BE136" s="43">
        <f t="shared" si="19"/>
        <v>53969.388942695601</v>
      </c>
      <c r="BF136" s="43">
        <f t="shared" si="19"/>
        <v>55120.890880772058</v>
      </c>
      <c r="BG136" s="43">
        <f t="shared" si="19"/>
        <v>55660.715788541165</v>
      </c>
      <c r="BH136" s="43">
        <f t="shared" si="19"/>
        <v>56751.831646680861</v>
      </c>
      <c r="BI136" s="43">
        <f t="shared" si="19"/>
        <v>56326.215757940779</v>
      </c>
      <c r="BJ136" s="43">
        <f t="shared" si="19"/>
        <v>57094.696562591496</v>
      </c>
      <c r="BK136" s="43">
        <f t="shared" si="19"/>
        <v>58031.286221486429</v>
      </c>
      <c r="BL136" s="43">
        <f t="shared" si="19"/>
        <v>59301.24169773703</v>
      </c>
      <c r="BM136" s="43">
        <f t="shared" si="19"/>
        <v>66691.720821722411</v>
      </c>
      <c r="BN136" s="43">
        <f t="shared" si="19"/>
        <v>68358.389507727057</v>
      </c>
      <c r="BO136" s="43">
        <f t="shared" si="19"/>
        <v>68793.297827074028</v>
      </c>
      <c r="BP136" s="43">
        <f t="shared" si="19"/>
        <v>69536.387390623175</v>
      </c>
      <c r="BQ136" s="43">
        <f t="shared" si="19"/>
        <v>61238.658141024687</v>
      </c>
      <c r="BR136" s="43">
        <f t="shared" si="19"/>
        <v>60040.307623509798</v>
      </c>
      <c r="BS136" s="43">
        <f t="shared" si="19"/>
        <v>59048.178242599257</v>
      </c>
      <c r="BT136" s="43">
        <f t="shared" si="19"/>
        <v>57127.018746848014</v>
      </c>
      <c r="BU136" s="43">
        <f t="shared" si="19"/>
        <v>57092.993043596805</v>
      </c>
      <c r="BV136" s="43">
        <f t="shared" si="19"/>
        <v>58640.403831434349</v>
      </c>
      <c r="BW136" s="43">
        <f t="shared" si="19"/>
        <v>63964.842460224507</v>
      </c>
      <c r="BX136" s="43">
        <f t="shared" si="19"/>
        <v>81263.489386641188</v>
      </c>
      <c r="BY136" s="43">
        <f t="shared" si="19"/>
        <v>81823.493051110185</v>
      </c>
      <c r="BZ136" s="43">
        <f t="shared" si="19"/>
        <v>76715.808696431457</v>
      </c>
      <c r="CA136" s="43">
        <f t="shared" si="19"/>
        <v>82178.690572694803</v>
      </c>
      <c r="CB136" s="43">
        <f t="shared" si="19"/>
        <v>95308.290844635805</v>
      </c>
      <c r="CC136" s="43">
        <f t="shared" si="19"/>
        <v>97913.769501910079</v>
      </c>
      <c r="CD136" s="43">
        <f t="shared" si="19"/>
        <v>98878.373589843541</v>
      </c>
      <c r="CE136" s="43">
        <f t="shared" si="19"/>
        <v>99061.282434814784</v>
      </c>
      <c r="CF136" s="44">
        <f t="shared" si="19"/>
        <v>100643.89812740051</v>
      </c>
    </row>
    <row r="137" spans="1:84" x14ac:dyDescent="0.35">
      <c r="A137" s="155"/>
      <c r="B137" s="10" t="s">
        <v>404</v>
      </c>
      <c r="AH137" s="161">
        <f>SUMIF($C$6:$C$15,"(IR)",AH$6:AH$15)</f>
        <v>1798.479274307176</v>
      </c>
      <c r="AI137" s="161">
        <f t="shared" ref="AI137:CF137" si="20">SUMIF($C$6:$C$15,"(IR)",AI$6:AI$15)</f>
        <v>1621.3265337576402</v>
      </c>
      <c r="AJ137" s="161">
        <f t="shared" si="20"/>
        <v>1799.5181699468988</v>
      </c>
      <c r="AK137" s="161">
        <f t="shared" si="20"/>
        <v>2332.5181012541052</v>
      </c>
      <c r="AL137" s="161">
        <f t="shared" si="20"/>
        <v>2916.8743749743044</v>
      </c>
      <c r="AM137" s="161">
        <f t="shared" si="20"/>
        <v>3277.206603466856</v>
      </c>
      <c r="AN137" s="161">
        <f t="shared" si="20"/>
        <v>3548.7676469464764</v>
      </c>
      <c r="AO137" s="161">
        <f t="shared" si="20"/>
        <v>3838.8810277383723</v>
      </c>
      <c r="AP137" s="161">
        <f t="shared" si="20"/>
        <v>3958.5636566045423</v>
      </c>
      <c r="AQ137" s="161">
        <f t="shared" si="20"/>
        <v>3898.985283282731</v>
      </c>
      <c r="AR137" s="161">
        <f t="shared" si="20"/>
        <v>4029.596650642201</v>
      </c>
      <c r="AS137" s="161">
        <f t="shared" si="20"/>
        <v>4035.3222444493181</v>
      </c>
      <c r="AT137" s="161">
        <f t="shared" si="20"/>
        <v>4234.3302149510282</v>
      </c>
      <c r="AU137" s="161">
        <f t="shared" si="20"/>
        <v>5189.8504002602695</v>
      </c>
      <c r="AV137" s="161">
        <f t="shared" si="20"/>
        <v>6378.5635937631077</v>
      </c>
      <c r="AW137" s="161">
        <f t="shared" si="20"/>
        <v>7015.4094658663071</v>
      </c>
      <c r="AX137" s="161">
        <f t="shared" si="20"/>
        <v>6943.9551248160187</v>
      </c>
      <c r="AY137" s="161">
        <f t="shared" si="20"/>
        <v>6886.5281820706068</v>
      </c>
      <c r="AZ137" s="161">
        <f t="shared" si="20"/>
        <v>6767.0992962241071</v>
      </c>
      <c r="BA137" s="161">
        <f t="shared" si="20"/>
        <v>6655.3829208090347</v>
      </c>
      <c r="BB137" s="161">
        <f t="shared" si="20"/>
        <v>6610.4340474673172</v>
      </c>
      <c r="BC137" s="161">
        <f t="shared" si="20"/>
        <v>6512.1136551068757</v>
      </c>
      <c r="BD137" s="161">
        <f t="shared" si="20"/>
        <v>5769.936363050092</v>
      </c>
      <c r="BE137" s="161">
        <f t="shared" si="20"/>
        <v>6299.8445775317978</v>
      </c>
      <c r="BF137" s="161">
        <f t="shared" si="20"/>
        <v>6732.9187573054123</v>
      </c>
      <c r="BG137" s="161">
        <f t="shared" si="20"/>
        <v>6689.8884377817267</v>
      </c>
      <c r="BH137" s="161">
        <f t="shared" si="20"/>
        <v>5542.4556026650071</v>
      </c>
      <c r="BI137" s="161">
        <f t="shared" si="20"/>
        <v>4021.6056429746432</v>
      </c>
      <c r="BJ137" s="161">
        <f t="shared" si="20"/>
        <v>3167.4738834374116</v>
      </c>
      <c r="BK137" s="161">
        <f t="shared" si="20"/>
        <v>2605.691586116759</v>
      </c>
      <c r="BL137" s="161">
        <f t="shared" si="20"/>
        <v>2107.1731132287573</v>
      </c>
      <c r="BM137" s="161">
        <f t="shared" si="20"/>
        <v>1252.5060470074811</v>
      </c>
      <c r="BN137" s="161">
        <f t="shared" si="20"/>
        <v>887.64485640491455</v>
      </c>
      <c r="BO137" s="161">
        <f t="shared" si="20"/>
        <v>621.34032077510165</v>
      </c>
      <c r="BP137" s="161">
        <f t="shared" si="20"/>
        <v>395.35814553048226</v>
      </c>
      <c r="BQ137" s="161">
        <f t="shared" si="20"/>
        <v>228.505388301246</v>
      </c>
      <c r="BR137" s="161">
        <f t="shared" si="20"/>
        <v>156.67971600254273</v>
      </c>
      <c r="BS137" s="161">
        <f t="shared" si="20"/>
        <v>104.44107890498164</v>
      </c>
      <c r="BT137" s="161">
        <f t="shared" si="20"/>
        <v>75.323166516066323</v>
      </c>
      <c r="BU137" s="161">
        <f t="shared" si="20"/>
        <v>53.399324386216463</v>
      </c>
      <c r="BV137" s="161">
        <f t="shared" si="20"/>
        <v>40.11264028843992</v>
      </c>
      <c r="BW137" s="161">
        <f t="shared" si="20"/>
        <v>21.17218799958447</v>
      </c>
      <c r="BX137" s="161">
        <f t="shared" si="20"/>
        <v>12.255852172625554</v>
      </c>
      <c r="BY137" s="161">
        <f t="shared" si="20"/>
        <v>7.5099172443770801</v>
      </c>
      <c r="BZ137" s="161">
        <f t="shared" si="20"/>
        <v>4.2105035339593355</v>
      </c>
      <c r="CA137" s="161">
        <f t="shared" si="20"/>
        <v>2.2803924539423783</v>
      </c>
      <c r="CB137" s="161">
        <f t="shared" si="20"/>
        <v>0.39144910768549285</v>
      </c>
      <c r="CC137" s="161">
        <f t="shared" si="20"/>
        <v>0</v>
      </c>
      <c r="CD137" s="161">
        <f t="shared" si="20"/>
        <v>0</v>
      </c>
      <c r="CE137" s="161">
        <f t="shared" si="20"/>
        <v>0</v>
      </c>
      <c r="CF137" s="162">
        <f t="shared" si="20"/>
        <v>0</v>
      </c>
    </row>
    <row r="138" spans="1:84" x14ac:dyDescent="0.35">
      <c r="A138" s="155"/>
      <c r="B138" s="10" t="s">
        <v>405</v>
      </c>
      <c r="AH138" s="161">
        <f t="shared" ref="AH138:CF138" si="21">SUMIF($C$20:$C$74,"(IR)",AH$20:AH$74)</f>
        <v>7871.0562390295563</v>
      </c>
      <c r="AI138" s="161">
        <f t="shared" si="21"/>
        <v>7290.5785518597049</v>
      </c>
      <c r="AJ138" s="161">
        <f t="shared" si="21"/>
        <v>8290.7900721298975</v>
      </c>
      <c r="AK138" s="161">
        <f t="shared" si="21"/>
        <v>12236.394696113159</v>
      </c>
      <c r="AL138" s="161">
        <f t="shared" si="21"/>
        <v>16921.137472173672</v>
      </c>
      <c r="AM138" s="161">
        <f t="shared" si="21"/>
        <v>19949.002541401253</v>
      </c>
      <c r="AN138" s="161">
        <f t="shared" si="21"/>
        <v>21393.470634041176</v>
      </c>
      <c r="AO138" s="161">
        <f t="shared" si="21"/>
        <v>23057.072109451685</v>
      </c>
      <c r="AP138" s="161">
        <f t="shared" si="21"/>
        <v>23896.612117473949</v>
      </c>
      <c r="AQ138" s="161">
        <f t="shared" si="21"/>
        <v>22485.591978043372</v>
      </c>
      <c r="AR138" s="161">
        <f t="shared" si="21"/>
        <v>19068.878823779683</v>
      </c>
      <c r="AS138" s="161">
        <f t="shared" si="21"/>
        <v>18205.650134006144</v>
      </c>
      <c r="AT138" s="161">
        <f t="shared" si="21"/>
        <v>20396.925470081991</v>
      </c>
      <c r="AU138" s="161">
        <f t="shared" si="21"/>
        <v>24968.942313921751</v>
      </c>
      <c r="AV138" s="161">
        <f t="shared" si="21"/>
        <v>31138.76332717765</v>
      </c>
      <c r="AW138" s="161">
        <f t="shared" si="21"/>
        <v>34449.591511741055</v>
      </c>
      <c r="AX138" s="161">
        <f t="shared" si="21"/>
        <v>36291.543618899501</v>
      </c>
      <c r="AY138" s="161">
        <f t="shared" si="21"/>
        <v>37645.764435716737</v>
      </c>
      <c r="AZ138" s="161">
        <f t="shared" si="21"/>
        <v>37149.834640806439</v>
      </c>
      <c r="BA138" s="161">
        <f t="shared" si="21"/>
        <v>35766.973849554059</v>
      </c>
      <c r="BB138" s="161">
        <f t="shared" si="21"/>
        <v>34547.09280425169</v>
      </c>
      <c r="BC138" s="161">
        <f t="shared" si="21"/>
        <v>32613.064909630906</v>
      </c>
      <c r="BD138" s="161">
        <f t="shared" si="21"/>
        <v>30022.029615262989</v>
      </c>
      <c r="BE138" s="161">
        <f t="shared" si="21"/>
        <v>29773.863588181299</v>
      </c>
      <c r="BF138" s="161">
        <f t="shared" si="21"/>
        <v>30214.395492705356</v>
      </c>
      <c r="BG138" s="161">
        <f t="shared" si="21"/>
        <v>30797.600645278231</v>
      </c>
      <c r="BH138" s="161">
        <f t="shared" si="21"/>
        <v>31151.235553972783</v>
      </c>
      <c r="BI138" s="161">
        <f t="shared" si="21"/>
        <v>32001.418072318414</v>
      </c>
      <c r="BJ138" s="161">
        <f t="shared" si="21"/>
        <v>32762.467355789333</v>
      </c>
      <c r="BK138" s="161">
        <f t="shared" si="21"/>
        <v>33860.297248550603</v>
      </c>
      <c r="BL138" s="161">
        <f t="shared" si="21"/>
        <v>34679.014828591797</v>
      </c>
      <c r="BM138" s="161">
        <f t="shared" si="21"/>
        <v>42070.095330053715</v>
      </c>
      <c r="BN138" s="161">
        <f t="shared" si="21"/>
        <v>43967.174812098958</v>
      </c>
      <c r="BO138" s="161">
        <f t="shared" si="21"/>
        <v>45263.836792227863</v>
      </c>
      <c r="BP138" s="161">
        <f t="shared" si="21"/>
        <v>47247.787954352483</v>
      </c>
      <c r="BQ138" s="161">
        <f t="shared" si="21"/>
        <v>42948.801692996116</v>
      </c>
      <c r="BR138" s="161">
        <f t="shared" si="21"/>
        <v>42605.638989734151</v>
      </c>
      <c r="BS138" s="161">
        <f t="shared" si="21"/>
        <v>42511.237781535405</v>
      </c>
      <c r="BT138" s="161">
        <f t="shared" si="21"/>
        <v>41764.753793664822</v>
      </c>
      <c r="BU138" s="161">
        <f t="shared" si="21"/>
        <v>42600.153406101483</v>
      </c>
      <c r="BV138" s="161">
        <f t="shared" si="21"/>
        <v>45082.796964884226</v>
      </c>
      <c r="BW138" s="161">
        <f t="shared" si="21"/>
        <v>50942.718394970369</v>
      </c>
      <c r="BX138" s="161">
        <f t="shared" si="21"/>
        <v>68870.815054313687</v>
      </c>
      <c r="BY138" s="161">
        <f t="shared" si="21"/>
        <v>69730.9605250803</v>
      </c>
      <c r="BZ138" s="161">
        <f t="shared" si="21"/>
        <v>65021.035527330328</v>
      </c>
      <c r="CA138" s="161">
        <f t="shared" si="21"/>
        <v>70508.906526689505</v>
      </c>
      <c r="CB138" s="161">
        <f t="shared" si="21"/>
        <v>82743.091482918084</v>
      </c>
      <c r="CC138" s="161">
        <f t="shared" si="21"/>
        <v>85401.111446079012</v>
      </c>
      <c r="CD138" s="161">
        <f t="shared" si="21"/>
        <v>86729.703617890278</v>
      </c>
      <c r="CE138" s="161">
        <f t="shared" si="21"/>
        <v>87603.526563188178</v>
      </c>
      <c r="CF138" s="162">
        <f t="shared" si="21"/>
        <v>89529.466459424322</v>
      </c>
    </row>
    <row r="139" spans="1:84" x14ac:dyDescent="0.35">
      <c r="A139" s="155"/>
      <c r="B139" s="61" t="s">
        <v>406</v>
      </c>
      <c r="AH139" s="161">
        <f t="shared" ref="AH139:CF139" si="22">SUMIF($C$79:$C$124,"(IR)",AH$79:AH$124)</f>
        <v>6784.4852232463745</v>
      </c>
      <c r="AI139" s="161">
        <f t="shared" si="22"/>
        <v>6492.2993528038842</v>
      </c>
      <c r="AJ139" s="161">
        <f t="shared" si="22"/>
        <v>6699.8098867736844</v>
      </c>
      <c r="AK139" s="161">
        <f t="shared" si="22"/>
        <v>8530.6188227327093</v>
      </c>
      <c r="AL139" s="161">
        <f t="shared" si="22"/>
        <v>9165.1512368626991</v>
      </c>
      <c r="AM139" s="161">
        <f t="shared" si="22"/>
        <v>9816.056103326704</v>
      </c>
      <c r="AN139" s="161">
        <f t="shared" si="22"/>
        <v>10736.150046127103</v>
      </c>
      <c r="AO139" s="161">
        <f t="shared" si="22"/>
        <v>11558.281304526994</v>
      </c>
      <c r="AP139" s="161">
        <f t="shared" si="22"/>
        <v>12112.971024680231</v>
      </c>
      <c r="AQ139" s="161">
        <f t="shared" si="22"/>
        <v>12235.596664518829</v>
      </c>
      <c r="AR139" s="161">
        <f t="shared" si="22"/>
        <v>12902.458918241378</v>
      </c>
      <c r="AS139" s="161">
        <f t="shared" si="22"/>
        <v>13648.898139827486</v>
      </c>
      <c r="AT139" s="161">
        <f t="shared" si="22"/>
        <v>14612.195736175583</v>
      </c>
      <c r="AU139" s="161">
        <f t="shared" si="22"/>
        <v>14653.222054973092</v>
      </c>
      <c r="AV139" s="161">
        <f t="shared" si="22"/>
        <v>17081.956935809514</v>
      </c>
      <c r="AW139" s="161">
        <f t="shared" si="22"/>
        <v>18451.492795269834</v>
      </c>
      <c r="AX139" s="161">
        <f t="shared" si="22"/>
        <v>18818.692393823032</v>
      </c>
      <c r="AY139" s="161">
        <f t="shared" si="22"/>
        <v>18224.468222500567</v>
      </c>
      <c r="AZ139" s="161">
        <f t="shared" si="22"/>
        <v>17425.029654400572</v>
      </c>
      <c r="BA139" s="161">
        <f t="shared" si="22"/>
        <v>17091.697308817893</v>
      </c>
      <c r="BB139" s="161">
        <f t="shared" si="22"/>
        <v>16346.281763570758</v>
      </c>
      <c r="BC139" s="161">
        <f t="shared" si="22"/>
        <v>16265.100939439179</v>
      </c>
      <c r="BD139" s="161">
        <f t="shared" si="22"/>
        <v>16877.258191245593</v>
      </c>
      <c r="BE139" s="161">
        <f t="shared" si="22"/>
        <v>17895.680776982503</v>
      </c>
      <c r="BF139" s="161">
        <f t="shared" si="22"/>
        <v>18173.576630761287</v>
      </c>
      <c r="BG139" s="161">
        <f t="shared" si="22"/>
        <v>18173.226705481204</v>
      </c>
      <c r="BH139" s="161">
        <f t="shared" si="22"/>
        <v>20058.140490043075</v>
      </c>
      <c r="BI139" s="161">
        <f t="shared" si="22"/>
        <v>20303.192042647719</v>
      </c>
      <c r="BJ139" s="161">
        <f t="shared" si="22"/>
        <v>21164.755323364749</v>
      </c>
      <c r="BK139" s="161">
        <f t="shared" si="22"/>
        <v>21565.297386819067</v>
      </c>
      <c r="BL139" s="161">
        <f t="shared" si="22"/>
        <v>22515.053755916473</v>
      </c>
      <c r="BM139" s="161">
        <f t="shared" si="22"/>
        <v>23369.11944466121</v>
      </c>
      <c r="BN139" s="161">
        <f t="shared" si="22"/>
        <v>23503.569839223179</v>
      </c>
      <c r="BO139" s="161">
        <f t="shared" si="22"/>
        <v>22908.120714071058</v>
      </c>
      <c r="BP139" s="161">
        <f t="shared" si="22"/>
        <v>21893.24129074021</v>
      </c>
      <c r="BQ139" s="161">
        <f t="shared" si="22"/>
        <v>18061.351059727323</v>
      </c>
      <c r="BR139" s="161">
        <f t="shared" si="22"/>
        <v>17277.988917773102</v>
      </c>
      <c r="BS139" s="161">
        <f t="shared" si="22"/>
        <v>16432.499382158872</v>
      </c>
      <c r="BT139" s="161">
        <f t="shared" si="22"/>
        <v>15286.94178666713</v>
      </c>
      <c r="BU139" s="161">
        <f t="shared" si="22"/>
        <v>14439.440313109111</v>
      </c>
      <c r="BV139" s="161">
        <f t="shared" si="22"/>
        <v>13517.494226261679</v>
      </c>
      <c r="BW139" s="161">
        <f t="shared" si="22"/>
        <v>13000.951877254556</v>
      </c>
      <c r="BX139" s="161">
        <f t="shared" si="22"/>
        <v>12380.418480154876</v>
      </c>
      <c r="BY139" s="161">
        <f t="shared" si="22"/>
        <v>12085.022608785517</v>
      </c>
      <c r="BZ139" s="161">
        <f t="shared" si="22"/>
        <v>11690.562665567166</v>
      </c>
      <c r="CA139" s="161">
        <f t="shared" si="22"/>
        <v>11667.503653551348</v>
      </c>
      <c r="CB139" s="161">
        <f t="shared" si="22"/>
        <v>12564.80791261004</v>
      </c>
      <c r="CC139" s="161">
        <f t="shared" si="22"/>
        <v>12512.658055831063</v>
      </c>
      <c r="CD139" s="161">
        <f t="shared" si="22"/>
        <v>12148.669971953259</v>
      </c>
      <c r="CE139" s="161">
        <f t="shared" si="22"/>
        <v>11457.755871626605</v>
      </c>
      <c r="CF139" s="162">
        <f t="shared" si="22"/>
        <v>11114.431667976183</v>
      </c>
    </row>
    <row r="140" spans="1:84" s="106" customFormat="1" ht="24.75" customHeight="1" x14ac:dyDescent="0.35">
      <c r="A140" s="172"/>
      <c r="B140" s="248" t="s">
        <v>327</v>
      </c>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43">
        <f>SUM(AH141:AH143)</f>
        <v>16203.2010219083</v>
      </c>
      <c r="AI140" s="43">
        <f t="shared" ref="AI140:CF140" si="23">SUM(AI141:AI143)</f>
        <v>19871.140435717993</v>
      </c>
      <c r="AJ140" s="43">
        <f t="shared" si="23"/>
        <v>18393.200260708963</v>
      </c>
      <c r="AK140" s="43">
        <f t="shared" si="23"/>
        <v>19268.185796260866</v>
      </c>
      <c r="AL140" s="43">
        <f t="shared" si="23"/>
        <v>19830.448915092929</v>
      </c>
      <c r="AM140" s="43">
        <f t="shared" si="23"/>
        <v>20938.759832421187</v>
      </c>
      <c r="AN140" s="43">
        <f t="shared" si="23"/>
        <v>21473.601351711772</v>
      </c>
      <c r="AO140" s="43">
        <f t="shared" si="23"/>
        <v>21854.855268732845</v>
      </c>
      <c r="AP140" s="43">
        <f t="shared" si="23"/>
        <v>22177.124425882324</v>
      </c>
      <c r="AQ140" s="43">
        <f t="shared" si="23"/>
        <v>22100.195128216514</v>
      </c>
      <c r="AR140" s="43">
        <f t="shared" si="23"/>
        <v>21055.704076190625</v>
      </c>
      <c r="AS140" s="43">
        <f t="shared" si="23"/>
        <v>20405.885994172688</v>
      </c>
      <c r="AT140" s="43">
        <f t="shared" si="23"/>
        <v>20527.845282141785</v>
      </c>
      <c r="AU140" s="43">
        <f t="shared" si="23"/>
        <v>22700.325138260261</v>
      </c>
      <c r="AV140" s="43">
        <f t="shared" si="23"/>
        <v>25490.768501526174</v>
      </c>
      <c r="AW140" s="43">
        <f t="shared" si="23"/>
        <v>28095.488109537429</v>
      </c>
      <c r="AX140" s="43">
        <f t="shared" si="23"/>
        <v>28876.354218804685</v>
      </c>
      <c r="AY140" s="43">
        <f t="shared" si="23"/>
        <v>30698.530996870566</v>
      </c>
      <c r="AZ140" s="43">
        <f t="shared" si="23"/>
        <v>32455.105649090656</v>
      </c>
      <c r="BA140" s="43">
        <f t="shared" si="23"/>
        <v>34238.95674251506</v>
      </c>
      <c r="BB140" s="43">
        <f t="shared" si="23"/>
        <v>35134.530196068961</v>
      </c>
      <c r="BC140" s="43">
        <f t="shared" si="23"/>
        <v>38444.234939203634</v>
      </c>
      <c r="BD140" s="43">
        <f t="shared" si="23"/>
        <v>42445.636032988114</v>
      </c>
      <c r="BE140" s="43">
        <f t="shared" si="23"/>
        <v>43106.910442980756</v>
      </c>
      <c r="BF140" s="43">
        <f t="shared" si="23"/>
        <v>41509.470355741592</v>
      </c>
      <c r="BG140" s="43">
        <f t="shared" si="23"/>
        <v>27299.188359361033</v>
      </c>
      <c r="BH140" s="43">
        <f t="shared" si="23"/>
        <v>28605.948798520469</v>
      </c>
      <c r="BI140" s="43">
        <f t="shared" si="23"/>
        <v>30199.322662160077</v>
      </c>
      <c r="BJ140" s="43">
        <f t="shared" si="23"/>
        <v>29038.240508598687</v>
      </c>
      <c r="BK140" s="43">
        <f t="shared" si="23"/>
        <v>30194.539285141822</v>
      </c>
      <c r="BL140" s="43">
        <f t="shared" si="23"/>
        <v>32018.390137519589</v>
      </c>
      <c r="BM140" s="43">
        <f t="shared" si="23"/>
        <v>33553.601712066746</v>
      </c>
      <c r="BN140" s="43">
        <f t="shared" si="23"/>
        <v>33995.409634850257</v>
      </c>
      <c r="BO140" s="43">
        <f t="shared" si="23"/>
        <v>33774.74604887046</v>
      </c>
      <c r="BP140" s="43">
        <f t="shared" si="23"/>
        <v>34839.165297750224</v>
      </c>
      <c r="BQ140" s="43">
        <f t="shared" si="23"/>
        <v>34905.799895016316</v>
      </c>
      <c r="BR140" s="43">
        <f t="shared" si="23"/>
        <v>36616.530424820201</v>
      </c>
      <c r="BS140" s="43">
        <f t="shared" si="23"/>
        <v>37492.40455564337</v>
      </c>
      <c r="BT140" s="43">
        <f t="shared" si="23"/>
        <v>36957.428072324212</v>
      </c>
      <c r="BU140" s="43">
        <f t="shared" si="23"/>
        <v>38202.151173771432</v>
      </c>
      <c r="BV140" s="43">
        <f t="shared" si="23"/>
        <v>38264.878963709409</v>
      </c>
      <c r="BW140" s="43">
        <f t="shared" si="23"/>
        <v>38615.319833568006</v>
      </c>
      <c r="BX140" s="43">
        <f t="shared" si="23"/>
        <v>35540.722130036826</v>
      </c>
      <c r="BY140" s="43">
        <f t="shared" si="23"/>
        <v>37263.839290440548</v>
      </c>
      <c r="BZ140" s="43">
        <f t="shared" si="23"/>
        <v>38440.431365614175</v>
      </c>
      <c r="CA140" s="43">
        <f t="shared" si="23"/>
        <v>42540.213798281547</v>
      </c>
      <c r="CB140" s="43">
        <f t="shared" si="23"/>
        <v>47824.012575550194</v>
      </c>
      <c r="CC140" s="43">
        <f t="shared" si="23"/>
        <v>50433.388221069523</v>
      </c>
      <c r="CD140" s="43">
        <f t="shared" si="23"/>
        <v>52603.578382499058</v>
      </c>
      <c r="CE140" s="43">
        <f t="shared" si="23"/>
        <v>54770.300384774091</v>
      </c>
      <c r="CF140" s="44">
        <f t="shared" si="23"/>
        <v>56589.287573106689</v>
      </c>
    </row>
    <row r="141" spans="1:84" x14ac:dyDescent="0.35">
      <c r="A141" s="155"/>
      <c r="B141" s="10" t="s">
        <v>404</v>
      </c>
      <c r="AH141" s="161">
        <f>SUMIF($C$6:$C$15,"(NC / NIR)",AH$6:AH$15)</f>
        <v>10934.403638957438</v>
      </c>
      <c r="AI141" s="161">
        <f t="shared" ref="AI141:CF141" si="24">SUMIF($C$6:$C$15,"(NC / NIR)",AI$6:AI$15)</f>
        <v>14649.338952258024</v>
      </c>
      <c r="AJ141" s="161">
        <f t="shared" si="24"/>
        <v>13087.694901799521</v>
      </c>
      <c r="AK141" s="161">
        <f t="shared" si="24"/>
        <v>13587.206633072416</v>
      </c>
      <c r="AL141" s="161">
        <f t="shared" si="24"/>
        <v>13780.80239959372</v>
      </c>
      <c r="AM141" s="161">
        <f t="shared" si="24"/>
        <v>14361.567161678586</v>
      </c>
      <c r="AN141" s="161">
        <f t="shared" si="24"/>
        <v>14564.967341496656</v>
      </c>
      <c r="AO141" s="161">
        <f t="shared" si="24"/>
        <v>14478.33652638451</v>
      </c>
      <c r="AP141" s="161">
        <f t="shared" si="24"/>
        <v>14110.968383115449</v>
      </c>
      <c r="AQ141" s="161">
        <f t="shared" si="24"/>
        <v>13641.071837477757</v>
      </c>
      <c r="AR141" s="161">
        <f t="shared" si="24"/>
        <v>12618.949443203668</v>
      </c>
      <c r="AS141" s="161">
        <f t="shared" si="24"/>
        <v>11806.278500052416</v>
      </c>
      <c r="AT141" s="161">
        <f t="shared" si="24"/>
        <v>11124.435567523993</v>
      </c>
      <c r="AU141" s="161">
        <f t="shared" si="24"/>
        <v>11862.978811487445</v>
      </c>
      <c r="AV141" s="161">
        <f t="shared" si="24"/>
        <v>12706.941250608379</v>
      </c>
      <c r="AW141" s="161">
        <f t="shared" si="24"/>
        <v>13293.321134518819</v>
      </c>
      <c r="AX141" s="161">
        <f t="shared" si="24"/>
        <v>13297.576062400725</v>
      </c>
      <c r="AY141" s="161">
        <f t="shared" si="24"/>
        <v>13480.284396169514</v>
      </c>
      <c r="AZ141" s="161">
        <f t="shared" si="24"/>
        <v>13600.679073498457</v>
      </c>
      <c r="BA141" s="161">
        <f t="shared" si="24"/>
        <v>13957.13369098863</v>
      </c>
      <c r="BB141" s="161">
        <f t="shared" si="24"/>
        <v>14217.133617169347</v>
      </c>
      <c r="BC141" s="161">
        <f t="shared" si="24"/>
        <v>15870.3144469664</v>
      </c>
      <c r="BD141" s="161">
        <f t="shared" si="24"/>
        <v>16557.732999571042</v>
      </c>
      <c r="BE141" s="161">
        <f t="shared" si="24"/>
        <v>16539.82094661337</v>
      </c>
      <c r="BF141" s="161">
        <f t="shared" si="24"/>
        <v>16569.18798838192</v>
      </c>
      <c r="BG141" s="161">
        <f t="shared" si="24"/>
        <v>1325.0966108444861</v>
      </c>
      <c r="BH141" s="161">
        <f t="shared" si="24"/>
        <v>1365.1003499174119</v>
      </c>
      <c r="BI141" s="161">
        <f t="shared" si="24"/>
        <v>1457.5876140697965</v>
      </c>
      <c r="BJ141" s="161">
        <f t="shared" si="24"/>
        <v>1494.6020284883862</v>
      </c>
      <c r="BK141" s="161">
        <f t="shared" si="24"/>
        <v>1559.6920665512587</v>
      </c>
      <c r="BL141" s="161">
        <f t="shared" si="24"/>
        <v>1600.8940419851087</v>
      </c>
      <c r="BM141" s="161">
        <f t="shared" si="24"/>
        <v>1702.9939181311795</v>
      </c>
      <c r="BN141" s="161">
        <f t="shared" si="24"/>
        <v>1710.6059594281021</v>
      </c>
      <c r="BO141" s="161">
        <f t="shared" si="24"/>
        <v>1811.046328035954</v>
      </c>
      <c r="BP141" s="161">
        <f t="shared" si="24"/>
        <v>1881.1001855378806</v>
      </c>
      <c r="BQ141" s="161">
        <f t="shared" si="24"/>
        <v>1942.1720602500836</v>
      </c>
      <c r="BR141" s="161">
        <f t="shared" si="24"/>
        <v>2251.8975254868537</v>
      </c>
      <c r="BS141" s="161">
        <f t="shared" si="24"/>
        <v>2388.8380549059675</v>
      </c>
      <c r="BT141" s="161">
        <f t="shared" si="24"/>
        <v>2414.9647487164057</v>
      </c>
      <c r="BU141" s="161">
        <f t="shared" si="24"/>
        <v>2463.2407958331528</v>
      </c>
      <c r="BV141" s="161">
        <f t="shared" si="24"/>
        <v>2595.0885767769523</v>
      </c>
      <c r="BW141" s="161">
        <f t="shared" si="24"/>
        <v>2757.2298767931038</v>
      </c>
      <c r="BX141" s="161">
        <f t="shared" si="24"/>
        <v>2555.0508742565503</v>
      </c>
      <c r="BY141" s="161">
        <f t="shared" si="24"/>
        <v>2802.5365700995144</v>
      </c>
      <c r="BZ141" s="161">
        <f t="shared" si="24"/>
        <v>3076.8337657025727</v>
      </c>
      <c r="CA141" s="161">
        <f t="shared" si="24"/>
        <v>3619.8902593825105</v>
      </c>
      <c r="CB141" s="161">
        <f t="shared" si="24"/>
        <v>4242.4579223835653</v>
      </c>
      <c r="CC141" s="161">
        <f t="shared" si="24"/>
        <v>4668.3878158489097</v>
      </c>
      <c r="CD141" s="161">
        <f t="shared" si="24"/>
        <v>5074.4536523791176</v>
      </c>
      <c r="CE141" s="161">
        <f t="shared" si="24"/>
        <v>5455.0940535390801</v>
      </c>
      <c r="CF141" s="162">
        <f t="shared" si="24"/>
        <v>5795.9646599002808</v>
      </c>
    </row>
    <row r="142" spans="1:84" x14ac:dyDescent="0.35">
      <c r="A142" s="155"/>
      <c r="B142" s="10" t="s">
        <v>405</v>
      </c>
      <c r="AH142" s="161">
        <f t="shared" ref="AH142:CF142" si="25">SUMIF($C$20:$C$74,"(NC / NIR)",AH$20:AH$74)</f>
        <v>2484.978873845509</v>
      </c>
      <c r="AI142" s="161">
        <f t="shared" si="25"/>
        <v>2698.3686794783994</v>
      </c>
      <c r="AJ142" s="161">
        <f t="shared" si="25"/>
        <v>2708.564968529884</v>
      </c>
      <c r="AK142" s="161">
        <f t="shared" si="25"/>
        <v>2858.3769941707433</v>
      </c>
      <c r="AL142" s="161">
        <f t="shared" si="25"/>
        <v>2994.0263158663461</v>
      </c>
      <c r="AM142" s="161">
        <f t="shared" si="25"/>
        <v>3305.0664087500927</v>
      </c>
      <c r="AN142" s="161">
        <f t="shared" si="25"/>
        <v>3449.4128035625149</v>
      </c>
      <c r="AO142" s="161">
        <f t="shared" si="25"/>
        <v>3590.301635747905</v>
      </c>
      <c r="AP142" s="161">
        <f t="shared" si="25"/>
        <v>3952.5381429632171</v>
      </c>
      <c r="AQ142" s="161">
        <f t="shared" si="25"/>
        <v>4170.7539525919492</v>
      </c>
      <c r="AR142" s="161">
        <f t="shared" si="25"/>
        <v>4038.665274726503</v>
      </c>
      <c r="AS142" s="161">
        <f t="shared" si="25"/>
        <v>4042.1200238766387</v>
      </c>
      <c r="AT142" s="161">
        <f t="shared" si="25"/>
        <v>4295.5019943383313</v>
      </c>
      <c r="AU142" s="161">
        <f t="shared" si="25"/>
        <v>4961.8243452429651</v>
      </c>
      <c r="AV142" s="161">
        <f t="shared" si="25"/>
        <v>5686.3470182878136</v>
      </c>
      <c r="AW142" s="161">
        <f t="shared" si="25"/>
        <v>6816.6810924760266</v>
      </c>
      <c r="AX142" s="161">
        <f t="shared" si="25"/>
        <v>7392.438380601654</v>
      </c>
      <c r="AY142" s="161">
        <f t="shared" si="25"/>
        <v>8284.112642895192</v>
      </c>
      <c r="AZ142" s="161">
        <f t="shared" si="25"/>
        <v>9308.854361988404</v>
      </c>
      <c r="BA142" s="161">
        <f t="shared" si="25"/>
        <v>9871.0258900372064</v>
      </c>
      <c r="BB142" s="161">
        <f t="shared" si="25"/>
        <v>10085.806868450158</v>
      </c>
      <c r="BC142" s="161">
        <f t="shared" si="25"/>
        <v>10350.190419787536</v>
      </c>
      <c r="BD142" s="161">
        <f t="shared" si="25"/>
        <v>10612.62771933061</v>
      </c>
      <c r="BE142" s="161">
        <f t="shared" si="25"/>
        <v>11121.156384452162</v>
      </c>
      <c r="BF142" s="161">
        <f t="shared" si="25"/>
        <v>11124.312109784431</v>
      </c>
      <c r="BG142" s="161">
        <f t="shared" si="25"/>
        <v>11373.559034913502</v>
      </c>
      <c r="BH142" s="161">
        <f t="shared" si="25"/>
        <v>11465.83907349175</v>
      </c>
      <c r="BI142" s="161">
        <f t="shared" si="25"/>
        <v>11590.088585035404</v>
      </c>
      <c r="BJ142" s="161">
        <f t="shared" si="25"/>
        <v>11732.42360467292</v>
      </c>
      <c r="BK142" s="161">
        <f t="shared" si="25"/>
        <v>12017.237555206184</v>
      </c>
      <c r="BL142" s="161">
        <f t="shared" si="25"/>
        <v>12482.42264554611</v>
      </c>
      <c r="BM142" s="161">
        <f t="shared" si="25"/>
        <v>12966.406310544486</v>
      </c>
      <c r="BN142" s="161">
        <f t="shared" si="25"/>
        <v>13195.821592153054</v>
      </c>
      <c r="BO142" s="161">
        <f t="shared" si="25"/>
        <v>13619.762287922144</v>
      </c>
      <c r="BP142" s="161">
        <f t="shared" si="25"/>
        <v>14299.475202258327</v>
      </c>
      <c r="BQ142" s="161">
        <f t="shared" si="25"/>
        <v>14490.184291196005</v>
      </c>
      <c r="BR142" s="161">
        <f t="shared" si="25"/>
        <v>15521.896736995817</v>
      </c>
      <c r="BS142" s="161">
        <f t="shared" si="25"/>
        <v>16639.896284842409</v>
      </c>
      <c r="BT142" s="161">
        <f t="shared" si="25"/>
        <v>16581.861271969592</v>
      </c>
      <c r="BU142" s="161">
        <f t="shared" si="25"/>
        <v>18173.032834189333</v>
      </c>
      <c r="BV142" s="161">
        <f t="shared" si="25"/>
        <v>18701.376648018908</v>
      </c>
      <c r="BW142" s="161">
        <f t="shared" si="25"/>
        <v>18839.41910629527</v>
      </c>
      <c r="BX142" s="161">
        <f t="shared" si="25"/>
        <v>18251.828188615622</v>
      </c>
      <c r="BY142" s="161">
        <f t="shared" si="25"/>
        <v>19635.889587417802</v>
      </c>
      <c r="BZ142" s="161">
        <f t="shared" si="25"/>
        <v>20704.830276599085</v>
      </c>
      <c r="CA142" s="161">
        <f t="shared" si="25"/>
        <v>23242.961784022486</v>
      </c>
      <c r="CB142" s="161">
        <f t="shared" si="25"/>
        <v>26552.551044544409</v>
      </c>
      <c r="CC142" s="161">
        <f t="shared" si="25"/>
        <v>28221.439943272511</v>
      </c>
      <c r="CD142" s="161">
        <f t="shared" si="25"/>
        <v>29774.974886800497</v>
      </c>
      <c r="CE142" s="161">
        <f t="shared" si="25"/>
        <v>31766.992554247448</v>
      </c>
      <c r="CF142" s="162">
        <f t="shared" si="25"/>
        <v>32845.714067258588</v>
      </c>
    </row>
    <row r="143" spans="1:84" x14ac:dyDescent="0.35">
      <c r="A143" s="155"/>
      <c r="B143" s="10" t="s">
        <v>406</v>
      </c>
      <c r="AH143" s="161">
        <f t="shared" ref="AH143:CF143" si="26">SUMIF($C$79:$C$124,"(NC / NIR)",AH$79:AH$124)</f>
        <v>2783.8185091053547</v>
      </c>
      <c r="AI143" s="161">
        <f t="shared" si="26"/>
        <v>2523.4328039815709</v>
      </c>
      <c r="AJ143" s="161">
        <f t="shared" si="26"/>
        <v>2596.9403903795574</v>
      </c>
      <c r="AK143" s="161">
        <f t="shared" si="26"/>
        <v>2822.6021690177063</v>
      </c>
      <c r="AL143" s="161">
        <f t="shared" si="26"/>
        <v>3055.6201996328646</v>
      </c>
      <c r="AM143" s="161">
        <f t="shared" si="26"/>
        <v>3272.1262619925069</v>
      </c>
      <c r="AN143" s="161">
        <f t="shared" si="26"/>
        <v>3459.2212066525999</v>
      </c>
      <c r="AO143" s="161">
        <f t="shared" si="26"/>
        <v>3786.2171066004289</v>
      </c>
      <c r="AP143" s="161">
        <f t="shared" si="26"/>
        <v>4113.6178998036585</v>
      </c>
      <c r="AQ143" s="161">
        <f t="shared" si="26"/>
        <v>4288.3693381468074</v>
      </c>
      <c r="AR143" s="161">
        <f t="shared" si="26"/>
        <v>4398.0893582604567</v>
      </c>
      <c r="AS143" s="161">
        <f t="shared" si="26"/>
        <v>4557.4874702436318</v>
      </c>
      <c r="AT143" s="161">
        <f t="shared" si="26"/>
        <v>5107.9077202794606</v>
      </c>
      <c r="AU143" s="161">
        <f t="shared" si="26"/>
        <v>5875.5219815298515</v>
      </c>
      <c r="AV143" s="161">
        <f t="shared" si="26"/>
        <v>7097.4802326299823</v>
      </c>
      <c r="AW143" s="161">
        <f t="shared" si="26"/>
        <v>7985.4858825425817</v>
      </c>
      <c r="AX143" s="161">
        <f t="shared" si="26"/>
        <v>8186.3397758023057</v>
      </c>
      <c r="AY143" s="161">
        <f t="shared" si="26"/>
        <v>8934.1339578058578</v>
      </c>
      <c r="AZ143" s="161">
        <f t="shared" si="26"/>
        <v>9545.572213603793</v>
      </c>
      <c r="BA143" s="161">
        <f t="shared" si="26"/>
        <v>10410.797161489223</v>
      </c>
      <c r="BB143" s="161">
        <f t="shared" si="26"/>
        <v>10831.589710449456</v>
      </c>
      <c r="BC143" s="161">
        <f t="shared" si="26"/>
        <v>12223.730072449696</v>
      </c>
      <c r="BD143" s="161">
        <f t="shared" si="26"/>
        <v>15275.275314086462</v>
      </c>
      <c r="BE143" s="161">
        <f t="shared" si="26"/>
        <v>15445.933111915225</v>
      </c>
      <c r="BF143" s="161">
        <f t="shared" si="26"/>
        <v>13815.970257575245</v>
      </c>
      <c r="BG143" s="161">
        <f t="shared" si="26"/>
        <v>14600.532713603043</v>
      </c>
      <c r="BH143" s="161">
        <f t="shared" si="26"/>
        <v>15775.009375111305</v>
      </c>
      <c r="BI143" s="161">
        <f t="shared" si="26"/>
        <v>17151.646463054876</v>
      </c>
      <c r="BJ143" s="161">
        <f t="shared" si="26"/>
        <v>15811.214875437381</v>
      </c>
      <c r="BK143" s="161">
        <f t="shared" si="26"/>
        <v>16617.609663384381</v>
      </c>
      <c r="BL143" s="161">
        <f t="shared" si="26"/>
        <v>17935.073449988369</v>
      </c>
      <c r="BM143" s="161">
        <f t="shared" si="26"/>
        <v>18884.20148339108</v>
      </c>
      <c r="BN143" s="161">
        <f t="shared" si="26"/>
        <v>19088.982083269104</v>
      </c>
      <c r="BO143" s="161">
        <f t="shared" si="26"/>
        <v>18343.93743291236</v>
      </c>
      <c r="BP143" s="161">
        <f t="shared" si="26"/>
        <v>18658.589909954018</v>
      </c>
      <c r="BQ143" s="161">
        <f t="shared" si="26"/>
        <v>18473.443543570229</v>
      </c>
      <c r="BR143" s="161">
        <f t="shared" si="26"/>
        <v>18842.736162337533</v>
      </c>
      <c r="BS143" s="161">
        <f t="shared" si="26"/>
        <v>18463.670215894988</v>
      </c>
      <c r="BT143" s="161">
        <f t="shared" si="26"/>
        <v>17960.602051638216</v>
      </c>
      <c r="BU143" s="161">
        <f t="shared" si="26"/>
        <v>17565.877543748949</v>
      </c>
      <c r="BV143" s="161">
        <f t="shared" si="26"/>
        <v>16968.41373891355</v>
      </c>
      <c r="BW143" s="161">
        <f t="shared" si="26"/>
        <v>17018.670850479633</v>
      </c>
      <c r="BX143" s="161">
        <f t="shared" si="26"/>
        <v>14733.843067164649</v>
      </c>
      <c r="BY143" s="161">
        <f t="shared" si="26"/>
        <v>14825.413132923237</v>
      </c>
      <c r="BZ143" s="161">
        <f t="shared" si="26"/>
        <v>14658.767323312521</v>
      </c>
      <c r="CA143" s="161">
        <f t="shared" si="26"/>
        <v>15677.361754876549</v>
      </c>
      <c r="CB143" s="161">
        <f t="shared" si="26"/>
        <v>17029.003608622224</v>
      </c>
      <c r="CC143" s="161">
        <f t="shared" si="26"/>
        <v>17543.560461948102</v>
      </c>
      <c r="CD143" s="161">
        <f t="shared" si="26"/>
        <v>17754.149843319443</v>
      </c>
      <c r="CE143" s="161">
        <f t="shared" si="26"/>
        <v>17548.213776987563</v>
      </c>
      <c r="CF143" s="162">
        <f t="shared" si="26"/>
        <v>17947.608845947823</v>
      </c>
    </row>
    <row r="144" spans="1:84" ht="27" customHeight="1" x14ac:dyDescent="0.35">
      <c r="A144" s="155"/>
      <c r="B144" s="106" t="s">
        <v>347</v>
      </c>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BM144" s="161"/>
      <c r="BN144" s="161"/>
      <c r="BO144" s="161"/>
      <c r="BP144" s="161"/>
      <c r="BQ144" s="161"/>
      <c r="BR144" s="161"/>
      <c r="BS144" s="161"/>
      <c r="BT144" s="161"/>
      <c r="BU144" s="161"/>
      <c r="BV144" s="161"/>
      <c r="BW144" s="161"/>
      <c r="BX144" s="161"/>
      <c r="BY144" s="161"/>
      <c r="BZ144" s="161"/>
      <c r="CA144" s="161"/>
      <c r="CB144" s="161"/>
      <c r="CC144" s="161"/>
      <c r="CD144" s="161"/>
      <c r="CE144" s="161"/>
      <c r="CF144" s="162"/>
    </row>
    <row r="145" spans="1:84" x14ac:dyDescent="0.35">
      <c r="A145" s="155"/>
      <c r="B145" s="39" t="s">
        <v>348</v>
      </c>
      <c r="CF145" s="53"/>
    </row>
    <row r="146" spans="1:84" x14ac:dyDescent="0.35">
      <c r="A146" s="155"/>
      <c r="B146" s="39" t="s">
        <v>349</v>
      </c>
      <c r="CF146" s="53"/>
    </row>
    <row r="147" spans="1:84" ht="27" customHeight="1" thickBot="1" x14ac:dyDescent="0.4">
      <c r="A147" s="204"/>
      <c r="B147" s="205" t="s">
        <v>350</v>
      </c>
      <c r="C147" s="118"/>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18"/>
      <c r="BY147" s="118"/>
      <c r="BZ147" s="118"/>
      <c r="CA147" s="118"/>
      <c r="CB147" s="118"/>
      <c r="CC147" s="118"/>
      <c r="CD147" s="118"/>
      <c r="CE147" s="118"/>
      <c r="CF147" s="149"/>
    </row>
  </sheetData>
  <hyperlinks>
    <hyperlink ref="B1" location="Notes!A1" display="Information relating to this table can be found in the 'Notes' tab" xr:uid="{CF36B8F5-80DD-4D2E-90DC-0C077288E6B6}"/>
    <hyperlink ref="A1" location="Contents!A1" display="Contents page" xr:uid="{554712A3-53E8-483E-8A69-8D981138BD62}"/>
  </hyperlinks>
  <pageMargins left="0.75" right="0.75" top="1" bottom="1" header="0.5" footer="0.5"/>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BA730-8C39-4AB9-9885-52DB67F66B13}">
  <dimension ref="A1:CF90"/>
  <sheetViews>
    <sheetView zoomScale="85" zoomScaleNormal="85" workbookViewId="0">
      <pane xSplit="2" topLeftCell="BQ1" activePane="topRight" state="frozen"/>
      <selection pane="topRight"/>
    </sheetView>
  </sheetViews>
  <sheetFormatPr defaultColWidth="9" defaultRowHeight="15.5" x14ac:dyDescent="0.35"/>
  <cols>
    <col min="1" max="1" width="23" style="218" bestFit="1" customWidth="1"/>
    <col min="2" max="2" width="75.54296875" style="210" customWidth="1"/>
    <col min="3" max="3" width="25.54296875" style="210" customWidth="1"/>
    <col min="4" max="75" width="12.54296875" style="234" customWidth="1"/>
    <col min="76" max="84" width="12.54296875" style="210" customWidth="1"/>
    <col min="85" max="16384" width="9" style="210"/>
  </cols>
  <sheetData>
    <row r="1" spans="1:84" s="207" customFormat="1" ht="25.5" customHeight="1" thickBot="1" x14ac:dyDescent="0.3">
      <c r="A1" s="29" t="s">
        <v>45</v>
      </c>
      <c r="B1" s="113" t="s">
        <v>200</v>
      </c>
      <c r="C1" s="114"/>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row>
    <row r="2" spans="1:84" ht="33" customHeight="1" x14ac:dyDescent="0.35">
      <c r="A2" s="33" t="s">
        <v>584</v>
      </c>
      <c r="B2" s="208" t="s">
        <v>409</v>
      </c>
      <c r="C2" s="252"/>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213" customFormat="1" x14ac:dyDescent="0.35">
      <c r="A3" s="116">
        <v>2024</v>
      </c>
      <c r="B3" s="211" t="s">
        <v>352</v>
      </c>
      <c r="C3" s="211"/>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6"/>
      <c r="B4" s="214"/>
      <c r="C4" s="21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7"/>
    </row>
    <row r="5" spans="1:84" ht="27" customHeight="1" x14ac:dyDescent="0.35">
      <c r="B5" s="231" t="s">
        <v>410</v>
      </c>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1"/>
    </row>
    <row r="6" spans="1:84" x14ac:dyDescent="0.35">
      <c r="B6" s="210" t="s">
        <v>411</v>
      </c>
      <c r="D6" s="161">
        <v>0</v>
      </c>
      <c r="E6" s="161">
        <v>0</v>
      </c>
      <c r="F6" s="161">
        <v>0</v>
      </c>
      <c r="G6" s="161">
        <v>0</v>
      </c>
      <c r="H6" s="161">
        <v>0</v>
      </c>
      <c r="I6" s="161">
        <v>0</v>
      </c>
      <c r="J6" s="161">
        <v>0</v>
      </c>
      <c r="K6" s="161">
        <v>0</v>
      </c>
      <c r="L6" s="161">
        <v>0</v>
      </c>
      <c r="M6" s="161">
        <v>0</v>
      </c>
      <c r="N6" s="161">
        <v>0</v>
      </c>
      <c r="O6" s="161">
        <v>0</v>
      </c>
      <c r="P6" s="161">
        <v>0</v>
      </c>
      <c r="Q6" s="161">
        <v>0</v>
      </c>
      <c r="R6" s="161">
        <v>0</v>
      </c>
      <c r="S6" s="161">
        <v>0</v>
      </c>
      <c r="T6" s="161">
        <v>0</v>
      </c>
      <c r="U6" s="161">
        <v>0</v>
      </c>
      <c r="V6" s="161">
        <v>0</v>
      </c>
      <c r="W6" s="161">
        <v>0</v>
      </c>
      <c r="X6" s="161">
        <v>0</v>
      </c>
      <c r="Y6" s="161">
        <v>0</v>
      </c>
      <c r="Z6" s="161">
        <v>0</v>
      </c>
      <c r="AA6" s="161">
        <v>0</v>
      </c>
      <c r="AB6" s="161">
        <v>0</v>
      </c>
      <c r="AC6" s="161">
        <v>30</v>
      </c>
      <c r="AD6" s="161">
        <v>35</v>
      </c>
      <c r="AE6" s="161">
        <v>39</v>
      </c>
      <c r="AF6" s="161">
        <v>41</v>
      </c>
      <c r="AG6" s="161">
        <v>45</v>
      </c>
      <c r="AH6" s="161">
        <v>46</v>
      </c>
      <c r="AI6" s="161">
        <v>47</v>
      </c>
      <c r="AJ6" s="161">
        <v>49</v>
      </c>
      <c r="AK6" s="161">
        <v>50</v>
      </c>
      <c r="AL6" s="161">
        <v>53</v>
      </c>
      <c r="AM6" s="161">
        <v>54</v>
      </c>
      <c r="AN6" s="161">
        <v>58</v>
      </c>
      <c r="AO6" s="161">
        <v>61</v>
      </c>
      <c r="AP6" s="161">
        <v>64</v>
      </c>
      <c r="AQ6" s="161">
        <v>68</v>
      </c>
      <c r="AR6" s="161">
        <v>72</v>
      </c>
      <c r="AS6" s="161">
        <v>74</v>
      </c>
      <c r="AT6" s="161">
        <v>80</v>
      </c>
      <c r="AU6" s="161">
        <v>90</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0</v>
      </c>
      <c r="BR6" s="161">
        <v>0</v>
      </c>
      <c r="BS6" s="161">
        <v>0</v>
      </c>
      <c r="BT6" s="161">
        <v>0</v>
      </c>
      <c r="BU6" s="161">
        <v>0</v>
      </c>
      <c r="BV6" s="161">
        <v>0</v>
      </c>
      <c r="BW6" s="161">
        <v>0</v>
      </c>
      <c r="BX6" s="161">
        <v>0</v>
      </c>
      <c r="BY6" s="161">
        <v>0</v>
      </c>
      <c r="BZ6" s="161">
        <v>0</v>
      </c>
      <c r="CA6" s="161">
        <v>0</v>
      </c>
      <c r="CB6" s="161">
        <v>0</v>
      </c>
      <c r="CC6" s="161">
        <v>0</v>
      </c>
      <c r="CD6" s="161">
        <v>0</v>
      </c>
      <c r="CE6" s="161">
        <v>0</v>
      </c>
      <c r="CF6" s="162">
        <v>0</v>
      </c>
    </row>
    <row r="7" spans="1:84" x14ac:dyDescent="0.35">
      <c r="B7" s="210" t="s">
        <v>365</v>
      </c>
      <c r="D7" s="161">
        <v>0</v>
      </c>
      <c r="E7" s="161">
        <v>0</v>
      </c>
      <c r="F7" s="161">
        <v>0</v>
      </c>
      <c r="G7" s="161">
        <v>0</v>
      </c>
      <c r="H7" s="161">
        <v>0</v>
      </c>
      <c r="I7" s="161">
        <v>0</v>
      </c>
      <c r="J7" s="161">
        <v>0</v>
      </c>
      <c r="K7" s="161">
        <v>0</v>
      </c>
      <c r="L7" s="161">
        <v>0</v>
      </c>
      <c r="M7" s="161">
        <v>0</v>
      </c>
      <c r="N7" s="161">
        <v>0</v>
      </c>
      <c r="O7" s="161">
        <v>0</v>
      </c>
      <c r="P7" s="161">
        <v>0</v>
      </c>
      <c r="Q7" s="161">
        <v>0</v>
      </c>
      <c r="R7" s="161">
        <v>0</v>
      </c>
      <c r="S7" s="161">
        <v>0</v>
      </c>
      <c r="T7" s="161">
        <v>0</v>
      </c>
      <c r="U7" s="161">
        <v>0</v>
      </c>
      <c r="V7" s="161">
        <v>0</v>
      </c>
      <c r="W7" s="161">
        <v>0</v>
      </c>
      <c r="X7" s="161">
        <v>0</v>
      </c>
      <c r="Y7" s="161">
        <v>0</v>
      </c>
      <c r="Z7" s="161">
        <v>0</v>
      </c>
      <c r="AA7" s="161">
        <v>0</v>
      </c>
      <c r="AB7" s="161">
        <v>0</v>
      </c>
      <c r="AC7" s="161">
        <v>0</v>
      </c>
      <c r="AD7" s="161">
        <v>0</v>
      </c>
      <c r="AE7" s="161">
        <v>0</v>
      </c>
      <c r="AF7" s="161">
        <v>0</v>
      </c>
      <c r="AG7" s="161">
        <v>0</v>
      </c>
      <c r="AH7" s="161">
        <v>7244</v>
      </c>
      <c r="AI7" s="161">
        <v>7250</v>
      </c>
      <c r="AJ7" s="161">
        <v>7230</v>
      </c>
      <c r="AK7" s="161">
        <v>7174</v>
      </c>
      <c r="AL7" s="161">
        <v>7091</v>
      </c>
      <c r="AM7" s="161">
        <v>6983</v>
      </c>
      <c r="AN7" s="161">
        <v>6924</v>
      </c>
      <c r="AO7" s="161">
        <v>6868</v>
      </c>
      <c r="AP7" s="161">
        <v>6816</v>
      </c>
      <c r="AQ7" s="161">
        <v>6768</v>
      </c>
      <c r="AR7" s="161">
        <v>6752</v>
      </c>
      <c r="AS7" s="161">
        <v>6745</v>
      </c>
      <c r="AT7" s="161">
        <v>6780</v>
      </c>
      <c r="AU7" s="161">
        <v>6854</v>
      </c>
      <c r="AV7" s="161">
        <v>6795</v>
      </c>
      <c r="AW7" s="161">
        <v>6849</v>
      </c>
      <c r="AX7" s="161">
        <v>6905</v>
      </c>
      <c r="AY7" s="161">
        <v>6943</v>
      </c>
      <c r="AZ7" s="161">
        <v>6970</v>
      </c>
      <c r="BA7" s="161">
        <v>7008</v>
      </c>
      <c r="BB7" s="161">
        <v>7021</v>
      </c>
      <c r="BC7" s="161">
        <v>7025</v>
      </c>
      <c r="BD7" s="161">
        <v>7012</v>
      </c>
      <c r="BE7" s="161">
        <v>6991</v>
      </c>
      <c r="BF7" s="161">
        <v>7042</v>
      </c>
      <c r="BG7" s="161">
        <v>0</v>
      </c>
      <c r="BH7" s="161">
        <v>0</v>
      </c>
      <c r="BI7" s="161">
        <v>0</v>
      </c>
      <c r="BJ7" s="161">
        <v>0</v>
      </c>
      <c r="BK7" s="161">
        <v>0</v>
      </c>
      <c r="BL7" s="161">
        <v>0</v>
      </c>
      <c r="BM7" s="161">
        <v>0</v>
      </c>
      <c r="BN7" s="161">
        <v>0</v>
      </c>
      <c r="BO7" s="161">
        <v>0</v>
      </c>
      <c r="BP7" s="161">
        <v>0</v>
      </c>
      <c r="BQ7" s="161">
        <v>0</v>
      </c>
      <c r="BR7" s="161">
        <v>0</v>
      </c>
      <c r="BS7" s="161">
        <v>0</v>
      </c>
      <c r="BT7" s="161">
        <v>0</v>
      </c>
      <c r="BU7" s="161">
        <v>0</v>
      </c>
      <c r="BV7" s="161">
        <v>0</v>
      </c>
      <c r="BW7" s="161">
        <v>0</v>
      </c>
      <c r="BX7" s="161">
        <v>0</v>
      </c>
      <c r="BY7" s="161">
        <v>0</v>
      </c>
      <c r="BZ7" s="161">
        <v>0</v>
      </c>
      <c r="CA7" s="161">
        <v>0</v>
      </c>
      <c r="CB7" s="161">
        <v>0</v>
      </c>
      <c r="CC7" s="161">
        <v>0</v>
      </c>
      <c r="CD7" s="161">
        <v>0</v>
      </c>
      <c r="CE7" s="161">
        <v>0</v>
      </c>
      <c r="CF7" s="162">
        <v>0</v>
      </c>
    </row>
    <row r="8" spans="1:84" x14ac:dyDescent="0.35">
      <c r="B8" s="222" t="s">
        <v>355</v>
      </c>
      <c r="D8" s="161">
        <v>0</v>
      </c>
      <c r="E8" s="161">
        <v>0</v>
      </c>
      <c r="F8" s="161">
        <v>0</v>
      </c>
      <c r="G8" s="161">
        <v>0</v>
      </c>
      <c r="H8" s="161">
        <v>0</v>
      </c>
      <c r="I8" s="161">
        <v>0</v>
      </c>
      <c r="J8" s="161">
        <v>0</v>
      </c>
      <c r="K8" s="161">
        <v>0</v>
      </c>
      <c r="L8" s="161">
        <v>0</v>
      </c>
      <c r="M8" s="161">
        <v>0</v>
      </c>
      <c r="N8" s="161">
        <v>0</v>
      </c>
      <c r="O8" s="161">
        <v>0</v>
      </c>
      <c r="P8" s="161">
        <v>0</v>
      </c>
      <c r="Q8" s="161">
        <v>0</v>
      </c>
      <c r="R8" s="161">
        <v>0</v>
      </c>
      <c r="S8" s="161">
        <v>0</v>
      </c>
      <c r="T8" s="161">
        <v>0</v>
      </c>
      <c r="U8" s="161">
        <v>0</v>
      </c>
      <c r="V8" s="161">
        <v>0</v>
      </c>
      <c r="W8" s="161">
        <v>0</v>
      </c>
      <c r="X8" s="161">
        <v>0</v>
      </c>
      <c r="Y8" s="161">
        <v>0</v>
      </c>
      <c r="Z8" s="161">
        <v>0</v>
      </c>
      <c r="AA8" s="161">
        <v>0</v>
      </c>
      <c r="AB8" s="161">
        <v>0</v>
      </c>
      <c r="AC8" s="161">
        <v>0</v>
      </c>
      <c r="AD8" s="161">
        <v>0</v>
      </c>
      <c r="AE8" s="161">
        <v>0</v>
      </c>
      <c r="AF8" s="161">
        <v>0</v>
      </c>
      <c r="AG8" s="161">
        <v>0</v>
      </c>
      <c r="AH8" s="161">
        <v>13589</v>
      </c>
      <c r="AI8" s="161">
        <v>13438</v>
      </c>
      <c r="AJ8" s="161">
        <v>13273</v>
      </c>
      <c r="AK8" s="161">
        <v>13079</v>
      </c>
      <c r="AL8" s="161">
        <v>12856</v>
      </c>
      <c r="AM8" s="161">
        <v>12584</v>
      </c>
      <c r="AN8" s="161">
        <v>12449</v>
      </c>
      <c r="AO8" s="161">
        <v>12325</v>
      </c>
      <c r="AP8" s="161">
        <v>12217</v>
      </c>
      <c r="AQ8" s="161">
        <v>12141</v>
      </c>
      <c r="AR8" s="161">
        <v>12124</v>
      </c>
      <c r="AS8" s="161">
        <v>12137</v>
      </c>
      <c r="AT8" s="161">
        <v>12227</v>
      </c>
      <c r="AU8" s="161">
        <v>12405</v>
      </c>
      <c r="AV8" s="161">
        <v>12285</v>
      </c>
      <c r="AW8" s="161">
        <v>12414</v>
      </c>
      <c r="AX8" s="161">
        <v>12543</v>
      </c>
      <c r="AY8" s="161">
        <v>12579</v>
      </c>
      <c r="AZ8" s="161">
        <v>12625</v>
      </c>
      <c r="BA8" s="161">
        <v>12729</v>
      </c>
      <c r="BB8" s="161">
        <v>12716</v>
      </c>
      <c r="BC8" s="161">
        <v>12689</v>
      </c>
      <c r="BD8" s="161">
        <v>12656</v>
      </c>
      <c r="BE8" s="161">
        <v>12600</v>
      </c>
      <c r="BF8" s="161">
        <v>12622</v>
      </c>
      <c r="BG8" s="161">
        <v>0</v>
      </c>
      <c r="BH8" s="161">
        <v>0</v>
      </c>
      <c r="BI8" s="161">
        <v>0</v>
      </c>
      <c r="BJ8" s="161">
        <v>0</v>
      </c>
      <c r="BK8" s="161">
        <v>0</v>
      </c>
      <c r="BL8" s="161">
        <v>0</v>
      </c>
      <c r="BM8" s="161">
        <v>0</v>
      </c>
      <c r="BN8" s="161">
        <v>0</v>
      </c>
      <c r="BO8" s="161">
        <v>0</v>
      </c>
      <c r="BP8" s="161">
        <v>0</v>
      </c>
      <c r="BQ8" s="161">
        <v>0</v>
      </c>
      <c r="BR8" s="161">
        <v>0</v>
      </c>
      <c r="BS8" s="161">
        <v>0</v>
      </c>
      <c r="BT8" s="161">
        <v>0</v>
      </c>
      <c r="BU8" s="161">
        <v>0</v>
      </c>
      <c r="BV8" s="161">
        <v>0</v>
      </c>
      <c r="BW8" s="161">
        <v>0</v>
      </c>
      <c r="BX8" s="161">
        <v>0</v>
      </c>
      <c r="BY8" s="161">
        <v>0</v>
      </c>
      <c r="BZ8" s="161">
        <v>0</v>
      </c>
      <c r="CA8" s="161">
        <v>0</v>
      </c>
      <c r="CB8" s="161">
        <v>0</v>
      </c>
      <c r="CC8" s="161">
        <v>0</v>
      </c>
      <c r="CD8" s="161">
        <v>0</v>
      </c>
      <c r="CE8" s="161">
        <v>0</v>
      </c>
      <c r="CF8" s="162">
        <v>0</v>
      </c>
    </row>
    <row r="9" spans="1:84" x14ac:dyDescent="0.35">
      <c r="B9" s="210" t="s">
        <v>272</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0</v>
      </c>
      <c r="Y9" s="161">
        <v>0</v>
      </c>
      <c r="Z9" s="161">
        <v>0</v>
      </c>
      <c r="AA9" s="161">
        <v>0</v>
      </c>
      <c r="AB9" s="161">
        <v>0</v>
      </c>
      <c r="AC9" s="161">
        <v>0</v>
      </c>
      <c r="AD9" s="161">
        <v>0</v>
      </c>
      <c r="AE9" s="161">
        <v>0</v>
      </c>
      <c r="AF9" s="161">
        <v>0</v>
      </c>
      <c r="AG9" s="161">
        <v>0</v>
      </c>
      <c r="AH9" s="161">
        <v>0</v>
      </c>
      <c r="AI9" s="161">
        <v>0</v>
      </c>
      <c r="AJ9" s="161">
        <v>0</v>
      </c>
      <c r="AK9" s="161">
        <v>0</v>
      </c>
      <c r="AL9" s="161">
        <v>0</v>
      </c>
      <c r="AM9" s="161">
        <v>0</v>
      </c>
      <c r="AN9" s="161">
        <v>0</v>
      </c>
      <c r="AO9" s="161">
        <v>0</v>
      </c>
      <c r="AP9" s="161">
        <v>0</v>
      </c>
      <c r="AQ9" s="161">
        <v>0</v>
      </c>
      <c r="AR9" s="161">
        <v>0</v>
      </c>
      <c r="AS9" s="161">
        <v>0</v>
      </c>
      <c r="AT9" s="161">
        <v>0</v>
      </c>
      <c r="AU9" s="161">
        <v>0</v>
      </c>
      <c r="AV9" s="161">
        <v>106</v>
      </c>
      <c r="AW9" s="161">
        <v>129</v>
      </c>
      <c r="AX9" s="161">
        <v>147</v>
      </c>
      <c r="AY9" s="161">
        <v>166</v>
      </c>
      <c r="AZ9" s="161">
        <v>181</v>
      </c>
      <c r="BA9" s="161">
        <v>197</v>
      </c>
      <c r="BB9" s="161">
        <v>207</v>
      </c>
      <c r="BC9" s="161">
        <v>216</v>
      </c>
      <c r="BD9" s="161">
        <v>227</v>
      </c>
      <c r="BE9" s="161">
        <v>239</v>
      </c>
      <c r="BF9" s="161">
        <v>258</v>
      </c>
      <c r="BG9" s="161">
        <v>270</v>
      </c>
      <c r="BH9" s="161">
        <v>279</v>
      </c>
      <c r="BI9" s="161">
        <v>286</v>
      </c>
      <c r="BJ9" s="161">
        <v>292</v>
      </c>
      <c r="BK9" s="161">
        <v>300</v>
      </c>
      <c r="BL9" s="161">
        <v>310</v>
      </c>
      <c r="BM9" s="161">
        <v>322</v>
      </c>
      <c r="BN9" s="161">
        <v>331</v>
      </c>
      <c r="BO9" s="161">
        <v>339</v>
      </c>
      <c r="BP9" s="161">
        <v>350</v>
      </c>
      <c r="BQ9" s="161">
        <v>362</v>
      </c>
      <c r="BR9" s="161">
        <v>381</v>
      </c>
      <c r="BS9" s="161">
        <v>406</v>
      </c>
      <c r="BT9" s="161">
        <v>426</v>
      </c>
      <c r="BU9" s="161">
        <v>450</v>
      </c>
      <c r="BV9" s="161">
        <v>474</v>
      </c>
      <c r="BW9" s="161">
        <v>506</v>
      </c>
      <c r="BX9" s="161">
        <v>494</v>
      </c>
      <c r="BY9" s="161">
        <v>529</v>
      </c>
      <c r="BZ9" s="161">
        <v>591</v>
      </c>
      <c r="CA9" s="161">
        <v>649</v>
      </c>
      <c r="CB9" s="161">
        <v>714</v>
      </c>
      <c r="CC9" s="161">
        <v>780</v>
      </c>
      <c r="CD9" s="161">
        <v>843</v>
      </c>
      <c r="CE9" s="161">
        <v>899</v>
      </c>
      <c r="CF9" s="162">
        <v>948</v>
      </c>
    </row>
    <row r="10" spans="1:84" x14ac:dyDescent="0.35">
      <c r="B10" s="222" t="s">
        <v>353</v>
      </c>
      <c r="D10" s="220">
        <v>0</v>
      </c>
      <c r="E10" s="220">
        <v>0</v>
      </c>
      <c r="F10" s="220">
        <v>0</v>
      </c>
      <c r="G10" s="220">
        <v>0</v>
      </c>
      <c r="H10" s="220">
        <v>0</v>
      </c>
      <c r="I10" s="220">
        <v>0</v>
      </c>
      <c r="J10" s="220">
        <v>0</v>
      </c>
      <c r="K10" s="220">
        <v>0</v>
      </c>
      <c r="L10" s="220">
        <v>0</v>
      </c>
      <c r="M10" s="220">
        <v>0</v>
      </c>
      <c r="N10" s="220">
        <v>0</v>
      </c>
      <c r="O10" s="220">
        <v>0</v>
      </c>
      <c r="P10" s="220">
        <v>0</v>
      </c>
      <c r="Q10" s="220">
        <v>0</v>
      </c>
      <c r="R10" s="220">
        <v>0</v>
      </c>
      <c r="S10" s="220">
        <v>0</v>
      </c>
      <c r="T10" s="220">
        <v>0</v>
      </c>
      <c r="U10" s="220">
        <v>0</v>
      </c>
      <c r="V10" s="220">
        <v>0</v>
      </c>
      <c r="W10" s="220">
        <v>0</v>
      </c>
      <c r="X10" s="220">
        <v>0</v>
      </c>
      <c r="Y10" s="220">
        <v>0</v>
      </c>
      <c r="Z10" s="220">
        <v>0</v>
      </c>
      <c r="AA10" s="220">
        <v>0</v>
      </c>
      <c r="AB10" s="220">
        <v>0</v>
      </c>
      <c r="AC10" s="220">
        <v>0</v>
      </c>
      <c r="AD10" s="220">
        <v>0</v>
      </c>
      <c r="AE10" s="220">
        <v>0</v>
      </c>
      <c r="AF10" s="220">
        <v>0</v>
      </c>
      <c r="AG10" s="220">
        <v>0</v>
      </c>
      <c r="AH10" s="220">
        <v>0</v>
      </c>
      <c r="AI10" s="220">
        <v>0</v>
      </c>
      <c r="AJ10" s="220">
        <v>0</v>
      </c>
      <c r="AK10" s="220">
        <v>0</v>
      </c>
      <c r="AL10" s="220">
        <v>0</v>
      </c>
      <c r="AM10" s="220">
        <v>0</v>
      </c>
      <c r="AN10" s="220">
        <v>0</v>
      </c>
      <c r="AO10" s="220">
        <v>0</v>
      </c>
      <c r="AP10" s="220">
        <v>0</v>
      </c>
      <c r="AQ10" s="220">
        <v>0</v>
      </c>
      <c r="AR10" s="220">
        <v>0</v>
      </c>
      <c r="AS10" s="220">
        <v>0</v>
      </c>
      <c r="AT10" s="220">
        <v>0</v>
      </c>
      <c r="AU10" s="220">
        <v>0</v>
      </c>
      <c r="AV10" s="220">
        <v>99</v>
      </c>
      <c r="AW10" s="220">
        <v>128</v>
      </c>
      <c r="AX10" s="220">
        <v>145</v>
      </c>
      <c r="AY10" s="220">
        <v>164</v>
      </c>
      <c r="AZ10" s="220">
        <v>181</v>
      </c>
      <c r="BA10" s="220">
        <v>197</v>
      </c>
      <c r="BB10" s="220">
        <v>207</v>
      </c>
      <c r="BC10" s="220">
        <v>216</v>
      </c>
      <c r="BD10" s="220">
        <v>226</v>
      </c>
      <c r="BE10" s="220">
        <v>239</v>
      </c>
      <c r="BF10" s="220">
        <v>258</v>
      </c>
      <c r="BG10" s="220">
        <v>270</v>
      </c>
      <c r="BH10" s="220">
        <v>279</v>
      </c>
      <c r="BI10" s="220">
        <v>286</v>
      </c>
      <c r="BJ10" s="220">
        <v>292</v>
      </c>
      <c r="BK10" s="220">
        <v>300</v>
      </c>
      <c r="BL10" s="220">
        <v>310</v>
      </c>
      <c r="BM10" s="220">
        <v>322</v>
      </c>
      <c r="BN10" s="220">
        <v>331</v>
      </c>
      <c r="BO10" s="220">
        <v>339</v>
      </c>
      <c r="BP10" s="220">
        <v>350</v>
      </c>
      <c r="BQ10" s="220">
        <v>362</v>
      </c>
      <c r="BR10" s="220">
        <v>381</v>
      </c>
      <c r="BS10" s="220">
        <v>406</v>
      </c>
      <c r="BT10" s="220">
        <v>426</v>
      </c>
      <c r="BU10" s="220">
        <v>449</v>
      </c>
      <c r="BV10" s="220">
        <v>473</v>
      </c>
      <c r="BW10" s="220">
        <v>506</v>
      </c>
      <c r="BX10" s="220">
        <v>494</v>
      </c>
      <c r="BY10" s="220">
        <v>529</v>
      </c>
      <c r="BZ10" s="220">
        <v>591</v>
      </c>
      <c r="CA10" s="220">
        <v>649</v>
      </c>
      <c r="CB10" s="220">
        <v>714</v>
      </c>
      <c r="CC10" s="220">
        <v>780</v>
      </c>
      <c r="CD10" s="220">
        <v>843</v>
      </c>
      <c r="CE10" s="220">
        <v>898</v>
      </c>
      <c r="CF10" s="221">
        <v>948</v>
      </c>
    </row>
    <row r="11" spans="1:84" x14ac:dyDescent="0.35">
      <c r="B11" s="222" t="s">
        <v>354</v>
      </c>
      <c r="D11" s="220">
        <v>0</v>
      </c>
      <c r="E11" s="220">
        <v>0</v>
      </c>
      <c r="F11" s="220">
        <v>0</v>
      </c>
      <c r="G11" s="220">
        <v>0</v>
      </c>
      <c r="H11" s="220">
        <v>0</v>
      </c>
      <c r="I11" s="220">
        <v>0</v>
      </c>
      <c r="J11" s="220">
        <v>0</v>
      </c>
      <c r="K11" s="220">
        <v>0</v>
      </c>
      <c r="L11" s="220">
        <v>0</v>
      </c>
      <c r="M11" s="220">
        <v>0</v>
      </c>
      <c r="N11" s="220">
        <v>0</v>
      </c>
      <c r="O11" s="220">
        <v>0</v>
      </c>
      <c r="P11" s="220">
        <v>0</v>
      </c>
      <c r="Q11" s="220">
        <v>0</v>
      </c>
      <c r="R11" s="220">
        <v>0</v>
      </c>
      <c r="S11" s="220">
        <v>0</v>
      </c>
      <c r="T11" s="220">
        <v>0</v>
      </c>
      <c r="U11" s="220">
        <v>0</v>
      </c>
      <c r="V11" s="220">
        <v>0</v>
      </c>
      <c r="W11" s="220">
        <v>0</v>
      </c>
      <c r="X11" s="220">
        <v>0</v>
      </c>
      <c r="Y11" s="220">
        <v>0</v>
      </c>
      <c r="Z11" s="220">
        <v>0</v>
      </c>
      <c r="AA11" s="220">
        <v>0</v>
      </c>
      <c r="AB11" s="220">
        <v>0</v>
      </c>
      <c r="AC11" s="220">
        <v>0</v>
      </c>
      <c r="AD11" s="220">
        <v>0</v>
      </c>
      <c r="AE11" s="220">
        <v>0</v>
      </c>
      <c r="AF11" s="220">
        <v>0</v>
      </c>
      <c r="AG11" s="220">
        <v>0</v>
      </c>
      <c r="AH11" s="220">
        <v>0</v>
      </c>
      <c r="AI11" s="220">
        <v>0</v>
      </c>
      <c r="AJ11" s="220">
        <v>0</v>
      </c>
      <c r="AK11" s="220">
        <v>0</v>
      </c>
      <c r="AL11" s="220">
        <v>0</v>
      </c>
      <c r="AM11" s="220">
        <v>0</v>
      </c>
      <c r="AN11" s="220">
        <v>0</v>
      </c>
      <c r="AO11" s="220">
        <v>0</v>
      </c>
      <c r="AP11" s="220">
        <v>0</v>
      </c>
      <c r="AQ11" s="220">
        <v>0</v>
      </c>
      <c r="AR11" s="220">
        <v>0</v>
      </c>
      <c r="AS11" s="220">
        <v>0</v>
      </c>
      <c r="AT11" s="220">
        <v>0</v>
      </c>
      <c r="AU11" s="220">
        <v>0</v>
      </c>
      <c r="AV11" s="220">
        <v>7</v>
      </c>
      <c r="AW11" s="220">
        <v>1</v>
      </c>
      <c r="AX11" s="220">
        <v>2</v>
      </c>
      <c r="AY11" s="220">
        <v>2</v>
      </c>
      <c r="AZ11" s="220">
        <v>0</v>
      </c>
      <c r="BA11" s="220">
        <v>0</v>
      </c>
      <c r="BB11" s="220">
        <v>0</v>
      </c>
      <c r="BC11" s="220">
        <v>0</v>
      </c>
      <c r="BD11" s="220">
        <v>1</v>
      </c>
      <c r="BE11" s="220">
        <v>0</v>
      </c>
      <c r="BF11" s="220">
        <v>0</v>
      </c>
      <c r="BG11" s="220">
        <v>0</v>
      </c>
      <c r="BH11" s="220">
        <v>0</v>
      </c>
      <c r="BI11" s="220">
        <v>0</v>
      </c>
      <c r="BJ11" s="220">
        <v>0</v>
      </c>
      <c r="BK11" s="220">
        <v>0</v>
      </c>
      <c r="BL11" s="220">
        <v>0</v>
      </c>
      <c r="BM11" s="220">
        <v>0</v>
      </c>
      <c r="BN11" s="220">
        <v>0</v>
      </c>
      <c r="BO11" s="220">
        <v>0</v>
      </c>
      <c r="BP11" s="220">
        <v>0</v>
      </c>
      <c r="BQ11" s="220">
        <v>0</v>
      </c>
      <c r="BR11" s="220">
        <v>0</v>
      </c>
      <c r="BS11" s="220">
        <v>0</v>
      </c>
      <c r="BT11" s="220">
        <v>0</v>
      </c>
      <c r="BU11" s="220">
        <v>0</v>
      </c>
      <c r="BV11" s="220">
        <v>1</v>
      </c>
      <c r="BW11" s="220">
        <v>0</v>
      </c>
      <c r="BX11" s="220">
        <v>0</v>
      </c>
      <c r="BY11" s="220">
        <v>0</v>
      </c>
      <c r="BZ11" s="220">
        <v>0</v>
      </c>
      <c r="CA11" s="220">
        <v>0</v>
      </c>
      <c r="CB11" s="220">
        <v>0</v>
      </c>
      <c r="CC11" s="220">
        <v>0</v>
      </c>
      <c r="CD11" s="220">
        <v>0</v>
      </c>
      <c r="CE11" s="220">
        <v>0</v>
      </c>
      <c r="CF11" s="221">
        <v>0</v>
      </c>
    </row>
    <row r="12" spans="1:84" x14ac:dyDescent="0.35">
      <c r="B12" s="210" t="s">
        <v>369</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1">
        <v>0</v>
      </c>
      <c r="W12" s="161">
        <v>0</v>
      </c>
      <c r="X12" s="161">
        <v>0</v>
      </c>
      <c r="Y12" s="161">
        <v>0</v>
      </c>
      <c r="Z12" s="161">
        <v>0</v>
      </c>
      <c r="AA12" s="161">
        <v>0</v>
      </c>
      <c r="AB12" s="161">
        <v>0</v>
      </c>
      <c r="AC12" s="161">
        <v>0</v>
      </c>
      <c r="AD12" s="161">
        <v>0</v>
      </c>
      <c r="AE12" s="161">
        <v>0</v>
      </c>
      <c r="AF12" s="161">
        <v>3</v>
      </c>
      <c r="AG12" s="161">
        <v>11</v>
      </c>
      <c r="AH12" s="161">
        <v>15</v>
      </c>
      <c r="AI12" s="161">
        <v>15</v>
      </c>
      <c r="AJ12" s="161">
        <v>16</v>
      </c>
      <c r="AK12" s="161">
        <v>16</v>
      </c>
      <c r="AL12" s="161">
        <v>16</v>
      </c>
      <c r="AM12" s="161">
        <v>16</v>
      </c>
      <c r="AN12" s="161">
        <v>17</v>
      </c>
      <c r="AO12" s="161">
        <v>17</v>
      </c>
      <c r="AP12" s="161">
        <v>17</v>
      </c>
      <c r="AQ12" s="161">
        <v>17</v>
      </c>
      <c r="AR12" s="161">
        <v>17</v>
      </c>
      <c r="AS12" s="161">
        <v>18</v>
      </c>
      <c r="AT12" s="161">
        <v>18</v>
      </c>
      <c r="AU12" s="161">
        <v>19</v>
      </c>
      <c r="AV12" s="161">
        <v>0</v>
      </c>
      <c r="AW12" s="161">
        <v>0</v>
      </c>
      <c r="AX12" s="161">
        <v>0</v>
      </c>
      <c r="AY12" s="161">
        <v>0</v>
      </c>
      <c r="AZ12" s="161">
        <v>0</v>
      </c>
      <c r="BA12" s="161">
        <v>0</v>
      </c>
      <c r="BB12" s="161">
        <v>0</v>
      </c>
      <c r="BC12" s="161">
        <v>0</v>
      </c>
      <c r="BD12" s="161">
        <v>0</v>
      </c>
      <c r="BE12" s="161">
        <v>0</v>
      </c>
      <c r="BF12" s="161">
        <v>0</v>
      </c>
      <c r="BG12" s="161">
        <v>0</v>
      </c>
      <c r="BH12" s="161">
        <v>0</v>
      </c>
      <c r="BI12" s="161">
        <v>0</v>
      </c>
      <c r="BJ12" s="161">
        <v>0</v>
      </c>
      <c r="BK12" s="161">
        <v>0</v>
      </c>
      <c r="BL12" s="161">
        <v>0</v>
      </c>
      <c r="BM12" s="161">
        <v>0</v>
      </c>
      <c r="BN12" s="161">
        <v>0</v>
      </c>
      <c r="BO12" s="161">
        <v>0</v>
      </c>
      <c r="BP12" s="161">
        <v>0</v>
      </c>
      <c r="BQ12" s="161">
        <v>0</v>
      </c>
      <c r="BR12" s="161">
        <v>0</v>
      </c>
      <c r="BS12" s="161">
        <v>0</v>
      </c>
      <c r="BT12" s="161">
        <v>0</v>
      </c>
      <c r="BU12" s="161">
        <v>0</v>
      </c>
      <c r="BV12" s="161">
        <v>0</v>
      </c>
      <c r="BW12" s="161">
        <v>0</v>
      </c>
      <c r="BX12" s="161">
        <v>0</v>
      </c>
      <c r="BY12" s="161">
        <v>0</v>
      </c>
      <c r="BZ12" s="161">
        <v>0</v>
      </c>
      <c r="CA12" s="161">
        <v>0</v>
      </c>
      <c r="CB12" s="161">
        <v>0</v>
      </c>
      <c r="CC12" s="161">
        <v>0</v>
      </c>
      <c r="CD12" s="161">
        <v>0</v>
      </c>
      <c r="CE12" s="161">
        <v>0</v>
      </c>
      <c r="CF12" s="162">
        <v>0</v>
      </c>
    </row>
    <row r="13" spans="1:84" ht="26.25" customHeight="1" x14ac:dyDescent="0.35">
      <c r="B13" s="231" t="s">
        <v>412</v>
      </c>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1"/>
    </row>
    <row r="14" spans="1:84" x14ac:dyDescent="0.35">
      <c r="B14" s="61" t="s">
        <v>260</v>
      </c>
      <c r="D14" s="220"/>
      <c r="E14" s="220"/>
      <c r="F14" s="220"/>
      <c r="G14" s="220"/>
      <c r="H14" s="220"/>
      <c r="I14" s="220"/>
      <c r="J14" s="220"/>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v>1</v>
      </c>
      <c r="BR14" s="220">
        <v>1</v>
      </c>
      <c r="BS14" s="220">
        <v>1</v>
      </c>
      <c r="BT14" s="220">
        <v>1</v>
      </c>
      <c r="BU14" s="220">
        <v>1</v>
      </c>
      <c r="BV14" s="220">
        <v>1</v>
      </c>
      <c r="BW14" s="220">
        <v>1</v>
      </c>
      <c r="BX14" s="220">
        <v>1</v>
      </c>
      <c r="BY14" s="220">
        <v>1</v>
      </c>
      <c r="BZ14" s="220">
        <v>1</v>
      </c>
      <c r="CA14" s="220">
        <v>2</v>
      </c>
      <c r="CB14" s="220">
        <v>2</v>
      </c>
      <c r="CC14" s="220">
        <v>2</v>
      </c>
      <c r="CD14" s="220">
        <v>2</v>
      </c>
      <c r="CE14" s="220">
        <v>2</v>
      </c>
      <c r="CF14" s="221">
        <v>3</v>
      </c>
    </row>
    <row r="15" spans="1:84" x14ac:dyDescent="0.35">
      <c r="B15" s="210" t="s">
        <v>411</v>
      </c>
      <c r="D15" s="220">
        <v>0</v>
      </c>
      <c r="E15" s="220">
        <v>0</v>
      </c>
      <c r="F15" s="220">
        <v>0</v>
      </c>
      <c r="G15" s="220">
        <v>0</v>
      </c>
      <c r="H15" s="220">
        <v>0</v>
      </c>
      <c r="I15" s="220">
        <v>0</v>
      </c>
      <c r="J15" s="220">
        <v>0</v>
      </c>
      <c r="K15" s="220">
        <v>0</v>
      </c>
      <c r="L15" s="220">
        <v>0</v>
      </c>
      <c r="M15" s="220">
        <v>0</v>
      </c>
      <c r="N15" s="220">
        <v>0</v>
      </c>
      <c r="O15" s="220">
        <v>0</v>
      </c>
      <c r="P15" s="220">
        <v>0</v>
      </c>
      <c r="Q15" s="220">
        <v>0</v>
      </c>
      <c r="R15" s="220">
        <v>0</v>
      </c>
      <c r="S15" s="220">
        <v>0</v>
      </c>
      <c r="T15" s="220">
        <v>0</v>
      </c>
      <c r="U15" s="220">
        <v>0</v>
      </c>
      <c r="V15" s="220">
        <v>0</v>
      </c>
      <c r="W15" s="220">
        <v>0</v>
      </c>
      <c r="X15" s="220">
        <v>0</v>
      </c>
      <c r="Y15" s="220">
        <v>0</v>
      </c>
      <c r="Z15" s="220">
        <v>0</v>
      </c>
      <c r="AA15" s="220">
        <v>0</v>
      </c>
      <c r="AB15" s="220">
        <v>0</v>
      </c>
      <c r="AC15" s="220">
        <v>41</v>
      </c>
      <c r="AD15" s="220">
        <v>51</v>
      </c>
      <c r="AE15" s="220">
        <v>56</v>
      </c>
      <c r="AF15" s="220">
        <v>64</v>
      </c>
      <c r="AG15" s="220">
        <v>70</v>
      </c>
      <c r="AH15" s="220">
        <v>76</v>
      </c>
      <c r="AI15" s="220">
        <v>80</v>
      </c>
      <c r="AJ15" s="220">
        <v>86</v>
      </c>
      <c r="AK15" s="220">
        <v>97</v>
      </c>
      <c r="AL15" s="220">
        <v>105</v>
      </c>
      <c r="AM15" s="220">
        <v>118</v>
      </c>
      <c r="AN15" s="220">
        <v>132</v>
      </c>
      <c r="AO15" s="220">
        <v>142</v>
      </c>
      <c r="AP15" s="220">
        <v>154</v>
      </c>
      <c r="AQ15" s="220">
        <v>166</v>
      </c>
      <c r="AR15" s="220">
        <v>176</v>
      </c>
      <c r="AS15" s="220">
        <v>186</v>
      </c>
      <c r="AT15" s="220">
        <v>199</v>
      </c>
      <c r="AU15" s="220">
        <v>212</v>
      </c>
      <c r="AV15" s="220">
        <v>0</v>
      </c>
      <c r="AW15" s="220">
        <v>0</v>
      </c>
      <c r="AX15" s="220">
        <v>0</v>
      </c>
      <c r="AY15" s="220">
        <v>0</v>
      </c>
      <c r="AZ15" s="220">
        <v>0</v>
      </c>
      <c r="BA15" s="220">
        <v>0</v>
      </c>
      <c r="BB15" s="220">
        <v>0</v>
      </c>
      <c r="BC15" s="220">
        <v>0</v>
      </c>
      <c r="BD15" s="220">
        <v>0</v>
      </c>
      <c r="BE15" s="220">
        <v>0</v>
      </c>
      <c r="BF15" s="220">
        <v>0</v>
      </c>
      <c r="BG15" s="220">
        <v>0</v>
      </c>
      <c r="BH15" s="220">
        <v>0</v>
      </c>
      <c r="BI15" s="220">
        <v>0</v>
      </c>
      <c r="BJ15" s="220">
        <v>0</v>
      </c>
      <c r="BK15" s="220">
        <v>0</v>
      </c>
      <c r="BL15" s="220">
        <v>0</v>
      </c>
      <c r="BM15" s="220">
        <v>0</v>
      </c>
      <c r="BN15" s="220">
        <v>0</v>
      </c>
      <c r="BO15" s="220">
        <v>0</v>
      </c>
      <c r="BP15" s="220">
        <v>0</v>
      </c>
      <c r="BQ15" s="220">
        <v>0</v>
      </c>
      <c r="BR15" s="220">
        <v>0</v>
      </c>
      <c r="BS15" s="220">
        <v>0</v>
      </c>
      <c r="BT15" s="220">
        <v>0</v>
      </c>
      <c r="BU15" s="220">
        <v>0</v>
      </c>
      <c r="BV15" s="220">
        <v>0</v>
      </c>
      <c r="BW15" s="220">
        <v>0</v>
      </c>
      <c r="BX15" s="220">
        <v>0</v>
      </c>
      <c r="BY15" s="220">
        <v>0</v>
      </c>
      <c r="BZ15" s="220">
        <v>0</v>
      </c>
      <c r="CA15" s="220">
        <v>0</v>
      </c>
      <c r="CB15" s="220">
        <v>0</v>
      </c>
      <c r="CC15" s="220">
        <v>0</v>
      </c>
      <c r="CD15" s="220">
        <v>0</v>
      </c>
      <c r="CE15" s="220">
        <v>0</v>
      </c>
      <c r="CF15" s="221">
        <v>0</v>
      </c>
    </row>
    <row r="16" spans="1:84" x14ac:dyDescent="0.35">
      <c r="B16" s="210" t="s">
        <v>263</v>
      </c>
      <c r="D16" s="161">
        <v>0</v>
      </c>
      <c r="E16" s="161">
        <v>0</v>
      </c>
      <c r="F16" s="161">
        <v>0</v>
      </c>
      <c r="G16" s="161">
        <v>0</v>
      </c>
      <c r="H16" s="161">
        <v>0</v>
      </c>
      <c r="I16" s="161">
        <v>0</v>
      </c>
      <c r="J16" s="161">
        <v>0</v>
      </c>
      <c r="K16" s="161">
        <v>0</v>
      </c>
      <c r="L16" s="161">
        <v>0</v>
      </c>
      <c r="M16" s="161">
        <v>0</v>
      </c>
      <c r="N16" s="161">
        <v>0</v>
      </c>
      <c r="O16" s="161">
        <v>0</v>
      </c>
      <c r="P16" s="161">
        <v>0</v>
      </c>
      <c r="Q16" s="161">
        <v>0</v>
      </c>
      <c r="R16" s="161">
        <v>0</v>
      </c>
      <c r="S16" s="161">
        <v>0</v>
      </c>
      <c r="T16" s="161">
        <v>0</v>
      </c>
      <c r="U16" s="161">
        <v>0</v>
      </c>
      <c r="V16" s="161">
        <v>0</v>
      </c>
      <c r="W16" s="161">
        <v>0</v>
      </c>
      <c r="X16" s="161">
        <v>0</v>
      </c>
      <c r="Y16" s="161">
        <v>0</v>
      </c>
      <c r="Z16" s="161">
        <v>0</v>
      </c>
      <c r="AA16" s="161">
        <v>0</v>
      </c>
      <c r="AB16" s="161">
        <v>0</v>
      </c>
      <c r="AC16" s="161">
        <v>0</v>
      </c>
      <c r="AD16" s="161">
        <v>0</v>
      </c>
      <c r="AE16" s="161">
        <v>0</v>
      </c>
      <c r="AF16" s="161">
        <v>0</v>
      </c>
      <c r="AG16" s="161">
        <v>0</v>
      </c>
      <c r="AH16" s="161">
        <v>407</v>
      </c>
      <c r="AI16" s="161">
        <v>408</v>
      </c>
      <c r="AJ16" s="161">
        <v>393</v>
      </c>
      <c r="AK16" s="161">
        <v>377</v>
      </c>
      <c r="AL16" s="161">
        <v>374</v>
      </c>
      <c r="AM16" s="161">
        <v>367</v>
      </c>
      <c r="AN16" s="161">
        <v>362</v>
      </c>
      <c r="AO16" s="161">
        <v>347</v>
      </c>
      <c r="AP16" s="161">
        <v>340</v>
      </c>
      <c r="AQ16" s="161">
        <v>330</v>
      </c>
      <c r="AR16" s="161">
        <v>337</v>
      </c>
      <c r="AS16" s="161">
        <v>327</v>
      </c>
      <c r="AT16" s="161">
        <v>317</v>
      </c>
      <c r="AU16" s="161">
        <v>304</v>
      </c>
      <c r="AV16" s="161">
        <v>295</v>
      </c>
      <c r="AW16" s="161">
        <v>288</v>
      </c>
      <c r="AX16" s="161">
        <v>281</v>
      </c>
      <c r="AY16" s="161">
        <v>271</v>
      </c>
      <c r="AZ16" s="161">
        <v>263</v>
      </c>
      <c r="BA16" s="161">
        <v>252</v>
      </c>
      <c r="BB16" s="161">
        <v>244</v>
      </c>
      <c r="BC16" s="161">
        <v>237</v>
      </c>
      <c r="BD16" s="161">
        <v>233</v>
      </c>
      <c r="BE16" s="161">
        <v>214</v>
      </c>
      <c r="BF16" s="161">
        <v>227</v>
      </c>
      <c r="BG16" s="161">
        <v>203</v>
      </c>
      <c r="BH16" s="161">
        <v>180</v>
      </c>
      <c r="BI16" s="161">
        <v>163</v>
      </c>
      <c r="BJ16" s="161">
        <v>147</v>
      </c>
      <c r="BK16" s="161">
        <v>129</v>
      </c>
      <c r="BL16" s="161">
        <v>117</v>
      </c>
      <c r="BM16" s="161">
        <v>108</v>
      </c>
      <c r="BN16" s="161">
        <v>103</v>
      </c>
      <c r="BO16" s="161">
        <v>100</v>
      </c>
      <c r="BP16" s="161">
        <v>97</v>
      </c>
      <c r="BQ16" s="161">
        <v>95</v>
      </c>
      <c r="BR16" s="161">
        <v>92</v>
      </c>
      <c r="BS16" s="161">
        <v>92</v>
      </c>
      <c r="BT16" s="161">
        <v>90</v>
      </c>
      <c r="BU16" s="161">
        <v>86</v>
      </c>
      <c r="BV16" s="161">
        <v>101</v>
      </c>
      <c r="BW16" s="161">
        <v>101</v>
      </c>
      <c r="BX16" s="161">
        <v>99</v>
      </c>
      <c r="BY16" s="161">
        <v>97</v>
      </c>
      <c r="BZ16" s="161">
        <v>91</v>
      </c>
      <c r="CA16" s="161">
        <v>86</v>
      </c>
      <c r="CB16" s="161">
        <v>82</v>
      </c>
      <c r="CC16" s="161">
        <v>81</v>
      </c>
      <c r="CD16" s="161">
        <v>78</v>
      </c>
      <c r="CE16" s="161">
        <v>78</v>
      </c>
      <c r="CF16" s="162">
        <v>78</v>
      </c>
    </row>
    <row r="17" spans="2:84" x14ac:dyDescent="0.35">
      <c r="B17" s="253" t="s">
        <v>265</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c r="Z17" s="161">
        <v>0</v>
      </c>
      <c r="AA17" s="161">
        <v>0</v>
      </c>
      <c r="AB17" s="161">
        <v>0</v>
      </c>
      <c r="AC17" s="161">
        <v>0</v>
      </c>
      <c r="AD17" s="161">
        <v>0</v>
      </c>
      <c r="AE17" s="161">
        <v>0</v>
      </c>
      <c r="AF17" s="161">
        <v>0</v>
      </c>
      <c r="AG17" s="161">
        <v>0</v>
      </c>
      <c r="AH17" s="161">
        <v>0</v>
      </c>
      <c r="AI17" s="161">
        <v>0</v>
      </c>
      <c r="AJ17" s="161">
        <v>0</v>
      </c>
      <c r="AK17" s="161">
        <v>0</v>
      </c>
      <c r="AL17" s="161">
        <v>0</v>
      </c>
      <c r="AM17" s="161">
        <v>0</v>
      </c>
      <c r="AN17" s="161">
        <v>0</v>
      </c>
      <c r="AO17" s="161">
        <v>0</v>
      </c>
      <c r="AP17" s="161">
        <v>0</v>
      </c>
      <c r="AQ17" s="161">
        <v>0</v>
      </c>
      <c r="AR17" s="161">
        <v>0</v>
      </c>
      <c r="AS17" s="161">
        <v>0</v>
      </c>
      <c r="AT17" s="161">
        <v>0</v>
      </c>
      <c r="AU17" s="161">
        <v>0</v>
      </c>
      <c r="AV17" s="161">
        <v>0</v>
      </c>
      <c r="AW17" s="161">
        <v>0</v>
      </c>
      <c r="AX17" s="161">
        <v>0</v>
      </c>
      <c r="AY17" s="161">
        <v>0</v>
      </c>
      <c r="AZ17" s="161">
        <v>0</v>
      </c>
      <c r="BA17" s="161">
        <v>0</v>
      </c>
      <c r="BB17" s="161">
        <v>0</v>
      </c>
      <c r="BC17" s="161">
        <v>383</v>
      </c>
      <c r="BD17" s="161">
        <v>384</v>
      </c>
      <c r="BE17" s="161">
        <v>408</v>
      </c>
      <c r="BF17" s="161">
        <v>433</v>
      </c>
      <c r="BG17" s="161">
        <v>455</v>
      </c>
      <c r="BH17" s="161">
        <v>467</v>
      </c>
      <c r="BI17" s="161">
        <v>475</v>
      </c>
      <c r="BJ17" s="161">
        <v>485</v>
      </c>
      <c r="BK17" s="161">
        <v>496</v>
      </c>
      <c r="BL17" s="161">
        <v>519</v>
      </c>
      <c r="BM17" s="161">
        <v>550</v>
      </c>
      <c r="BN17" s="161">
        <v>584</v>
      </c>
      <c r="BO17" s="161">
        <v>615</v>
      </c>
      <c r="BP17" s="161">
        <v>650</v>
      </c>
      <c r="BQ17" s="161">
        <v>675</v>
      </c>
      <c r="BR17" s="161">
        <v>730</v>
      </c>
      <c r="BS17" s="161">
        <v>793</v>
      </c>
      <c r="BT17" s="161">
        <v>844</v>
      </c>
      <c r="BU17" s="161">
        <v>884</v>
      </c>
      <c r="BV17" s="161">
        <v>894</v>
      </c>
      <c r="BW17" s="161">
        <v>875</v>
      </c>
      <c r="BX17" s="161">
        <v>899</v>
      </c>
      <c r="BY17" s="161">
        <v>912</v>
      </c>
      <c r="BZ17" s="161">
        <v>951</v>
      </c>
      <c r="CA17" s="161">
        <v>982</v>
      </c>
      <c r="CB17" s="161">
        <v>1029</v>
      </c>
      <c r="CC17" s="161">
        <v>1079</v>
      </c>
      <c r="CD17" s="161">
        <v>1126</v>
      </c>
      <c r="CE17" s="161">
        <v>1168</v>
      </c>
      <c r="CF17" s="162">
        <v>1183</v>
      </c>
    </row>
    <row r="18" spans="2:84" x14ac:dyDescent="0.35">
      <c r="B18" s="222" t="s">
        <v>353</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0</v>
      </c>
      <c r="Z18" s="161">
        <v>0</v>
      </c>
      <c r="AA18" s="161">
        <v>0</v>
      </c>
      <c r="AB18" s="161">
        <v>0</v>
      </c>
      <c r="AC18" s="161">
        <v>0</v>
      </c>
      <c r="AD18" s="161">
        <v>0</v>
      </c>
      <c r="AE18" s="161">
        <v>0</v>
      </c>
      <c r="AF18" s="161">
        <v>0</v>
      </c>
      <c r="AG18" s="161">
        <v>0</v>
      </c>
      <c r="AH18" s="161">
        <v>0</v>
      </c>
      <c r="AI18" s="161">
        <v>0</v>
      </c>
      <c r="AJ18" s="161">
        <v>0</v>
      </c>
      <c r="AK18" s="161">
        <v>0</v>
      </c>
      <c r="AL18" s="161">
        <v>0</v>
      </c>
      <c r="AM18" s="161">
        <v>0</v>
      </c>
      <c r="AN18" s="161">
        <v>0</v>
      </c>
      <c r="AO18" s="161">
        <v>0</v>
      </c>
      <c r="AP18" s="161">
        <v>0</v>
      </c>
      <c r="AQ18" s="161">
        <v>0</v>
      </c>
      <c r="AR18" s="161">
        <v>0</v>
      </c>
      <c r="AS18" s="161">
        <v>0</v>
      </c>
      <c r="AT18" s="161">
        <v>0</v>
      </c>
      <c r="AU18" s="161">
        <v>0</v>
      </c>
      <c r="AV18" s="161">
        <v>0</v>
      </c>
      <c r="AW18" s="161">
        <v>0</v>
      </c>
      <c r="AX18" s="161">
        <v>0</v>
      </c>
      <c r="AY18" s="161">
        <v>0</v>
      </c>
      <c r="AZ18" s="161">
        <v>0</v>
      </c>
      <c r="BA18" s="161">
        <v>0</v>
      </c>
      <c r="BB18" s="161">
        <v>0</v>
      </c>
      <c r="BC18" s="161">
        <v>0</v>
      </c>
      <c r="BD18" s="161">
        <v>0</v>
      </c>
      <c r="BE18" s="161">
        <v>0</v>
      </c>
      <c r="BF18" s="161">
        <v>0</v>
      </c>
      <c r="BG18" s="161">
        <v>386</v>
      </c>
      <c r="BH18" s="161">
        <v>407</v>
      </c>
      <c r="BI18" s="161">
        <v>422</v>
      </c>
      <c r="BJ18" s="161">
        <v>432</v>
      </c>
      <c r="BK18" s="161">
        <v>442</v>
      </c>
      <c r="BL18" s="161">
        <v>462</v>
      </c>
      <c r="BM18" s="161">
        <v>491</v>
      </c>
      <c r="BN18" s="161">
        <v>523</v>
      </c>
      <c r="BO18" s="161">
        <v>558</v>
      </c>
      <c r="BP18" s="161">
        <v>595</v>
      </c>
      <c r="BQ18" s="161">
        <v>631</v>
      </c>
      <c r="BR18" s="161">
        <v>679</v>
      </c>
      <c r="BS18" s="161">
        <v>740</v>
      </c>
      <c r="BT18" s="161">
        <v>780</v>
      </c>
      <c r="BU18" s="161">
        <v>809</v>
      </c>
      <c r="BV18" s="161">
        <v>803</v>
      </c>
      <c r="BW18" s="161">
        <v>797</v>
      </c>
      <c r="BX18" s="161">
        <v>839</v>
      </c>
      <c r="BY18" s="161">
        <v>836</v>
      </c>
      <c r="BZ18" s="161">
        <v>861</v>
      </c>
      <c r="CA18" s="161">
        <v>899</v>
      </c>
      <c r="CB18" s="161">
        <v>937</v>
      </c>
      <c r="CC18" s="161">
        <v>980</v>
      </c>
      <c r="CD18" s="161">
        <v>1020</v>
      </c>
      <c r="CE18" s="161">
        <v>1057</v>
      </c>
      <c r="CF18" s="162">
        <v>1066</v>
      </c>
    </row>
    <row r="19" spans="2:84" x14ac:dyDescent="0.35">
      <c r="B19" s="222" t="s">
        <v>354</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61">
        <v>0</v>
      </c>
      <c r="AJ19" s="161">
        <v>0</v>
      </c>
      <c r="AK19" s="161">
        <v>0</v>
      </c>
      <c r="AL19" s="161">
        <v>0</v>
      </c>
      <c r="AM19" s="161">
        <v>0</v>
      </c>
      <c r="AN19" s="161">
        <v>0</v>
      </c>
      <c r="AO19" s="161">
        <v>0</v>
      </c>
      <c r="AP19" s="161">
        <v>0</v>
      </c>
      <c r="AQ19" s="161">
        <v>0</v>
      </c>
      <c r="AR19" s="161">
        <v>0</v>
      </c>
      <c r="AS19" s="161">
        <v>0</v>
      </c>
      <c r="AT19" s="161">
        <v>0</v>
      </c>
      <c r="AU19" s="161">
        <v>0</v>
      </c>
      <c r="AV19" s="161">
        <v>0</v>
      </c>
      <c r="AW19" s="161">
        <v>0</v>
      </c>
      <c r="AX19" s="161">
        <v>0</v>
      </c>
      <c r="AY19" s="161">
        <v>0</v>
      </c>
      <c r="AZ19" s="161">
        <v>0</v>
      </c>
      <c r="BA19" s="161">
        <v>0</v>
      </c>
      <c r="BB19" s="161">
        <v>0</v>
      </c>
      <c r="BC19" s="161">
        <v>0</v>
      </c>
      <c r="BD19" s="161">
        <v>0</v>
      </c>
      <c r="BE19" s="161">
        <v>0</v>
      </c>
      <c r="BF19" s="161">
        <v>0</v>
      </c>
      <c r="BG19" s="161">
        <v>69</v>
      </c>
      <c r="BH19" s="161">
        <v>60</v>
      </c>
      <c r="BI19" s="161">
        <v>53</v>
      </c>
      <c r="BJ19" s="161">
        <v>52</v>
      </c>
      <c r="BK19" s="161">
        <v>54</v>
      </c>
      <c r="BL19" s="161">
        <v>57</v>
      </c>
      <c r="BM19" s="161">
        <v>59</v>
      </c>
      <c r="BN19" s="161">
        <v>61</v>
      </c>
      <c r="BO19" s="161">
        <v>57</v>
      </c>
      <c r="BP19" s="161">
        <v>55</v>
      </c>
      <c r="BQ19" s="161">
        <v>44</v>
      </c>
      <c r="BR19" s="161">
        <v>52</v>
      </c>
      <c r="BS19" s="161">
        <v>52</v>
      </c>
      <c r="BT19" s="161">
        <v>65</v>
      </c>
      <c r="BU19" s="161">
        <v>75</v>
      </c>
      <c r="BV19" s="161">
        <v>91</v>
      </c>
      <c r="BW19" s="161">
        <v>79</v>
      </c>
      <c r="BX19" s="161">
        <v>61</v>
      </c>
      <c r="BY19" s="161">
        <v>75</v>
      </c>
      <c r="BZ19" s="161">
        <v>89</v>
      </c>
      <c r="CA19" s="161">
        <v>83</v>
      </c>
      <c r="CB19" s="161">
        <v>91</v>
      </c>
      <c r="CC19" s="161">
        <v>99</v>
      </c>
      <c r="CD19" s="161">
        <v>105</v>
      </c>
      <c r="CE19" s="161">
        <v>111</v>
      </c>
      <c r="CF19" s="162">
        <v>116</v>
      </c>
    </row>
    <row r="20" spans="2:84" ht="26.25" customHeight="1" x14ac:dyDescent="0.35">
      <c r="B20" s="210" t="s">
        <v>376</v>
      </c>
      <c r="D20" s="220">
        <v>0</v>
      </c>
      <c r="E20" s="220">
        <v>0</v>
      </c>
      <c r="F20" s="220">
        <v>0</v>
      </c>
      <c r="G20" s="220">
        <v>0</v>
      </c>
      <c r="H20" s="220">
        <v>0</v>
      </c>
      <c r="I20" s="220">
        <v>0</v>
      </c>
      <c r="J20" s="220">
        <v>0</v>
      </c>
      <c r="K20" s="220">
        <v>0</v>
      </c>
      <c r="L20" s="220">
        <v>0</v>
      </c>
      <c r="M20" s="220">
        <v>0</v>
      </c>
      <c r="N20" s="220">
        <v>0</v>
      </c>
      <c r="O20" s="220">
        <v>0</v>
      </c>
      <c r="P20" s="220">
        <v>0</v>
      </c>
      <c r="Q20" s="220">
        <v>0</v>
      </c>
      <c r="R20" s="220">
        <v>0</v>
      </c>
      <c r="S20" s="220">
        <v>0</v>
      </c>
      <c r="T20" s="220">
        <v>0</v>
      </c>
      <c r="U20" s="220">
        <v>0</v>
      </c>
      <c r="V20" s="220">
        <v>0</v>
      </c>
      <c r="W20" s="220">
        <v>0</v>
      </c>
      <c r="X20" s="220">
        <v>0</v>
      </c>
      <c r="Y20" s="220">
        <v>0</v>
      </c>
      <c r="Z20" s="220">
        <v>0</v>
      </c>
      <c r="AA20" s="220">
        <v>0</v>
      </c>
      <c r="AB20" s="220">
        <v>8050</v>
      </c>
      <c r="AC20" s="220">
        <v>260</v>
      </c>
      <c r="AD20" s="220">
        <v>340</v>
      </c>
      <c r="AE20" s="220">
        <v>0</v>
      </c>
      <c r="AF20" s="220">
        <v>0</v>
      </c>
      <c r="AG20" s="220">
        <v>9800</v>
      </c>
      <c r="AH20" s="220">
        <v>500</v>
      </c>
      <c r="AI20" s="220">
        <v>500</v>
      </c>
      <c r="AJ20" s="220">
        <v>500</v>
      </c>
      <c r="AK20" s="220">
        <v>600</v>
      </c>
      <c r="AL20" s="220">
        <v>600</v>
      </c>
      <c r="AM20" s="220">
        <v>600</v>
      </c>
      <c r="AN20" s="220">
        <v>600</v>
      </c>
      <c r="AO20" s="220">
        <v>700</v>
      </c>
      <c r="AP20" s="220">
        <v>800</v>
      </c>
      <c r="AQ20" s="220">
        <v>887</v>
      </c>
      <c r="AR20" s="220">
        <v>861</v>
      </c>
      <c r="AS20" s="220">
        <v>877</v>
      </c>
      <c r="AT20" s="220">
        <v>934</v>
      </c>
      <c r="AU20" s="220">
        <v>1067</v>
      </c>
      <c r="AV20" s="220">
        <v>1265</v>
      </c>
      <c r="AW20" s="220">
        <v>1392</v>
      </c>
      <c r="AX20" s="220">
        <v>1260</v>
      </c>
      <c r="AY20" s="220">
        <v>1476</v>
      </c>
      <c r="AZ20" s="220">
        <v>1544</v>
      </c>
      <c r="BA20" s="220">
        <v>1578</v>
      </c>
      <c r="BB20" s="220">
        <v>1607</v>
      </c>
      <c r="BC20" s="220">
        <v>1612</v>
      </c>
      <c r="BD20" s="220">
        <v>1622</v>
      </c>
      <c r="BE20" s="220">
        <v>1635</v>
      </c>
      <c r="BF20" s="220">
        <v>1719</v>
      </c>
      <c r="BG20" s="220">
        <v>1854</v>
      </c>
      <c r="BH20" s="220">
        <v>1921</v>
      </c>
      <c r="BI20" s="220">
        <v>1912</v>
      </c>
      <c r="BJ20" s="220">
        <v>1920</v>
      </c>
      <c r="BK20" s="220">
        <v>2003</v>
      </c>
      <c r="BL20" s="220">
        <v>3164</v>
      </c>
      <c r="BM20" s="220">
        <v>3246</v>
      </c>
      <c r="BN20" s="220">
        <v>3227</v>
      </c>
      <c r="BO20" s="220">
        <v>3212</v>
      </c>
      <c r="BP20" s="220">
        <v>3240</v>
      </c>
      <c r="BQ20" s="220">
        <v>3215</v>
      </c>
      <c r="BR20" s="220">
        <v>3329</v>
      </c>
      <c r="BS20" s="220">
        <v>3565</v>
      </c>
      <c r="BT20" s="220">
        <v>3310</v>
      </c>
      <c r="BU20" s="220">
        <v>3317</v>
      </c>
      <c r="BV20" s="220">
        <v>3241</v>
      </c>
      <c r="BW20" s="220">
        <v>3479</v>
      </c>
      <c r="BX20" s="220">
        <v>3577</v>
      </c>
      <c r="BY20" s="220">
        <v>3710</v>
      </c>
      <c r="BZ20" s="220">
        <v>4075</v>
      </c>
      <c r="CA20" s="220">
        <v>4371</v>
      </c>
      <c r="CB20" s="220">
        <v>4671</v>
      </c>
      <c r="CC20" s="220">
        <v>4944</v>
      </c>
      <c r="CD20" s="220">
        <v>5221</v>
      </c>
      <c r="CE20" s="220">
        <v>5484</v>
      </c>
      <c r="CF20" s="221">
        <v>5782</v>
      </c>
    </row>
    <row r="21" spans="2:84" x14ac:dyDescent="0.35">
      <c r="B21" s="210" t="s">
        <v>25</v>
      </c>
      <c r="D21" s="220">
        <v>0</v>
      </c>
      <c r="E21" s="220">
        <v>0</v>
      </c>
      <c r="F21" s="220">
        <v>0</v>
      </c>
      <c r="G21" s="220">
        <v>0</v>
      </c>
      <c r="H21" s="220">
        <v>0</v>
      </c>
      <c r="I21" s="220">
        <v>0</v>
      </c>
      <c r="J21" s="220">
        <v>0</v>
      </c>
      <c r="K21" s="220">
        <v>0</v>
      </c>
      <c r="L21" s="220">
        <v>0</v>
      </c>
      <c r="M21" s="220">
        <v>0</v>
      </c>
      <c r="N21" s="220">
        <v>0</v>
      </c>
      <c r="O21" s="220">
        <v>0</v>
      </c>
      <c r="P21" s="220">
        <v>0</v>
      </c>
      <c r="Q21" s="220">
        <v>0</v>
      </c>
      <c r="R21" s="220">
        <v>0</v>
      </c>
      <c r="S21" s="220">
        <v>0</v>
      </c>
      <c r="T21" s="220">
        <v>0</v>
      </c>
      <c r="U21" s="220">
        <v>0</v>
      </c>
      <c r="V21" s="220">
        <v>0</v>
      </c>
      <c r="W21" s="220">
        <v>0</v>
      </c>
      <c r="X21" s="220">
        <v>0</v>
      </c>
      <c r="Y21" s="220">
        <v>0</v>
      </c>
      <c r="Z21" s="220">
        <v>0</v>
      </c>
      <c r="AA21" s="220">
        <v>0</v>
      </c>
      <c r="AB21" s="220">
        <v>0</v>
      </c>
      <c r="AC21" s="220">
        <v>0</v>
      </c>
      <c r="AD21" s="220">
        <v>0</v>
      </c>
      <c r="AE21" s="220">
        <v>0</v>
      </c>
      <c r="AF21" s="220">
        <v>0</v>
      </c>
      <c r="AG21" s="220">
        <v>0</v>
      </c>
      <c r="AH21" s="220">
        <v>0</v>
      </c>
      <c r="AI21" s="220">
        <v>0</v>
      </c>
      <c r="AJ21" s="220">
        <v>0</v>
      </c>
      <c r="AK21" s="220">
        <v>0</v>
      </c>
      <c r="AL21" s="220">
        <v>0</v>
      </c>
      <c r="AM21" s="220">
        <v>0</v>
      </c>
      <c r="AN21" s="220">
        <v>0</v>
      </c>
      <c r="AO21" s="220">
        <v>0</v>
      </c>
      <c r="AP21" s="220">
        <v>0</v>
      </c>
      <c r="AQ21" s="220">
        <v>0</v>
      </c>
      <c r="AR21" s="220">
        <v>2131</v>
      </c>
      <c r="AS21" s="220">
        <v>2221</v>
      </c>
      <c r="AT21" s="220">
        <v>2991</v>
      </c>
      <c r="AU21" s="220">
        <v>3209</v>
      </c>
      <c r="AV21" s="220">
        <v>3708</v>
      </c>
      <c r="AW21" s="220">
        <v>2628</v>
      </c>
      <c r="AX21" s="220">
        <v>2814</v>
      </c>
      <c r="AY21" s="220">
        <v>2921</v>
      </c>
      <c r="AZ21" s="220">
        <v>2927</v>
      </c>
      <c r="BA21" s="220">
        <v>2856</v>
      </c>
      <c r="BB21" s="220">
        <v>2740</v>
      </c>
      <c r="BC21" s="220">
        <v>2580</v>
      </c>
      <c r="BD21" s="220">
        <v>2374</v>
      </c>
      <c r="BE21" s="220">
        <v>2293</v>
      </c>
      <c r="BF21" s="220">
        <v>2268</v>
      </c>
      <c r="BG21" s="220">
        <v>2358</v>
      </c>
      <c r="BH21" s="220">
        <v>2473</v>
      </c>
      <c r="BI21" s="220">
        <v>2603</v>
      </c>
      <c r="BJ21" s="220">
        <v>2570</v>
      </c>
      <c r="BK21" s="220">
        <v>2533</v>
      </c>
      <c r="BL21" s="220">
        <v>2566</v>
      </c>
      <c r="BM21" s="220">
        <v>2940</v>
      </c>
      <c r="BN21" s="220">
        <v>3172</v>
      </c>
      <c r="BO21" s="220">
        <v>3254</v>
      </c>
      <c r="BP21" s="220">
        <v>3368</v>
      </c>
      <c r="BQ21" s="220">
        <v>0</v>
      </c>
      <c r="BR21" s="220">
        <v>0</v>
      </c>
      <c r="BS21" s="220">
        <v>0</v>
      </c>
      <c r="BT21" s="220">
        <v>0</v>
      </c>
      <c r="BU21" s="220">
        <v>0</v>
      </c>
      <c r="BV21" s="220">
        <v>0</v>
      </c>
      <c r="BW21" s="220">
        <v>0</v>
      </c>
      <c r="BX21" s="220">
        <v>0</v>
      </c>
      <c r="BY21" s="220">
        <v>0</v>
      </c>
      <c r="BZ21" s="220">
        <v>0</v>
      </c>
      <c r="CA21" s="220">
        <v>0</v>
      </c>
      <c r="CB21" s="220">
        <v>0</v>
      </c>
      <c r="CC21" s="220">
        <v>0</v>
      </c>
      <c r="CD21" s="220">
        <v>0</v>
      </c>
      <c r="CE21" s="220">
        <v>0</v>
      </c>
      <c r="CF21" s="221">
        <v>0</v>
      </c>
    </row>
    <row r="22" spans="2:84" x14ac:dyDescent="0.35">
      <c r="B22" s="253" t="s">
        <v>272</v>
      </c>
      <c r="D22" s="220">
        <v>0</v>
      </c>
      <c r="E22" s="220">
        <v>0</v>
      </c>
      <c r="F22" s="220">
        <v>0</v>
      </c>
      <c r="G22" s="220">
        <v>0</v>
      </c>
      <c r="H22" s="220">
        <v>0</v>
      </c>
      <c r="I22" s="220">
        <v>0</v>
      </c>
      <c r="J22" s="220">
        <v>0</v>
      </c>
      <c r="K22" s="220">
        <v>0</v>
      </c>
      <c r="L22" s="220">
        <v>0</v>
      </c>
      <c r="M22" s="220">
        <v>0</v>
      </c>
      <c r="N22" s="220">
        <v>0</v>
      </c>
      <c r="O22" s="220">
        <v>0</v>
      </c>
      <c r="P22" s="220">
        <v>0</v>
      </c>
      <c r="Q22" s="220">
        <v>0</v>
      </c>
      <c r="R22" s="220">
        <v>0</v>
      </c>
      <c r="S22" s="220">
        <v>0</v>
      </c>
      <c r="T22" s="220">
        <v>0</v>
      </c>
      <c r="U22" s="220">
        <v>0</v>
      </c>
      <c r="V22" s="220">
        <v>0</v>
      </c>
      <c r="W22" s="220">
        <v>0</v>
      </c>
      <c r="X22" s="220">
        <v>0</v>
      </c>
      <c r="Y22" s="220">
        <v>0</v>
      </c>
      <c r="Z22" s="220">
        <v>0</v>
      </c>
      <c r="AA22" s="220">
        <v>0</v>
      </c>
      <c r="AB22" s="220">
        <v>0</v>
      </c>
      <c r="AC22" s="220">
        <v>0</v>
      </c>
      <c r="AD22" s="220">
        <v>0</v>
      </c>
      <c r="AE22" s="220">
        <v>0</v>
      </c>
      <c r="AF22" s="220">
        <v>0</v>
      </c>
      <c r="AG22" s="220">
        <v>0</v>
      </c>
      <c r="AH22" s="220">
        <v>0</v>
      </c>
      <c r="AI22" s="220">
        <v>0</v>
      </c>
      <c r="AJ22" s="220">
        <v>0</v>
      </c>
      <c r="AK22" s="220">
        <v>0</v>
      </c>
      <c r="AL22" s="220">
        <v>0</v>
      </c>
      <c r="AM22" s="220">
        <v>0</v>
      </c>
      <c r="AN22" s="220">
        <v>0</v>
      </c>
      <c r="AO22" s="220">
        <v>0</v>
      </c>
      <c r="AP22" s="220">
        <v>0</v>
      </c>
      <c r="AQ22" s="220">
        <v>0</v>
      </c>
      <c r="AR22" s="220">
        <v>0</v>
      </c>
      <c r="AS22" s="220">
        <v>0</v>
      </c>
      <c r="AT22" s="220">
        <v>0</v>
      </c>
      <c r="AU22" s="220">
        <v>0</v>
      </c>
      <c r="AV22" s="220">
        <v>629</v>
      </c>
      <c r="AW22" s="220">
        <v>799</v>
      </c>
      <c r="AX22" s="220">
        <v>915</v>
      </c>
      <c r="AY22" s="220">
        <v>1048</v>
      </c>
      <c r="AZ22" s="220">
        <v>1160</v>
      </c>
      <c r="BA22" s="220">
        <v>1251</v>
      </c>
      <c r="BB22" s="220">
        <v>1288</v>
      </c>
      <c r="BC22" s="220">
        <v>1314</v>
      </c>
      <c r="BD22" s="220">
        <v>1351</v>
      </c>
      <c r="BE22" s="220">
        <v>1410</v>
      </c>
      <c r="BF22" s="220">
        <v>1491</v>
      </c>
      <c r="BG22" s="220">
        <v>1553</v>
      </c>
      <c r="BH22" s="220">
        <v>1596</v>
      </c>
      <c r="BI22" s="220">
        <v>1627</v>
      </c>
      <c r="BJ22" s="220">
        <v>1657</v>
      </c>
      <c r="BK22" s="220">
        <v>1692</v>
      </c>
      <c r="BL22" s="220">
        <v>1733</v>
      </c>
      <c r="BM22" s="220">
        <v>1780</v>
      </c>
      <c r="BN22" s="220">
        <v>1819</v>
      </c>
      <c r="BO22" s="220">
        <v>1847</v>
      </c>
      <c r="BP22" s="220">
        <v>1877</v>
      </c>
      <c r="BQ22" s="220">
        <v>1866</v>
      </c>
      <c r="BR22" s="220">
        <v>1761</v>
      </c>
      <c r="BS22" s="220">
        <v>1563</v>
      </c>
      <c r="BT22" s="220">
        <v>1236</v>
      </c>
      <c r="BU22" s="220">
        <v>837</v>
      </c>
      <c r="BV22" s="220">
        <v>570</v>
      </c>
      <c r="BW22" s="220">
        <v>375</v>
      </c>
      <c r="BX22" s="220">
        <v>204</v>
      </c>
      <c r="BY22" s="220">
        <v>186</v>
      </c>
      <c r="BZ22" s="220">
        <v>170</v>
      </c>
      <c r="CA22" s="220">
        <v>152</v>
      </c>
      <c r="CB22" s="220">
        <v>138</v>
      </c>
      <c r="CC22" s="220">
        <v>125</v>
      </c>
      <c r="CD22" s="220">
        <v>113</v>
      </c>
      <c r="CE22" s="220">
        <v>102</v>
      </c>
      <c r="CF22" s="221">
        <v>75</v>
      </c>
    </row>
    <row r="23" spans="2:84" x14ac:dyDescent="0.35">
      <c r="B23" s="222" t="s">
        <v>353</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220">
        <v>0</v>
      </c>
      <c r="AO23" s="220">
        <v>0</v>
      </c>
      <c r="AP23" s="220">
        <v>0</v>
      </c>
      <c r="AQ23" s="220">
        <v>0</v>
      </c>
      <c r="AR23" s="220">
        <v>0</v>
      </c>
      <c r="AS23" s="220">
        <v>0</v>
      </c>
      <c r="AT23" s="220">
        <v>0</v>
      </c>
      <c r="AU23" s="220">
        <v>0</v>
      </c>
      <c r="AV23" s="220">
        <v>591</v>
      </c>
      <c r="AW23" s="220">
        <v>796</v>
      </c>
      <c r="AX23" s="220">
        <v>908</v>
      </c>
      <c r="AY23" s="220">
        <v>1039</v>
      </c>
      <c r="AZ23" s="220">
        <v>1151</v>
      </c>
      <c r="BA23" s="220">
        <v>1243</v>
      </c>
      <c r="BB23" s="220">
        <v>1278</v>
      </c>
      <c r="BC23" s="220">
        <v>1302</v>
      </c>
      <c r="BD23" s="220">
        <v>1339</v>
      </c>
      <c r="BE23" s="220">
        <v>1396</v>
      </c>
      <c r="BF23" s="220">
        <v>1477</v>
      </c>
      <c r="BG23" s="220">
        <v>1539</v>
      </c>
      <c r="BH23" s="220">
        <v>1582</v>
      </c>
      <c r="BI23" s="220">
        <v>1612</v>
      </c>
      <c r="BJ23" s="220">
        <v>1641</v>
      </c>
      <c r="BK23" s="220">
        <v>1676</v>
      </c>
      <c r="BL23" s="220">
        <v>1715</v>
      </c>
      <c r="BM23" s="220">
        <v>1761</v>
      </c>
      <c r="BN23" s="220">
        <v>1800</v>
      </c>
      <c r="BO23" s="220">
        <v>1828</v>
      </c>
      <c r="BP23" s="220">
        <v>1858</v>
      </c>
      <c r="BQ23" s="220">
        <v>1846</v>
      </c>
      <c r="BR23" s="220">
        <v>1742</v>
      </c>
      <c r="BS23" s="220">
        <v>1555</v>
      </c>
      <c r="BT23" s="220">
        <v>1227</v>
      </c>
      <c r="BU23" s="220">
        <v>829</v>
      </c>
      <c r="BV23" s="220">
        <v>563</v>
      </c>
      <c r="BW23" s="220">
        <v>369</v>
      </c>
      <c r="BX23" s="220">
        <v>198</v>
      </c>
      <c r="BY23" s="220">
        <v>180</v>
      </c>
      <c r="BZ23" s="220">
        <v>165</v>
      </c>
      <c r="CA23" s="220">
        <v>148</v>
      </c>
      <c r="CB23" s="220">
        <v>134</v>
      </c>
      <c r="CC23" s="220">
        <v>121</v>
      </c>
      <c r="CD23" s="220">
        <v>110</v>
      </c>
      <c r="CE23" s="220">
        <v>99</v>
      </c>
      <c r="CF23" s="221">
        <v>73</v>
      </c>
    </row>
    <row r="24" spans="2:84" x14ac:dyDescent="0.35">
      <c r="B24" s="222" t="s">
        <v>354</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220">
        <v>0</v>
      </c>
      <c r="AL24" s="220">
        <v>0</v>
      </c>
      <c r="AM24" s="220">
        <v>0</v>
      </c>
      <c r="AN24" s="220">
        <v>0</v>
      </c>
      <c r="AO24" s="220">
        <v>0</v>
      </c>
      <c r="AP24" s="220">
        <v>0</v>
      </c>
      <c r="AQ24" s="220">
        <v>0</v>
      </c>
      <c r="AR24" s="220">
        <v>0</v>
      </c>
      <c r="AS24" s="220">
        <v>0</v>
      </c>
      <c r="AT24" s="220">
        <v>0</v>
      </c>
      <c r="AU24" s="220">
        <v>0</v>
      </c>
      <c r="AV24" s="220">
        <v>38</v>
      </c>
      <c r="AW24" s="220">
        <v>3</v>
      </c>
      <c r="AX24" s="220">
        <v>7</v>
      </c>
      <c r="AY24" s="220">
        <v>9</v>
      </c>
      <c r="AZ24" s="220">
        <v>9</v>
      </c>
      <c r="BA24" s="220">
        <v>8</v>
      </c>
      <c r="BB24" s="220">
        <v>10</v>
      </c>
      <c r="BC24" s="220">
        <v>12</v>
      </c>
      <c r="BD24" s="220">
        <v>12</v>
      </c>
      <c r="BE24" s="220">
        <v>14</v>
      </c>
      <c r="BF24" s="220">
        <v>14</v>
      </c>
      <c r="BG24" s="220">
        <v>14</v>
      </c>
      <c r="BH24" s="220">
        <v>14</v>
      </c>
      <c r="BI24" s="220">
        <v>15</v>
      </c>
      <c r="BJ24" s="220">
        <v>16</v>
      </c>
      <c r="BK24" s="220">
        <v>16</v>
      </c>
      <c r="BL24" s="220">
        <v>17</v>
      </c>
      <c r="BM24" s="220">
        <v>19</v>
      </c>
      <c r="BN24" s="220">
        <v>19</v>
      </c>
      <c r="BO24" s="220">
        <v>20</v>
      </c>
      <c r="BP24" s="220">
        <v>20</v>
      </c>
      <c r="BQ24" s="220">
        <v>20</v>
      </c>
      <c r="BR24" s="220">
        <v>19</v>
      </c>
      <c r="BS24" s="220">
        <v>8</v>
      </c>
      <c r="BT24" s="220">
        <v>9</v>
      </c>
      <c r="BU24" s="220">
        <v>8</v>
      </c>
      <c r="BV24" s="220">
        <v>7</v>
      </c>
      <c r="BW24" s="220">
        <v>7</v>
      </c>
      <c r="BX24" s="220">
        <v>7</v>
      </c>
      <c r="BY24" s="220">
        <v>6</v>
      </c>
      <c r="BZ24" s="220">
        <v>5</v>
      </c>
      <c r="CA24" s="220">
        <v>4</v>
      </c>
      <c r="CB24" s="220">
        <v>4</v>
      </c>
      <c r="CC24" s="220">
        <v>4</v>
      </c>
      <c r="CD24" s="220">
        <v>3</v>
      </c>
      <c r="CE24" s="220">
        <v>3</v>
      </c>
      <c r="CF24" s="221">
        <v>3</v>
      </c>
    </row>
    <row r="25" spans="2:84" ht="26.25" customHeight="1" x14ac:dyDescent="0.35">
      <c r="B25" s="253" t="s">
        <v>273</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20">
        <v>0</v>
      </c>
      <c r="AL25" s="220">
        <v>0</v>
      </c>
      <c r="AM25" s="220">
        <v>0</v>
      </c>
      <c r="AN25" s="220">
        <v>0</v>
      </c>
      <c r="AO25" s="220">
        <v>0</v>
      </c>
      <c r="AP25" s="220">
        <v>0</v>
      </c>
      <c r="AQ25" s="220">
        <v>0</v>
      </c>
      <c r="AR25" s="220">
        <v>0</v>
      </c>
      <c r="AS25" s="220">
        <v>0</v>
      </c>
      <c r="AT25" s="220">
        <v>0</v>
      </c>
      <c r="AU25" s="220">
        <v>0</v>
      </c>
      <c r="AV25" s="220">
        <v>1</v>
      </c>
      <c r="AW25" s="220">
        <v>3</v>
      </c>
      <c r="AX25" s="220">
        <v>5</v>
      </c>
      <c r="AY25" s="220">
        <v>7</v>
      </c>
      <c r="AZ25" s="220">
        <v>11</v>
      </c>
      <c r="BA25" s="220">
        <v>14</v>
      </c>
      <c r="BB25" s="220">
        <v>16</v>
      </c>
      <c r="BC25" s="220">
        <v>13</v>
      </c>
      <c r="BD25" s="220">
        <v>0</v>
      </c>
      <c r="BE25" s="220">
        <v>0</v>
      </c>
      <c r="BF25" s="220">
        <v>0</v>
      </c>
      <c r="BG25" s="220">
        <v>0</v>
      </c>
      <c r="BH25" s="220">
        <v>0</v>
      </c>
      <c r="BI25" s="220">
        <v>0</v>
      </c>
      <c r="BJ25" s="220">
        <v>0</v>
      </c>
      <c r="BK25" s="220">
        <v>0</v>
      </c>
      <c r="BL25" s="220">
        <v>0</v>
      </c>
      <c r="BM25" s="220">
        <v>0</v>
      </c>
      <c r="BN25" s="220">
        <v>0</v>
      </c>
      <c r="BO25" s="220">
        <v>0</v>
      </c>
      <c r="BP25" s="220">
        <v>0</v>
      </c>
      <c r="BQ25" s="220">
        <v>0</v>
      </c>
      <c r="BR25" s="220">
        <v>0</v>
      </c>
      <c r="BS25" s="220">
        <v>0</v>
      </c>
      <c r="BT25" s="220">
        <v>0</v>
      </c>
      <c r="BU25" s="220">
        <v>0</v>
      </c>
      <c r="BV25" s="220">
        <v>0</v>
      </c>
      <c r="BW25" s="220">
        <v>0</v>
      </c>
      <c r="BX25" s="220">
        <v>0</v>
      </c>
      <c r="BY25" s="220">
        <v>0</v>
      </c>
      <c r="BZ25" s="220">
        <v>0</v>
      </c>
      <c r="CA25" s="220">
        <v>0</v>
      </c>
      <c r="CB25" s="220">
        <v>0</v>
      </c>
      <c r="CC25" s="220">
        <v>0</v>
      </c>
      <c r="CD25" s="220">
        <v>0</v>
      </c>
      <c r="CE25" s="220">
        <v>0</v>
      </c>
      <c r="CF25" s="221">
        <v>0</v>
      </c>
    </row>
    <row r="26" spans="2:84" x14ac:dyDescent="0.35">
      <c r="B26" s="210" t="s">
        <v>276</v>
      </c>
      <c r="D26" s="220">
        <v>0</v>
      </c>
      <c r="E26" s="220">
        <v>0</v>
      </c>
      <c r="F26" s="220">
        <v>0</v>
      </c>
      <c r="G26" s="220">
        <v>0</v>
      </c>
      <c r="H26" s="220">
        <v>0</v>
      </c>
      <c r="I26" s="220">
        <v>0</v>
      </c>
      <c r="J26" s="220">
        <v>0</v>
      </c>
      <c r="K26" s="220">
        <v>0</v>
      </c>
      <c r="L26" s="220">
        <v>0</v>
      </c>
      <c r="M26" s="220">
        <v>0</v>
      </c>
      <c r="N26" s="220">
        <v>0</v>
      </c>
      <c r="O26" s="220">
        <v>0</v>
      </c>
      <c r="P26" s="220">
        <v>0</v>
      </c>
      <c r="Q26" s="220">
        <v>0</v>
      </c>
      <c r="R26" s="220">
        <v>0</v>
      </c>
      <c r="S26" s="220">
        <v>0</v>
      </c>
      <c r="T26" s="220">
        <v>0</v>
      </c>
      <c r="U26" s="220">
        <v>0</v>
      </c>
      <c r="V26" s="220">
        <v>0</v>
      </c>
      <c r="W26" s="220">
        <v>0</v>
      </c>
      <c r="X26" s="220">
        <v>0</v>
      </c>
      <c r="Y26" s="220">
        <v>0</v>
      </c>
      <c r="Z26" s="220">
        <v>0</v>
      </c>
      <c r="AA26" s="220">
        <v>0</v>
      </c>
      <c r="AB26" s="220">
        <v>0</v>
      </c>
      <c r="AC26" s="220">
        <v>0</v>
      </c>
      <c r="AD26" s="220">
        <v>0</v>
      </c>
      <c r="AE26" s="220">
        <v>0</v>
      </c>
      <c r="AF26" s="220">
        <v>0</v>
      </c>
      <c r="AG26" s="220">
        <v>0</v>
      </c>
      <c r="AH26" s="220">
        <v>0</v>
      </c>
      <c r="AI26" s="220">
        <v>0</v>
      </c>
      <c r="AJ26" s="220">
        <v>0</v>
      </c>
      <c r="AK26" s="220">
        <v>0</v>
      </c>
      <c r="AL26" s="220">
        <v>0</v>
      </c>
      <c r="AM26" s="220">
        <v>0</v>
      </c>
      <c r="AN26" s="220">
        <v>0</v>
      </c>
      <c r="AO26" s="220">
        <v>0</v>
      </c>
      <c r="AP26" s="220">
        <v>0</v>
      </c>
      <c r="AQ26" s="220">
        <v>0</v>
      </c>
      <c r="AR26" s="220">
        <v>0</v>
      </c>
      <c r="AS26" s="220">
        <v>0</v>
      </c>
      <c r="AT26" s="220">
        <v>0</v>
      </c>
      <c r="AU26" s="220">
        <v>0</v>
      </c>
      <c r="AV26" s="220">
        <v>0</v>
      </c>
      <c r="AW26" s="220">
        <v>0</v>
      </c>
      <c r="AX26" s="220">
        <v>0</v>
      </c>
      <c r="AY26" s="220">
        <v>0</v>
      </c>
      <c r="AZ26" s="220">
        <v>0</v>
      </c>
      <c r="BA26" s="220">
        <v>0</v>
      </c>
      <c r="BB26" s="220">
        <v>0</v>
      </c>
      <c r="BC26" s="220">
        <v>0</v>
      </c>
      <c r="BD26" s="220">
        <v>0</v>
      </c>
      <c r="BE26" s="220">
        <v>0</v>
      </c>
      <c r="BF26" s="220">
        <v>0</v>
      </c>
      <c r="BG26" s="220">
        <v>0</v>
      </c>
      <c r="BH26" s="220">
        <v>0</v>
      </c>
      <c r="BI26" s="220">
        <v>0</v>
      </c>
      <c r="BJ26" s="220">
        <v>0</v>
      </c>
      <c r="BK26" s="220">
        <v>0</v>
      </c>
      <c r="BL26" s="220">
        <v>136</v>
      </c>
      <c r="BM26" s="220">
        <v>391</v>
      </c>
      <c r="BN26" s="220">
        <v>579</v>
      </c>
      <c r="BO26" s="220">
        <v>811</v>
      </c>
      <c r="BP26" s="220">
        <v>1365</v>
      </c>
      <c r="BQ26" s="220">
        <v>1912</v>
      </c>
      <c r="BR26" s="220">
        <v>2235</v>
      </c>
      <c r="BS26" s="220">
        <v>2356</v>
      </c>
      <c r="BT26" s="220">
        <v>2381</v>
      </c>
      <c r="BU26" s="220">
        <v>2326</v>
      </c>
      <c r="BV26" s="220">
        <v>2168</v>
      </c>
      <c r="BW26" s="220">
        <v>1961</v>
      </c>
      <c r="BX26" s="220">
        <v>1875</v>
      </c>
      <c r="BY26" s="220">
        <v>1769</v>
      </c>
      <c r="BZ26" s="220">
        <v>1663</v>
      </c>
      <c r="CA26" s="220">
        <v>1575</v>
      </c>
      <c r="CB26" s="220">
        <v>1478</v>
      </c>
      <c r="CC26" s="220">
        <v>1367</v>
      </c>
      <c r="CD26" s="220">
        <v>1318</v>
      </c>
      <c r="CE26" s="220">
        <v>1281</v>
      </c>
      <c r="CF26" s="221">
        <v>1116</v>
      </c>
    </row>
    <row r="27" spans="2:84" x14ac:dyDescent="0.35">
      <c r="B27" s="222" t="s">
        <v>267</v>
      </c>
      <c r="D27" s="220">
        <v>0</v>
      </c>
      <c r="E27" s="220">
        <v>0</v>
      </c>
      <c r="F27" s="220">
        <v>0</v>
      </c>
      <c r="G27" s="220">
        <v>0</v>
      </c>
      <c r="H27" s="220">
        <v>0</v>
      </c>
      <c r="I27" s="220">
        <v>0</v>
      </c>
      <c r="J27" s="220">
        <v>0</v>
      </c>
      <c r="K27" s="220">
        <v>0</v>
      </c>
      <c r="L27" s="220">
        <v>0</v>
      </c>
      <c r="M27" s="220">
        <v>0</v>
      </c>
      <c r="N27" s="220">
        <v>0</v>
      </c>
      <c r="O27" s="220">
        <v>0</v>
      </c>
      <c r="P27" s="220">
        <v>0</v>
      </c>
      <c r="Q27" s="220">
        <v>0</v>
      </c>
      <c r="R27" s="220">
        <v>0</v>
      </c>
      <c r="S27" s="220">
        <v>0</v>
      </c>
      <c r="T27" s="220">
        <v>0</v>
      </c>
      <c r="U27" s="220">
        <v>0</v>
      </c>
      <c r="V27" s="220">
        <v>0</v>
      </c>
      <c r="W27" s="220">
        <v>0</v>
      </c>
      <c r="X27" s="220">
        <v>0</v>
      </c>
      <c r="Y27" s="220">
        <v>0</v>
      </c>
      <c r="Z27" s="220">
        <v>0</v>
      </c>
      <c r="AA27" s="220">
        <v>0</v>
      </c>
      <c r="AB27" s="220">
        <v>0</v>
      </c>
      <c r="AC27" s="220">
        <v>0</v>
      </c>
      <c r="AD27" s="220">
        <v>0</v>
      </c>
      <c r="AE27" s="220">
        <v>0</v>
      </c>
      <c r="AF27" s="220">
        <v>0</v>
      </c>
      <c r="AG27" s="220">
        <v>0</v>
      </c>
      <c r="AH27" s="220">
        <v>0</v>
      </c>
      <c r="AI27" s="220">
        <v>0</v>
      </c>
      <c r="AJ27" s="220">
        <v>0</v>
      </c>
      <c r="AK27" s="220">
        <v>0</v>
      </c>
      <c r="AL27" s="220">
        <v>0</v>
      </c>
      <c r="AM27" s="220">
        <v>0</v>
      </c>
      <c r="AN27" s="220">
        <v>0</v>
      </c>
      <c r="AO27" s="220">
        <v>0</v>
      </c>
      <c r="AP27" s="220">
        <v>0</v>
      </c>
      <c r="AQ27" s="220">
        <v>0</v>
      </c>
      <c r="AR27" s="220">
        <v>0</v>
      </c>
      <c r="AS27" s="220">
        <v>0</v>
      </c>
      <c r="AT27" s="220">
        <v>0</v>
      </c>
      <c r="AU27" s="220">
        <v>0</v>
      </c>
      <c r="AV27" s="220">
        <v>0</v>
      </c>
      <c r="AW27" s="220">
        <v>0</v>
      </c>
      <c r="AX27" s="220">
        <v>0</v>
      </c>
      <c r="AY27" s="220">
        <v>0</v>
      </c>
      <c r="AZ27" s="220">
        <v>0</v>
      </c>
      <c r="BA27" s="220">
        <v>0</v>
      </c>
      <c r="BB27" s="220">
        <v>0</v>
      </c>
      <c r="BC27" s="220">
        <v>0</v>
      </c>
      <c r="BD27" s="220">
        <v>0</v>
      </c>
      <c r="BE27" s="220">
        <v>0</v>
      </c>
      <c r="BF27" s="220">
        <v>0</v>
      </c>
      <c r="BG27" s="220">
        <v>0</v>
      </c>
      <c r="BH27" s="220">
        <v>0</v>
      </c>
      <c r="BI27" s="220">
        <v>0</v>
      </c>
      <c r="BJ27" s="220">
        <v>0</v>
      </c>
      <c r="BK27" s="220">
        <v>0</v>
      </c>
      <c r="BL27" s="220">
        <v>59</v>
      </c>
      <c r="BM27" s="220">
        <v>145</v>
      </c>
      <c r="BN27" s="220">
        <v>199</v>
      </c>
      <c r="BO27" s="220">
        <v>262</v>
      </c>
      <c r="BP27" s="220">
        <v>364</v>
      </c>
      <c r="BQ27" s="220">
        <v>492</v>
      </c>
      <c r="BR27" s="220">
        <v>507</v>
      </c>
      <c r="BS27" s="220">
        <v>489</v>
      </c>
      <c r="BT27" s="220">
        <v>483</v>
      </c>
      <c r="BU27" s="220">
        <v>460</v>
      </c>
      <c r="BV27" s="220">
        <v>404</v>
      </c>
      <c r="BW27" s="220">
        <v>360</v>
      </c>
      <c r="BX27" s="220">
        <v>384</v>
      </c>
      <c r="BY27" s="220">
        <v>401</v>
      </c>
      <c r="BZ27" s="220">
        <v>417</v>
      </c>
      <c r="CA27" s="220">
        <v>435</v>
      </c>
      <c r="CB27" s="220">
        <v>469</v>
      </c>
      <c r="CC27" s="220">
        <v>509</v>
      </c>
      <c r="CD27" s="220">
        <v>535</v>
      </c>
      <c r="CE27" s="220">
        <v>564</v>
      </c>
      <c r="CF27" s="221">
        <v>634</v>
      </c>
    </row>
    <row r="28" spans="2:84" x14ac:dyDescent="0.35">
      <c r="B28" s="222" t="s">
        <v>357</v>
      </c>
      <c r="D28" s="220">
        <v>0</v>
      </c>
      <c r="E28" s="220">
        <v>0</v>
      </c>
      <c r="F28" s="220">
        <v>0</v>
      </c>
      <c r="G28" s="220">
        <v>0</v>
      </c>
      <c r="H28" s="220">
        <v>0</v>
      </c>
      <c r="I28" s="220">
        <v>0</v>
      </c>
      <c r="J28" s="220">
        <v>0</v>
      </c>
      <c r="K28" s="220">
        <v>0</v>
      </c>
      <c r="L28" s="220">
        <v>0</v>
      </c>
      <c r="M28" s="220">
        <v>0</v>
      </c>
      <c r="N28" s="220">
        <v>0</v>
      </c>
      <c r="O28" s="220">
        <v>0</v>
      </c>
      <c r="P28" s="220">
        <v>0</v>
      </c>
      <c r="Q28" s="220">
        <v>0</v>
      </c>
      <c r="R28" s="220">
        <v>0</v>
      </c>
      <c r="S28" s="220">
        <v>0</v>
      </c>
      <c r="T28" s="220">
        <v>0</v>
      </c>
      <c r="U28" s="220">
        <v>0</v>
      </c>
      <c r="V28" s="220">
        <v>0</v>
      </c>
      <c r="W28" s="220">
        <v>0</v>
      </c>
      <c r="X28" s="220">
        <v>0</v>
      </c>
      <c r="Y28" s="220">
        <v>0</v>
      </c>
      <c r="Z28" s="220">
        <v>0</v>
      </c>
      <c r="AA28" s="220">
        <v>0</v>
      </c>
      <c r="AB28" s="220">
        <v>0</v>
      </c>
      <c r="AC28" s="220">
        <v>0</v>
      </c>
      <c r="AD28" s="220">
        <v>0</v>
      </c>
      <c r="AE28" s="220">
        <v>0</v>
      </c>
      <c r="AF28" s="220">
        <v>0</v>
      </c>
      <c r="AG28" s="220">
        <v>0</v>
      </c>
      <c r="AH28" s="220">
        <v>0</v>
      </c>
      <c r="AI28" s="220">
        <v>0</v>
      </c>
      <c r="AJ28" s="220">
        <v>0</v>
      </c>
      <c r="AK28" s="220">
        <v>0</v>
      </c>
      <c r="AL28" s="220">
        <v>0</v>
      </c>
      <c r="AM28" s="220">
        <v>0</v>
      </c>
      <c r="AN28" s="220">
        <v>0</v>
      </c>
      <c r="AO28" s="220">
        <v>0</v>
      </c>
      <c r="AP28" s="220">
        <v>0</v>
      </c>
      <c r="AQ28" s="220">
        <v>0</v>
      </c>
      <c r="AR28" s="220">
        <v>0</v>
      </c>
      <c r="AS28" s="220">
        <v>0</v>
      </c>
      <c r="AT28" s="220">
        <v>0</v>
      </c>
      <c r="AU28" s="220">
        <v>0</v>
      </c>
      <c r="AV28" s="220">
        <v>0</v>
      </c>
      <c r="AW28" s="220">
        <v>0</v>
      </c>
      <c r="AX28" s="220">
        <v>0</v>
      </c>
      <c r="AY28" s="220">
        <v>0</v>
      </c>
      <c r="AZ28" s="220">
        <v>0</v>
      </c>
      <c r="BA28" s="220">
        <v>0</v>
      </c>
      <c r="BB28" s="220">
        <v>0</v>
      </c>
      <c r="BC28" s="220">
        <v>0</v>
      </c>
      <c r="BD28" s="220">
        <v>0</v>
      </c>
      <c r="BE28" s="220">
        <v>0</v>
      </c>
      <c r="BF28" s="220">
        <v>0</v>
      </c>
      <c r="BG28" s="220">
        <v>0</v>
      </c>
      <c r="BH28" s="220">
        <v>0</v>
      </c>
      <c r="BI28" s="220">
        <v>0</v>
      </c>
      <c r="BJ28" s="220">
        <v>0</v>
      </c>
      <c r="BK28" s="220">
        <v>0</v>
      </c>
      <c r="BL28" s="220">
        <v>6</v>
      </c>
      <c r="BM28" s="220">
        <v>22</v>
      </c>
      <c r="BN28" s="220">
        <v>38</v>
      </c>
      <c r="BO28" s="220">
        <v>59</v>
      </c>
      <c r="BP28" s="220">
        <v>103</v>
      </c>
      <c r="BQ28" s="220">
        <v>180</v>
      </c>
      <c r="BR28" s="220">
        <v>248</v>
      </c>
      <c r="BS28" s="220">
        <v>325</v>
      </c>
      <c r="BT28" s="220">
        <v>379</v>
      </c>
      <c r="BU28" s="220">
        <v>398</v>
      </c>
      <c r="BV28" s="220">
        <v>414</v>
      </c>
      <c r="BW28" s="220">
        <v>437</v>
      </c>
      <c r="BX28" s="220">
        <v>422</v>
      </c>
      <c r="BY28" s="220">
        <v>391</v>
      </c>
      <c r="BZ28" s="220">
        <v>358</v>
      </c>
      <c r="CA28" s="220">
        <v>329</v>
      </c>
      <c r="CB28" s="220">
        <v>292</v>
      </c>
      <c r="CC28" s="220">
        <v>247</v>
      </c>
      <c r="CD28" s="220">
        <v>223</v>
      </c>
      <c r="CE28" s="220">
        <v>202</v>
      </c>
      <c r="CF28" s="221">
        <v>126</v>
      </c>
    </row>
    <row r="29" spans="2:84" x14ac:dyDescent="0.35">
      <c r="B29" s="222" t="s">
        <v>277</v>
      </c>
      <c r="D29" s="220">
        <v>0</v>
      </c>
      <c r="E29" s="220">
        <v>0</v>
      </c>
      <c r="F29" s="220">
        <v>0</v>
      </c>
      <c r="G29" s="220">
        <v>0</v>
      </c>
      <c r="H29" s="220">
        <v>0</v>
      </c>
      <c r="I29" s="220">
        <v>0</v>
      </c>
      <c r="J29" s="220">
        <v>0</v>
      </c>
      <c r="K29" s="220">
        <v>0</v>
      </c>
      <c r="L29" s="220">
        <v>0</v>
      </c>
      <c r="M29" s="220">
        <v>0</v>
      </c>
      <c r="N29" s="220">
        <v>0</v>
      </c>
      <c r="O29" s="220">
        <v>0</v>
      </c>
      <c r="P29" s="220">
        <v>0</v>
      </c>
      <c r="Q29" s="220">
        <v>0</v>
      </c>
      <c r="R29" s="220">
        <v>0</v>
      </c>
      <c r="S29" s="220">
        <v>0</v>
      </c>
      <c r="T29" s="220">
        <v>0</v>
      </c>
      <c r="U29" s="220">
        <v>0</v>
      </c>
      <c r="V29" s="220">
        <v>0</v>
      </c>
      <c r="W29" s="220">
        <v>0</v>
      </c>
      <c r="X29" s="220">
        <v>0</v>
      </c>
      <c r="Y29" s="220">
        <v>0</v>
      </c>
      <c r="Z29" s="220">
        <v>0</v>
      </c>
      <c r="AA29" s="220">
        <v>0</v>
      </c>
      <c r="AB29" s="220">
        <v>0</v>
      </c>
      <c r="AC29" s="220">
        <v>0</v>
      </c>
      <c r="AD29" s="220">
        <v>0</v>
      </c>
      <c r="AE29" s="220">
        <v>0</v>
      </c>
      <c r="AF29" s="220">
        <v>0</v>
      </c>
      <c r="AG29" s="220">
        <v>0</v>
      </c>
      <c r="AH29" s="220">
        <v>0</v>
      </c>
      <c r="AI29" s="220">
        <v>0</v>
      </c>
      <c r="AJ29" s="220">
        <v>0</v>
      </c>
      <c r="AK29" s="220">
        <v>0</v>
      </c>
      <c r="AL29" s="220">
        <v>0</v>
      </c>
      <c r="AM29" s="220">
        <v>0</v>
      </c>
      <c r="AN29" s="220">
        <v>0</v>
      </c>
      <c r="AO29" s="220">
        <v>0</v>
      </c>
      <c r="AP29" s="220">
        <v>0</v>
      </c>
      <c r="AQ29" s="220">
        <v>0</v>
      </c>
      <c r="AR29" s="220">
        <v>0</v>
      </c>
      <c r="AS29" s="220">
        <v>0</v>
      </c>
      <c r="AT29" s="220">
        <v>0</v>
      </c>
      <c r="AU29" s="220">
        <v>0</v>
      </c>
      <c r="AV29" s="220">
        <v>0</v>
      </c>
      <c r="AW29" s="220">
        <v>0</v>
      </c>
      <c r="AX29" s="220">
        <v>0</v>
      </c>
      <c r="AY29" s="220">
        <v>0</v>
      </c>
      <c r="AZ29" s="220">
        <v>0</v>
      </c>
      <c r="BA29" s="220">
        <v>0</v>
      </c>
      <c r="BB29" s="220">
        <v>0</v>
      </c>
      <c r="BC29" s="220">
        <v>0</v>
      </c>
      <c r="BD29" s="220">
        <v>0</v>
      </c>
      <c r="BE29" s="220">
        <v>0</v>
      </c>
      <c r="BF29" s="220">
        <v>0</v>
      </c>
      <c r="BG29" s="220">
        <v>0</v>
      </c>
      <c r="BH29" s="220">
        <v>0</v>
      </c>
      <c r="BI29" s="220">
        <v>0</v>
      </c>
      <c r="BJ29" s="220">
        <v>0</v>
      </c>
      <c r="BK29" s="220">
        <v>0</v>
      </c>
      <c r="BL29" s="220">
        <v>56</v>
      </c>
      <c r="BM29" s="220">
        <v>168</v>
      </c>
      <c r="BN29" s="220">
        <v>275</v>
      </c>
      <c r="BO29" s="220">
        <v>424</v>
      </c>
      <c r="BP29" s="220">
        <v>784</v>
      </c>
      <c r="BQ29" s="220">
        <v>1116</v>
      </c>
      <c r="BR29" s="220">
        <v>1340</v>
      </c>
      <c r="BS29" s="220">
        <v>1398</v>
      </c>
      <c r="BT29" s="220">
        <v>1381</v>
      </c>
      <c r="BU29" s="220">
        <v>1335</v>
      </c>
      <c r="BV29" s="220">
        <v>1227</v>
      </c>
      <c r="BW29" s="220">
        <v>1056</v>
      </c>
      <c r="BX29" s="220">
        <v>961</v>
      </c>
      <c r="BY29" s="220">
        <v>871</v>
      </c>
      <c r="BZ29" s="220">
        <v>788</v>
      </c>
      <c r="CA29" s="220">
        <v>716</v>
      </c>
      <c r="CB29" s="220">
        <v>627</v>
      </c>
      <c r="CC29" s="220">
        <v>525</v>
      </c>
      <c r="CD29" s="220">
        <v>475</v>
      </c>
      <c r="CE29" s="220">
        <v>431</v>
      </c>
      <c r="CF29" s="221">
        <v>272</v>
      </c>
    </row>
    <row r="30" spans="2:84" x14ac:dyDescent="0.35">
      <c r="B30" s="222" t="s">
        <v>359</v>
      </c>
      <c r="D30" s="220">
        <v>0</v>
      </c>
      <c r="E30" s="220">
        <v>0</v>
      </c>
      <c r="F30" s="220">
        <v>0</v>
      </c>
      <c r="G30" s="220">
        <v>0</v>
      </c>
      <c r="H30" s="220">
        <v>0</v>
      </c>
      <c r="I30" s="220">
        <v>0</v>
      </c>
      <c r="J30" s="220">
        <v>0</v>
      </c>
      <c r="K30" s="220">
        <v>0</v>
      </c>
      <c r="L30" s="220">
        <v>0</v>
      </c>
      <c r="M30" s="220">
        <v>0</v>
      </c>
      <c r="N30" s="220">
        <v>0</v>
      </c>
      <c r="O30" s="220">
        <v>0</v>
      </c>
      <c r="P30" s="220">
        <v>0</v>
      </c>
      <c r="Q30" s="220">
        <v>0</v>
      </c>
      <c r="R30" s="220">
        <v>0</v>
      </c>
      <c r="S30" s="220">
        <v>0</v>
      </c>
      <c r="T30" s="220">
        <v>0</v>
      </c>
      <c r="U30" s="220">
        <v>0</v>
      </c>
      <c r="V30" s="220">
        <v>0</v>
      </c>
      <c r="W30" s="220">
        <v>0</v>
      </c>
      <c r="X30" s="220">
        <v>0</v>
      </c>
      <c r="Y30" s="220">
        <v>0</v>
      </c>
      <c r="Z30" s="220">
        <v>0</v>
      </c>
      <c r="AA30" s="220">
        <v>0</v>
      </c>
      <c r="AB30" s="220">
        <v>0</v>
      </c>
      <c r="AC30" s="220">
        <v>0</v>
      </c>
      <c r="AD30" s="220">
        <v>0</v>
      </c>
      <c r="AE30" s="220">
        <v>0</v>
      </c>
      <c r="AF30" s="220">
        <v>0</v>
      </c>
      <c r="AG30" s="220">
        <v>0</v>
      </c>
      <c r="AH30" s="220">
        <v>0</v>
      </c>
      <c r="AI30" s="220">
        <v>0</v>
      </c>
      <c r="AJ30" s="220">
        <v>0</v>
      </c>
      <c r="AK30" s="220">
        <v>0</v>
      </c>
      <c r="AL30" s="220">
        <v>0</v>
      </c>
      <c r="AM30" s="220">
        <v>0</v>
      </c>
      <c r="AN30" s="220">
        <v>0</v>
      </c>
      <c r="AO30" s="220">
        <v>0</v>
      </c>
      <c r="AP30" s="220">
        <v>0</v>
      </c>
      <c r="AQ30" s="220">
        <v>0</v>
      </c>
      <c r="AR30" s="220">
        <v>0</v>
      </c>
      <c r="AS30" s="220">
        <v>0</v>
      </c>
      <c r="AT30" s="220">
        <v>0</v>
      </c>
      <c r="AU30" s="220">
        <v>0</v>
      </c>
      <c r="AV30" s="220">
        <v>0</v>
      </c>
      <c r="AW30" s="220">
        <v>0</v>
      </c>
      <c r="AX30" s="220">
        <v>0</v>
      </c>
      <c r="AY30" s="220">
        <v>0</v>
      </c>
      <c r="AZ30" s="220">
        <v>0</v>
      </c>
      <c r="BA30" s="220">
        <v>0</v>
      </c>
      <c r="BB30" s="220">
        <v>0</v>
      </c>
      <c r="BC30" s="220">
        <v>0</v>
      </c>
      <c r="BD30" s="220">
        <v>0</v>
      </c>
      <c r="BE30" s="220">
        <v>0</v>
      </c>
      <c r="BF30" s="220">
        <v>0</v>
      </c>
      <c r="BG30" s="220">
        <v>0</v>
      </c>
      <c r="BH30" s="220">
        <v>0</v>
      </c>
      <c r="BI30" s="220">
        <v>0</v>
      </c>
      <c r="BJ30" s="220">
        <v>0</v>
      </c>
      <c r="BK30" s="220">
        <v>0</v>
      </c>
      <c r="BL30" s="220">
        <v>16</v>
      </c>
      <c r="BM30" s="220">
        <v>56</v>
      </c>
      <c r="BN30" s="220">
        <v>67</v>
      </c>
      <c r="BO30" s="220">
        <v>65</v>
      </c>
      <c r="BP30" s="220">
        <v>114</v>
      </c>
      <c r="BQ30" s="220">
        <v>124</v>
      </c>
      <c r="BR30" s="220">
        <v>141</v>
      </c>
      <c r="BS30" s="220">
        <v>144</v>
      </c>
      <c r="BT30" s="220">
        <v>137</v>
      </c>
      <c r="BU30" s="220">
        <v>133</v>
      </c>
      <c r="BV30" s="220">
        <v>123</v>
      </c>
      <c r="BW30" s="220">
        <v>108</v>
      </c>
      <c r="BX30" s="220">
        <v>108</v>
      </c>
      <c r="BY30" s="220">
        <v>106</v>
      </c>
      <c r="BZ30" s="220">
        <v>99</v>
      </c>
      <c r="CA30" s="220">
        <v>95</v>
      </c>
      <c r="CB30" s="220">
        <v>91</v>
      </c>
      <c r="CC30" s="220">
        <v>86</v>
      </c>
      <c r="CD30" s="220">
        <v>84</v>
      </c>
      <c r="CE30" s="220">
        <v>85</v>
      </c>
      <c r="CF30" s="221">
        <v>84</v>
      </c>
    </row>
    <row r="31" spans="2:84" ht="26.25" customHeight="1" x14ac:dyDescent="0.35">
      <c r="B31" s="210" t="s">
        <v>278</v>
      </c>
      <c r="D31" s="220">
        <v>0</v>
      </c>
      <c r="E31" s="220">
        <v>0</v>
      </c>
      <c r="F31" s="220">
        <v>0</v>
      </c>
      <c r="G31" s="220">
        <v>0</v>
      </c>
      <c r="H31" s="220">
        <v>0</v>
      </c>
      <c r="I31" s="220">
        <v>0</v>
      </c>
      <c r="J31" s="220">
        <v>0</v>
      </c>
      <c r="K31" s="220">
        <v>0</v>
      </c>
      <c r="L31" s="220">
        <v>0</v>
      </c>
      <c r="M31" s="220">
        <v>0</v>
      </c>
      <c r="N31" s="220">
        <v>0</v>
      </c>
      <c r="O31" s="220">
        <v>0</v>
      </c>
      <c r="P31" s="220">
        <v>0</v>
      </c>
      <c r="Q31" s="220">
        <v>0</v>
      </c>
      <c r="R31" s="220">
        <v>0</v>
      </c>
      <c r="S31" s="220">
        <v>0</v>
      </c>
      <c r="T31" s="220">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c r="AJ31" s="220">
        <v>96</v>
      </c>
      <c r="AK31" s="220">
        <v>124</v>
      </c>
      <c r="AL31" s="220">
        <v>165</v>
      </c>
      <c r="AM31" s="220">
        <v>195</v>
      </c>
      <c r="AN31" s="220">
        <v>201</v>
      </c>
      <c r="AO31" s="220">
        <v>200</v>
      </c>
      <c r="AP31" s="220">
        <v>210</v>
      </c>
      <c r="AQ31" s="220">
        <v>217</v>
      </c>
      <c r="AR31" s="220">
        <v>277</v>
      </c>
      <c r="AS31" s="220">
        <v>308</v>
      </c>
      <c r="AT31" s="220">
        <v>327</v>
      </c>
      <c r="AU31" s="220">
        <v>365</v>
      </c>
      <c r="AV31" s="220">
        <v>431</v>
      </c>
      <c r="AW31" s="220">
        <v>512</v>
      </c>
      <c r="AX31" s="220">
        <v>575</v>
      </c>
      <c r="AY31" s="220">
        <v>638</v>
      </c>
      <c r="AZ31" s="220">
        <v>714</v>
      </c>
      <c r="BA31" s="220">
        <v>758</v>
      </c>
      <c r="BB31" s="220">
        <v>782</v>
      </c>
      <c r="BC31" s="220">
        <v>537</v>
      </c>
      <c r="BD31" s="220">
        <v>0</v>
      </c>
      <c r="BE31" s="220">
        <v>0</v>
      </c>
      <c r="BF31" s="220">
        <v>0</v>
      </c>
      <c r="BG31" s="220">
        <v>0</v>
      </c>
      <c r="BH31" s="220">
        <v>0</v>
      </c>
      <c r="BI31" s="220">
        <v>0</v>
      </c>
      <c r="BJ31" s="220">
        <v>0</v>
      </c>
      <c r="BK31" s="220">
        <v>0</v>
      </c>
      <c r="BL31" s="220">
        <v>0</v>
      </c>
      <c r="BM31" s="220">
        <v>0</v>
      </c>
      <c r="BN31" s="220">
        <v>0</v>
      </c>
      <c r="BO31" s="220">
        <v>0</v>
      </c>
      <c r="BP31" s="220">
        <v>0</v>
      </c>
      <c r="BQ31" s="220">
        <v>0</v>
      </c>
      <c r="BR31" s="220">
        <v>0</v>
      </c>
      <c r="BS31" s="220">
        <v>0</v>
      </c>
      <c r="BT31" s="220">
        <v>0</v>
      </c>
      <c r="BU31" s="220">
        <v>0</v>
      </c>
      <c r="BV31" s="220">
        <v>0</v>
      </c>
      <c r="BW31" s="220">
        <v>0</v>
      </c>
      <c r="BX31" s="220">
        <v>0</v>
      </c>
      <c r="BY31" s="220">
        <v>0</v>
      </c>
      <c r="BZ31" s="220">
        <v>0</v>
      </c>
      <c r="CA31" s="220">
        <v>0</v>
      </c>
      <c r="CB31" s="220">
        <v>0</v>
      </c>
      <c r="CC31" s="220">
        <v>0</v>
      </c>
      <c r="CD31" s="220">
        <v>0</v>
      </c>
      <c r="CE31" s="220">
        <v>0</v>
      </c>
      <c r="CF31" s="221">
        <v>0</v>
      </c>
    </row>
    <row r="32" spans="2:84" x14ac:dyDescent="0.35">
      <c r="B32" s="210" t="s">
        <v>379</v>
      </c>
      <c r="D32" s="220">
        <v>0</v>
      </c>
      <c r="E32" s="220">
        <v>0</v>
      </c>
      <c r="F32" s="220">
        <v>0</v>
      </c>
      <c r="G32" s="220">
        <v>0</v>
      </c>
      <c r="H32" s="220">
        <v>0</v>
      </c>
      <c r="I32" s="220">
        <v>0</v>
      </c>
      <c r="J32" s="220">
        <v>0</v>
      </c>
      <c r="K32" s="220">
        <v>0</v>
      </c>
      <c r="L32" s="220">
        <v>0</v>
      </c>
      <c r="M32" s="220">
        <v>0</v>
      </c>
      <c r="N32" s="220">
        <v>0</v>
      </c>
      <c r="O32" s="220">
        <v>0</v>
      </c>
      <c r="P32" s="220">
        <v>0</v>
      </c>
      <c r="Q32" s="220">
        <v>0</v>
      </c>
      <c r="R32" s="220">
        <v>0</v>
      </c>
      <c r="S32" s="220">
        <v>0</v>
      </c>
      <c r="T32" s="220">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c r="AJ32" s="220">
        <v>0</v>
      </c>
      <c r="AK32" s="220">
        <v>0</v>
      </c>
      <c r="AL32" s="220">
        <v>0</v>
      </c>
      <c r="AM32" s="220">
        <v>0</v>
      </c>
      <c r="AN32" s="220">
        <v>0</v>
      </c>
      <c r="AO32" s="220">
        <v>0</v>
      </c>
      <c r="AP32" s="220">
        <v>0</v>
      </c>
      <c r="AQ32" s="220">
        <v>0</v>
      </c>
      <c r="AR32" s="220">
        <v>1818</v>
      </c>
      <c r="AS32" s="220">
        <v>1771</v>
      </c>
      <c r="AT32" s="220">
        <v>1875</v>
      </c>
      <c r="AU32" s="220">
        <v>2138</v>
      </c>
      <c r="AV32" s="220">
        <v>2450</v>
      </c>
      <c r="AW32" s="220">
        <v>2646</v>
      </c>
      <c r="AX32" s="220">
        <v>2755</v>
      </c>
      <c r="AY32" s="220">
        <v>2840</v>
      </c>
      <c r="AZ32" s="220">
        <v>2854</v>
      </c>
      <c r="BA32" s="220">
        <v>2744</v>
      </c>
      <c r="BB32" s="220">
        <v>2625</v>
      </c>
      <c r="BC32" s="220">
        <v>2461</v>
      </c>
      <c r="BD32" s="220">
        <v>2282</v>
      </c>
      <c r="BE32" s="220">
        <v>2209</v>
      </c>
      <c r="BF32" s="220">
        <v>2194</v>
      </c>
      <c r="BG32" s="220">
        <v>2267</v>
      </c>
      <c r="BH32" s="220">
        <v>2387</v>
      </c>
      <c r="BI32" s="220">
        <v>2495</v>
      </c>
      <c r="BJ32" s="220">
        <v>2518</v>
      </c>
      <c r="BK32" s="220">
        <v>2527</v>
      </c>
      <c r="BL32" s="220">
        <v>2625</v>
      </c>
      <c r="BM32" s="220">
        <v>2981</v>
      </c>
      <c r="BN32" s="220">
        <v>3224</v>
      </c>
      <c r="BO32" s="220">
        <v>3356</v>
      </c>
      <c r="BP32" s="220">
        <v>3502</v>
      </c>
      <c r="BQ32" s="220">
        <v>3520</v>
      </c>
      <c r="BR32" s="220">
        <v>3457</v>
      </c>
      <c r="BS32" s="220">
        <v>3360</v>
      </c>
      <c r="BT32" s="220">
        <v>3230</v>
      </c>
      <c r="BU32" s="220">
        <v>3063</v>
      </c>
      <c r="BV32" s="220">
        <v>2736</v>
      </c>
      <c r="BW32" s="220">
        <v>2187</v>
      </c>
      <c r="BX32" s="220">
        <v>1843</v>
      </c>
      <c r="BY32" s="220">
        <v>1599</v>
      </c>
      <c r="BZ32" s="220">
        <v>1388</v>
      </c>
      <c r="CA32" s="220">
        <v>1251</v>
      </c>
      <c r="CB32" s="220">
        <v>951</v>
      </c>
      <c r="CC32" s="220">
        <v>706</v>
      </c>
      <c r="CD32" s="220">
        <v>695</v>
      </c>
      <c r="CE32" s="220">
        <v>658</v>
      </c>
      <c r="CF32" s="221">
        <v>524</v>
      </c>
    </row>
    <row r="33" spans="2:84" x14ac:dyDescent="0.35">
      <c r="B33" s="210" t="s">
        <v>380</v>
      </c>
      <c r="D33" s="220">
        <v>0</v>
      </c>
      <c r="E33" s="220">
        <v>0</v>
      </c>
      <c r="F33" s="220">
        <v>0</v>
      </c>
      <c r="G33" s="220">
        <v>0</v>
      </c>
      <c r="H33" s="220">
        <v>0</v>
      </c>
      <c r="I33" s="220">
        <v>0</v>
      </c>
      <c r="J33" s="220">
        <v>0</v>
      </c>
      <c r="K33" s="220">
        <v>0</v>
      </c>
      <c r="L33" s="220">
        <v>0</v>
      </c>
      <c r="M33" s="220">
        <v>0</v>
      </c>
      <c r="N33" s="220">
        <v>0</v>
      </c>
      <c r="O33" s="220">
        <v>0</v>
      </c>
      <c r="P33" s="220">
        <v>0</v>
      </c>
      <c r="Q33" s="220">
        <v>0</v>
      </c>
      <c r="R33" s="220">
        <v>0</v>
      </c>
      <c r="S33" s="220">
        <v>0</v>
      </c>
      <c r="T33" s="220">
        <v>0</v>
      </c>
      <c r="U33" s="220">
        <v>0</v>
      </c>
      <c r="V33" s="220">
        <v>0</v>
      </c>
      <c r="W33" s="220">
        <v>0</v>
      </c>
      <c r="X33" s="220">
        <v>0</v>
      </c>
      <c r="Y33" s="220">
        <v>0</v>
      </c>
      <c r="Z33" s="220">
        <v>0</v>
      </c>
      <c r="AA33" s="220">
        <v>0</v>
      </c>
      <c r="AB33" s="220">
        <v>0</v>
      </c>
      <c r="AC33" s="220">
        <v>0</v>
      </c>
      <c r="AD33" s="220">
        <v>0</v>
      </c>
      <c r="AE33" s="220">
        <v>0</v>
      </c>
      <c r="AF33" s="220">
        <v>0</v>
      </c>
      <c r="AG33" s="220">
        <v>0</v>
      </c>
      <c r="AH33" s="220">
        <v>1094</v>
      </c>
      <c r="AI33" s="220">
        <v>1067</v>
      </c>
      <c r="AJ33" s="220">
        <v>1037</v>
      </c>
      <c r="AK33" s="220">
        <v>1096</v>
      </c>
      <c r="AL33" s="220">
        <v>1129</v>
      </c>
      <c r="AM33" s="220">
        <v>1055</v>
      </c>
      <c r="AN33" s="220">
        <v>1022</v>
      </c>
      <c r="AO33" s="220">
        <v>1058</v>
      </c>
      <c r="AP33" s="220">
        <v>1071</v>
      </c>
      <c r="AQ33" s="220">
        <v>1130</v>
      </c>
      <c r="AR33" s="220">
        <v>1227</v>
      </c>
      <c r="AS33" s="220">
        <v>1324</v>
      </c>
      <c r="AT33" s="220">
        <v>1443</v>
      </c>
      <c r="AU33" s="220">
        <v>1617</v>
      </c>
      <c r="AV33" s="220">
        <v>1821</v>
      </c>
      <c r="AW33" s="220">
        <v>1975</v>
      </c>
      <c r="AX33" s="220">
        <v>2123</v>
      </c>
      <c r="AY33" s="220">
        <v>2218</v>
      </c>
      <c r="AZ33" s="220">
        <v>2240</v>
      </c>
      <c r="BA33" s="220">
        <v>2285</v>
      </c>
      <c r="BB33" s="220">
        <v>2288</v>
      </c>
      <c r="BC33" s="220">
        <v>2328</v>
      </c>
      <c r="BD33" s="220">
        <v>2384</v>
      </c>
      <c r="BE33" s="220">
        <v>2427</v>
      </c>
      <c r="BF33" s="220">
        <v>2483</v>
      </c>
      <c r="BG33" s="220">
        <v>2504</v>
      </c>
      <c r="BH33" s="220">
        <v>2510</v>
      </c>
      <c r="BI33" s="220">
        <v>2475</v>
      </c>
      <c r="BJ33" s="220">
        <v>2443</v>
      </c>
      <c r="BK33" s="220">
        <v>2415</v>
      </c>
      <c r="BL33" s="220">
        <v>2332</v>
      </c>
      <c r="BM33" s="220">
        <v>2031</v>
      </c>
      <c r="BN33" s="220">
        <v>1827</v>
      </c>
      <c r="BO33" s="220">
        <v>1577</v>
      </c>
      <c r="BP33" s="220">
        <v>965</v>
      </c>
      <c r="BQ33" s="220">
        <v>366</v>
      </c>
      <c r="BR33" s="220">
        <v>133</v>
      </c>
      <c r="BS33" s="220">
        <v>74</v>
      </c>
      <c r="BT33" s="220">
        <v>52</v>
      </c>
      <c r="BU33" s="220">
        <v>40</v>
      </c>
      <c r="BV33" s="220">
        <v>32</v>
      </c>
      <c r="BW33" s="220">
        <v>26</v>
      </c>
      <c r="BX33" s="220">
        <v>23</v>
      </c>
      <c r="BY33" s="220">
        <v>21</v>
      </c>
      <c r="BZ33" s="220">
        <v>19</v>
      </c>
      <c r="CA33" s="220">
        <v>18</v>
      </c>
      <c r="CB33" s="220">
        <v>16</v>
      </c>
      <c r="CC33" s="220">
        <v>15</v>
      </c>
      <c r="CD33" s="220">
        <v>13</v>
      </c>
      <c r="CE33" s="220">
        <v>11</v>
      </c>
      <c r="CF33" s="221">
        <v>10</v>
      </c>
    </row>
    <row r="34" spans="2:84" x14ac:dyDescent="0.35">
      <c r="B34" s="222" t="s">
        <v>353</v>
      </c>
      <c r="D34" s="220">
        <v>0</v>
      </c>
      <c r="E34" s="220">
        <v>0</v>
      </c>
      <c r="F34" s="220">
        <v>0</v>
      </c>
      <c r="G34" s="220">
        <v>0</v>
      </c>
      <c r="H34" s="220">
        <v>0</v>
      </c>
      <c r="I34" s="220">
        <v>0</v>
      </c>
      <c r="J34" s="220">
        <v>0</v>
      </c>
      <c r="K34" s="220">
        <v>0</v>
      </c>
      <c r="L34" s="220">
        <v>0</v>
      </c>
      <c r="M34" s="220">
        <v>0</v>
      </c>
      <c r="N34" s="220">
        <v>0</v>
      </c>
      <c r="O34" s="220">
        <v>0</v>
      </c>
      <c r="P34" s="220">
        <v>0</v>
      </c>
      <c r="Q34" s="220">
        <v>0</v>
      </c>
      <c r="R34" s="220">
        <v>0</v>
      </c>
      <c r="S34" s="220">
        <v>0</v>
      </c>
      <c r="T34" s="220">
        <v>0</v>
      </c>
      <c r="U34" s="220">
        <v>0</v>
      </c>
      <c r="V34" s="220">
        <v>0</v>
      </c>
      <c r="W34" s="220">
        <v>0</v>
      </c>
      <c r="X34" s="220">
        <v>0</v>
      </c>
      <c r="Y34" s="220">
        <v>0</v>
      </c>
      <c r="Z34" s="220">
        <v>0</v>
      </c>
      <c r="AA34" s="220">
        <v>0</v>
      </c>
      <c r="AB34" s="220">
        <v>0</v>
      </c>
      <c r="AC34" s="220">
        <v>0</v>
      </c>
      <c r="AD34" s="220">
        <v>0</v>
      </c>
      <c r="AE34" s="220">
        <v>0</v>
      </c>
      <c r="AF34" s="220">
        <v>0</v>
      </c>
      <c r="AG34" s="220">
        <v>0</v>
      </c>
      <c r="AH34" s="220">
        <v>0</v>
      </c>
      <c r="AI34" s="220">
        <v>0</v>
      </c>
      <c r="AJ34" s="220">
        <v>0</v>
      </c>
      <c r="AK34" s="220">
        <v>0</v>
      </c>
      <c r="AL34" s="220">
        <v>0</v>
      </c>
      <c r="AM34" s="220">
        <v>0</v>
      </c>
      <c r="AN34" s="220">
        <v>975</v>
      </c>
      <c r="AO34" s="220">
        <v>1001</v>
      </c>
      <c r="AP34" s="220">
        <v>997</v>
      </c>
      <c r="AQ34" s="220">
        <v>1029</v>
      </c>
      <c r="AR34" s="220">
        <v>1081</v>
      </c>
      <c r="AS34" s="220">
        <v>1126</v>
      </c>
      <c r="AT34" s="220">
        <v>1187</v>
      </c>
      <c r="AU34" s="220">
        <v>1302</v>
      </c>
      <c r="AV34" s="220">
        <v>1440</v>
      </c>
      <c r="AW34" s="220">
        <v>1533</v>
      </c>
      <c r="AX34" s="220">
        <v>1611</v>
      </c>
      <c r="AY34" s="220">
        <v>1634</v>
      </c>
      <c r="AZ34" s="220">
        <v>1622</v>
      </c>
      <c r="BA34" s="220">
        <v>1618</v>
      </c>
      <c r="BB34" s="220">
        <v>1581</v>
      </c>
      <c r="BC34" s="220">
        <v>1569</v>
      </c>
      <c r="BD34" s="220">
        <v>1573</v>
      </c>
      <c r="BE34" s="220">
        <v>1572</v>
      </c>
      <c r="BF34" s="220">
        <v>1586</v>
      </c>
      <c r="BG34" s="220">
        <v>1570</v>
      </c>
      <c r="BH34" s="220">
        <v>1543</v>
      </c>
      <c r="BI34" s="220">
        <v>1500</v>
      </c>
      <c r="BJ34" s="220">
        <v>1456</v>
      </c>
      <c r="BK34" s="220">
        <v>1413</v>
      </c>
      <c r="BL34" s="220">
        <v>1346</v>
      </c>
      <c r="BM34" s="220">
        <v>1177</v>
      </c>
      <c r="BN34" s="220">
        <v>1054</v>
      </c>
      <c r="BO34" s="220">
        <v>909</v>
      </c>
      <c r="BP34" s="220">
        <v>566</v>
      </c>
      <c r="BQ34" s="220">
        <v>192</v>
      </c>
      <c r="BR34" s="220">
        <v>38</v>
      </c>
      <c r="BS34" s="220">
        <v>10</v>
      </c>
      <c r="BT34" s="220">
        <v>3</v>
      </c>
      <c r="BU34" s="220">
        <v>2</v>
      </c>
      <c r="BV34" s="220">
        <v>0</v>
      </c>
      <c r="BW34" s="220">
        <v>0</v>
      </c>
      <c r="BX34" s="220">
        <v>0</v>
      </c>
      <c r="BY34" s="220">
        <v>0</v>
      </c>
      <c r="BZ34" s="220">
        <v>0</v>
      </c>
      <c r="CA34" s="220">
        <v>0</v>
      </c>
      <c r="CB34" s="220">
        <v>0</v>
      </c>
      <c r="CC34" s="220">
        <v>0</v>
      </c>
      <c r="CD34" s="220">
        <v>0</v>
      </c>
      <c r="CE34" s="220">
        <v>0</v>
      </c>
      <c r="CF34" s="221">
        <v>0</v>
      </c>
    </row>
    <row r="35" spans="2:84" x14ac:dyDescent="0.35">
      <c r="B35" s="222" t="s">
        <v>359</v>
      </c>
      <c r="D35" s="220">
        <v>0</v>
      </c>
      <c r="E35" s="220">
        <v>0</v>
      </c>
      <c r="F35" s="220">
        <v>0</v>
      </c>
      <c r="G35" s="220">
        <v>0</v>
      </c>
      <c r="H35" s="220">
        <v>0</v>
      </c>
      <c r="I35" s="220">
        <v>0</v>
      </c>
      <c r="J35" s="220">
        <v>0</v>
      </c>
      <c r="K35" s="220">
        <v>0</v>
      </c>
      <c r="L35" s="220">
        <v>0</v>
      </c>
      <c r="M35" s="220">
        <v>0</v>
      </c>
      <c r="N35" s="220">
        <v>0</v>
      </c>
      <c r="O35" s="220">
        <v>0</v>
      </c>
      <c r="P35" s="220">
        <v>0</v>
      </c>
      <c r="Q35" s="220">
        <v>0</v>
      </c>
      <c r="R35" s="220">
        <v>0</v>
      </c>
      <c r="S35" s="220">
        <v>0</v>
      </c>
      <c r="T35" s="220">
        <v>0</v>
      </c>
      <c r="U35" s="220">
        <v>0</v>
      </c>
      <c r="V35" s="220">
        <v>0</v>
      </c>
      <c r="W35" s="220">
        <v>0</v>
      </c>
      <c r="X35" s="220">
        <v>0</v>
      </c>
      <c r="Y35" s="220">
        <v>0</v>
      </c>
      <c r="Z35" s="220">
        <v>0</v>
      </c>
      <c r="AA35" s="220">
        <v>0</v>
      </c>
      <c r="AB35" s="220">
        <v>0</v>
      </c>
      <c r="AC35" s="220">
        <v>0</v>
      </c>
      <c r="AD35" s="220">
        <v>0</v>
      </c>
      <c r="AE35" s="220">
        <v>0</v>
      </c>
      <c r="AF35" s="220">
        <v>0</v>
      </c>
      <c r="AG35" s="220">
        <v>0</v>
      </c>
      <c r="AH35" s="220">
        <v>0</v>
      </c>
      <c r="AI35" s="220">
        <v>0</v>
      </c>
      <c r="AJ35" s="220">
        <v>0</v>
      </c>
      <c r="AK35" s="220">
        <v>0</v>
      </c>
      <c r="AL35" s="220">
        <v>0</v>
      </c>
      <c r="AM35" s="220">
        <v>0</v>
      </c>
      <c r="AN35" s="220">
        <v>47</v>
      </c>
      <c r="AO35" s="220">
        <v>56</v>
      </c>
      <c r="AP35" s="220">
        <v>74</v>
      </c>
      <c r="AQ35" s="220">
        <v>101</v>
      </c>
      <c r="AR35" s="220">
        <v>146</v>
      </c>
      <c r="AS35" s="220">
        <v>199</v>
      </c>
      <c r="AT35" s="220">
        <v>256</v>
      </c>
      <c r="AU35" s="220">
        <v>315</v>
      </c>
      <c r="AV35" s="220">
        <v>381</v>
      </c>
      <c r="AW35" s="220">
        <v>442</v>
      </c>
      <c r="AX35" s="220">
        <v>511</v>
      </c>
      <c r="AY35" s="220">
        <v>584</v>
      </c>
      <c r="AZ35" s="220">
        <v>618</v>
      </c>
      <c r="BA35" s="220">
        <v>667</v>
      </c>
      <c r="BB35" s="220">
        <v>707</v>
      </c>
      <c r="BC35" s="220">
        <v>759</v>
      </c>
      <c r="BD35" s="220">
        <v>811</v>
      </c>
      <c r="BE35" s="220">
        <v>856</v>
      </c>
      <c r="BF35" s="220">
        <v>898</v>
      </c>
      <c r="BG35" s="220">
        <v>934</v>
      </c>
      <c r="BH35" s="220">
        <v>967</v>
      </c>
      <c r="BI35" s="220">
        <v>975</v>
      </c>
      <c r="BJ35" s="220">
        <v>987</v>
      </c>
      <c r="BK35" s="220">
        <v>1002</v>
      </c>
      <c r="BL35" s="220">
        <v>986</v>
      </c>
      <c r="BM35" s="220">
        <v>854</v>
      </c>
      <c r="BN35" s="220">
        <v>773</v>
      </c>
      <c r="BO35" s="220">
        <v>668</v>
      </c>
      <c r="BP35" s="220">
        <v>399</v>
      </c>
      <c r="BQ35" s="220">
        <v>174</v>
      </c>
      <c r="BR35" s="220">
        <v>95</v>
      </c>
      <c r="BS35" s="220">
        <v>65</v>
      </c>
      <c r="BT35" s="220">
        <v>49</v>
      </c>
      <c r="BU35" s="220">
        <v>39</v>
      </c>
      <c r="BV35" s="220">
        <v>32</v>
      </c>
      <c r="BW35" s="220">
        <v>25</v>
      </c>
      <c r="BX35" s="220">
        <v>23</v>
      </c>
      <c r="BY35" s="220">
        <v>21</v>
      </c>
      <c r="BZ35" s="220">
        <v>19</v>
      </c>
      <c r="CA35" s="220">
        <v>18</v>
      </c>
      <c r="CB35" s="220">
        <v>16</v>
      </c>
      <c r="CC35" s="220">
        <v>14</v>
      </c>
      <c r="CD35" s="220">
        <v>13</v>
      </c>
      <c r="CE35" s="220">
        <v>11</v>
      </c>
      <c r="CF35" s="221">
        <v>9</v>
      </c>
    </row>
    <row r="36" spans="2:84" x14ac:dyDescent="0.35">
      <c r="B36" s="210" t="s">
        <v>367</v>
      </c>
      <c r="D36" s="220">
        <v>0</v>
      </c>
      <c r="E36" s="220">
        <v>0</v>
      </c>
      <c r="F36" s="220">
        <v>0</v>
      </c>
      <c r="G36" s="220">
        <v>0</v>
      </c>
      <c r="H36" s="220">
        <v>0</v>
      </c>
      <c r="I36" s="220">
        <v>0</v>
      </c>
      <c r="J36" s="220">
        <v>0</v>
      </c>
      <c r="K36" s="220">
        <v>0</v>
      </c>
      <c r="L36" s="220">
        <v>0</v>
      </c>
      <c r="M36" s="220">
        <v>0</v>
      </c>
      <c r="N36" s="220">
        <v>0</v>
      </c>
      <c r="O36" s="220">
        <v>0</v>
      </c>
      <c r="P36" s="220">
        <v>0</v>
      </c>
      <c r="Q36" s="220">
        <v>0</v>
      </c>
      <c r="R36" s="220">
        <v>0</v>
      </c>
      <c r="S36" s="220">
        <v>0</v>
      </c>
      <c r="T36" s="220">
        <v>0</v>
      </c>
      <c r="U36" s="220">
        <v>0</v>
      </c>
      <c r="V36" s="220">
        <v>0</v>
      </c>
      <c r="W36" s="220">
        <v>0</v>
      </c>
      <c r="X36" s="220">
        <v>0</v>
      </c>
      <c r="Y36" s="220">
        <v>0</v>
      </c>
      <c r="Z36" s="220">
        <v>0</v>
      </c>
      <c r="AA36" s="220">
        <v>0</v>
      </c>
      <c r="AB36" s="220">
        <v>0</v>
      </c>
      <c r="AC36" s="220">
        <v>0</v>
      </c>
      <c r="AD36" s="220">
        <v>0</v>
      </c>
      <c r="AE36" s="220">
        <v>0</v>
      </c>
      <c r="AF36" s="220">
        <v>0</v>
      </c>
      <c r="AG36" s="220">
        <v>0</v>
      </c>
      <c r="AH36" s="220">
        <v>0</v>
      </c>
      <c r="AI36" s="220">
        <v>1115</v>
      </c>
      <c r="AJ36" s="220">
        <v>1316</v>
      </c>
      <c r="AK36" s="220">
        <v>1846</v>
      </c>
      <c r="AL36" s="220">
        <v>2376</v>
      </c>
      <c r="AM36" s="220">
        <v>2685</v>
      </c>
      <c r="AN36" s="220">
        <v>2858</v>
      </c>
      <c r="AO36" s="220">
        <v>2992</v>
      </c>
      <c r="AP36" s="220">
        <v>2988</v>
      </c>
      <c r="AQ36" s="220">
        <v>2790</v>
      </c>
      <c r="AR36" s="220">
        <v>2370</v>
      </c>
      <c r="AS36" s="220">
        <v>2370</v>
      </c>
      <c r="AT36" s="220">
        <v>2449</v>
      </c>
      <c r="AU36" s="220">
        <v>3018</v>
      </c>
      <c r="AV36" s="220">
        <v>3536</v>
      </c>
      <c r="AW36" s="220">
        <v>3776</v>
      </c>
      <c r="AX36" s="220">
        <v>3882</v>
      </c>
      <c r="AY36" s="220">
        <v>3876</v>
      </c>
      <c r="AZ36" s="220">
        <v>3750</v>
      </c>
      <c r="BA36" s="220">
        <v>2238</v>
      </c>
      <c r="BB36" s="220">
        <v>2192</v>
      </c>
      <c r="BC36" s="220">
        <v>2202</v>
      </c>
      <c r="BD36" s="220">
        <v>2230</v>
      </c>
      <c r="BE36" s="220">
        <v>2235</v>
      </c>
      <c r="BF36" s="220">
        <v>2213</v>
      </c>
      <c r="BG36" s="220">
        <v>2218</v>
      </c>
      <c r="BH36" s="220">
        <v>2187</v>
      </c>
      <c r="BI36" s="220">
        <v>2142</v>
      </c>
      <c r="BJ36" s="220">
        <v>2135</v>
      </c>
      <c r="BK36" s="220">
        <v>2117</v>
      </c>
      <c r="BL36" s="220">
        <v>2087</v>
      </c>
      <c r="BM36" s="220">
        <v>1935</v>
      </c>
      <c r="BN36" s="220">
        <v>1803</v>
      </c>
      <c r="BO36" s="220">
        <v>1619</v>
      </c>
      <c r="BP36" s="220">
        <v>1254</v>
      </c>
      <c r="BQ36" s="220">
        <v>939</v>
      </c>
      <c r="BR36" s="220">
        <v>799</v>
      </c>
      <c r="BS36" s="220">
        <v>706</v>
      </c>
      <c r="BT36" s="220">
        <v>625</v>
      </c>
      <c r="BU36" s="220">
        <v>588</v>
      </c>
      <c r="BV36" s="220">
        <v>494</v>
      </c>
      <c r="BW36" s="220">
        <v>359</v>
      </c>
      <c r="BX36" s="220">
        <v>272</v>
      </c>
      <c r="BY36" s="220">
        <v>210</v>
      </c>
      <c r="BZ36" s="220">
        <v>166</v>
      </c>
      <c r="CA36" s="220">
        <v>134</v>
      </c>
      <c r="CB36" s="220">
        <v>39</v>
      </c>
      <c r="CC36" s="220">
        <v>0</v>
      </c>
      <c r="CD36" s="220">
        <v>0</v>
      </c>
      <c r="CE36" s="220">
        <v>0</v>
      </c>
      <c r="CF36" s="221">
        <v>0</v>
      </c>
    </row>
    <row r="37" spans="2:84" x14ac:dyDescent="0.35">
      <c r="B37" s="210" t="s">
        <v>360</v>
      </c>
      <c r="D37" s="220">
        <v>0</v>
      </c>
      <c r="E37" s="220">
        <v>0</v>
      </c>
      <c r="F37" s="220">
        <v>0</v>
      </c>
      <c r="G37" s="220">
        <v>0</v>
      </c>
      <c r="H37" s="220">
        <v>0</v>
      </c>
      <c r="I37" s="220">
        <v>0</v>
      </c>
      <c r="J37" s="220">
        <v>0</v>
      </c>
      <c r="K37" s="220">
        <v>0</v>
      </c>
      <c r="L37" s="220">
        <v>0</v>
      </c>
      <c r="M37" s="220">
        <v>0</v>
      </c>
      <c r="N37" s="220">
        <v>0</v>
      </c>
      <c r="O37" s="220">
        <v>0</v>
      </c>
      <c r="P37" s="220">
        <v>0</v>
      </c>
      <c r="Q37" s="220">
        <v>0</v>
      </c>
      <c r="R37" s="220">
        <v>0</v>
      </c>
      <c r="S37" s="220">
        <v>0</v>
      </c>
      <c r="T37" s="220">
        <v>0</v>
      </c>
      <c r="U37" s="220">
        <v>0</v>
      </c>
      <c r="V37" s="220">
        <v>0</v>
      </c>
      <c r="W37" s="220">
        <v>0</v>
      </c>
      <c r="X37" s="220">
        <v>0</v>
      </c>
      <c r="Y37" s="220">
        <v>0</v>
      </c>
      <c r="Z37" s="220">
        <v>0</v>
      </c>
      <c r="AA37" s="220">
        <v>0</v>
      </c>
      <c r="AB37" s="220">
        <v>0</v>
      </c>
      <c r="AC37" s="220">
        <v>0</v>
      </c>
      <c r="AD37" s="220">
        <v>0</v>
      </c>
      <c r="AE37" s="220">
        <v>0</v>
      </c>
      <c r="AF37" s="220">
        <v>0</v>
      </c>
      <c r="AG37" s="220">
        <v>0</v>
      </c>
      <c r="AH37" s="220">
        <v>0</v>
      </c>
      <c r="AI37" s="220">
        <v>0</v>
      </c>
      <c r="AJ37" s="220">
        <v>0</v>
      </c>
      <c r="AK37" s="220">
        <v>0</v>
      </c>
      <c r="AL37" s="220">
        <v>0</v>
      </c>
      <c r="AM37" s="220">
        <v>0</v>
      </c>
      <c r="AN37" s="220">
        <v>0</v>
      </c>
      <c r="AO37" s="220">
        <v>0</v>
      </c>
      <c r="AP37" s="220">
        <v>0</v>
      </c>
      <c r="AQ37" s="220">
        <v>0</v>
      </c>
      <c r="AR37" s="220">
        <v>0</v>
      </c>
      <c r="AS37" s="220">
        <v>0</v>
      </c>
      <c r="AT37" s="220">
        <v>0</v>
      </c>
      <c r="AU37" s="220">
        <v>0</v>
      </c>
      <c r="AV37" s="220">
        <v>0</v>
      </c>
      <c r="AW37" s="220">
        <v>0</v>
      </c>
      <c r="AX37" s="220">
        <v>0</v>
      </c>
      <c r="AY37" s="220">
        <v>0</v>
      </c>
      <c r="AZ37" s="220">
        <v>0</v>
      </c>
      <c r="BA37" s="220">
        <v>0</v>
      </c>
      <c r="BB37" s="220">
        <v>0</v>
      </c>
      <c r="BC37" s="220">
        <v>0</v>
      </c>
      <c r="BD37" s="220">
        <v>0</v>
      </c>
      <c r="BE37" s="220">
        <v>0</v>
      </c>
      <c r="BF37" s="220">
        <v>0</v>
      </c>
      <c r="BG37" s="220">
        <v>192</v>
      </c>
      <c r="BH37" s="220">
        <v>187</v>
      </c>
      <c r="BI37" s="220">
        <v>182</v>
      </c>
      <c r="BJ37" s="220">
        <v>176</v>
      </c>
      <c r="BK37" s="220">
        <v>170</v>
      </c>
      <c r="BL37" s="220">
        <v>164</v>
      </c>
      <c r="BM37" s="220">
        <v>157</v>
      </c>
      <c r="BN37" s="220">
        <v>152</v>
      </c>
      <c r="BO37" s="220">
        <v>146</v>
      </c>
      <c r="BP37" s="220">
        <v>137</v>
      </c>
      <c r="BQ37" s="220">
        <v>137</v>
      </c>
      <c r="BR37" s="220">
        <v>131</v>
      </c>
      <c r="BS37" s="220">
        <v>126</v>
      </c>
      <c r="BT37" s="220">
        <v>120</v>
      </c>
      <c r="BU37" s="220">
        <v>114</v>
      </c>
      <c r="BV37" s="220">
        <v>108</v>
      </c>
      <c r="BW37" s="220">
        <v>105</v>
      </c>
      <c r="BX37" s="220">
        <v>89</v>
      </c>
      <c r="BY37" s="220">
        <v>84</v>
      </c>
      <c r="BZ37" s="220">
        <v>79</v>
      </c>
      <c r="CA37" s="220">
        <v>73</v>
      </c>
      <c r="CB37" s="220">
        <v>67</v>
      </c>
      <c r="CC37" s="220">
        <v>62</v>
      </c>
      <c r="CD37" s="220">
        <v>58</v>
      </c>
      <c r="CE37" s="220">
        <v>56</v>
      </c>
      <c r="CF37" s="221">
        <v>53</v>
      </c>
    </row>
    <row r="38" spans="2:84" x14ac:dyDescent="0.35">
      <c r="B38" s="253" t="s">
        <v>292</v>
      </c>
      <c r="D38" s="220">
        <v>0</v>
      </c>
      <c r="E38" s="220">
        <v>0</v>
      </c>
      <c r="F38" s="220">
        <v>0</v>
      </c>
      <c r="G38" s="220">
        <v>0</v>
      </c>
      <c r="H38" s="220">
        <v>0</v>
      </c>
      <c r="I38" s="220">
        <v>0</v>
      </c>
      <c r="J38" s="220">
        <v>0</v>
      </c>
      <c r="K38" s="220">
        <v>0</v>
      </c>
      <c r="L38" s="220">
        <v>0</v>
      </c>
      <c r="M38" s="220">
        <v>0</v>
      </c>
      <c r="N38" s="220">
        <v>0</v>
      </c>
      <c r="O38" s="220">
        <v>0</v>
      </c>
      <c r="P38" s="220">
        <v>0</v>
      </c>
      <c r="Q38" s="220">
        <v>0</v>
      </c>
      <c r="R38" s="220">
        <v>0</v>
      </c>
      <c r="S38" s="220">
        <v>0</v>
      </c>
      <c r="T38" s="220">
        <v>0</v>
      </c>
      <c r="U38" s="220">
        <v>0</v>
      </c>
      <c r="V38" s="220">
        <v>0</v>
      </c>
      <c r="W38" s="220">
        <v>0</v>
      </c>
      <c r="X38" s="220">
        <v>0</v>
      </c>
      <c r="Y38" s="220">
        <v>0</v>
      </c>
      <c r="Z38" s="220">
        <v>0</v>
      </c>
      <c r="AA38" s="220">
        <v>0</v>
      </c>
      <c r="AB38" s="220">
        <v>0</v>
      </c>
      <c r="AC38" s="220">
        <v>0</v>
      </c>
      <c r="AD38" s="220">
        <v>0</v>
      </c>
      <c r="AE38" s="220">
        <v>0</v>
      </c>
      <c r="AF38" s="220">
        <v>0</v>
      </c>
      <c r="AG38" s="220">
        <v>0</v>
      </c>
      <c r="AH38" s="220">
        <v>0</v>
      </c>
      <c r="AI38" s="220">
        <v>0</v>
      </c>
      <c r="AJ38" s="220">
        <v>0</v>
      </c>
      <c r="AK38" s="220">
        <v>0</v>
      </c>
      <c r="AL38" s="220">
        <v>0</v>
      </c>
      <c r="AM38" s="220">
        <v>0</v>
      </c>
      <c r="AN38" s="220">
        <v>0</v>
      </c>
      <c r="AO38" s="220">
        <v>0</v>
      </c>
      <c r="AP38" s="220">
        <v>0</v>
      </c>
      <c r="AQ38" s="220">
        <v>0</v>
      </c>
      <c r="AR38" s="220">
        <v>0</v>
      </c>
      <c r="AS38" s="220">
        <v>0</v>
      </c>
      <c r="AT38" s="220">
        <v>0</v>
      </c>
      <c r="AU38" s="220">
        <v>0</v>
      </c>
      <c r="AV38" s="220">
        <v>0</v>
      </c>
      <c r="AW38" s="220">
        <v>0</v>
      </c>
      <c r="AX38" s="220">
        <v>0</v>
      </c>
      <c r="AY38" s="220">
        <v>0</v>
      </c>
      <c r="AZ38" s="220">
        <v>1931</v>
      </c>
      <c r="BA38" s="220">
        <v>1252</v>
      </c>
      <c r="BB38" s="220">
        <v>1110</v>
      </c>
      <c r="BC38" s="220">
        <v>1177</v>
      </c>
      <c r="BD38" s="220">
        <v>1022</v>
      </c>
      <c r="BE38" s="220">
        <v>932</v>
      </c>
      <c r="BF38" s="220">
        <v>920</v>
      </c>
      <c r="BG38" s="220">
        <v>898</v>
      </c>
      <c r="BH38" s="220">
        <v>819</v>
      </c>
      <c r="BI38" s="220">
        <v>870</v>
      </c>
      <c r="BJ38" s="220">
        <v>927</v>
      </c>
      <c r="BK38" s="220">
        <v>818</v>
      </c>
      <c r="BL38" s="220">
        <v>1025</v>
      </c>
      <c r="BM38" s="220">
        <v>1538</v>
      </c>
      <c r="BN38" s="220">
        <v>1415</v>
      </c>
      <c r="BO38" s="220">
        <v>1515</v>
      </c>
      <c r="BP38" s="220">
        <v>1507</v>
      </c>
      <c r="BQ38" s="220">
        <v>1273</v>
      </c>
      <c r="BR38" s="220">
        <v>885</v>
      </c>
      <c r="BS38" s="220">
        <v>652</v>
      </c>
      <c r="BT38" s="220">
        <v>564</v>
      </c>
      <c r="BU38" s="220">
        <v>443</v>
      </c>
      <c r="BV38" s="220">
        <v>333</v>
      </c>
      <c r="BW38" s="220">
        <v>171</v>
      </c>
      <c r="BX38" s="220">
        <v>277</v>
      </c>
      <c r="BY38" s="220">
        <v>127</v>
      </c>
      <c r="BZ38" s="220">
        <v>78</v>
      </c>
      <c r="CA38" s="220">
        <v>69</v>
      </c>
      <c r="CB38" s="220">
        <v>53</v>
      </c>
      <c r="CC38" s="220">
        <v>35</v>
      </c>
      <c r="CD38" s="220">
        <v>34</v>
      </c>
      <c r="CE38" s="220">
        <v>34</v>
      </c>
      <c r="CF38" s="221">
        <v>33</v>
      </c>
    </row>
    <row r="39" spans="2:84" x14ac:dyDescent="0.35">
      <c r="B39" s="222" t="s">
        <v>267</v>
      </c>
      <c r="D39" s="220">
        <v>0</v>
      </c>
      <c r="E39" s="220">
        <v>0</v>
      </c>
      <c r="F39" s="220">
        <v>0</v>
      </c>
      <c r="G39" s="220">
        <v>0</v>
      </c>
      <c r="H39" s="220">
        <v>0</v>
      </c>
      <c r="I39" s="220">
        <v>0</v>
      </c>
      <c r="J39" s="220">
        <v>0</v>
      </c>
      <c r="K39" s="220">
        <v>0</v>
      </c>
      <c r="L39" s="220">
        <v>0</v>
      </c>
      <c r="M39" s="220">
        <v>0</v>
      </c>
      <c r="N39" s="220">
        <v>0</v>
      </c>
      <c r="O39" s="220">
        <v>0</v>
      </c>
      <c r="P39" s="220">
        <v>0</v>
      </c>
      <c r="Q39" s="220">
        <v>0</v>
      </c>
      <c r="R39" s="220">
        <v>0</v>
      </c>
      <c r="S39" s="220">
        <v>0</v>
      </c>
      <c r="T39" s="220">
        <v>0</v>
      </c>
      <c r="U39" s="220">
        <v>0</v>
      </c>
      <c r="V39" s="220">
        <v>0</v>
      </c>
      <c r="W39" s="220">
        <v>0</v>
      </c>
      <c r="X39" s="220">
        <v>0</v>
      </c>
      <c r="Y39" s="220">
        <v>0</v>
      </c>
      <c r="Z39" s="220">
        <v>0</v>
      </c>
      <c r="AA39" s="220">
        <v>0</v>
      </c>
      <c r="AB39" s="220">
        <v>0</v>
      </c>
      <c r="AC39" s="220">
        <v>0</v>
      </c>
      <c r="AD39" s="220">
        <v>0</v>
      </c>
      <c r="AE39" s="220">
        <v>0</v>
      </c>
      <c r="AF39" s="220">
        <v>0</v>
      </c>
      <c r="AG39" s="220">
        <v>0</v>
      </c>
      <c r="AH39" s="220">
        <v>0</v>
      </c>
      <c r="AI39" s="220">
        <v>0</v>
      </c>
      <c r="AJ39" s="220">
        <v>0</v>
      </c>
      <c r="AK39" s="220">
        <v>0</v>
      </c>
      <c r="AL39" s="220">
        <v>0</v>
      </c>
      <c r="AM39" s="220">
        <v>0</v>
      </c>
      <c r="AN39" s="220">
        <v>0</v>
      </c>
      <c r="AO39" s="220">
        <v>0</v>
      </c>
      <c r="AP39" s="220">
        <v>0</v>
      </c>
      <c r="AQ39" s="220">
        <v>0</v>
      </c>
      <c r="AR39" s="220">
        <v>0</v>
      </c>
      <c r="AS39" s="220">
        <v>0</v>
      </c>
      <c r="AT39" s="220">
        <v>0</v>
      </c>
      <c r="AU39" s="220">
        <v>0</v>
      </c>
      <c r="AV39" s="220">
        <v>0</v>
      </c>
      <c r="AW39" s="220">
        <v>0</v>
      </c>
      <c r="AX39" s="220">
        <v>0</v>
      </c>
      <c r="AY39" s="220">
        <v>0</v>
      </c>
      <c r="AZ39" s="220">
        <v>308</v>
      </c>
      <c r="BA39" s="220">
        <v>170</v>
      </c>
      <c r="BB39" s="220">
        <v>162</v>
      </c>
      <c r="BC39" s="220">
        <v>178</v>
      </c>
      <c r="BD39" s="220">
        <v>168</v>
      </c>
      <c r="BE39" s="220">
        <v>178</v>
      </c>
      <c r="BF39" s="220">
        <v>190</v>
      </c>
      <c r="BG39" s="220">
        <v>185</v>
      </c>
      <c r="BH39" s="220">
        <v>158</v>
      </c>
      <c r="BI39" s="220">
        <v>165</v>
      </c>
      <c r="BJ39" s="220">
        <v>157</v>
      </c>
      <c r="BK39" s="220">
        <v>142</v>
      </c>
      <c r="BL39" s="220">
        <v>244</v>
      </c>
      <c r="BM39" s="220">
        <v>321</v>
      </c>
      <c r="BN39" s="220">
        <v>234</v>
      </c>
      <c r="BO39" s="220">
        <v>212</v>
      </c>
      <c r="BP39" s="220">
        <v>178</v>
      </c>
      <c r="BQ39" s="220">
        <v>145</v>
      </c>
      <c r="BR39" s="220">
        <v>111</v>
      </c>
      <c r="BS39" s="220">
        <v>86</v>
      </c>
      <c r="BT39" s="220">
        <v>92</v>
      </c>
      <c r="BU39" s="220">
        <v>68</v>
      </c>
      <c r="BV39" s="220">
        <v>38</v>
      </c>
      <c r="BW39" s="220">
        <v>24</v>
      </c>
      <c r="BX39" s="220">
        <v>156</v>
      </c>
      <c r="BY39" s="220">
        <v>48</v>
      </c>
      <c r="BZ39" s="220">
        <v>28</v>
      </c>
      <c r="CA39" s="220">
        <v>33</v>
      </c>
      <c r="CB39" s="220">
        <v>27</v>
      </c>
      <c r="CC39" s="220">
        <v>24</v>
      </c>
      <c r="CD39" s="220">
        <v>23</v>
      </c>
      <c r="CE39" s="220">
        <v>23</v>
      </c>
      <c r="CF39" s="221">
        <v>23</v>
      </c>
    </row>
    <row r="40" spans="2:84" x14ac:dyDescent="0.35">
      <c r="B40" s="222" t="s">
        <v>357</v>
      </c>
      <c r="D40" s="220">
        <v>0</v>
      </c>
      <c r="E40" s="220">
        <v>0</v>
      </c>
      <c r="F40" s="220">
        <v>0</v>
      </c>
      <c r="G40" s="220">
        <v>0</v>
      </c>
      <c r="H40" s="220">
        <v>0</v>
      </c>
      <c r="I40" s="220">
        <v>0</v>
      </c>
      <c r="J40" s="220">
        <v>0</v>
      </c>
      <c r="K40" s="220">
        <v>0</v>
      </c>
      <c r="L40" s="220">
        <v>0</v>
      </c>
      <c r="M40" s="220">
        <v>0</v>
      </c>
      <c r="N40" s="220">
        <v>0</v>
      </c>
      <c r="O40" s="220">
        <v>0</v>
      </c>
      <c r="P40" s="220">
        <v>0</v>
      </c>
      <c r="Q40" s="220">
        <v>0</v>
      </c>
      <c r="R40" s="220">
        <v>0</v>
      </c>
      <c r="S40" s="220">
        <v>0</v>
      </c>
      <c r="T40" s="220">
        <v>0</v>
      </c>
      <c r="U40" s="220">
        <v>0</v>
      </c>
      <c r="V40" s="220">
        <v>0</v>
      </c>
      <c r="W40" s="220">
        <v>0</v>
      </c>
      <c r="X40" s="220">
        <v>0</v>
      </c>
      <c r="Y40" s="220">
        <v>0</v>
      </c>
      <c r="Z40" s="220">
        <v>0</v>
      </c>
      <c r="AA40" s="220">
        <v>0</v>
      </c>
      <c r="AB40" s="220">
        <v>0</v>
      </c>
      <c r="AC40" s="220">
        <v>0</v>
      </c>
      <c r="AD40" s="220">
        <v>0</v>
      </c>
      <c r="AE40" s="220">
        <v>0</v>
      </c>
      <c r="AF40" s="220">
        <v>0</v>
      </c>
      <c r="AG40" s="220">
        <v>0</v>
      </c>
      <c r="AH40" s="220">
        <v>0</v>
      </c>
      <c r="AI40" s="220">
        <v>0</v>
      </c>
      <c r="AJ40" s="220">
        <v>0</v>
      </c>
      <c r="AK40" s="220">
        <v>0</v>
      </c>
      <c r="AL40" s="220">
        <v>0</v>
      </c>
      <c r="AM40" s="220">
        <v>0</v>
      </c>
      <c r="AN40" s="220">
        <v>0</v>
      </c>
      <c r="AO40" s="220">
        <v>0</v>
      </c>
      <c r="AP40" s="220">
        <v>0</v>
      </c>
      <c r="AQ40" s="220">
        <v>0</v>
      </c>
      <c r="AR40" s="220">
        <v>0</v>
      </c>
      <c r="AS40" s="220">
        <v>0</v>
      </c>
      <c r="AT40" s="220">
        <v>0</v>
      </c>
      <c r="AU40" s="220">
        <v>0</v>
      </c>
      <c r="AV40" s="220">
        <v>0</v>
      </c>
      <c r="AW40" s="220">
        <v>0</v>
      </c>
      <c r="AX40" s="220">
        <v>0</v>
      </c>
      <c r="AY40" s="220">
        <v>0</v>
      </c>
      <c r="AZ40" s="220">
        <v>48</v>
      </c>
      <c r="BA40" s="220">
        <v>25</v>
      </c>
      <c r="BB40" s="220">
        <v>23</v>
      </c>
      <c r="BC40" s="220">
        <v>24</v>
      </c>
      <c r="BD40" s="220">
        <v>21</v>
      </c>
      <c r="BE40" s="220">
        <v>20</v>
      </c>
      <c r="BF40" s="220">
        <v>19</v>
      </c>
      <c r="BG40" s="220">
        <v>18</v>
      </c>
      <c r="BH40" s="220">
        <v>14</v>
      </c>
      <c r="BI40" s="220">
        <v>15</v>
      </c>
      <c r="BJ40" s="220">
        <v>15</v>
      </c>
      <c r="BK40" s="220">
        <v>13</v>
      </c>
      <c r="BL40" s="220">
        <v>21</v>
      </c>
      <c r="BM40" s="220">
        <v>30</v>
      </c>
      <c r="BN40" s="220">
        <v>22</v>
      </c>
      <c r="BO40" s="220">
        <v>19</v>
      </c>
      <c r="BP40" s="220">
        <v>18</v>
      </c>
      <c r="BQ40" s="220">
        <v>15</v>
      </c>
      <c r="BR40" s="220">
        <v>11</v>
      </c>
      <c r="BS40" s="220">
        <v>9</v>
      </c>
      <c r="BT40" s="220">
        <v>8</v>
      </c>
      <c r="BU40" s="220">
        <v>6</v>
      </c>
      <c r="BV40" s="220">
        <v>3</v>
      </c>
      <c r="BW40" s="220">
        <v>0</v>
      </c>
      <c r="BX40" s="220">
        <v>0</v>
      </c>
      <c r="BY40" s="220">
        <v>0</v>
      </c>
      <c r="BZ40" s="220">
        <v>0</v>
      </c>
      <c r="CA40" s="220">
        <v>0</v>
      </c>
      <c r="CB40" s="220">
        <v>0</v>
      </c>
      <c r="CC40" s="220">
        <v>0</v>
      </c>
      <c r="CD40" s="220">
        <v>0</v>
      </c>
      <c r="CE40" s="220">
        <v>0</v>
      </c>
      <c r="CF40" s="221">
        <v>0</v>
      </c>
    </row>
    <row r="41" spans="2:84" x14ac:dyDescent="0.35">
      <c r="B41" s="222" t="s">
        <v>277</v>
      </c>
      <c r="D41" s="220">
        <v>0</v>
      </c>
      <c r="E41" s="220">
        <v>0</v>
      </c>
      <c r="F41" s="220">
        <v>0</v>
      </c>
      <c r="G41" s="220">
        <v>0</v>
      </c>
      <c r="H41" s="220">
        <v>0</v>
      </c>
      <c r="I41" s="220">
        <v>0</v>
      </c>
      <c r="J41" s="220">
        <v>0</v>
      </c>
      <c r="K41" s="220">
        <v>0</v>
      </c>
      <c r="L41" s="220">
        <v>0</v>
      </c>
      <c r="M41" s="220">
        <v>0</v>
      </c>
      <c r="N41" s="220">
        <v>0</v>
      </c>
      <c r="O41" s="220">
        <v>0</v>
      </c>
      <c r="P41" s="220">
        <v>0</v>
      </c>
      <c r="Q41" s="220">
        <v>0</v>
      </c>
      <c r="R41" s="220">
        <v>0</v>
      </c>
      <c r="S41" s="220">
        <v>0</v>
      </c>
      <c r="T41" s="220">
        <v>0</v>
      </c>
      <c r="U41" s="220">
        <v>0</v>
      </c>
      <c r="V41" s="220">
        <v>0</v>
      </c>
      <c r="W41" s="220">
        <v>0</v>
      </c>
      <c r="X41" s="220">
        <v>0</v>
      </c>
      <c r="Y41" s="220">
        <v>0</v>
      </c>
      <c r="Z41" s="220">
        <v>0</v>
      </c>
      <c r="AA41" s="220">
        <v>0</v>
      </c>
      <c r="AB41" s="220">
        <v>0</v>
      </c>
      <c r="AC41" s="220">
        <v>0</v>
      </c>
      <c r="AD41" s="220">
        <v>0</v>
      </c>
      <c r="AE41" s="220">
        <v>0</v>
      </c>
      <c r="AF41" s="220">
        <v>0</v>
      </c>
      <c r="AG41" s="220">
        <v>0</v>
      </c>
      <c r="AH41" s="220">
        <v>0</v>
      </c>
      <c r="AI41" s="220">
        <v>0</v>
      </c>
      <c r="AJ41" s="220">
        <v>0</v>
      </c>
      <c r="AK41" s="220">
        <v>0</v>
      </c>
      <c r="AL41" s="220">
        <v>0</v>
      </c>
      <c r="AM41" s="220">
        <v>0</v>
      </c>
      <c r="AN41" s="220">
        <v>0</v>
      </c>
      <c r="AO41" s="220">
        <v>0</v>
      </c>
      <c r="AP41" s="220">
        <v>0</v>
      </c>
      <c r="AQ41" s="220">
        <v>0</v>
      </c>
      <c r="AR41" s="220">
        <v>0</v>
      </c>
      <c r="AS41" s="220">
        <v>0</v>
      </c>
      <c r="AT41" s="220">
        <v>0</v>
      </c>
      <c r="AU41" s="220">
        <v>0</v>
      </c>
      <c r="AV41" s="220">
        <v>0</v>
      </c>
      <c r="AW41" s="220">
        <v>0</v>
      </c>
      <c r="AX41" s="220">
        <v>0</v>
      </c>
      <c r="AY41" s="220">
        <v>0</v>
      </c>
      <c r="AZ41" s="220">
        <v>1389</v>
      </c>
      <c r="BA41" s="220">
        <v>962</v>
      </c>
      <c r="BB41" s="220">
        <v>846</v>
      </c>
      <c r="BC41" s="220">
        <v>888</v>
      </c>
      <c r="BD41" s="220">
        <v>764</v>
      </c>
      <c r="BE41" s="220">
        <v>666</v>
      </c>
      <c r="BF41" s="220">
        <v>646</v>
      </c>
      <c r="BG41" s="220">
        <v>631</v>
      </c>
      <c r="BH41" s="220">
        <v>588</v>
      </c>
      <c r="BI41" s="220">
        <v>632</v>
      </c>
      <c r="BJ41" s="220">
        <v>691</v>
      </c>
      <c r="BK41" s="220">
        <v>609</v>
      </c>
      <c r="BL41" s="220">
        <v>695</v>
      </c>
      <c r="BM41" s="220">
        <v>1072</v>
      </c>
      <c r="BN41" s="220">
        <v>1069</v>
      </c>
      <c r="BO41" s="220">
        <v>1208</v>
      </c>
      <c r="BP41" s="220">
        <v>1242</v>
      </c>
      <c r="BQ41" s="220">
        <v>1045</v>
      </c>
      <c r="BR41" s="220">
        <v>710</v>
      </c>
      <c r="BS41" s="220">
        <v>522</v>
      </c>
      <c r="BT41" s="220">
        <v>424</v>
      </c>
      <c r="BU41" s="220">
        <v>333</v>
      </c>
      <c r="BV41" s="220">
        <v>274</v>
      </c>
      <c r="BW41" s="220">
        <v>138</v>
      </c>
      <c r="BX41" s="220">
        <v>97</v>
      </c>
      <c r="BY41" s="220">
        <v>66</v>
      </c>
      <c r="BZ41" s="220">
        <v>42</v>
      </c>
      <c r="CA41" s="220">
        <v>27</v>
      </c>
      <c r="CB41" s="220">
        <v>16</v>
      </c>
      <c r="CC41" s="220">
        <v>0</v>
      </c>
      <c r="CD41" s="220">
        <v>0</v>
      </c>
      <c r="CE41" s="220">
        <v>0</v>
      </c>
      <c r="CF41" s="221">
        <v>0</v>
      </c>
    </row>
    <row r="42" spans="2:84" x14ac:dyDescent="0.35">
      <c r="B42" s="222" t="s">
        <v>359</v>
      </c>
      <c r="D42" s="220">
        <v>0</v>
      </c>
      <c r="E42" s="220">
        <v>0</v>
      </c>
      <c r="F42" s="220">
        <v>0</v>
      </c>
      <c r="G42" s="220">
        <v>0</v>
      </c>
      <c r="H42" s="220">
        <v>0</v>
      </c>
      <c r="I42" s="220">
        <v>0</v>
      </c>
      <c r="J42" s="220">
        <v>0</v>
      </c>
      <c r="K42" s="220">
        <v>0</v>
      </c>
      <c r="L42" s="220">
        <v>0</v>
      </c>
      <c r="M42" s="220">
        <v>0</v>
      </c>
      <c r="N42" s="220">
        <v>0</v>
      </c>
      <c r="O42" s="220">
        <v>0</v>
      </c>
      <c r="P42" s="220">
        <v>0</v>
      </c>
      <c r="Q42" s="220">
        <v>0</v>
      </c>
      <c r="R42" s="220">
        <v>0</v>
      </c>
      <c r="S42" s="220">
        <v>0</v>
      </c>
      <c r="T42" s="220">
        <v>0</v>
      </c>
      <c r="U42" s="220">
        <v>0</v>
      </c>
      <c r="V42" s="220">
        <v>0</v>
      </c>
      <c r="W42" s="220">
        <v>0</v>
      </c>
      <c r="X42" s="220">
        <v>0</v>
      </c>
      <c r="Y42" s="220">
        <v>0</v>
      </c>
      <c r="Z42" s="220">
        <v>0</v>
      </c>
      <c r="AA42" s="220">
        <v>0</v>
      </c>
      <c r="AB42" s="220">
        <v>0</v>
      </c>
      <c r="AC42" s="220">
        <v>0</v>
      </c>
      <c r="AD42" s="220">
        <v>0</v>
      </c>
      <c r="AE42" s="220">
        <v>0</v>
      </c>
      <c r="AF42" s="220">
        <v>0</v>
      </c>
      <c r="AG42" s="220">
        <v>0</v>
      </c>
      <c r="AH42" s="220">
        <v>0</v>
      </c>
      <c r="AI42" s="220">
        <v>0</v>
      </c>
      <c r="AJ42" s="220">
        <v>0</v>
      </c>
      <c r="AK42" s="220">
        <v>0</v>
      </c>
      <c r="AL42" s="220">
        <v>0</v>
      </c>
      <c r="AM42" s="220">
        <v>0</v>
      </c>
      <c r="AN42" s="220">
        <v>0</v>
      </c>
      <c r="AO42" s="220">
        <v>0</v>
      </c>
      <c r="AP42" s="220">
        <v>0</v>
      </c>
      <c r="AQ42" s="220">
        <v>0</v>
      </c>
      <c r="AR42" s="220">
        <v>0</v>
      </c>
      <c r="AS42" s="220">
        <v>0</v>
      </c>
      <c r="AT42" s="220">
        <v>0</v>
      </c>
      <c r="AU42" s="220">
        <v>0</v>
      </c>
      <c r="AV42" s="220">
        <v>0</v>
      </c>
      <c r="AW42" s="220">
        <v>0</v>
      </c>
      <c r="AX42" s="220">
        <v>0</v>
      </c>
      <c r="AY42" s="220">
        <v>0</v>
      </c>
      <c r="AZ42" s="220">
        <v>187</v>
      </c>
      <c r="BA42" s="220">
        <v>96</v>
      </c>
      <c r="BB42" s="220">
        <v>79</v>
      </c>
      <c r="BC42" s="220">
        <v>87</v>
      </c>
      <c r="BD42" s="220">
        <v>69</v>
      </c>
      <c r="BE42" s="220">
        <v>67</v>
      </c>
      <c r="BF42" s="220">
        <v>65</v>
      </c>
      <c r="BG42" s="220">
        <v>64</v>
      </c>
      <c r="BH42" s="220">
        <v>59</v>
      </c>
      <c r="BI42" s="220">
        <v>58</v>
      </c>
      <c r="BJ42" s="220">
        <v>64</v>
      </c>
      <c r="BK42" s="220">
        <v>54</v>
      </c>
      <c r="BL42" s="220">
        <v>66</v>
      </c>
      <c r="BM42" s="220">
        <v>114</v>
      </c>
      <c r="BN42" s="220">
        <v>91</v>
      </c>
      <c r="BO42" s="220">
        <v>77</v>
      </c>
      <c r="BP42" s="220">
        <v>69</v>
      </c>
      <c r="BQ42" s="220">
        <v>68</v>
      </c>
      <c r="BR42" s="220">
        <v>53</v>
      </c>
      <c r="BS42" s="220">
        <v>35</v>
      </c>
      <c r="BT42" s="220">
        <v>41</v>
      </c>
      <c r="BU42" s="220">
        <v>36</v>
      </c>
      <c r="BV42" s="220">
        <v>19</v>
      </c>
      <c r="BW42" s="220">
        <v>8</v>
      </c>
      <c r="BX42" s="220">
        <v>24</v>
      </c>
      <c r="BY42" s="220">
        <v>13</v>
      </c>
      <c r="BZ42" s="220">
        <v>9</v>
      </c>
      <c r="CA42" s="220">
        <v>9</v>
      </c>
      <c r="CB42" s="220">
        <v>11</v>
      </c>
      <c r="CC42" s="220">
        <v>11</v>
      </c>
      <c r="CD42" s="220">
        <v>11</v>
      </c>
      <c r="CE42" s="220">
        <v>10</v>
      </c>
      <c r="CF42" s="221">
        <v>10</v>
      </c>
    </row>
    <row r="43" spans="2:84" ht="26.25" customHeight="1" x14ac:dyDescent="0.35">
      <c r="B43" s="210" t="s">
        <v>293</v>
      </c>
      <c r="D43" s="220">
        <v>0</v>
      </c>
      <c r="E43" s="220">
        <v>0</v>
      </c>
      <c r="F43" s="220">
        <v>0</v>
      </c>
      <c r="G43" s="220">
        <v>0</v>
      </c>
      <c r="H43" s="220">
        <v>0</v>
      </c>
      <c r="I43" s="220">
        <v>0</v>
      </c>
      <c r="J43" s="220">
        <v>0</v>
      </c>
      <c r="K43" s="220">
        <v>0</v>
      </c>
      <c r="L43" s="220">
        <v>0</v>
      </c>
      <c r="M43" s="220">
        <v>0</v>
      </c>
      <c r="N43" s="220">
        <v>0</v>
      </c>
      <c r="O43" s="220">
        <v>0</v>
      </c>
      <c r="P43" s="220">
        <v>0</v>
      </c>
      <c r="Q43" s="220">
        <v>0</v>
      </c>
      <c r="R43" s="220">
        <v>0</v>
      </c>
      <c r="S43" s="220">
        <v>0</v>
      </c>
      <c r="T43" s="220">
        <v>0</v>
      </c>
      <c r="U43" s="220">
        <v>0</v>
      </c>
      <c r="V43" s="220">
        <v>0</v>
      </c>
      <c r="W43" s="220">
        <v>0</v>
      </c>
      <c r="X43" s="220">
        <v>0</v>
      </c>
      <c r="Y43" s="220">
        <v>0</v>
      </c>
      <c r="Z43" s="220">
        <v>0</v>
      </c>
      <c r="AA43" s="220">
        <v>0</v>
      </c>
      <c r="AB43" s="220">
        <v>0</v>
      </c>
      <c r="AC43" s="220">
        <v>0</v>
      </c>
      <c r="AD43" s="220">
        <v>0</v>
      </c>
      <c r="AE43" s="220">
        <v>0</v>
      </c>
      <c r="AF43" s="220">
        <v>0</v>
      </c>
      <c r="AG43" s="220">
        <v>0</v>
      </c>
      <c r="AH43" s="220">
        <v>0</v>
      </c>
      <c r="AI43" s="220">
        <v>0</v>
      </c>
      <c r="AJ43" s="220">
        <v>0</v>
      </c>
      <c r="AK43" s="220">
        <v>0</v>
      </c>
      <c r="AL43" s="220">
        <v>0</v>
      </c>
      <c r="AM43" s="220">
        <v>0</v>
      </c>
      <c r="AN43" s="220">
        <v>0</v>
      </c>
      <c r="AO43" s="220">
        <v>0</v>
      </c>
      <c r="AP43" s="220">
        <v>0</v>
      </c>
      <c r="AQ43" s="220">
        <v>0</v>
      </c>
      <c r="AR43" s="220">
        <v>0</v>
      </c>
      <c r="AS43" s="220">
        <v>0</v>
      </c>
      <c r="AT43" s="220">
        <v>0</v>
      </c>
      <c r="AU43" s="220">
        <v>11</v>
      </c>
      <c r="AV43" s="220">
        <v>13</v>
      </c>
      <c r="AW43" s="220">
        <v>12</v>
      </c>
      <c r="AX43" s="220">
        <v>11</v>
      </c>
      <c r="AY43" s="220">
        <v>13</v>
      </c>
      <c r="AZ43" s="220">
        <v>12</v>
      </c>
      <c r="BA43" s="220">
        <v>11</v>
      </c>
      <c r="BB43" s="220">
        <v>13</v>
      </c>
      <c r="BC43" s="220">
        <v>13</v>
      </c>
      <c r="BD43" s="220">
        <v>15</v>
      </c>
      <c r="BE43" s="220">
        <v>17</v>
      </c>
      <c r="BF43" s="220">
        <v>17</v>
      </c>
      <c r="BG43" s="220">
        <v>25</v>
      </c>
      <c r="BH43" s="220">
        <v>29</v>
      </c>
      <c r="BI43" s="220">
        <v>31</v>
      </c>
      <c r="BJ43" s="220">
        <v>30</v>
      </c>
      <c r="BK43" s="220">
        <v>44</v>
      </c>
      <c r="BL43" s="220">
        <v>54</v>
      </c>
      <c r="BM43" s="220">
        <v>56</v>
      </c>
      <c r="BN43" s="220">
        <v>54</v>
      </c>
      <c r="BO43" s="220">
        <v>57</v>
      </c>
      <c r="BP43" s="220">
        <v>60</v>
      </c>
      <c r="BQ43" s="220">
        <v>58</v>
      </c>
      <c r="BR43" s="220">
        <v>59</v>
      </c>
      <c r="BS43" s="220">
        <v>62</v>
      </c>
      <c r="BT43" s="220">
        <v>61</v>
      </c>
      <c r="BU43" s="220">
        <v>59</v>
      </c>
      <c r="BV43" s="220">
        <v>58</v>
      </c>
      <c r="BW43" s="220">
        <v>55</v>
      </c>
      <c r="BX43" s="220">
        <v>49</v>
      </c>
      <c r="BY43" s="220">
        <v>45</v>
      </c>
      <c r="BZ43" s="220">
        <v>47</v>
      </c>
      <c r="CA43" s="220">
        <v>45</v>
      </c>
      <c r="CB43" s="220">
        <v>46</v>
      </c>
      <c r="CC43" s="220">
        <v>46</v>
      </c>
      <c r="CD43" s="220">
        <v>48</v>
      </c>
      <c r="CE43" s="220">
        <v>49</v>
      </c>
      <c r="CF43" s="221">
        <v>50</v>
      </c>
    </row>
    <row r="44" spans="2:84" x14ac:dyDescent="0.35">
      <c r="B44" s="210" t="s">
        <v>369</v>
      </c>
      <c r="D44" s="220">
        <v>0</v>
      </c>
      <c r="E44" s="220">
        <v>0</v>
      </c>
      <c r="F44" s="220">
        <v>0</v>
      </c>
      <c r="G44" s="220">
        <v>0</v>
      </c>
      <c r="H44" s="220">
        <v>0</v>
      </c>
      <c r="I44" s="220">
        <v>0</v>
      </c>
      <c r="J44" s="220">
        <v>0</v>
      </c>
      <c r="K44" s="220">
        <v>0</v>
      </c>
      <c r="L44" s="220">
        <v>0</v>
      </c>
      <c r="M44" s="220">
        <v>0</v>
      </c>
      <c r="N44" s="220">
        <v>0</v>
      </c>
      <c r="O44" s="220">
        <v>0</v>
      </c>
      <c r="P44" s="220">
        <v>0</v>
      </c>
      <c r="Q44" s="220">
        <v>0</v>
      </c>
      <c r="R44" s="220">
        <v>0</v>
      </c>
      <c r="S44" s="220">
        <v>0</v>
      </c>
      <c r="T44" s="220">
        <v>0</v>
      </c>
      <c r="U44" s="220">
        <v>0</v>
      </c>
      <c r="V44" s="220">
        <v>0</v>
      </c>
      <c r="W44" s="220">
        <v>0</v>
      </c>
      <c r="X44" s="220">
        <v>0</v>
      </c>
      <c r="Y44" s="220">
        <v>0</v>
      </c>
      <c r="Z44" s="220">
        <v>0</v>
      </c>
      <c r="AA44" s="220">
        <v>0</v>
      </c>
      <c r="AB44" s="220">
        <v>0</v>
      </c>
      <c r="AC44" s="220">
        <v>0</v>
      </c>
      <c r="AD44" s="220">
        <v>0</v>
      </c>
      <c r="AE44" s="220">
        <v>0</v>
      </c>
      <c r="AF44" s="220">
        <v>31</v>
      </c>
      <c r="AG44" s="220">
        <v>44</v>
      </c>
      <c r="AH44" s="220">
        <v>61</v>
      </c>
      <c r="AI44" s="220">
        <v>86</v>
      </c>
      <c r="AJ44" s="220">
        <v>114</v>
      </c>
      <c r="AK44" s="220">
        <v>131</v>
      </c>
      <c r="AL44" s="220">
        <v>154</v>
      </c>
      <c r="AM44" s="220">
        <v>185</v>
      </c>
      <c r="AN44" s="220">
        <v>216</v>
      </c>
      <c r="AO44" s="220">
        <v>246</v>
      </c>
      <c r="AP44" s="220">
        <v>275</v>
      </c>
      <c r="AQ44" s="220">
        <v>303</v>
      </c>
      <c r="AR44" s="220">
        <v>325</v>
      </c>
      <c r="AS44" s="220">
        <v>345</v>
      </c>
      <c r="AT44" s="220">
        <v>364</v>
      </c>
      <c r="AU44" s="220">
        <v>387</v>
      </c>
      <c r="AV44" s="220">
        <v>0</v>
      </c>
      <c r="AW44" s="220">
        <v>0</v>
      </c>
      <c r="AX44" s="220">
        <v>0</v>
      </c>
      <c r="AY44" s="220">
        <v>0</v>
      </c>
      <c r="AZ44" s="220">
        <v>0</v>
      </c>
      <c r="BA44" s="220">
        <v>0</v>
      </c>
      <c r="BB44" s="220">
        <v>0</v>
      </c>
      <c r="BC44" s="220">
        <v>0</v>
      </c>
      <c r="BD44" s="220">
        <v>0</v>
      </c>
      <c r="BE44" s="220">
        <v>0</v>
      </c>
      <c r="BF44" s="220">
        <v>0</v>
      </c>
      <c r="BG44" s="220">
        <v>0</v>
      </c>
      <c r="BH44" s="220">
        <v>0</v>
      </c>
      <c r="BI44" s="220">
        <v>0</v>
      </c>
      <c r="BJ44" s="220">
        <v>0</v>
      </c>
      <c r="BK44" s="220">
        <v>0</v>
      </c>
      <c r="BL44" s="220">
        <v>0</v>
      </c>
      <c r="BM44" s="220">
        <v>0</v>
      </c>
      <c r="BN44" s="220">
        <v>0</v>
      </c>
      <c r="BO44" s="220">
        <v>0</v>
      </c>
      <c r="BP44" s="220">
        <v>0</v>
      </c>
      <c r="BQ44" s="220">
        <v>0</v>
      </c>
      <c r="BR44" s="220">
        <v>0</v>
      </c>
      <c r="BS44" s="220">
        <v>0</v>
      </c>
      <c r="BT44" s="220">
        <v>0</v>
      </c>
      <c r="BU44" s="220">
        <v>0</v>
      </c>
      <c r="BV44" s="220">
        <v>0</v>
      </c>
      <c r="BW44" s="220">
        <v>0</v>
      </c>
      <c r="BX44" s="220">
        <v>0</v>
      </c>
      <c r="BY44" s="220">
        <v>0</v>
      </c>
      <c r="BZ44" s="220">
        <v>0</v>
      </c>
      <c r="CA44" s="220">
        <v>0</v>
      </c>
      <c r="CB44" s="220">
        <v>0</v>
      </c>
      <c r="CC44" s="220">
        <v>0</v>
      </c>
      <c r="CD44" s="220">
        <v>0</v>
      </c>
      <c r="CE44" s="220">
        <v>0</v>
      </c>
      <c r="CF44" s="221">
        <v>0</v>
      </c>
    </row>
    <row r="45" spans="2:84" x14ac:dyDescent="0.35">
      <c r="B45" s="10" t="s">
        <v>303</v>
      </c>
      <c r="D45" s="220">
        <v>0</v>
      </c>
      <c r="E45" s="220">
        <v>0</v>
      </c>
      <c r="F45" s="220">
        <v>0</v>
      </c>
      <c r="G45" s="220">
        <v>0</v>
      </c>
      <c r="H45" s="220">
        <v>0</v>
      </c>
      <c r="I45" s="220">
        <v>0</v>
      </c>
      <c r="J45" s="220">
        <v>0</v>
      </c>
      <c r="K45" s="220">
        <v>0</v>
      </c>
      <c r="L45" s="220">
        <v>0</v>
      </c>
      <c r="M45" s="220">
        <v>0</v>
      </c>
      <c r="N45" s="220">
        <v>0</v>
      </c>
      <c r="O45" s="220">
        <v>0</v>
      </c>
      <c r="P45" s="220">
        <v>0</v>
      </c>
      <c r="Q45" s="220">
        <v>0</v>
      </c>
      <c r="R45" s="220">
        <v>0</v>
      </c>
      <c r="S45" s="220">
        <v>0</v>
      </c>
      <c r="T45" s="220">
        <v>0</v>
      </c>
      <c r="U45" s="220">
        <v>0</v>
      </c>
      <c r="V45" s="220">
        <v>0</v>
      </c>
      <c r="W45" s="220">
        <v>0</v>
      </c>
      <c r="X45" s="220">
        <v>0</v>
      </c>
      <c r="Y45" s="220">
        <v>0</v>
      </c>
      <c r="Z45" s="220">
        <v>0</v>
      </c>
      <c r="AA45" s="220">
        <v>0</v>
      </c>
      <c r="AB45" s="220">
        <v>0</v>
      </c>
      <c r="AC45" s="220">
        <v>0</v>
      </c>
      <c r="AD45" s="220">
        <v>0</v>
      </c>
      <c r="AE45" s="220">
        <v>0</v>
      </c>
      <c r="AF45" s="220">
        <v>0</v>
      </c>
      <c r="AG45" s="220">
        <v>0</v>
      </c>
      <c r="AH45" s="220">
        <v>0</v>
      </c>
      <c r="AI45" s="220">
        <v>0</v>
      </c>
      <c r="AJ45" s="220">
        <v>0</v>
      </c>
      <c r="AK45" s="220">
        <v>0</v>
      </c>
      <c r="AL45" s="220">
        <v>0</v>
      </c>
      <c r="AM45" s="220">
        <v>0</v>
      </c>
      <c r="AN45" s="220">
        <v>0</v>
      </c>
      <c r="AO45" s="220">
        <v>0</v>
      </c>
      <c r="AP45" s="220">
        <v>0</v>
      </c>
      <c r="AQ45" s="220">
        <v>0</v>
      </c>
      <c r="AR45" s="220">
        <v>0</v>
      </c>
      <c r="AS45" s="220">
        <v>0</v>
      </c>
      <c r="AT45" s="220">
        <v>0</v>
      </c>
      <c r="AU45" s="220">
        <v>0</v>
      </c>
      <c r="AV45" s="220">
        <v>0</v>
      </c>
      <c r="AW45" s="220">
        <v>0</v>
      </c>
      <c r="AX45" s="220">
        <v>0</v>
      </c>
      <c r="AY45" s="220">
        <v>0</v>
      </c>
      <c r="AZ45" s="220">
        <v>0</v>
      </c>
      <c r="BA45" s="220">
        <v>0</v>
      </c>
      <c r="BB45" s="220">
        <v>0</v>
      </c>
      <c r="BC45" s="220">
        <v>0</v>
      </c>
      <c r="BD45" s="220">
        <v>0</v>
      </c>
      <c r="BE45" s="220">
        <v>0</v>
      </c>
      <c r="BF45" s="220">
        <v>0</v>
      </c>
      <c r="BG45" s="220">
        <v>0</v>
      </c>
      <c r="BH45" s="220">
        <v>0</v>
      </c>
      <c r="BI45" s="220">
        <v>0</v>
      </c>
      <c r="BJ45" s="220">
        <v>0</v>
      </c>
      <c r="BK45" s="220">
        <v>0</v>
      </c>
      <c r="BL45" s="220">
        <v>0</v>
      </c>
      <c r="BM45" s="220">
        <v>0</v>
      </c>
      <c r="BN45" s="220">
        <v>0</v>
      </c>
      <c r="BO45" s="220">
        <v>0</v>
      </c>
      <c r="BP45" s="220">
        <v>0</v>
      </c>
      <c r="BQ45" s="220">
        <v>12</v>
      </c>
      <c r="BR45" s="220">
        <v>184</v>
      </c>
      <c r="BS45" s="220">
        <v>570</v>
      </c>
      <c r="BT45" s="220">
        <v>969</v>
      </c>
      <c r="BU45" s="220">
        <v>1394</v>
      </c>
      <c r="BV45" s="220">
        <v>1717</v>
      </c>
      <c r="BW45" s="220">
        <v>1937</v>
      </c>
      <c r="BX45" s="220">
        <v>2030</v>
      </c>
      <c r="BY45" s="220">
        <v>2173</v>
      </c>
      <c r="BZ45" s="220">
        <v>2421</v>
      </c>
      <c r="CA45" s="220">
        <v>2681</v>
      </c>
      <c r="CB45" s="220">
        <v>2968</v>
      </c>
      <c r="CC45" s="220">
        <v>3224</v>
      </c>
      <c r="CD45" s="220">
        <v>3458</v>
      </c>
      <c r="CE45" s="220">
        <v>3736</v>
      </c>
      <c r="CF45" s="221">
        <v>3930</v>
      </c>
    </row>
    <row r="46" spans="2:84" x14ac:dyDescent="0.35">
      <c r="B46" s="222" t="s">
        <v>353</v>
      </c>
      <c r="D46" s="220">
        <v>0</v>
      </c>
      <c r="E46" s="220">
        <v>0</v>
      </c>
      <c r="F46" s="220">
        <v>0</v>
      </c>
      <c r="G46" s="220">
        <v>0</v>
      </c>
      <c r="H46" s="220">
        <v>0</v>
      </c>
      <c r="I46" s="220">
        <v>0</v>
      </c>
      <c r="J46" s="220">
        <v>0</v>
      </c>
      <c r="K46" s="220">
        <v>0</v>
      </c>
      <c r="L46" s="220">
        <v>0</v>
      </c>
      <c r="M46" s="220">
        <v>0</v>
      </c>
      <c r="N46" s="220">
        <v>0</v>
      </c>
      <c r="O46" s="220">
        <v>0</v>
      </c>
      <c r="P46" s="220">
        <v>0</v>
      </c>
      <c r="Q46" s="220">
        <v>0</v>
      </c>
      <c r="R46" s="220">
        <v>0</v>
      </c>
      <c r="S46" s="220">
        <v>0</v>
      </c>
      <c r="T46" s="220">
        <v>0</v>
      </c>
      <c r="U46" s="220">
        <v>0</v>
      </c>
      <c r="V46" s="220">
        <v>0</v>
      </c>
      <c r="W46" s="220">
        <v>0</v>
      </c>
      <c r="X46" s="220">
        <v>0</v>
      </c>
      <c r="Y46" s="220">
        <v>0</v>
      </c>
      <c r="Z46" s="220">
        <v>0</v>
      </c>
      <c r="AA46" s="220">
        <v>0</v>
      </c>
      <c r="AB46" s="220">
        <v>0</v>
      </c>
      <c r="AC46" s="220">
        <v>0</v>
      </c>
      <c r="AD46" s="220">
        <v>0</v>
      </c>
      <c r="AE46" s="220">
        <v>0</v>
      </c>
      <c r="AF46" s="220">
        <v>0</v>
      </c>
      <c r="AG46" s="220">
        <v>0</v>
      </c>
      <c r="AH46" s="220">
        <v>0</v>
      </c>
      <c r="AI46" s="220">
        <v>0</v>
      </c>
      <c r="AJ46" s="220">
        <v>0</v>
      </c>
      <c r="AK46" s="220">
        <v>0</v>
      </c>
      <c r="AL46" s="220">
        <v>0</v>
      </c>
      <c r="AM46" s="220">
        <v>0</v>
      </c>
      <c r="AN46" s="220">
        <v>0</v>
      </c>
      <c r="AO46" s="220">
        <v>0</v>
      </c>
      <c r="AP46" s="220">
        <v>0</v>
      </c>
      <c r="AQ46" s="220">
        <v>0</v>
      </c>
      <c r="AR46" s="220">
        <v>0</v>
      </c>
      <c r="AS46" s="220">
        <v>0</v>
      </c>
      <c r="AT46" s="220">
        <v>0</v>
      </c>
      <c r="AU46" s="220">
        <v>0</v>
      </c>
      <c r="AV46" s="220">
        <v>0</v>
      </c>
      <c r="AW46" s="220">
        <v>0</v>
      </c>
      <c r="AX46" s="220">
        <v>0</v>
      </c>
      <c r="AY46" s="220">
        <v>0</v>
      </c>
      <c r="AZ46" s="220">
        <v>0</v>
      </c>
      <c r="BA46" s="220">
        <v>0</v>
      </c>
      <c r="BB46" s="220">
        <v>0</v>
      </c>
      <c r="BC46" s="220">
        <v>0</v>
      </c>
      <c r="BD46" s="220">
        <v>0</v>
      </c>
      <c r="BE46" s="220">
        <v>0</v>
      </c>
      <c r="BF46" s="220">
        <v>0</v>
      </c>
      <c r="BG46" s="220">
        <v>0</v>
      </c>
      <c r="BH46" s="220">
        <v>0</v>
      </c>
      <c r="BI46" s="220">
        <v>0</v>
      </c>
      <c r="BJ46" s="220">
        <v>0</v>
      </c>
      <c r="BK46" s="220">
        <v>0</v>
      </c>
      <c r="BL46" s="220">
        <v>0</v>
      </c>
      <c r="BM46" s="220">
        <v>0</v>
      </c>
      <c r="BN46" s="220">
        <v>0</v>
      </c>
      <c r="BO46" s="220">
        <v>0</v>
      </c>
      <c r="BP46" s="220">
        <v>0</v>
      </c>
      <c r="BQ46" s="220">
        <v>12</v>
      </c>
      <c r="BR46" s="220">
        <v>182</v>
      </c>
      <c r="BS46" s="220">
        <v>564</v>
      </c>
      <c r="BT46" s="220">
        <v>958</v>
      </c>
      <c r="BU46" s="220">
        <v>1379</v>
      </c>
      <c r="BV46" s="220">
        <v>1699</v>
      </c>
      <c r="BW46" s="220">
        <v>1916</v>
      </c>
      <c r="BX46" s="220">
        <v>2008</v>
      </c>
      <c r="BY46" s="220">
        <v>2150</v>
      </c>
      <c r="BZ46" s="220">
        <v>2395</v>
      </c>
      <c r="CA46" s="220">
        <v>2652</v>
      </c>
      <c r="CB46" s="220">
        <v>2935</v>
      </c>
      <c r="CC46" s="220">
        <v>3189</v>
      </c>
      <c r="CD46" s="220">
        <v>3421</v>
      </c>
      <c r="CE46" s="220">
        <v>3695</v>
      </c>
      <c r="CF46" s="221">
        <v>3887</v>
      </c>
    </row>
    <row r="47" spans="2:84" x14ac:dyDescent="0.35">
      <c r="B47" s="222" t="s">
        <v>354</v>
      </c>
      <c r="D47" s="220">
        <v>0</v>
      </c>
      <c r="E47" s="220">
        <v>0</v>
      </c>
      <c r="F47" s="220">
        <v>0</v>
      </c>
      <c r="G47" s="220">
        <v>0</v>
      </c>
      <c r="H47" s="220">
        <v>0</v>
      </c>
      <c r="I47" s="220">
        <v>0</v>
      </c>
      <c r="J47" s="220">
        <v>0</v>
      </c>
      <c r="K47" s="220">
        <v>0</v>
      </c>
      <c r="L47" s="220">
        <v>0</v>
      </c>
      <c r="M47" s="220">
        <v>0</v>
      </c>
      <c r="N47" s="220">
        <v>0</v>
      </c>
      <c r="O47" s="220">
        <v>0</v>
      </c>
      <c r="P47" s="220">
        <v>0</v>
      </c>
      <c r="Q47" s="220">
        <v>0</v>
      </c>
      <c r="R47" s="220">
        <v>0</v>
      </c>
      <c r="S47" s="220">
        <v>0</v>
      </c>
      <c r="T47" s="220">
        <v>0</v>
      </c>
      <c r="U47" s="220">
        <v>0</v>
      </c>
      <c r="V47" s="220">
        <v>0</v>
      </c>
      <c r="W47" s="220">
        <v>0</v>
      </c>
      <c r="X47" s="220">
        <v>0</v>
      </c>
      <c r="Y47" s="220">
        <v>0</v>
      </c>
      <c r="Z47" s="220">
        <v>0</v>
      </c>
      <c r="AA47" s="220">
        <v>0</v>
      </c>
      <c r="AB47" s="220">
        <v>0</v>
      </c>
      <c r="AC47" s="220">
        <v>0</v>
      </c>
      <c r="AD47" s="220">
        <v>0</v>
      </c>
      <c r="AE47" s="220">
        <v>0</v>
      </c>
      <c r="AF47" s="220">
        <v>0</v>
      </c>
      <c r="AG47" s="220">
        <v>0</v>
      </c>
      <c r="AH47" s="220">
        <v>0</v>
      </c>
      <c r="AI47" s="220">
        <v>0</v>
      </c>
      <c r="AJ47" s="220">
        <v>0</v>
      </c>
      <c r="AK47" s="220">
        <v>0</v>
      </c>
      <c r="AL47" s="220">
        <v>0</v>
      </c>
      <c r="AM47" s="220">
        <v>0</v>
      </c>
      <c r="AN47" s="220">
        <v>0</v>
      </c>
      <c r="AO47" s="220">
        <v>0</v>
      </c>
      <c r="AP47" s="220">
        <v>0</v>
      </c>
      <c r="AQ47" s="220">
        <v>0</v>
      </c>
      <c r="AR47" s="220">
        <v>0</v>
      </c>
      <c r="AS47" s="220">
        <v>0</v>
      </c>
      <c r="AT47" s="220">
        <v>0</v>
      </c>
      <c r="AU47" s="220">
        <v>0</v>
      </c>
      <c r="AV47" s="220">
        <v>0</v>
      </c>
      <c r="AW47" s="220">
        <v>0</v>
      </c>
      <c r="AX47" s="220">
        <v>0</v>
      </c>
      <c r="AY47" s="220">
        <v>0</v>
      </c>
      <c r="AZ47" s="220">
        <v>0</v>
      </c>
      <c r="BA47" s="220">
        <v>0</v>
      </c>
      <c r="BB47" s="220">
        <v>0</v>
      </c>
      <c r="BC47" s="220">
        <v>0</v>
      </c>
      <c r="BD47" s="220">
        <v>0</v>
      </c>
      <c r="BE47" s="220">
        <v>0</v>
      </c>
      <c r="BF47" s="220">
        <v>0</v>
      </c>
      <c r="BG47" s="220">
        <v>0</v>
      </c>
      <c r="BH47" s="220">
        <v>0</v>
      </c>
      <c r="BI47" s="220">
        <v>0</v>
      </c>
      <c r="BJ47" s="220">
        <v>0</v>
      </c>
      <c r="BK47" s="220">
        <v>0</v>
      </c>
      <c r="BL47" s="220">
        <v>0</v>
      </c>
      <c r="BM47" s="220">
        <v>0</v>
      </c>
      <c r="BN47" s="220">
        <v>0</v>
      </c>
      <c r="BO47" s="220">
        <v>0</v>
      </c>
      <c r="BP47" s="220">
        <v>0</v>
      </c>
      <c r="BQ47" s="220">
        <v>0</v>
      </c>
      <c r="BR47" s="220">
        <v>2</v>
      </c>
      <c r="BS47" s="220">
        <v>6</v>
      </c>
      <c r="BT47" s="220">
        <v>11</v>
      </c>
      <c r="BU47" s="220">
        <v>15</v>
      </c>
      <c r="BV47" s="220">
        <v>19</v>
      </c>
      <c r="BW47" s="220">
        <v>21</v>
      </c>
      <c r="BX47" s="220">
        <v>22</v>
      </c>
      <c r="BY47" s="220">
        <v>24</v>
      </c>
      <c r="BZ47" s="220">
        <v>26</v>
      </c>
      <c r="CA47" s="220">
        <v>29</v>
      </c>
      <c r="CB47" s="220">
        <v>32</v>
      </c>
      <c r="CC47" s="220">
        <v>35</v>
      </c>
      <c r="CD47" s="220">
        <v>38</v>
      </c>
      <c r="CE47" s="220">
        <v>41</v>
      </c>
      <c r="CF47" s="221">
        <v>43</v>
      </c>
    </row>
    <row r="48" spans="2:84" ht="25.5" customHeight="1" x14ac:dyDescent="0.35">
      <c r="B48" s="210" t="s">
        <v>307</v>
      </c>
      <c r="D48" s="220">
        <v>0</v>
      </c>
      <c r="E48" s="220">
        <v>0</v>
      </c>
      <c r="F48" s="220">
        <v>0</v>
      </c>
      <c r="G48" s="220">
        <v>0</v>
      </c>
      <c r="H48" s="220">
        <v>0</v>
      </c>
      <c r="I48" s="220">
        <v>0</v>
      </c>
      <c r="J48" s="220">
        <v>0</v>
      </c>
      <c r="K48" s="220">
        <v>0</v>
      </c>
      <c r="L48" s="220">
        <v>0</v>
      </c>
      <c r="M48" s="220">
        <v>0</v>
      </c>
      <c r="N48" s="220">
        <v>0</v>
      </c>
      <c r="O48" s="220">
        <v>0</v>
      </c>
      <c r="P48" s="220">
        <v>0</v>
      </c>
      <c r="Q48" s="220">
        <v>0</v>
      </c>
      <c r="R48" s="220">
        <v>0</v>
      </c>
      <c r="S48" s="220">
        <v>0</v>
      </c>
      <c r="T48" s="220">
        <v>0</v>
      </c>
      <c r="U48" s="220">
        <v>0</v>
      </c>
      <c r="V48" s="220">
        <v>0</v>
      </c>
      <c r="W48" s="220">
        <v>0</v>
      </c>
      <c r="X48" s="220">
        <v>0</v>
      </c>
      <c r="Y48" s="220">
        <v>0</v>
      </c>
      <c r="Z48" s="220">
        <v>0</v>
      </c>
      <c r="AA48" s="220">
        <v>0</v>
      </c>
      <c r="AB48" s="220">
        <v>0</v>
      </c>
      <c r="AC48" s="220">
        <v>0</v>
      </c>
      <c r="AD48" s="220">
        <v>0</v>
      </c>
      <c r="AE48" s="220">
        <v>0</v>
      </c>
      <c r="AF48" s="220">
        <v>100</v>
      </c>
      <c r="AG48" s="220">
        <v>103</v>
      </c>
      <c r="AH48" s="220">
        <v>110</v>
      </c>
      <c r="AI48" s="220">
        <v>143</v>
      </c>
      <c r="AJ48" s="220">
        <v>164</v>
      </c>
      <c r="AK48" s="220">
        <v>169</v>
      </c>
      <c r="AL48" s="220">
        <v>177</v>
      </c>
      <c r="AM48" s="220">
        <v>188</v>
      </c>
      <c r="AN48" s="220">
        <v>212</v>
      </c>
      <c r="AO48" s="220">
        <v>227</v>
      </c>
      <c r="AP48" s="220">
        <v>228</v>
      </c>
      <c r="AQ48" s="220">
        <v>228</v>
      </c>
      <c r="AR48" s="220">
        <v>233</v>
      </c>
      <c r="AS48" s="220">
        <v>240</v>
      </c>
      <c r="AT48" s="220">
        <v>247</v>
      </c>
      <c r="AU48" s="220">
        <v>257</v>
      </c>
      <c r="AV48" s="220">
        <v>265</v>
      </c>
      <c r="AW48" s="220">
        <v>273</v>
      </c>
      <c r="AX48" s="220">
        <v>289</v>
      </c>
      <c r="AY48" s="220">
        <v>308</v>
      </c>
      <c r="AZ48" s="220">
        <v>328</v>
      </c>
      <c r="BA48" s="220">
        <v>339</v>
      </c>
      <c r="BB48" s="220">
        <v>338</v>
      </c>
      <c r="BC48" s="220">
        <v>337</v>
      </c>
      <c r="BD48" s="220">
        <v>336</v>
      </c>
      <c r="BE48" s="220">
        <v>326</v>
      </c>
      <c r="BF48" s="220">
        <v>289</v>
      </c>
      <c r="BG48" s="220">
        <v>274</v>
      </c>
      <c r="BH48" s="220">
        <v>260</v>
      </c>
      <c r="BI48" s="220">
        <v>246</v>
      </c>
      <c r="BJ48" s="220">
        <v>234</v>
      </c>
      <c r="BK48" s="220">
        <v>221</v>
      </c>
      <c r="BL48" s="220">
        <v>210</v>
      </c>
      <c r="BM48" s="220">
        <v>200</v>
      </c>
      <c r="BN48" s="220">
        <v>191</v>
      </c>
      <c r="BO48" s="220">
        <v>184</v>
      </c>
      <c r="BP48" s="220">
        <v>177</v>
      </c>
      <c r="BQ48" s="220">
        <v>167</v>
      </c>
      <c r="BR48" s="220">
        <v>134</v>
      </c>
      <c r="BS48" s="220">
        <v>75</v>
      </c>
      <c r="BT48" s="220">
        <v>25</v>
      </c>
      <c r="BU48" s="220">
        <v>3</v>
      </c>
      <c r="BV48" s="220">
        <v>0</v>
      </c>
      <c r="BW48" s="220">
        <v>0</v>
      </c>
      <c r="BX48" s="220">
        <v>0</v>
      </c>
      <c r="BY48" s="220">
        <v>0</v>
      </c>
      <c r="BZ48" s="220">
        <v>0</v>
      </c>
      <c r="CA48" s="220">
        <v>0</v>
      </c>
      <c r="CB48" s="220">
        <v>0</v>
      </c>
      <c r="CC48" s="220">
        <v>0</v>
      </c>
      <c r="CD48" s="220">
        <v>0</v>
      </c>
      <c r="CE48" s="220">
        <v>0</v>
      </c>
      <c r="CF48" s="221">
        <v>0</v>
      </c>
    </row>
    <row r="49" spans="1:84" x14ac:dyDescent="0.35">
      <c r="B49" s="210" t="s">
        <v>312</v>
      </c>
      <c r="D49" s="220">
        <v>0</v>
      </c>
      <c r="E49" s="220">
        <v>0</v>
      </c>
      <c r="F49" s="220">
        <v>0</v>
      </c>
      <c r="G49" s="220">
        <v>0</v>
      </c>
      <c r="H49" s="220">
        <v>0</v>
      </c>
      <c r="I49" s="220">
        <v>0</v>
      </c>
      <c r="J49" s="220">
        <v>0</v>
      </c>
      <c r="K49" s="220">
        <v>0</v>
      </c>
      <c r="L49" s="220">
        <v>0</v>
      </c>
      <c r="M49" s="220">
        <v>0</v>
      </c>
      <c r="N49" s="220">
        <v>0</v>
      </c>
      <c r="O49" s="220">
        <v>0</v>
      </c>
      <c r="P49" s="220">
        <v>0</v>
      </c>
      <c r="Q49" s="220">
        <v>0</v>
      </c>
      <c r="R49" s="220">
        <v>0</v>
      </c>
      <c r="S49" s="220">
        <v>0</v>
      </c>
      <c r="T49" s="220">
        <v>0</v>
      </c>
      <c r="U49" s="220">
        <v>0</v>
      </c>
      <c r="V49" s="220">
        <v>0</v>
      </c>
      <c r="W49" s="220">
        <v>0</v>
      </c>
      <c r="X49" s="220">
        <v>0</v>
      </c>
      <c r="Y49" s="220">
        <v>0</v>
      </c>
      <c r="Z49" s="220">
        <v>0</v>
      </c>
      <c r="AA49" s="220">
        <v>0</v>
      </c>
      <c r="AB49" s="220">
        <v>0</v>
      </c>
      <c r="AC49" s="220">
        <v>0</v>
      </c>
      <c r="AD49" s="220">
        <v>0</v>
      </c>
      <c r="AE49" s="220">
        <v>0</v>
      </c>
      <c r="AF49" s="220">
        <v>0</v>
      </c>
      <c r="AG49" s="220">
        <v>0</v>
      </c>
      <c r="AH49" s="220">
        <v>0</v>
      </c>
      <c r="AI49" s="220">
        <v>0</v>
      </c>
      <c r="AJ49" s="220">
        <v>0</v>
      </c>
      <c r="AK49" s="220">
        <v>0</v>
      </c>
      <c r="AL49" s="220">
        <v>0</v>
      </c>
      <c r="AM49" s="220">
        <v>0</v>
      </c>
      <c r="AN49" s="220">
        <v>0</v>
      </c>
      <c r="AO49" s="220">
        <v>0</v>
      </c>
      <c r="AP49" s="220">
        <v>0</v>
      </c>
      <c r="AQ49" s="220">
        <v>0</v>
      </c>
      <c r="AR49" s="220">
        <v>0</v>
      </c>
      <c r="AS49" s="220">
        <v>0</v>
      </c>
      <c r="AT49" s="220">
        <v>0</v>
      </c>
      <c r="AU49" s="220">
        <v>0</v>
      </c>
      <c r="AV49" s="220">
        <v>0</v>
      </c>
      <c r="AW49" s="220">
        <v>0</v>
      </c>
      <c r="AX49" s="220">
        <v>0</v>
      </c>
      <c r="AY49" s="220">
        <v>0</v>
      </c>
      <c r="AZ49" s="220">
        <v>0</v>
      </c>
      <c r="BA49" s="220">
        <v>0</v>
      </c>
      <c r="BB49" s="220">
        <v>0</v>
      </c>
      <c r="BC49" s="220">
        <v>0</v>
      </c>
      <c r="BD49" s="220">
        <v>80</v>
      </c>
      <c r="BE49" s="220">
        <v>82</v>
      </c>
      <c r="BF49" s="220">
        <v>86</v>
      </c>
      <c r="BG49" s="220">
        <v>104</v>
      </c>
      <c r="BH49" s="220">
        <v>137</v>
      </c>
      <c r="BI49" s="220">
        <v>154</v>
      </c>
      <c r="BJ49" s="220">
        <v>154</v>
      </c>
      <c r="BK49" s="220">
        <v>193</v>
      </c>
      <c r="BL49" s="220">
        <v>245</v>
      </c>
      <c r="BM49" s="220">
        <v>250</v>
      </c>
      <c r="BN49" s="220">
        <v>269</v>
      </c>
      <c r="BO49" s="220">
        <v>266</v>
      </c>
      <c r="BP49" s="220">
        <v>275</v>
      </c>
      <c r="BQ49" s="220">
        <v>271</v>
      </c>
      <c r="BR49" s="220">
        <v>264</v>
      </c>
      <c r="BS49" s="220">
        <v>264</v>
      </c>
      <c r="BT49" s="220">
        <v>270</v>
      </c>
      <c r="BU49" s="220">
        <v>271</v>
      </c>
      <c r="BV49" s="220">
        <v>270</v>
      </c>
      <c r="BW49" s="220">
        <v>263</v>
      </c>
      <c r="BX49" s="220">
        <v>252</v>
      </c>
      <c r="BY49" s="220">
        <v>256</v>
      </c>
      <c r="BZ49" s="220">
        <v>258</v>
      </c>
      <c r="CA49" s="220">
        <v>260</v>
      </c>
      <c r="CB49" s="220">
        <v>264</v>
      </c>
      <c r="CC49" s="220">
        <v>265</v>
      </c>
      <c r="CD49" s="220">
        <v>267</v>
      </c>
      <c r="CE49" s="220">
        <v>269</v>
      </c>
      <c r="CF49" s="221">
        <v>270</v>
      </c>
    </row>
    <row r="50" spans="1:84" s="255" customFormat="1" x14ac:dyDescent="0.35">
      <c r="A50" s="254"/>
      <c r="B50" s="210" t="s">
        <v>316</v>
      </c>
      <c r="D50" s="220">
        <v>0</v>
      </c>
      <c r="E50" s="220">
        <v>0</v>
      </c>
      <c r="F50" s="220">
        <v>0</v>
      </c>
      <c r="G50" s="220">
        <v>0</v>
      </c>
      <c r="H50" s="220">
        <v>0</v>
      </c>
      <c r="I50" s="220">
        <v>0</v>
      </c>
      <c r="J50" s="220">
        <v>0</v>
      </c>
      <c r="K50" s="220">
        <v>0</v>
      </c>
      <c r="L50" s="220">
        <v>0</v>
      </c>
      <c r="M50" s="220">
        <v>0</v>
      </c>
      <c r="N50" s="220">
        <v>0</v>
      </c>
      <c r="O50" s="220">
        <v>0</v>
      </c>
      <c r="P50" s="220">
        <v>0</v>
      </c>
      <c r="Q50" s="220">
        <v>0</v>
      </c>
      <c r="R50" s="220">
        <v>0</v>
      </c>
      <c r="S50" s="220">
        <v>0</v>
      </c>
      <c r="T50" s="220">
        <v>0</v>
      </c>
      <c r="U50" s="220">
        <v>0</v>
      </c>
      <c r="V50" s="220">
        <v>0</v>
      </c>
      <c r="W50" s="220">
        <v>0</v>
      </c>
      <c r="X50" s="220">
        <v>0</v>
      </c>
      <c r="Y50" s="220">
        <v>0</v>
      </c>
      <c r="Z50" s="220">
        <v>0</v>
      </c>
      <c r="AA50" s="220">
        <v>0</v>
      </c>
      <c r="AB50" s="220">
        <v>0</v>
      </c>
      <c r="AC50" s="220">
        <v>0</v>
      </c>
      <c r="AD50" s="220">
        <v>0</v>
      </c>
      <c r="AE50" s="220">
        <v>0</v>
      </c>
      <c r="AF50" s="220">
        <v>572</v>
      </c>
      <c r="AG50" s="220">
        <v>552</v>
      </c>
      <c r="AH50" s="220">
        <v>503</v>
      </c>
      <c r="AI50" s="220">
        <v>461</v>
      </c>
      <c r="AJ50" s="220">
        <v>823</v>
      </c>
      <c r="AK50" s="220">
        <v>901</v>
      </c>
      <c r="AL50" s="220">
        <v>978</v>
      </c>
      <c r="AM50" s="220">
        <v>925</v>
      </c>
      <c r="AN50" s="220">
        <v>913</v>
      </c>
      <c r="AO50" s="220">
        <v>886</v>
      </c>
      <c r="AP50" s="220">
        <v>924</v>
      </c>
      <c r="AQ50" s="220">
        <v>716</v>
      </c>
      <c r="AR50" s="220">
        <v>546</v>
      </c>
      <c r="AS50" s="220">
        <v>319</v>
      </c>
      <c r="AT50" s="220">
        <v>328</v>
      </c>
      <c r="AU50" s="220">
        <v>603</v>
      </c>
      <c r="AV50" s="220">
        <v>660</v>
      </c>
      <c r="AW50" s="220">
        <v>609</v>
      </c>
      <c r="AX50" s="220">
        <v>487</v>
      </c>
      <c r="AY50" s="220">
        <v>395</v>
      </c>
      <c r="AZ50" s="220">
        <v>0</v>
      </c>
      <c r="BA50" s="220">
        <v>0</v>
      </c>
      <c r="BB50" s="220">
        <v>0</v>
      </c>
      <c r="BC50" s="220">
        <v>0</v>
      </c>
      <c r="BD50" s="220">
        <v>0</v>
      </c>
      <c r="BE50" s="220">
        <v>0</v>
      </c>
      <c r="BF50" s="220">
        <v>0</v>
      </c>
      <c r="BG50" s="220">
        <v>0</v>
      </c>
      <c r="BH50" s="220">
        <v>0</v>
      </c>
      <c r="BI50" s="220">
        <v>0</v>
      </c>
      <c r="BJ50" s="220">
        <v>0</v>
      </c>
      <c r="BK50" s="220">
        <v>0</v>
      </c>
      <c r="BL50" s="220">
        <v>0</v>
      </c>
      <c r="BM50" s="220">
        <v>0</v>
      </c>
      <c r="BN50" s="220">
        <v>0</v>
      </c>
      <c r="BO50" s="220">
        <v>0</v>
      </c>
      <c r="BP50" s="220">
        <v>0</v>
      </c>
      <c r="BQ50" s="220">
        <v>0</v>
      </c>
      <c r="BR50" s="220">
        <v>0</v>
      </c>
      <c r="BS50" s="220">
        <v>0</v>
      </c>
      <c r="BT50" s="220">
        <v>0</v>
      </c>
      <c r="BU50" s="220">
        <v>0</v>
      </c>
      <c r="BV50" s="220">
        <v>0</v>
      </c>
      <c r="BW50" s="220">
        <v>0</v>
      </c>
      <c r="BX50" s="220">
        <v>0</v>
      </c>
      <c r="BY50" s="220">
        <v>0</v>
      </c>
      <c r="BZ50" s="220">
        <v>0</v>
      </c>
      <c r="CA50" s="220">
        <v>0</v>
      </c>
      <c r="CB50" s="220">
        <v>0</v>
      </c>
      <c r="CC50" s="220">
        <v>0</v>
      </c>
      <c r="CD50" s="220">
        <v>0</v>
      </c>
      <c r="CE50" s="220">
        <v>0</v>
      </c>
      <c r="CF50" s="221">
        <v>0</v>
      </c>
    </row>
    <row r="51" spans="1:84" s="255" customFormat="1" x14ac:dyDescent="0.35">
      <c r="A51" s="254"/>
      <c r="B51" s="210" t="s">
        <v>413</v>
      </c>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v>2</v>
      </c>
      <c r="BR51" s="220">
        <v>13</v>
      </c>
      <c r="BS51" s="220">
        <v>130</v>
      </c>
      <c r="BT51" s="220">
        <v>373</v>
      </c>
      <c r="BU51" s="220">
        <v>627</v>
      </c>
      <c r="BV51" s="220">
        <v>1282</v>
      </c>
      <c r="BW51" s="220">
        <v>2130</v>
      </c>
      <c r="BX51" s="220">
        <v>4005</v>
      </c>
      <c r="BY51" s="220">
        <v>4102</v>
      </c>
      <c r="BZ51" s="220">
        <v>4279</v>
      </c>
      <c r="CA51" s="220">
        <v>4763</v>
      </c>
      <c r="CB51" s="220">
        <v>5545</v>
      </c>
      <c r="CC51" s="220">
        <v>6036</v>
      </c>
      <c r="CD51" s="220">
        <v>6218</v>
      </c>
      <c r="CE51" s="220">
        <v>6364</v>
      </c>
      <c r="CF51" s="221">
        <v>6672</v>
      </c>
    </row>
    <row r="52" spans="1:84" ht="26.25" customHeight="1" x14ac:dyDescent="0.35">
      <c r="B52" s="231" t="s">
        <v>414</v>
      </c>
      <c r="D52" s="220"/>
      <c r="E52" s="220"/>
      <c r="F52" s="220"/>
      <c r="G52" s="220"/>
      <c r="H52" s="220"/>
      <c r="I52" s="220"/>
      <c r="J52" s="220"/>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1"/>
    </row>
    <row r="53" spans="1:84" x14ac:dyDescent="0.35">
      <c r="B53" s="210" t="s">
        <v>262</v>
      </c>
      <c r="D53" s="220">
        <v>0</v>
      </c>
      <c r="E53" s="220">
        <v>0</v>
      </c>
      <c r="F53" s="220">
        <v>0</v>
      </c>
      <c r="G53" s="220">
        <v>0</v>
      </c>
      <c r="H53" s="220">
        <v>0</v>
      </c>
      <c r="I53" s="220">
        <v>0</v>
      </c>
      <c r="J53" s="220">
        <v>0</v>
      </c>
      <c r="K53" s="220">
        <v>0</v>
      </c>
      <c r="L53" s="220">
        <v>0</v>
      </c>
      <c r="M53" s="220">
        <v>0</v>
      </c>
      <c r="N53" s="220">
        <v>0</v>
      </c>
      <c r="O53" s="220">
        <v>0</v>
      </c>
      <c r="P53" s="220">
        <v>0</v>
      </c>
      <c r="Q53" s="220">
        <v>0</v>
      </c>
      <c r="R53" s="220">
        <v>0</v>
      </c>
      <c r="S53" s="220">
        <v>0</v>
      </c>
      <c r="T53" s="220">
        <v>0</v>
      </c>
      <c r="U53" s="220">
        <v>0</v>
      </c>
      <c r="V53" s="220">
        <v>0</v>
      </c>
      <c r="W53" s="220">
        <v>0</v>
      </c>
      <c r="X53" s="220">
        <v>0</v>
      </c>
      <c r="Y53" s="220">
        <v>0</v>
      </c>
      <c r="Z53" s="220">
        <v>0</v>
      </c>
      <c r="AA53" s="220">
        <v>0</v>
      </c>
      <c r="AB53" s="220">
        <v>0</v>
      </c>
      <c r="AC53" s="220">
        <v>0</v>
      </c>
      <c r="AD53" s="220">
        <v>0</v>
      </c>
      <c r="AE53" s="220">
        <v>0</v>
      </c>
      <c r="AF53" s="220">
        <v>0</v>
      </c>
      <c r="AG53" s="220">
        <v>0</v>
      </c>
      <c r="AH53" s="220">
        <v>0</v>
      </c>
      <c r="AI53" s="220">
        <v>0</v>
      </c>
      <c r="AJ53" s="220">
        <v>0</v>
      </c>
      <c r="AK53" s="220">
        <v>0</v>
      </c>
      <c r="AL53" s="220">
        <v>0</v>
      </c>
      <c r="AM53" s="220">
        <v>0</v>
      </c>
      <c r="AN53" s="220">
        <v>0</v>
      </c>
      <c r="AO53" s="220">
        <v>0</v>
      </c>
      <c r="AP53" s="220">
        <v>0</v>
      </c>
      <c r="AQ53" s="220">
        <v>0</v>
      </c>
      <c r="AR53" s="220">
        <v>0</v>
      </c>
      <c r="AS53" s="220">
        <v>0</v>
      </c>
      <c r="AT53" s="220">
        <v>0</v>
      </c>
      <c r="AU53" s="220">
        <v>0</v>
      </c>
      <c r="AV53" s="220">
        <v>0</v>
      </c>
      <c r="AW53" s="220">
        <v>0</v>
      </c>
      <c r="AX53" s="220">
        <v>0</v>
      </c>
      <c r="AY53" s="220">
        <v>1268</v>
      </c>
      <c r="AZ53" s="220">
        <v>1298</v>
      </c>
      <c r="BA53" s="220">
        <v>1365</v>
      </c>
      <c r="BB53" s="220">
        <v>1404</v>
      </c>
      <c r="BC53" s="220">
        <v>1434</v>
      </c>
      <c r="BD53" s="220">
        <v>1464</v>
      </c>
      <c r="BE53" s="220">
        <v>1495</v>
      </c>
      <c r="BF53" s="220">
        <v>1510</v>
      </c>
      <c r="BG53" s="220">
        <v>1547</v>
      </c>
      <c r="BH53" s="220">
        <v>1589</v>
      </c>
      <c r="BI53" s="220">
        <v>1629</v>
      </c>
      <c r="BJ53" s="220">
        <v>1666</v>
      </c>
      <c r="BK53" s="220">
        <v>1700</v>
      </c>
      <c r="BL53" s="220">
        <v>1737</v>
      </c>
      <c r="BM53" s="220">
        <v>1776</v>
      </c>
      <c r="BN53" s="220">
        <v>1782</v>
      </c>
      <c r="BO53" s="220">
        <v>1756</v>
      </c>
      <c r="BP53" s="220">
        <v>1710</v>
      </c>
      <c r="BQ53" s="220">
        <v>1641</v>
      </c>
      <c r="BR53" s="220">
        <v>1617</v>
      </c>
      <c r="BS53" s="220">
        <v>1603</v>
      </c>
      <c r="BT53" s="220">
        <v>1594</v>
      </c>
      <c r="BU53" s="220">
        <v>1578</v>
      </c>
      <c r="BV53" s="220">
        <v>1570</v>
      </c>
      <c r="BW53" s="220">
        <v>1587</v>
      </c>
      <c r="BX53" s="220">
        <v>1382</v>
      </c>
      <c r="BY53" s="220">
        <v>1373</v>
      </c>
      <c r="BZ53" s="220">
        <v>1420</v>
      </c>
      <c r="CA53" s="220">
        <v>1529</v>
      </c>
      <c r="CB53" s="220">
        <v>1640</v>
      </c>
      <c r="CC53" s="220">
        <v>1690</v>
      </c>
      <c r="CD53" s="220">
        <v>1700</v>
      </c>
      <c r="CE53" s="220">
        <v>1710</v>
      </c>
      <c r="CF53" s="221">
        <v>1752</v>
      </c>
    </row>
    <row r="54" spans="1:84" x14ac:dyDescent="0.35">
      <c r="B54" s="222" t="s">
        <v>353</v>
      </c>
      <c r="D54" s="220">
        <v>0</v>
      </c>
      <c r="E54" s="220">
        <v>0</v>
      </c>
      <c r="F54" s="220">
        <v>0</v>
      </c>
      <c r="G54" s="220">
        <v>0</v>
      </c>
      <c r="H54" s="220">
        <v>0</v>
      </c>
      <c r="I54" s="220">
        <v>0</v>
      </c>
      <c r="J54" s="220">
        <v>0</v>
      </c>
      <c r="K54" s="220">
        <v>0</v>
      </c>
      <c r="L54" s="220">
        <v>0</v>
      </c>
      <c r="M54" s="220">
        <v>0</v>
      </c>
      <c r="N54" s="220">
        <v>0</v>
      </c>
      <c r="O54" s="220">
        <v>0</v>
      </c>
      <c r="P54" s="220">
        <v>0</v>
      </c>
      <c r="Q54" s="220">
        <v>0</v>
      </c>
      <c r="R54" s="220">
        <v>0</v>
      </c>
      <c r="S54" s="220">
        <v>0</v>
      </c>
      <c r="T54" s="220">
        <v>0</v>
      </c>
      <c r="U54" s="220">
        <v>0</v>
      </c>
      <c r="V54" s="220">
        <v>0</v>
      </c>
      <c r="W54" s="220">
        <v>0</v>
      </c>
      <c r="X54" s="220">
        <v>0</v>
      </c>
      <c r="Y54" s="220">
        <v>0</v>
      </c>
      <c r="Z54" s="220">
        <v>0</v>
      </c>
      <c r="AA54" s="220">
        <v>0</v>
      </c>
      <c r="AB54" s="220">
        <v>0</v>
      </c>
      <c r="AC54" s="220">
        <v>72</v>
      </c>
      <c r="AD54" s="220">
        <v>84</v>
      </c>
      <c r="AE54" s="220">
        <v>99</v>
      </c>
      <c r="AF54" s="220">
        <v>112</v>
      </c>
      <c r="AG54" s="220">
        <v>129</v>
      </c>
      <c r="AH54" s="220">
        <v>143</v>
      </c>
      <c r="AI54" s="220">
        <v>151</v>
      </c>
      <c r="AJ54" s="220">
        <v>179</v>
      </c>
      <c r="AK54" s="220">
        <v>203</v>
      </c>
      <c r="AL54" s="220">
        <v>230</v>
      </c>
      <c r="AM54" s="220">
        <v>269</v>
      </c>
      <c r="AN54" s="220">
        <v>317</v>
      </c>
      <c r="AO54" s="220">
        <v>359</v>
      </c>
      <c r="AP54" s="220">
        <v>394</v>
      </c>
      <c r="AQ54" s="220">
        <v>443</v>
      </c>
      <c r="AR54" s="220">
        <v>490</v>
      </c>
      <c r="AS54" s="220">
        <v>538</v>
      </c>
      <c r="AT54" s="220">
        <v>596</v>
      </c>
      <c r="AU54" s="220">
        <v>686</v>
      </c>
      <c r="AV54" s="220">
        <v>890</v>
      </c>
      <c r="AW54" s="220">
        <v>962</v>
      </c>
      <c r="AX54" s="220">
        <v>1046</v>
      </c>
      <c r="AY54" s="220">
        <v>1115</v>
      </c>
      <c r="AZ54" s="220">
        <v>1152</v>
      </c>
      <c r="BA54" s="220">
        <v>1207</v>
      </c>
      <c r="BB54" s="220">
        <v>1238</v>
      </c>
      <c r="BC54" s="220">
        <v>1256</v>
      </c>
      <c r="BD54" s="220">
        <v>1276</v>
      </c>
      <c r="BE54" s="220">
        <v>1296</v>
      </c>
      <c r="BF54" s="220">
        <v>1304</v>
      </c>
      <c r="BG54" s="220">
        <v>1343</v>
      </c>
      <c r="BH54" s="220">
        <v>1400</v>
      </c>
      <c r="BI54" s="220">
        <v>1445</v>
      </c>
      <c r="BJ54" s="220">
        <v>1489</v>
      </c>
      <c r="BK54" s="220">
        <v>1528</v>
      </c>
      <c r="BL54" s="220">
        <v>1568</v>
      </c>
      <c r="BM54" s="220">
        <v>1607</v>
      </c>
      <c r="BN54" s="220">
        <v>1619</v>
      </c>
      <c r="BO54" s="220">
        <v>1597</v>
      </c>
      <c r="BP54" s="220">
        <v>1553</v>
      </c>
      <c r="BQ54" s="220">
        <v>1490</v>
      </c>
      <c r="BR54" s="220">
        <v>1462</v>
      </c>
      <c r="BS54" s="220">
        <v>1459</v>
      </c>
      <c r="BT54" s="220">
        <v>1445</v>
      </c>
      <c r="BU54" s="220">
        <v>1435</v>
      </c>
      <c r="BV54" s="220">
        <v>1430</v>
      </c>
      <c r="BW54" s="220">
        <v>1435</v>
      </c>
      <c r="BX54" s="220">
        <v>1290</v>
      </c>
      <c r="BY54" s="220">
        <v>1277</v>
      </c>
      <c r="BZ54" s="220">
        <v>1303</v>
      </c>
      <c r="CA54" s="220">
        <v>1407</v>
      </c>
      <c r="CB54" s="220">
        <v>1506</v>
      </c>
      <c r="CC54" s="220">
        <v>1550</v>
      </c>
      <c r="CD54" s="220">
        <v>1557</v>
      </c>
      <c r="CE54" s="220">
        <v>1565</v>
      </c>
      <c r="CF54" s="221">
        <v>1604</v>
      </c>
    </row>
    <row r="55" spans="1:84" x14ac:dyDescent="0.35">
      <c r="B55" s="222" t="s">
        <v>354</v>
      </c>
      <c r="D55" s="220">
        <v>0</v>
      </c>
      <c r="E55" s="220">
        <v>0</v>
      </c>
      <c r="F55" s="220">
        <v>0</v>
      </c>
      <c r="G55" s="220">
        <v>0</v>
      </c>
      <c r="H55" s="220">
        <v>0</v>
      </c>
      <c r="I55" s="220">
        <v>0</v>
      </c>
      <c r="J55" s="220">
        <v>0</v>
      </c>
      <c r="K55" s="220">
        <v>0</v>
      </c>
      <c r="L55" s="220">
        <v>0</v>
      </c>
      <c r="M55" s="220">
        <v>0</v>
      </c>
      <c r="N55" s="220">
        <v>0</v>
      </c>
      <c r="O55" s="220">
        <v>0</v>
      </c>
      <c r="P55" s="220">
        <v>0</v>
      </c>
      <c r="Q55" s="220">
        <v>0</v>
      </c>
      <c r="R55" s="220">
        <v>0</v>
      </c>
      <c r="S55" s="220">
        <v>0</v>
      </c>
      <c r="T55" s="220">
        <v>0</v>
      </c>
      <c r="U55" s="220">
        <v>0</v>
      </c>
      <c r="V55" s="220">
        <v>0</v>
      </c>
      <c r="W55" s="220">
        <v>0</v>
      </c>
      <c r="X55" s="220">
        <v>0</v>
      </c>
      <c r="Y55" s="220">
        <v>0</v>
      </c>
      <c r="Z55" s="220">
        <v>0</v>
      </c>
      <c r="AA55" s="220">
        <v>0</v>
      </c>
      <c r="AB55" s="220">
        <v>0</v>
      </c>
      <c r="AC55" s="220">
        <v>0</v>
      </c>
      <c r="AD55" s="220">
        <v>0</v>
      </c>
      <c r="AE55" s="220">
        <v>0</v>
      </c>
      <c r="AF55" s="220">
        <v>0</v>
      </c>
      <c r="AG55" s="220">
        <v>0</v>
      </c>
      <c r="AH55" s="220">
        <v>0</v>
      </c>
      <c r="AI55" s="220">
        <v>0</v>
      </c>
      <c r="AJ55" s="220">
        <v>0</v>
      </c>
      <c r="AK55" s="220">
        <v>0</v>
      </c>
      <c r="AL55" s="220">
        <v>0</v>
      </c>
      <c r="AM55" s="220">
        <v>0</v>
      </c>
      <c r="AN55" s="220">
        <v>0</v>
      </c>
      <c r="AO55" s="220">
        <v>0</v>
      </c>
      <c r="AP55" s="220">
        <v>0</v>
      </c>
      <c r="AQ55" s="220">
        <v>0</v>
      </c>
      <c r="AR55" s="220">
        <v>0</v>
      </c>
      <c r="AS55" s="220">
        <v>0</v>
      </c>
      <c r="AT55" s="220">
        <v>0</v>
      </c>
      <c r="AU55" s="220">
        <v>0</v>
      </c>
      <c r="AV55" s="220">
        <v>0</v>
      </c>
      <c r="AW55" s="220">
        <v>0</v>
      </c>
      <c r="AX55" s="220">
        <v>0</v>
      </c>
      <c r="AY55" s="220">
        <v>153</v>
      </c>
      <c r="AZ55" s="220">
        <v>146</v>
      </c>
      <c r="BA55" s="220">
        <v>158</v>
      </c>
      <c r="BB55" s="220">
        <v>166</v>
      </c>
      <c r="BC55" s="220">
        <v>178</v>
      </c>
      <c r="BD55" s="220">
        <v>188</v>
      </c>
      <c r="BE55" s="220">
        <v>199</v>
      </c>
      <c r="BF55" s="220">
        <v>206</v>
      </c>
      <c r="BG55" s="220">
        <v>204</v>
      </c>
      <c r="BH55" s="220">
        <v>189</v>
      </c>
      <c r="BI55" s="220">
        <v>184</v>
      </c>
      <c r="BJ55" s="220">
        <v>177</v>
      </c>
      <c r="BK55" s="220">
        <v>172</v>
      </c>
      <c r="BL55" s="220">
        <v>169</v>
      </c>
      <c r="BM55" s="220">
        <v>169</v>
      </c>
      <c r="BN55" s="220">
        <v>163</v>
      </c>
      <c r="BO55" s="220">
        <v>160</v>
      </c>
      <c r="BP55" s="220">
        <v>158</v>
      </c>
      <c r="BQ55" s="220">
        <v>151</v>
      </c>
      <c r="BR55" s="220">
        <v>155</v>
      </c>
      <c r="BS55" s="220">
        <v>144</v>
      </c>
      <c r="BT55" s="220">
        <v>149</v>
      </c>
      <c r="BU55" s="220">
        <v>144</v>
      </c>
      <c r="BV55" s="220">
        <v>140</v>
      </c>
      <c r="BW55" s="220">
        <v>152</v>
      </c>
      <c r="BX55" s="220">
        <v>92</v>
      </c>
      <c r="BY55" s="220">
        <v>96</v>
      </c>
      <c r="BZ55" s="220">
        <v>117</v>
      </c>
      <c r="CA55" s="220">
        <v>122</v>
      </c>
      <c r="CB55" s="220">
        <v>134</v>
      </c>
      <c r="CC55" s="220">
        <v>140</v>
      </c>
      <c r="CD55" s="220">
        <v>143</v>
      </c>
      <c r="CE55" s="220">
        <v>145</v>
      </c>
      <c r="CF55" s="221">
        <v>148</v>
      </c>
    </row>
    <row r="56" spans="1:84" x14ac:dyDescent="0.35">
      <c r="B56" s="210" t="s">
        <v>263</v>
      </c>
      <c r="D56" s="220">
        <v>0</v>
      </c>
      <c r="E56" s="220">
        <v>0</v>
      </c>
      <c r="F56" s="220">
        <v>0</v>
      </c>
      <c r="G56" s="220">
        <v>0</v>
      </c>
      <c r="H56" s="220">
        <v>0</v>
      </c>
      <c r="I56" s="220">
        <v>0</v>
      </c>
      <c r="J56" s="220">
        <v>0</v>
      </c>
      <c r="K56" s="220">
        <v>0</v>
      </c>
      <c r="L56" s="220">
        <v>0</v>
      </c>
      <c r="M56" s="220">
        <v>0</v>
      </c>
      <c r="N56" s="220">
        <v>0</v>
      </c>
      <c r="O56" s="220">
        <v>0</v>
      </c>
      <c r="P56" s="220">
        <v>0</v>
      </c>
      <c r="Q56" s="220">
        <v>0</v>
      </c>
      <c r="R56" s="220">
        <v>0</v>
      </c>
      <c r="S56" s="220">
        <v>0</v>
      </c>
      <c r="T56" s="220">
        <v>0</v>
      </c>
      <c r="U56" s="220">
        <v>0</v>
      </c>
      <c r="V56" s="220">
        <v>0</v>
      </c>
      <c r="W56" s="220">
        <v>0</v>
      </c>
      <c r="X56" s="220">
        <v>0</v>
      </c>
      <c r="Y56" s="220">
        <v>0</v>
      </c>
      <c r="Z56" s="220">
        <v>0</v>
      </c>
      <c r="AA56" s="220">
        <v>0</v>
      </c>
      <c r="AB56" s="220">
        <v>0</v>
      </c>
      <c r="AC56" s="220">
        <v>0</v>
      </c>
      <c r="AD56" s="220">
        <v>0</v>
      </c>
      <c r="AE56" s="220">
        <v>0</v>
      </c>
      <c r="AF56" s="220">
        <v>0</v>
      </c>
      <c r="AG56" s="220">
        <v>0</v>
      </c>
      <c r="AH56" s="220">
        <v>63</v>
      </c>
      <c r="AI56" s="220">
        <v>55</v>
      </c>
      <c r="AJ56" s="220">
        <v>54</v>
      </c>
      <c r="AK56" s="220">
        <v>52</v>
      </c>
      <c r="AL56" s="220">
        <v>48</v>
      </c>
      <c r="AM56" s="220">
        <v>49</v>
      </c>
      <c r="AN56" s="220">
        <v>48</v>
      </c>
      <c r="AO56" s="220">
        <v>48</v>
      </c>
      <c r="AP56" s="220">
        <v>45</v>
      </c>
      <c r="AQ56" s="220">
        <v>45</v>
      </c>
      <c r="AR56" s="220">
        <v>48</v>
      </c>
      <c r="AS56" s="220">
        <v>53</v>
      </c>
      <c r="AT56" s="220">
        <v>45</v>
      </c>
      <c r="AU56" s="220">
        <v>50</v>
      </c>
      <c r="AV56" s="220">
        <v>54</v>
      </c>
      <c r="AW56" s="220">
        <v>55</v>
      </c>
      <c r="AX56" s="220">
        <v>51</v>
      </c>
      <c r="AY56" s="220">
        <v>51</v>
      </c>
      <c r="AZ56" s="220">
        <v>46</v>
      </c>
      <c r="BA56" s="220">
        <v>38</v>
      </c>
      <c r="BB56" s="220">
        <v>36</v>
      </c>
      <c r="BC56" s="220">
        <v>34</v>
      </c>
      <c r="BD56" s="220">
        <v>30</v>
      </c>
      <c r="BE56" s="220">
        <v>29</v>
      </c>
      <c r="BF56" s="220">
        <v>29</v>
      </c>
      <c r="BG56" s="220">
        <v>27</v>
      </c>
      <c r="BH56" s="220">
        <v>26</v>
      </c>
      <c r="BI56" s="220">
        <v>23</v>
      </c>
      <c r="BJ56" s="220">
        <v>21</v>
      </c>
      <c r="BK56" s="220">
        <v>19</v>
      </c>
      <c r="BL56" s="220">
        <v>14</v>
      </c>
      <c r="BM56" s="220">
        <v>11</v>
      </c>
      <c r="BN56" s="220">
        <v>8</v>
      </c>
      <c r="BO56" s="220">
        <v>6</v>
      </c>
      <c r="BP56" s="220">
        <v>5</v>
      </c>
      <c r="BQ56" s="220">
        <v>3</v>
      </c>
      <c r="BR56" s="220">
        <v>2</v>
      </c>
      <c r="BS56" s="220">
        <v>1</v>
      </c>
      <c r="BT56" s="220">
        <v>1</v>
      </c>
      <c r="BU56" s="220">
        <v>1</v>
      </c>
      <c r="BV56" s="220">
        <v>0</v>
      </c>
      <c r="BW56" s="220">
        <v>0</v>
      </c>
      <c r="BX56" s="220">
        <v>0</v>
      </c>
      <c r="BY56" s="220">
        <v>0</v>
      </c>
      <c r="BZ56" s="220">
        <v>0</v>
      </c>
      <c r="CA56" s="220">
        <v>0</v>
      </c>
      <c r="CB56" s="220">
        <v>0</v>
      </c>
      <c r="CC56" s="220">
        <v>0</v>
      </c>
      <c r="CD56" s="220">
        <v>0</v>
      </c>
      <c r="CE56" s="220">
        <v>0</v>
      </c>
      <c r="CF56" s="221">
        <v>0</v>
      </c>
    </row>
    <row r="57" spans="1:84" x14ac:dyDescent="0.35">
      <c r="B57" s="210" t="s">
        <v>265</v>
      </c>
      <c r="D57" s="220">
        <v>0</v>
      </c>
      <c r="E57" s="220">
        <v>0</v>
      </c>
      <c r="F57" s="220">
        <v>0</v>
      </c>
      <c r="G57" s="220">
        <v>0</v>
      </c>
      <c r="H57" s="220">
        <v>0</v>
      </c>
      <c r="I57" s="220">
        <v>0</v>
      </c>
      <c r="J57" s="220">
        <v>0</v>
      </c>
      <c r="K57" s="220">
        <v>0</v>
      </c>
      <c r="L57" s="220">
        <v>0</v>
      </c>
      <c r="M57" s="220">
        <v>0</v>
      </c>
      <c r="N57" s="220">
        <v>0</v>
      </c>
      <c r="O57" s="220">
        <v>0</v>
      </c>
      <c r="P57" s="220">
        <v>0</v>
      </c>
      <c r="Q57" s="220">
        <v>0</v>
      </c>
      <c r="R57" s="220">
        <v>0</v>
      </c>
      <c r="S57" s="220">
        <v>0</v>
      </c>
      <c r="T57" s="220">
        <v>0</v>
      </c>
      <c r="U57" s="220">
        <v>0</v>
      </c>
      <c r="V57" s="220">
        <v>0</v>
      </c>
      <c r="W57" s="220">
        <v>0</v>
      </c>
      <c r="X57" s="220">
        <v>0</v>
      </c>
      <c r="Y57" s="220">
        <v>0</v>
      </c>
      <c r="Z57" s="220">
        <v>0</v>
      </c>
      <c r="AA57" s="220">
        <v>0</v>
      </c>
      <c r="AB57" s="220">
        <v>0</v>
      </c>
      <c r="AC57" s="220">
        <v>0</v>
      </c>
      <c r="AD57" s="220">
        <v>0</v>
      </c>
      <c r="AE57" s="220">
        <v>0</v>
      </c>
      <c r="AF57" s="220">
        <v>0</v>
      </c>
      <c r="AG57" s="220">
        <v>0</v>
      </c>
      <c r="AH57" s="220">
        <v>0</v>
      </c>
      <c r="AI57" s="220">
        <v>0</v>
      </c>
      <c r="AJ57" s="220">
        <v>0</v>
      </c>
      <c r="AK57" s="220">
        <v>0</v>
      </c>
      <c r="AL57" s="220">
        <v>0</v>
      </c>
      <c r="AM57" s="220">
        <v>0</v>
      </c>
      <c r="AN57" s="220">
        <v>0</v>
      </c>
      <c r="AO57" s="220">
        <v>0</v>
      </c>
      <c r="AP57" s="220">
        <v>0</v>
      </c>
      <c r="AQ57" s="220">
        <v>0</v>
      </c>
      <c r="AR57" s="220">
        <v>0</v>
      </c>
      <c r="AS57" s="220">
        <v>0</v>
      </c>
      <c r="AT57" s="220">
        <v>0</v>
      </c>
      <c r="AU57" s="220">
        <v>0</v>
      </c>
      <c r="AV57" s="220">
        <v>0</v>
      </c>
      <c r="AW57" s="220">
        <v>0</v>
      </c>
      <c r="AX57" s="220">
        <v>0</v>
      </c>
      <c r="AY57" s="220">
        <v>0</v>
      </c>
      <c r="AZ57" s="220">
        <v>0</v>
      </c>
      <c r="BA57" s="220">
        <v>0</v>
      </c>
      <c r="BB57" s="220">
        <v>0</v>
      </c>
      <c r="BC57" s="220">
        <v>0</v>
      </c>
      <c r="BD57" s="220">
        <v>0</v>
      </c>
      <c r="BE57" s="220">
        <v>0</v>
      </c>
      <c r="BF57" s="220">
        <v>0</v>
      </c>
      <c r="BG57" s="220">
        <v>178</v>
      </c>
      <c r="BH57" s="220">
        <v>235</v>
      </c>
      <c r="BI57" s="220">
        <v>279</v>
      </c>
      <c r="BJ57" s="220">
        <v>319</v>
      </c>
      <c r="BK57" s="220">
        <v>356</v>
      </c>
      <c r="BL57" s="220">
        <v>388</v>
      </c>
      <c r="BM57" s="220">
        <v>411</v>
      </c>
      <c r="BN57" s="220">
        <v>420</v>
      </c>
      <c r="BO57" s="220">
        <v>417</v>
      </c>
      <c r="BP57" s="220">
        <v>405</v>
      </c>
      <c r="BQ57" s="220">
        <v>396</v>
      </c>
      <c r="BR57" s="220">
        <v>378</v>
      </c>
      <c r="BS57" s="220">
        <v>378</v>
      </c>
      <c r="BT57" s="220">
        <v>365</v>
      </c>
      <c r="BU57" s="220">
        <v>361</v>
      </c>
      <c r="BV57" s="220">
        <v>325</v>
      </c>
      <c r="BW57" s="220">
        <v>304</v>
      </c>
      <c r="BX57" s="220">
        <v>282</v>
      </c>
      <c r="BY57" s="220">
        <v>276</v>
      </c>
      <c r="BZ57" s="220">
        <v>279</v>
      </c>
      <c r="CA57" s="220">
        <v>288</v>
      </c>
      <c r="CB57" s="220">
        <v>300</v>
      </c>
      <c r="CC57" s="220">
        <v>307</v>
      </c>
      <c r="CD57" s="220">
        <v>305</v>
      </c>
      <c r="CE57" s="220">
        <v>297</v>
      </c>
      <c r="CF57" s="221">
        <v>298</v>
      </c>
    </row>
    <row r="58" spans="1:84" x14ac:dyDescent="0.35">
      <c r="B58" s="222" t="s">
        <v>353</v>
      </c>
      <c r="D58" s="220">
        <v>0</v>
      </c>
      <c r="E58" s="220">
        <v>0</v>
      </c>
      <c r="F58" s="220">
        <v>0</v>
      </c>
      <c r="G58" s="220">
        <v>0</v>
      </c>
      <c r="H58" s="220">
        <v>0</v>
      </c>
      <c r="I58" s="220">
        <v>0</v>
      </c>
      <c r="J58" s="220">
        <v>0</v>
      </c>
      <c r="K58" s="220">
        <v>0</v>
      </c>
      <c r="L58" s="220">
        <v>0</v>
      </c>
      <c r="M58" s="220">
        <v>0</v>
      </c>
      <c r="N58" s="220">
        <v>0</v>
      </c>
      <c r="O58" s="220">
        <v>0</v>
      </c>
      <c r="P58" s="220">
        <v>0</v>
      </c>
      <c r="Q58" s="220">
        <v>0</v>
      </c>
      <c r="R58" s="220">
        <v>0</v>
      </c>
      <c r="S58" s="220">
        <v>0</v>
      </c>
      <c r="T58" s="220">
        <v>0</v>
      </c>
      <c r="U58" s="220">
        <v>0</v>
      </c>
      <c r="V58" s="220">
        <v>0</v>
      </c>
      <c r="W58" s="220">
        <v>0</v>
      </c>
      <c r="X58" s="220">
        <v>0</v>
      </c>
      <c r="Y58" s="220">
        <v>0</v>
      </c>
      <c r="Z58" s="220">
        <v>0</v>
      </c>
      <c r="AA58" s="220">
        <v>0</v>
      </c>
      <c r="AB58" s="220">
        <v>0</v>
      </c>
      <c r="AC58" s="220">
        <v>0</v>
      </c>
      <c r="AD58" s="220">
        <v>0</v>
      </c>
      <c r="AE58" s="220">
        <v>0</v>
      </c>
      <c r="AF58" s="220">
        <v>0</v>
      </c>
      <c r="AG58" s="220">
        <v>0</v>
      </c>
      <c r="AH58" s="220">
        <v>0</v>
      </c>
      <c r="AI58" s="220">
        <v>0</v>
      </c>
      <c r="AJ58" s="220">
        <v>0</v>
      </c>
      <c r="AK58" s="220">
        <v>0</v>
      </c>
      <c r="AL58" s="220">
        <v>0</v>
      </c>
      <c r="AM58" s="220">
        <v>0</v>
      </c>
      <c r="AN58" s="220">
        <v>0</v>
      </c>
      <c r="AO58" s="220">
        <v>0</v>
      </c>
      <c r="AP58" s="220">
        <v>0</v>
      </c>
      <c r="AQ58" s="220">
        <v>0</v>
      </c>
      <c r="AR58" s="220">
        <v>0</v>
      </c>
      <c r="AS58" s="220">
        <v>0</v>
      </c>
      <c r="AT58" s="220">
        <v>0</v>
      </c>
      <c r="AU58" s="220">
        <v>0</v>
      </c>
      <c r="AV58" s="220">
        <v>0</v>
      </c>
      <c r="AW58" s="220">
        <v>0</v>
      </c>
      <c r="AX58" s="220">
        <v>0</v>
      </c>
      <c r="AY58" s="220">
        <v>0</v>
      </c>
      <c r="AZ58" s="220">
        <v>0</v>
      </c>
      <c r="BA58" s="220">
        <v>0</v>
      </c>
      <c r="BB58" s="220">
        <v>0</v>
      </c>
      <c r="BC58" s="220">
        <v>0</v>
      </c>
      <c r="BD58" s="220">
        <v>0</v>
      </c>
      <c r="BE58" s="220">
        <v>0</v>
      </c>
      <c r="BF58" s="220">
        <v>0</v>
      </c>
      <c r="BG58" s="220">
        <v>20</v>
      </c>
      <c r="BH58" s="220">
        <v>22</v>
      </c>
      <c r="BI58" s="220">
        <v>24</v>
      </c>
      <c r="BJ58" s="220">
        <v>26</v>
      </c>
      <c r="BK58" s="220">
        <v>28</v>
      </c>
      <c r="BL58" s="220">
        <v>30</v>
      </c>
      <c r="BM58" s="220">
        <v>31</v>
      </c>
      <c r="BN58" s="220">
        <v>30</v>
      </c>
      <c r="BO58" s="220">
        <v>26</v>
      </c>
      <c r="BP58" s="220">
        <v>22</v>
      </c>
      <c r="BQ58" s="220">
        <v>22</v>
      </c>
      <c r="BR58" s="220">
        <v>20</v>
      </c>
      <c r="BS58" s="220">
        <v>19</v>
      </c>
      <c r="BT58" s="220">
        <v>18</v>
      </c>
      <c r="BU58" s="220">
        <v>17</v>
      </c>
      <c r="BV58" s="220">
        <v>12</v>
      </c>
      <c r="BW58" s="220">
        <v>11</v>
      </c>
      <c r="BX58" s="220">
        <v>11</v>
      </c>
      <c r="BY58" s="220">
        <v>11</v>
      </c>
      <c r="BZ58" s="220">
        <v>10</v>
      </c>
      <c r="CA58" s="220">
        <v>11</v>
      </c>
      <c r="CB58" s="220">
        <v>11</v>
      </c>
      <c r="CC58" s="220">
        <v>12</v>
      </c>
      <c r="CD58" s="220">
        <v>13</v>
      </c>
      <c r="CE58" s="220">
        <v>13</v>
      </c>
      <c r="CF58" s="221">
        <v>13</v>
      </c>
    </row>
    <row r="59" spans="1:84" x14ac:dyDescent="0.35">
      <c r="B59" s="222" t="s">
        <v>354</v>
      </c>
      <c r="D59" s="220">
        <v>0</v>
      </c>
      <c r="E59" s="220">
        <v>0</v>
      </c>
      <c r="F59" s="220">
        <v>0</v>
      </c>
      <c r="G59" s="220">
        <v>0</v>
      </c>
      <c r="H59" s="220">
        <v>0</v>
      </c>
      <c r="I59" s="220">
        <v>0</v>
      </c>
      <c r="J59" s="220">
        <v>0</v>
      </c>
      <c r="K59" s="220">
        <v>0</v>
      </c>
      <c r="L59" s="220">
        <v>0</v>
      </c>
      <c r="M59" s="220">
        <v>0</v>
      </c>
      <c r="N59" s="220">
        <v>0</v>
      </c>
      <c r="O59" s="220">
        <v>0</v>
      </c>
      <c r="P59" s="220">
        <v>0</v>
      </c>
      <c r="Q59" s="220">
        <v>0</v>
      </c>
      <c r="R59" s="220">
        <v>0</v>
      </c>
      <c r="S59" s="220">
        <v>0</v>
      </c>
      <c r="T59" s="220">
        <v>0</v>
      </c>
      <c r="U59" s="220">
        <v>0</v>
      </c>
      <c r="V59" s="220">
        <v>0</v>
      </c>
      <c r="W59" s="220">
        <v>0</v>
      </c>
      <c r="X59" s="220">
        <v>0</v>
      </c>
      <c r="Y59" s="220">
        <v>0</v>
      </c>
      <c r="Z59" s="220">
        <v>0</v>
      </c>
      <c r="AA59" s="220">
        <v>0</v>
      </c>
      <c r="AB59" s="220">
        <v>0</v>
      </c>
      <c r="AC59" s="220">
        <v>0</v>
      </c>
      <c r="AD59" s="220">
        <v>0</v>
      </c>
      <c r="AE59" s="220">
        <v>0</v>
      </c>
      <c r="AF59" s="220">
        <v>0</v>
      </c>
      <c r="AG59" s="220">
        <v>0</v>
      </c>
      <c r="AH59" s="220">
        <v>0</v>
      </c>
      <c r="AI59" s="220">
        <v>0</v>
      </c>
      <c r="AJ59" s="220">
        <v>0</v>
      </c>
      <c r="AK59" s="220">
        <v>0</v>
      </c>
      <c r="AL59" s="220">
        <v>0</v>
      </c>
      <c r="AM59" s="220">
        <v>0</v>
      </c>
      <c r="AN59" s="220">
        <v>0</v>
      </c>
      <c r="AO59" s="220">
        <v>0</v>
      </c>
      <c r="AP59" s="220">
        <v>0</v>
      </c>
      <c r="AQ59" s="220">
        <v>0</v>
      </c>
      <c r="AR59" s="220">
        <v>0</v>
      </c>
      <c r="AS59" s="220">
        <v>0</v>
      </c>
      <c r="AT59" s="220">
        <v>0</v>
      </c>
      <c r="AU59" s="220">
        <v>0</v>
      </c>
      <c r="AV59" s="220">
        <v>0</v>
      </c>
      <c r="AW59" s="220">
        <v>0</v>
      </c>
      <c r="AX59" s="220">
        <v>0</v>
      </c>
      <c r="AY59" s="220">
        <v>0</v>
      </c>
      <c r="AZ59" s="220">
        <v>0</v>
      </c>
      <c r="BA59" s="220">
        <v>0</v>
      </c>
      <c r="BB59" s="220">
        <v>0</v>
      </c>
      <c r="BC59" s="220">
        <v>0</v>
      </c>
      <c r="BD59" s="220">
        <v>0</v>
      </c>
      <c r="BE59" s="220">
        <v>0</v>
      </c>
      <c r="BF59" s="220">
        <v>0</v>
      </c>
      <c r="BG59" s="220">
        <v>158</v>
      </c>
      <c r="BH59" s="220">
        <v>213</v>
      </c>
      <c r="BI59" s="220">
        <v>255</v>
      </c>
      <c r="BJ59" s="220">
        <v>292</v>
      </c>
      <c r="BK59" s="220">
        <v>327</v>
      </c>
      <c r="BL59" s="220">
        <v>357</v>
      </c>
      <c r="BM59" s="220">
        <v>381</v>
      </c>
      <c r="BN59" s="220">
        <v>390</v>
      </c>
      <c r="BO59" s="220">
        <v>391</v>
      </c>
      <c r="BP59" s="220">
        <v>383</v>
      </c>
      <c r="BQ59" s="220">
        <v>374</v>
      </c>
      <c r="BR59" s="220">
        <v>358</v>
      </c>
      <c r="BS59" s="220">
        <v>359</v>
      </c>
      <c r="BT59" s="220">
        <v>347</v>
      </c>
      <c r="BU59" s="220">
        <v>344</v>
      </c>
      <c r="BV59" s="220">
        <v>313</v>
      </c>
      <c r="BW59" s="220">
        <v>293</v>
      </c>
      <c r="BX59" s="220">
        <v>271</v>
      </c>
      <c r="BY59" s="220">
        <v>265</v>
      </c>
      <c r="BZ59" s="220">
        <v>269</v>
      </c>
      <c r="CA59" s="220">
        <v>277</v>
      </c>
      <c r="CB59" s="220">
        <v>288</v>
      </c>
      <c r="CC59" s="220">
        <v>295</v>
      </c>
      <c r="CD59" s="220">
        <v>292</v>
      </c>
      <c r="CE59" s="220">
        <v>284</v>
      </c>
      <c r="CF59" s="221">
        <v>285</v>
      </c>
    </row>
    <row r="60" spans="1:84" ht="26.25" customHeight="1" x14ac:dyDescent="0.35">
      <c r="B60" s="210" t="s">
        <v>391</v>
      </c>
      <c r="D60" s="220">
        <v>0</v>
      </c>
      <c r="E60" s="220">
        <v>0</v>
      </c>
      <c r="F60" s="220">
        <v>0</v>
      </c>
      <c r="G60" s="220">
        <v>0</v>
      </c>
      <c r="H60" s="220">
        <v>0</v>
      </c>
      <c r="I60" s="220">
        <v>0</v>
      </c>
      <c r="J60" s="220">
        <v>0</v>
      </c>
      <c r="K60" s="220">
        <v>0</v>
      </c>
      <c r="L60" s="220">
        <v>0</v>
      </c>
      <c r="M60" s="220">
        <v>0</v>
      </c>
      <c r="N60" s="220">
        <v>0</v>
      </c>
      <c r="O60" s="220">
        <v>0</v>
      </c>
      <c r="P60" s="220">
        <v>0</v>
      </c>
      <c r="Q60" s="220">
        <v>0</v>
      </c>
      <c r="R60" s="220">
        <v>0</v>
      </c>
      <c r="S60" s="220">
        <v>0</v>
      </c>
      <c r="T60" s="220">
        <v>0</v>
      </c>
      <c r="U60" s="220">
        <v>0</v>
      </c>
      <c r="V60" s="220">
        <v>0</v>
      </c>
      <c r="W60" s="220">
        <v>0</v>
      </c>
      <c r="X60" s="220">
        <v>0</v>
      </c>
      <c r="Y60" s="220">
        <v>0</v>
      </c>
      <c r="Z60" s="220">
        <v>0</v>
      </c>
      <c r="AA60" s="220">
        <v>0</v>
      </c>
      <c r="AB60" s="220">
        <v>0</v>
      </c>
      <c r="AC60" s="220">
        <v>7720</v>
      </c>
      <c r="AD60" s="220">
        <v>8850</v>
      </c>
      <c r="AE60" s="220">
        <v>10</v>
      </c>
      <c r="AF60" s="220">
        <v>0</v>
      </c>
      <c r="AG60" s="220">
        <v>0</v>
      </c>
      <c r="AH60" s="220">
        <v>9600</v>
      </c>
      <c r="AI60" s="220">
        <v>9600</v>
      </c>
      <c r="AJ60" s="220">
        <v>9800</v>
      </c>
      <c r="AK60" s="220">
        <v>10100</v>
      </c>
      <c r="AL60" s="220">
        <v>10200</v>
      </c>
      <c r="AM60" s="220">
        <v>10300</v>
      </c>
      <c r="AN60" s="220">
        <v>10500</v>
      </c>
      <c r="AO60" s="220">
        <v>10500</v>
      </c>
      <c r="AP60" s="220">
        <v>10700</v>
      </c>
      <c r="AQ60" s="220">
        <v>10700</v>
      </c>
      <c r="AR60" s="220">
        <v>10900</v>
      </c>
      <c r="AS60" s="220">
        <v>11200</v>
      </c>
      <c r="AT60" s="220">
        <v>11236</v>
      </c>
      <c r="AU60" s="220">
        <v>11432</v>
      </c>
      <c r="AV60" s="220">
        <v>11511</v>
      </c>
      <c r="AW60" s="220">
        <v>12209</v>
      </c>
      <c r="AX60" s="220">
        <v>12331</v>
      </c>
      <c r="AY60" s="220">
        <v>12418</v>
      </c>
      <c r="AZ60" s="220">
        <v>12861</v>
      </c>
      <c r="BA60" s="220">
        <v>12326</v>
      </c>
      <c r="BB60" s="220">
        <v>12442</v>
      </c>
      <c r="BC60" s="220">
        <v>11818</v>
      </c>
      <c r="BD60" s="220">
        <v>11896</v>
      </c>
      <c r="BE60" s="220">
        <v>12014</v>
      </c>
      <c r="BF60" s="220">
        <v>12002</v>
      </c>
      <c r="BG60" s="220">
        <v>12232</v>
      </c>
      <c r="BH60" s="220">
        <v>12302</v>
      </c>
      <c r="BI60" s="220">
        <v>12387</v>
      </c>
      <c r="BJ60" s="220">
        <v>12586</v>
      </c>
      <c r="BK60" s="220">
        <v>12728</v>
      </c>
      <c r="BL60" s="220">
        <v>11754</v>
      </c>
      <c r="BM60" s="220">
        <v>12123</v>
      </c>
      <c r="BN60" s="220">
        <v>12239</v>
      </c>
      <c r="BO60" s="220">
        <v>12335</v>
      </c>
      <c r="BP60" s="220">
        <v>12346</v>
      </c>
      <c r="BQ60" s="220">
        <v>12245</v>
      </c>
      <c r="BR60" s="220">
        <v>12459</v>
      </c>
      <c r="BS60" s="220">
        <v>12757</v>
      </c>
      <c r="BT60" s="220">
        <v>12642</v>
      </c>
      <c r="BU60" s="220">
        <v>12605</v>
      </c>
      <c r="BV60" s="220">
        <v>12570</v>
      </c>
      <c r="BW60" s="220">
        <v>12405</v>
      </c>
      <c r="BX60" s="220">
        <v>12275</v>
      </c>
      <c r="BY60" s="220">
        <v>12410</v>
      </c>
      <c r="BZ60" s="220">
        <v>12588</v>
      </c>
      <c r="CA60" s="220">
        <v>12633</v>
      </c>
      <c r="CB60" s="220">
        <v>12819</v>
      </c>
      <c r="CC60" s="220">
        <v>13022</v>
      </c>
      <c r="CD60" s="220">
        <v>12966</v>
      </c>
      <c r="CE60" s="220">
        <v>12856</v>
      </c>
      <c r="CF60" s="221">
        <v>13082</v>
      </c>
    </row>
    <row r="61" spans="1:84" x14ac:dyDescent="0.35">
      <c r="B61" s="210" t="s">
        <v>25</v>
      </c>
      <c r="D61" s="220">
        <v>0</v>
      </c>
      <c r="E61" s="220">
        <v>0</v>
      </c>
      <c r="F61" s="220">
        <v>0</v>
      </c>
      <c r="G61" s="220">
        <v>0</v>
      </c>
      <c r="H61" s="220">
        <v>0</v>
      </c>
      <c r="I61" s="220">
        <v>0</v>
      </c>
      <c r="J61" s="220">
        <v>0</v>
      </c>
      <c r="K61" s="220">
        <v>0</v>
      </c>
      <c r="L61" s="220">
        <v>0</v>
      </c>
      <c r="M61" s="220">
        <v>0</v>
      </c>
      <c r="N61" s="220">
        <v>0</v>
      </c>
      <c r="O61" s="220">
        <v>0</v>
      </c>
      <c r="P61" s="220">
        <v>0</v>
      </c>
      <c r="Q61" s="220">
        <v>0</v>
      </c>
      <c r="R61" s="220">
        <v>0</v>
      </c>
      <c r="S61" s="220">
        <v>0</v>
      </c>
      <c r="T61" s="220">
        <v>0</v>
      </c>
      <c r="U61" s="220">
        <v>0</v>
      </c>
      <c r="V61" s="220">
        <v>0</v>
      </c>
      <c r="W61" s="220">
        <v>0</v>
      </c>
      <c r="X61" s="220">
        <v>0</v>
      </c>
      <c r="Y61" s="220">
        <v>0</v>
      </c>
      <c r="Z61" s="220">
        <v>0</v>
      </c>
      <c r="AA61" s="220">
        <v>0</v>
      </c>
      <c r="AB61" s="220">
        <v>0</v>
      </c>
      <c r="AC61" s="220">
        <v>0</v>
      </c>
      <c r="AD61" s="220">
        <v>0</v>
      </c>
      <c r="AE61" s="220">
        <v>0</v>
      </c>
      <c r="AF61" s="220">
        <v>0</v>
      </c>
      <c r="AG61" s="220">
        <v>0</v>
      </c>
      <c r="AH61" s="220">
        <v>0</v>
      </c>
      <c r="AI61" s="220">
        <v>0</v>
      </c>
      <c r="AJ61" s="220">
        <v>0</v>
      </c>
      <c r="AK61" s="220">
        <v>0</v>
      </c>
      <c r="AL61" s="220">
        <v>0</v>
      </c>
      <c r="AM61" s="220">
        <v>0</v>
      </c>
      <c r="AN61" s="220">
        <v>0</v>
      </c>
      <c r="AO61" s="220">
        <v>0</v>
      </c>
      <c r="AP61" s="220">
        <v>0</v>
      </c>
      <c r="AQ61" s="220">
        <v>0</v>
      </c>
      <c r="AR61" s="220">
        <v>3013</v>
      </c>
      <c r="AS61" s="220">
        <v>2979</v>
      </c>
      <c r="AT61" s="220">
        <v>3735</v>
      </c>
      <c r="AU61" s="220">
        <v>3159</v>
      </c>
      <c r="AV61" s="220">
        <v>2996</v>
      </c>
      <c r="AW61" s="220">
        <v>2838</v>
      </c>
      <c r="AX61" s="220">
        <v>2801</v>
      </c>
      <c r="AY61" s="220">
        <v>2769</v>
      </c>
      <c r="AZ61" s="220">
        <v>2692</v>
      </c>
      <c r="BA61" s="220">
        <v>2623</v>
      </c>
      <c r="BB61" s="220">
        <v>2567</v>
      </c>
      <c r="BC61" s="220">
        <v>2471</v>
      </c>
      <c r="BD61" s="220">
        <v>2387</v>
      </c>
      <c r="BE61" s="220">
        <v>2371</v>
      </c>
      <c r="BF61" s="220">
        <v>2357</v>
      </c>
      <c r="BG61" s="220">
        <v>2335</v>
      </c>
      <c r="BH61" s="220">
        <v>2442</v>
      </c>
      <c r="BI61" s="220">
        <v>2426</v>
      </c>
      <c r="BJ61" s="220">
        <v>2510</v>
      </c>
      <c r="BK61" s="220">
        <v>2535</v>
      </c>
      <c r="BL61" s="220">
        <v>2592</v>
      </c>
      <c r="BM61" s="220">
        <v>2631</v>
      </c>
      <c r="BN61" s="220">
        <v>2633</v>
      </c>
      <c r="BO61" s="220">
        <v>2620</v>
      </c>
      <c r="BP61" s="220">
        <v>2544</v>
      </c>
      <c r="BQ61" s="220">
        <v>0</v>
      </c>
      <c r="BR61" s="220">
        <v>0</v>
      </c>
      <c r="BS61" s="220">
        <v>0</v>
      </c>
      <c r="BT61" s="220">
        <v>0</v>
      </c>
      <c r="BU61" s="220">
        <v>0</v>
      </c>
      <c r="BV61" s="220">
        <v>0</v>
      </c>
      <c r="BW61" s="220">
        <v>0</v>
      </c>
      <c r="BX61" s="220">
        <v>0</v>
      </c>
      <c r="BY61" s="220">
        <v>0</v>
      </c>
      <c r="BZ61" s="220">
        <v>0</v>
      </c>
      <c r="CA61" s="220">
        <v>0</v>
      </c>
      <c r="CB61" s="220">
        <v>0</v>
      </c>
      <c r="CC61" s="220">
        <v>0</v>
      </c>
      <c r="CD61" s="220">
        <v>0</v>
      </c>
      <c r="CE61" s="220">
        <v>0</v>
      </c>
      <c r="CF61" s="221">
        <v>0</v>
      </c>
    </row>
    <row r="62" spans="1:84" x14ac:dyDescent="0.35">
      <c r="B62" s="210" t="s">
        <v>272</v>
      </c>
      <c r="D62" s="220">
        <v>0</v>
      </c>
      <c r="E62" s="220">
        <v>0</v>
      </c>
      <c r="F62" s="220">
        <v>0</v>
      </c>
      <c r="G62" s="220">
        <v>0</v>
      </c>
      <c r="H62" s="220">
        <v>0</v>
      </c>
      <c r="I62" s="220">
        <v>0</v>
      </c>
      <c r="J62" s="220">
        <v>0</v>
      </c>
      <c r="K62" s="220">
        <v>0</v>
      </c>
      <c r="L62" s="220">
        <v>0</v>
      </c>
      <c r="M62" s="220">
        <v>0</v>
      </c>
      <c r="N62" s="220">
        <v>0</v>
      </c>
      <c r="O62" s="220">
        <v>0</v>
      </c>
      <c r="P62" s="220">
        <v>0</v>
      </c>
      <c r="Q62" s="220">
        <v>0</v>
      </c>
      <c r="R62" s="220">
        <v>0</v>
      </c>
      <c r="S62" s="220">
        <v>0</v>
      </c>
      <c r="T62" s="220">
        <v>0</v>
      </c>
      <c r="U62" s="220">
        <v>0</v>
      </c>
      <c r="V62" s="220">
        <v>0</v>
      </c>
      <c r="W62" s="220">
        <v>0</v>
      </c>
      <c r="X62" s="220">
        <v>0</v>
      </c>
      <c r="Y62" s="220">
        <v>0</v>
      </c>
      <c r="Z62" s="220">
        <v>0</v>
      </c>
      <c r="AA62" s="220">
        <v>0</v>
      </c>
      <c r="AB62" s="220">
        <v>0</v>
      </c>
      <c r="AC62" s="220">
        <v>0</v>
      </c>
      <c r="AD62" s="220">
        <v>0</v>
      </c>
      <c r="AE62" s="220">
        <v>0</v>
      </c>
      <c r="AF62" s="220">
        <v>0</v>
      </c>
      <c r="AG62" s="220">
        <v>0</v>
      </c>
      <c r="AH62" s="220">
        <v>0</v>
      </c>
      <c r="AI62" s="220">
        <v>0</v>
      </c>
      <c r="AJ62" s="220">
        <v>0</v>
      </c>
      <c r="AK62" s="220">
        <v>0</v>
      </c>
      <c r="AL62" s="220">
        <v>0</v>
      </c>
      <c r="AM62" s="220">
        <v>0</v>
      </c>
      <c r="AN62" s="220">
        <v>0</v>
      </c>
      <c r="AO62" s="220">
        <v>0</v>
      </c>
      <c r="AP62" s="220">
        <v>0</v>
      </c>
      <c r="AQ62" s="220">
        <v>0</v>
      </c>
      <c r="AR62" s="220">
        <v>0</v>
      </c>
      <c r="AS62" s="220">
        <v>0</v>
      </c>
      <c r="AT62" s="220">
        <v>0</v>
      </c>
      <c r="AU62" s="220">
        <v>0</v>
      </c>
      <c r="AV62" s="220">
        <v>310</v>
      </c>
      <c r="AW62" s="220">
        <v>358</v>
      </c>
      <c r="AX62" s="220">
        <v>404</v>
      </c>
      <c r="AY62" s="220">
        <v>455</v>
      </c>
      <c r="AZ62" s="220">
        <v>505</v>
      </c>
      <c r="BA62" s="220">
        <v>556</v>
      </c>
      <c r="BB62" s="220">
        <v>597</v>
      </c>
      <c r="BC62" s="220">
        <v>635</v>
      </c>
      <c r="BD62" s="220">
        <v>677</v>
      </c>
      <c r="BE62" s="220">
        <v>719</v>
      </c>
      <c r="BF62" s="220">
        <v>741</v>
      </c>
      <c r="BG62" s="220">
        <v>784</v>
      </c>
      <c r="BH62" s="220">
        <v>826</v>
      </c>
      <c r="BI62" s="220">
        <v>864</v>
      </c>
      <c r="BJ62" s="220">
        <v>903</v>
      </c>
      <c r="BK62" s="220">
        <v>949</v>
      </c>
      <c r="BL62" s="220">
        <v>991</v>
      </c>
      <c r="BM62" s="220">
        <v>1031</v>
      </c>
      <c r="BN62" s="220">
        <v>1055</v>
      </c>
      <c r="BO62" s="220">
        <v>1066</v>
      </c>
      <c r="BP62" s="220">
        <v>1079</v>
      </c>
      <c r="BQ62" s="220">
        <v>1079</v>
      </c>
      <c r="BR62" s="220">
        <v>1072</v>
      </c>
      <c r="BS62" s="220">
        <v>1046</v>
      </c>
      <c r="BT62" s="220">
        <v>965</v>
      </c>
      <c r="BU62" s="220">
        <v>839</v>
      </c>
      <c r="BV62" s="220">
        <v>745</v>
      </c>
      <c r="BW62" s="220">
        <v>673</v>
      </c>
      <c r="BX62" s="220">
        <v>533</v>
      </c>
      <c r="BY62" s="220">
        <v>492</v>
      </c>
      <c r="BZ62" s="220">
        <v>452</v>
      </c>
      <c r="CA62" s="220">
        <v>411</v>
      </c>
      <c r="CB62" s="220">
        <v>373</v>
      </c>
      <c r="CC62" s="220">
        <v>337</v>
      </c>
      <c r="CD62" s="220">
        <v>303</v>
      </c>
      <c r="CE62" s="220">
        <v>271</v>
      </c>
      <c r="CF62" s="221">
        <v>232</v>
      </c>
    </row>
    <row r="63" spans="1:84" x14ac:dyDescent="0.35">
      <c r="B63" s="222" t="s">
        <v>353</v>
      </c>
      <c r="D63" s="220">
        <v>0</v>
      </c>
      <c r="E63" s="220">
        <v>0</v>
      </c>
      <c r="F63" s="220">
        <v>0</v>
      </c>
      <c r="G63" s="220">
        <v>0</v>
      </c>
      <c r="H63" s="220">
        <v>0</v>
      </c>
      <c r="I63" s="220">
        <v>0</v>
      </c>
      <c r="J63" s="220">
        <v>0</v>
      </c>
      <c r="K63" s="220">
        <v>0</v>
      </c>
      <c r="L63" s="220">
        <v>0</v>
      </c>
      <c r="M63" s="220">
        <v>0</v>
      </c>
      <c r="N63" s="220">
        <v>0</v>
      </c>
      <c r="O63" s="220">
        <v>0</v>
      </c>
      <c r="P63" s="220">
        <v>0</v>
      </c>
      <c r="Q63" s="220">
        <v>0</v>
      </c>
      <c r="R63" s="220">
        <v>0</v>
      </c>
      <c r="S63" s="220">
        <v>0</v>
      </c>
      <c r="T63" s="220">
        <v>0</v>
      </c>
      <c r="U63" s="220">
        <v>0</v>
      </c>
      <c r="V63" s="220">
        <v>0</v>
      </c>
      <c r="W63" s="220">
        <v>0</v>
      </c>
      <c r="X63" s="220">
        <v>0</v>
      </c>
      <c r="Y63" s="220">
        <v>0</v>
      </c>
      <c r="Z63" s="220">
        <v>0</v>
      </c>
      <c r="AA63" s="220">
        <v>0</v>
      </c>
      <c r="AB63" s="220">
        <v>0</v>
      </c>
      <c r="AC63" s="220">
        <v>0</v>
      </c>
      <c r="AD63" s="220">
        <v>0</v>
      </c>
      <c r="AE63" s="220">
        <v>0</v>
      </c>
      <c r="AF63" s="220">
        <v>0</v>
      </c>
      <c r="AG63" s="220">
        <v>0</v>
      </c>
      <c r="AH63" s="220">
        <v>0</v>
      </c>
      <c r="AI63" s="220">
        <v>0</v>
      </c>
      <c r="AJ63" s="220">
        <v>0</v>
      </c>
      <c r="AK63" s="220">
        <v>0</v>
      </c>
      <c r="AL63" s="220">
        <v>0</v>
      </c>
      <c r="AM63" s="220">
        <v>0</v>
      </c>
      <c r="AN63" s="220">
        <v>0</v>
      </c>
      <c r="AO63" s="220">
        <v>0</v>
      </c>
      <c r="AP63" s="220">
        <v>0</v>
      </c>
      <c r="AQ63" s="220">
        <v>0</v>
      </c>
      <c r="AR63" s="220">
        <v>0</v>
      </c>
      <c r="AS63" s="220">
        <v>0</v>
      </c>
      <c r="AT63" s="220">
        <v>0</v>
      </c>
      <c r="AU63" s="220">
        <v>0</v>
      </c>
      <c r="AV63" s="220">
        <v>292</v>
      </c>
      <c r="AW63" s="220">
        <v>357</v>
      </c>
      <c r="AX63" s="220">
        <v>402</v>
      </c>
      <c r="AY63" s="220">
        <v>452</v>
      </c>
      <c r="AZ63" s="220">
        <v>503</v>
      </c>
      <c r="BA63" s="220">
        <v>555</v>
      </c>
      <c r="BB63" s="220">
        <v>595</v>
      </c>
      <c r="BC63" s="220">
        <v>632</v>
      </c>
      <c r="BD63" s="220">
        <v>674</v>
      </c>
      <c r="BE63" s="220">
        <v>715</v>
      </c>
      <c r="BF63" s="220">
        <v>736</v>
      </c>
      <c r="BG63" s="220">
        <v>779</v>
      </c>
      <c r="BH63" s="220">
        <v>821</v>
      </c>
      <c r="BI63" s="220">
        <v>859</v>
      </c>
      <c r="BJ63" s="220">
        <v>897</v>
      </c>
      <c r="BK63" s="220">
        <v>942</v>
      </c>
      <c r="BL63" s="220">
        <v>984</v>
      </c>
      <c r="BM63" s="220">
        <v>1023</v>
      </c>
      <c r="BN63" s="220">
        <v>1046</v>
      </c>
      <c r="BO63" s="220">
        <v>1057</v>
      </c>
      <c r="BP63" s="220">
        <v>1070</v>
      </c>
      <c r="BQ63" s="220">
        <v>1069</v>
      </c>
      <c r="BR63" s="220">
        <v>1062</v>
      </c>
      <c r="BS63" s="220">
        <v>1028</v>
      </c>
      <c r="BT63" s="220">
        <v>951</v>
      </c>
      <c r="BU63" s="220">
        <v>827</v>
      </c>
      <c r="BV63" s="220">
        <v>735</v>
      </c>
      <c r="BW63" s="220">
        <v>665</v>
      </c>
      <c r="BX63" s="220">
        <v>528</v>
      </c>
      <c r="BY63" s="220">
        <v>486</v>
      </c>
      <c r="BZ63" s="220">
        <v>447</v>
      </c>
      <c r="CA63" s="220">
        <v>406</v>
      </c>
      <c r="CB63" s="220">
        <v>368</v>
      </c>
      <c r="CC63" s="220">
        <v>333</v>
      </c>
      <c r="CD63" s="220">
        <v>299</v>
      </c>
      <c r="CE63" s="220">
        <v>268</v>
      </c>
      <c r="CF63" s="221">
        <v>228</v>
      </c>
    </row>
    <row r="64" spans="1:84" x14ac:dyDescent="0.35">
      <c r="B64" s="222" t="s">
        <v>354</v>
      </c>
      <c r="D64" s="220">
        <v>0</v>
      </c>
      <c r="E64" s="220">
        <v>0</v>
      </c>
      <c r="F64" s="220">
        <v>0</v>
      </c>
      <c r="G64" s="220">
        <v>0</v>
      </c>
      <c r="H64" s="220">
        <v>0</v>
      </c>
      <c r="I64" s="220">
        <v>0</v>
      </c>
      <c r="J64" s="220">
        <v>0</v>
      </c>
      <c r="K64" s="220">
        <v>0</v>
      </c>
      <c r="L64" s="220">
        <v>0</v>
      </c>
      <c r="M64" s="220">
        <v>0</v>
      </c>
      <c r="N64" s="220">
        <v>0</v>
      </c>
      <c r="O64" s="220">
        <v>0</v>
      </c>
      <c r="P64" s="220">
        <v>0</v>
      </c>
      <c r="Q64" s="220">
        <v>0</v>
      </c>
      <c r="R64" s="220">
        <v>0</v>
      </c>
      <c r="S64" s="220">
        <v>0</v>
      </c>
      <c r="T64" s="220">
        <v>0</v>
      </c>
      <c r="U64" s="220">
        <v>0</v>
      </c>
      <c r="V64" s="220">
        <v>0</v>
      </c>
      <c r="W64" s="220">
        <v>0</v>
      </c>
      <c r="X64" s="220">
        <v>0</v>
      </c>
      <c r="Y64" s="220">
        <v>0</v>
      </c>
      <c r="Z64" s="220">
        <v>0</v>
      </c>
      <c r="AA64" s="220">
        <v>0</v>
      </c>
      <c r="AB64" s="220">
        <v>0</v>
      </c>
      <c r="AC64" s="220">
        <v>0</v>
      </c>
      <c r="AD64" s="220">
        <v>0</v>
      </c>
      <c r="AE64" s="220">
        <v>0</v>
      </c>
      <c r="AF64" s="220">
        <v>0</v>
      </c>
      <c r="AG64" s="220">
        <v>0</v>
      </c>
      <c r="AH64" s="220">
        <v>0</v>
      </c>
      <c r="AI64" s="220">
        <v>0</v>
      </c>
      <c r="AJ64" s="220">
        <v>0</v>
      </c>
      <c r="AK64" s="220">
        <v>0</v>
      </c>
      <c r="AL64" s="220">
        <v>0</v>
      </c>
      <c r="AM64" s="220">
        <v>0</v>
      </c>
      <c r="AN64" s="220">
        <v>0</v>
      </c>
      <c r="AO64" s="220">
        <v>0</v>
      </c>
      <c r="AP64" s="220">
        <v>0</v>
      </c>
      <c r="AQ64" s="220">
        <v>0</v>
      </c>
      <c r="AR64" s="220">
        <v>0</v>
      </c>
      <c r="AS64" s="220">
        <v>0</v>
      </c>
      <c r="AT64" s="220">
        <v>0</v>
      </c>
      <c r="AU64" s="220">
        <v>0</v>
      </c>
      <c r="AV64" s="220">
        <v>18</v>
      </c>
      <c r="AW64" s="220">
        <v>1</v>
      </c>
      <c r="AX64" s="220">
        <v>2</v>
      </c>
      <c r="AY64" s="220">
        <v>3</v>
      </c>
      <c r="AZ64" s="220">
        <v>2</v>
      </c>
      <c r="BA64" s="220">
        <v>1</v>
      </c>
      <c r="BB64" s="220">
        <v>2</v>
      </c>
      <c r="BC64" s="220">
        <v>3</v>
      </c>
      <c r="BD64" s="220">
        <v>3</v>
      </c>
      <c r="BE64" s="220">
        <v>4</v>
      </c>
      <c r="BF64" s="220">
        <v>5</v>
      </c>
      <c r="BG64" s="220">
        <v>5</v>
      </c>
      <c r="BH64" s="220">
        <v>5</v>
      </c>
      <c r="BI64" s="220">
        <v>5</v>
      </c>
      <c r="BJ64" s="220">
        <v>6</v>
      </c>
      <c r="BK64" s="220">
        <v>6</v>
      </c>
      <c r="BL64" s="220">
        <v>7</v>
      </c>
      <c r="BM64" s="220">
        <v>8</v>
      </c>
      <c r="BN64" s="220">
        <v>9</v>
      </c>
      <c r="BO64" s="220">
        <v>9</v>
      </c>
      <c r="BP64" s="220">
        <v>9</v>
      </c>
      <c r="BQ64" s="220">
        <v>10</v>
      </c>
      <c r="BR64" s="220">
        <v>10</v>
      </c>
      <c r="BS64" s="220">
        <v>18</v>
      </c>
      <c r="BT64" s="220">
        <v>15</v>
      </c>
      <c r="BU64" s="220">
        <v>12</v>
      </c>
      <c r="BV64" s="220">
        <v>10</v>
      </c>
      <c r="BW64" s="220">
        <v>8</v>
      </c>
      <c r="BX64" s="220">
        <v>6</v>
      </c>
      <c r="BY64" s="220">
        <v>5</v>
      </c>
      <c r="BZ64" s="220">
        <v>5</v>
      </c>
      <c r="CA64" s="220">
        <v>5</v>
      </c>
      <c r="CB64" s="220">
        <v>4</v>
      </c>
      <c r="CC64" s="220">
        <v>4</v>
      </c>
      <c r="CD64" s="220">
        <v>4</v>
      </c>
      <c r="CE64" s="220">
        <v>4</v>
      </c>
      <c r="CF64" s="221">
        <v>3</v>
      </c>
    </row>
    <row r="65" spans="2:84" ht="26.25" customHeight="1" x14ac:dyDescent="0.35">
      <c r="B65" s="210" t="s">
        <v>379</v>
      </c>
      <c r="D65" s="220">
        <v>0</v>
      </c>
      <c r="E65" s="220">
        <v>0</v>
      </c>
      <c r="F65" s="220">
        <v>0</v>
      </c>
      <c r="G65" s="220">
        <v>0</v>
      </c>
      <c r="H65" s="220">
        <v>0</v>
      </c>
      <c r="I65" s="220">
        <v>0</v>
      </c>
      <c r="J65" s="220">
        <v>0</v>
      </c>
      <c r="K65" s="220">
        <v>0</v>
      </c>
      <c r="L65" s="220">
        <v>0</v>
      </c>
      <c r="M65" s="220">
        <v>0</v>
      </c>
      <c r="N65" s="220">
        <v>0</v>
      </c>
      <c r="O65" s="220">
        <v>0</v>
      </c>
      <c r="P65" s="220">
        <v>0</v>
      </c>
      <c r="Q65" s="220">
        <v>0</v>
      </c>
      <c r="R65" s="220">
        <v>0</v>
      </c>
      <c r="S65" s="220">
        <v>0</v>
      </c>
      <c r="T65" s="220">
        <v>0</v>
      </c>
      <c r="U65" s="220">
        <v>0</v>
      </c>
      <c r="V65" s="220">
        <v>0</v>
      </c>
      <c r="W65" s="220">
        <v>0</v>
      </c>
      <c r="X65" s="220">
        <v>0</v>
      </c>
      <c r="Y65" s="220">
        <v>0</v>
      </c>
      <c r="Z65" s="220">
        <v>0</v>
      </c>
      <c r="AA65" s="220">
        <v>0</v>
      </c>
      <c r="AB65" s="220">
        <v>0</v>
      </c>
      <c r="AC65" s="220">
        <v>0</v>
      </c>
      <c r="AD65" s="220">
        <v>0</v>
      </c>
      <c r="AE65" s="220">
        <v>0</v>
      </c>
      <c r="AF65" s="220">
        <v>0</v>
      </c>
      <c r="AG65" s="220">
        <v>0</v>
      </c>
      <c r="AH65" s="220">
        <v>0</v>
      </c>
      <c r="AI65" s="220">
        <v>0</v>
      </c>
      <c r="AJ65" s="220">
        <v>0</v>
      </c>
      <c r="AK65" s="220">
        <v>0</v>
      </c>
      <c r="AL65" s="220">
        <v>0</v>
      </c>
      <c r="AM65" s="220">
        <v>0</v>
      </c>
      <c r="AN65" s="220">
        <v>0</v>
      </c>
      <c r="AO65" s="220">
        <v>0</v>
      </c>
      <c r="AP65" s="220">
        <v>0</v>
      </c>
      <c r="AQ65" s="220">
        <v>0</v>
      </c>
      <c r="AR65" s="220">
        <v>2178</v>
      </c>
      <c r="AS65" s="220">
        <v>2116</v>
      </c>
      <c r="AT65" s="220">
        <v>2076</v>
      </c>
      <c r="AU65" s="220">
        <v>1981</v>
      </c>
      <c r="AV65" s="220">
        <v>1929</v>
      </c>
      <c r="AW65" s="220">
        <v>1955</v>
      </c>
      <c r="AX65" s="220">
        <v>1937</v>
      </c>
      <c r="AY65" s="220">
        <v>1917</v>
      </c>
      <c r="AZ65" s="220">
        <v>1886</v>
      </c>
      <c r="BA65" s="220">
        <v>1844</v>
      </c>
      <c r="BB65" s="220">
        <v>1798</v>
      </c>
      <c r="BC65" s="220">
        <v>1726</v>
      </c>
      <c r="BD65" s="220">
        <v>1664</v>
      </c>
      <c r="BE65" s="220">
        <v>1637</v>
      </c>
      <c r="BF65" s="220">
        <v>1612</v>
      </c>
      <c r="BG65" s="220">
        <v>1546</v>
      </c>
      <c r="BH65" s="220">
        <v>1554</v>
      </c>
      <c r="BI65" s="220">
        <v>1491</v>
      </c>
      <c r="BJ65" s="220">
        <v>1503</v>
      </c>
      <c r="BK65" s="220">
        <v>1509</v>
      </c>
      <c r="BL65" s="220">
        <v>1541</v>
      </c>
      <c r="BM65" s="220">
        <v>1566</v>
      </c>
      <c r="BN65" s="220">
        <v>1574</v>
      </c>
      <c r="BO65" s="220">
        <v>1576</v>
      </c>
      <c r="BP65" s="220">
        <v>1551</v>
      </c>
      <c r="BQ65" s="220">
        <v>1505</v>
      </c>
      <c r="BR65" s="220">
        <v>1464</v>
      </c>
      <c r="BS65" s="220">
        <v>1417</v>
      </c>
      <c r="BT65" s="220">
        <v>1364</v>
      </c>
      <c r="BU65" s="220">
        <v>1308</v>
      </c>
      <c r="BV65" s="220">
        <v>1248</v>
      </c>
      <c r="BW65" s="220">
        <v>1207</v>
      </c>
      <c r="BX65" s="220">
        <v>1165</v>
      </c>
      <c r="BY65" s="220">
        <v>1134</v>
      </c>
      <c r="BZ65" s="220">
        <v>1121</v>
      </c>
      <c r="CA65" s="220">
        <v>1137</v>
      </c>
      <c r="CB65" s="220">
        <v>1148</v>
      </c>
      <c r="CC65" s="220">
        <v>1144</v>
      </c>
      <c r="CD65" s="220">
        <v>1123</v>
      </c>
      <c r="CE65" s="220">
        <v>1074</v>
      </c>
      <c r="CF65" s="221">
        <v>1028</v>
      </c>
    </row>
    <row r="66" spans="2:84" x14ac:dyDescent="0.35">
      <c r="B66" s="210" t="s">
        <v>380</v>
      </c>
      <c r="D66" s="220">
        <v>0</v>
      </c>
      <c r="E66" s="220">
        <v>0</v>
      </c>
      <c r="F66" s="220">
        <v>0</v>
      </c>
      <c r="G66" s="220">
        <v>0</v>
      </c>
      <c r="H66" s="220">
        <v>0</v>
      </c>
      <c r="I66" s="220">
        <v>0</v>
      </c>
      <c r="J66" s="220">
        <v>0</v>
      </c>
      <c r="K66" s="220">
        <v>0</v>
      </c>
      <c r="L66" s="220">
        <v>0</v>
      </c>
      <c r="M66" s="220">
        <v>0</v>
      </c>
      <c r="N66" s="220">
        <v>0</v>
      </c>
      <c r="O66" s="220">
        <v>0</v>
      </c>
      <c r="P66" s="220">
        <v>0</v>
      </c>
      <c r="Q66" s="220">
        <v>0</v>
      </c>
      <c r="R66" s="220">
        <v>0</v>
      </c>
      <c r="S66" s="220">
        <v>0</v>
      </c>
      <c r="T66" s="220">
        <v>0</v>
      </c>
      <c r="U66" s="220">
        <v>0</v>
      </c>
      <c r="V66" s="220">
        <v>0</v>
      </c>
      <c r="W66" s="220">
        <v>0</v>
      </c>
      <c r="X66" s="220">
        <v>0</v>
      </c>
      <c r="Y66" s="220">
        <v>0</v>
      </c>
      <c r="Z66" s="220">
        <v>0</v>
      </c>
      <c r="AA66" s="220">
        <v>0</v>
      </c>
      <c r="AB66" s="220">
        <v>0</v>
      </c>
      <c r="AC66" s="220">
        <v>0</v>
      </c>
      <c r="AD66" s="220">
        <v>0</v>
      </c>
      <c r="AE66" s="220">
        <v>0</v>
      </c>
      <c r="AF66" s="220">
        <v>0</v>
      </c>
      <c r="AG66" s="220">
        <v>0</v>
      </c>
      <c r="AH66" s="220">
        <v>43</v>
      </c>
      <c r="AI66" s="220">
        <v>51</v>
      </c>
      <c r="AJ66" s="220">
        <v>54</v>
      </c>
      <c r="AK66" s="220">
        <v>58</v>
      </c>
      <c r="AL66" s="220">
        <v>62</v>
      </c>
      <c r="AM66" s="220">
        <v>67</v>
      </c>
      <c r="AN66" s="220">
        <v>81</v>
      </c>
      <c r="AO66" s="220">
        <v>96</v>
      </c>
      <c r="AP66" s="220">
        <v>118</v>
      </c>
      <c r="AQ66" s="220">
        <v>143</v>
      </c>
      <c r="AR66" s="220">
        <v>168</v>
      </c>
      <c r="AS66" s="220">
        <v>197</v>
      </c>
      <c r="AT66" s="220">
        <v>230</v>
      </c>
      <c r="AU66" s="220">
        <v>259</v>
      </c>
      <c r="AV66" s="220">
        <v>281</v>
      </c>
      <c r="AW66" s="220">
        <v>299</v>
      </c>
      <c r="AX66" s="220">
        <v>306</v>
      </c>
      <c r="AY66" s="220">
        <v>272</v>
      </c>
      <c r="AZ66" s="220">
        <v>215</v>
      </c>
      <c r="BA66" s="220">
        <v>152</v>
      </c>
      <c r="BB66" s="220">
        <v>83</v>
      </c>
      <c r="BC66" s="220">
        <v>26</v>
      </c>
      <c r="BD66" s="220">
        <v>7</v>
      </c>
      <c r="BE66" s="220">
        <v>2</v>
      </c>
      <c r="BF66" s="220">
        <v>0</v>
      </c>
      <c r="BG66" s="220">
        <v>0</v>
      </c>
      <c r="BH66" s="220">
        <v>0</v>
      </c>
      <c r="BI66" s="220">
        <v>0</v>
      </c>
      <c r="BJ66" s="220">
        <v>0</v>
      </c>
      <c r="BK66" s="220">
        <v>0</v>
      </c>
      <c r="BL66" s="220">
        <v>0</v>
      </c>
      <c r="BM66" s="220">
        <v>0</v>
      </c>
      <c r="BN66" s="220">
        <v>0</v>
      </c>
      <c r="BO66" s="220">
        <v>0</v>
      </c>
      <c r="BP66" s="220">
        <v>0</v>
      </c>
      <c r="BQ66" s="220">
        <v>0</v>
      </c>
      <c r="BR66" s="220">
        <v>0</v>
      </c>
      <c r="BS66" s="220">
        <v>0</v>
      </c>
      <c r="BT66" s="220">
        <v>0</v>
      </c>
      <c r="BU66" s="220">
        <v>0</v>
      </c>
      <c r="BV66" s="220">
        <v>0</v>
      </c>
      <c r="BW66" s="220">
        <v>0</v>
      </c>
      <c r="BX66" s="220">
        <v>0</v>
      </c>
      <c r="BY66" s="220">
        <v>0</v>
      </c>
      <c r="BZ66" s="220">
        <v>0</v>
      </c>
      <c r="CA66" s="220">
        <v>0</v>
      </c>
      <c r="CB66" s="220">
        <v>0</v>
      </c>
      <c r="CC66" s="220">
        <v>0</v>
      </c>
      <c r="CD66" s="220">
        <v>0</v>
      </c>
      <c r="CE66" s="220">
        <v>0</v>
      </c>
      <c r="CF66" s="221">
        <v>0</v>
      </c>
    </row>
    <row r="67" spans="2:84" x14ac:dyDescent="0.35">
      <c r="B67" s="222" t="s">
        <v>353</v>
      </c>
      <c r="D67" s="220">
        <v>0</v>
      </c>
      <c r="E67" s="220">
        <v>0</v>
      </c>
      <c r="F67" s="220">
        <v>0</v>
      </c>
      <c r="G67" s="220">
        <v>0</v>
      </c>
      <c r="H67" s="220">
        <v>0</v>
      </c>
      <c r="I67" s="220">
        <v>0</v>
      </c>
      <c r="J67" s="220">
        <v>0</v>
      </c>
      <c r="K67" s="220">
        <v>0</v>
      </c>
      <c r="L67" s="220">
        <v>0</v>
      </c>
      <c r="M67" s="220">
        <v>0</v>
      </c>
      <c r="N67" s="220">
        <v>0</v>
      </c>
      <c r="O67" s="220">
        <v>0</v>
      </c>
      <c r="P67" s="220">
        <v>0</v>
      </c>
      <c r="Q67" s="220">
        <v>0</v>
      </c>
      <c r="R67" s="220">
        <v>0</v>
      </c>
      <c r="S67" s="220">
        <v>0</v>
      </c>
      <c r="T67" s="220">
        <v>0</v>
      </c>
      <c r="U67" s="220">
        <v>0</v>
      </c>
      <c r="V67" s="220">
        <v>0</v>
      </c>
      <c r="W67" s="220">
        <v>0</v>
      </c>
      <c r="X67" s="220">
        <v>0</v>
      </c>
      <c r="Y67" s="220">
        <v>0</v>
      </c>
      <c r="Z67" s="220">
        <v>0</v>
      </c>
      <c r="AA67" s="220">
        <v>0</v>
      </c>
      <c r="AB67" s="220">
        <v>0</v>
      </c>
      <c r="AC67" s="220">
        <v>0</v>
      </c>
      <c r="AD67" s="220">
        <v>0</v>
      </c>
      <c r="AE67" s="220">
        <v>0</v>
      </c>
      <c r="AF67" s="220">
        <v>0</v>
      </c>
      <c r="AG67" s="220">
        <v>0</v>
      </c>
      <c r="AH67" s="220">
        <v>0</v>
      </c>
      <c r="AI67" s="220">
        <v>0</v>
      </c>
      <c r="AJ67" s="220">
        <v>0</v>
      </c>
      <c r="AK67" s="220">
        <v>0</v>
      </c>
      <c r="AL67" s="220">
        <v>0</v>
      </c>
      <c r="AM67" s="220">
        <v>0</v>
      </c>
      <c r="AN67" s="220">
        <v>79</v>
      </c>
      <c r="AO67" s="220">
        <v>96</v>
      </c>
      <c r="AP67" s="220">
        <v>118</v>
      </c>
      <c r="AQ67" s="220">
        <v>141</v>
      </c>
      <c r="AR67" s="220">
        <v>166</v>
      </c>
      <c r="AS67" s="220">
        <v>195</v>
      </c>
      <c r="AT67" s="220">
        <v>226</v>
      </c>
      <c r="AU67" s="220">
        <v>255</v>
      </c>
      <c r="AV67" s="220">
        <v>275</v>
      </c>
      <c r="AW67" s="220">
        <v>291</v>
      </c>
      <c r="AX67" s="220">
        <v>299</v>
      </c>
      <c r="AY67" s="220">
        <v>266</v>
      </c>
      <c r="AZ67" s="220">
        <v>210</v>
      </c>
      <c r="BA67" s="220">
        <v>148</v>
      </c>
      <c r="BB67" s="220">
        <v>78</v>
      </c>
      <c r="BC67" s="220">
        <v>26</v>
      </c>
      <c r="BD67" s="220">
        <v>7</v>
      </c>
      <c r="BE67" s="220">
        <v>2</v>
      </c>
      <c r="BF67" s="220">
        <v>0</v>
      </c>
      <c r="BG67" s="220">
        <v>0</v>
      </c>
      <c r="BH67" s="220">
        <v>0</v>
      </c>
      <c r="BI67" s="220">
        <v>0</v>
      </c>
      <c r="BJ67" s="220">
        <v>0</v>
      </c>
      <c r="BK67" s="220">
        <v>0</v>
      </c>
      <c r="BL67" s="220">
        <v>0</v>
      </c>
      <c r="BM67" s="220">
        <v>0</v>
      </c>
      <c r="BN67" s="220">
        <v>0</v>
      </c>
      <c r="BO67" s="220">
        <v>0</v>
      </c>
      <c r="BP67" s="220">
        <v>0</v>
      </c>
      <c r="BQ67" s="220">
        <v>0</v>
      </c>
      <c r="BR67" s="220">
        <v>0</v>
      </c>
      <c r="BS67" s="220">
        <v>0</v>
      </c>
      <c r="BT67" s="220">
        <v>0</v>
      </c>
      <c r="BU67" s="220">
        <v>0</v>
      </c>
      <c r="BV67" s="220">
        <v>0</v>
      </c>
      <c r="BW67" s="220">
        <v>0</v>
      </c>
      <c r="BX67" s="220">
        <v>0</v>
      </c>
      <c r="BY67" s="220">
        <v>0</v>
      </c>
      <c r="BZ67" s="220">
        <v>0</v>
      </c>
      <c r="CA67" s="220">
        <v>0</v>
      </c>
      <c r="CB67" s="220">
        <v>0</v>
      </c>
      <c r="CC67" s="220">
        <v>0</v>
      </c>
      <c r="CD67" s="220">
        <v>0</v>
      </c>
      <c r="CE67" s="220">
        <v>0</v>
      </c>
      <c r="CF67" s="221">
        <v>0</v>
      </c>
    </row>
    <row r="68" spans="2:84" x14ac:dyDescent="0.35">
      <c r="B68" s="222" t="s">
        <v>359</v>
      </c>
      <c r="D68" s="220">
        <v>0</v>
      </c>
      <c r="E68" s="220">
        <v>0</v>
      </c>
      <c r="F68" s="220">
        <v>0</v>
      </c>
      <c r="G68" s="220">
        <v>0</v>
      </c>
      <c r="H68" s="220">
        <v>0</v>
      </c>
      <c r="I68" s="220">
        <v>0</v>
      </c>
      <c r="J68" s="220">
        <v>0</v>
      </c>
      <c r="K68" s="220">
        <v>0</v>
      </c>
      <c r="L68" s="220">
        <v>0</v>
      </c>
      <c r="M68" s="220">
        <v>0</v>
      </c>
      <c r="N68" s="220">
        <v>0</v>
      </c>
      <c r="O68" s="220">
        <v>0</v>
      </c>
      <c r="P68" s="220">
        <v>0</v>
      </c>
      <c r="Q68" s="220">
        <v>0</v>
      </c>
      <c r="R68" s="220">
        <v>0</v>
      </c>
      <c r="S68" s="220">
        <v>0</v>
      </c>
      <c r="T68" s="220">
        <v>0</v>
      </c>
      <c r="U68" s="220">
        <v>0</v>
      </c>
      <c r="V68" s="220">
        <v>0</v>
      </c>
      <c r="W68" s="220">
        <v>0</v>
      </c>
      <c r="X68" s="220">
        <v>0</v>
      </c>
      <c r="Y68" s="220">
        <v>0</v>
      </c>
      <c r="Z68" s="220">
        <v>0</v>
      </c>
      <c r="AA68" s="220">
        <v>0</v>
      </c>
      <c r="AB68" s="220">
        <v>0</v>
      </c>
      <c r="AC68" s="220">
        <v>0</v>
      </c>
      <c r="AD68" s="220">
        <v>0</v>
      </c>
      <c r="AE68" s="220">
        <v>0</v>
      </c>
      <c r="AF68" s="220">
        <v>0</v>
      </c>
      <c r="AG68" s="220">
        <v>0</v>
      </c>
      <c r="AH68" s="220">
        <v>0</v>
      </c>
      <c r="AI68" s="220">
        <v>0</v>
      </c>
      <c r="AJ68" s="220">
        <v>0</v>
      </c>
      <c r="AK68" s="220">
        <v>0</v>
      </c>
      <c r="AL68" s="220">
        <v>0</v>
      </c>
      <c r="AM68" s="220">
        <v>0</v>
      </c>
      <c r="AN68" s="220">
        <v>2</v>
      </c>
      <c r="AO68" s="220">
        <v>0</v>
      </c>
      <c r="AP68" s="220">
        <v>0</v>
      </c>
      <c r="AQ68" s="220">
        <v>2</v>
      </c>
      <c r="AR68" s="220">
        <v>2</v>
      </c>
      <c r="AS68" s="220">
        <v>2</v>
      </c>
      <c r="AT68" s="220">
        <v>3</v>
      </c>
      <c r="AU68" s="220">
        <v>4</v>
      </c>
      <c r="AV68" s="220">
        <v>5</v>
      </c>
      <c r="AW68" s="220">
        <v>8</v>
      </c>
      <c r="AX68" s="220">
        <v>7</v>
      </c>
      <c r="AY68" s="220">
        <v>6</v>
      </c>
      <c r="AZ68" s="220">
        <v>5</v>
      </c>
      <c r="BA68" s="220">
        <v>4</v>
      </c>
      <c r="BB68" s="220">
        <v>5</v>
      </c>
      <c r="BC68" s="220">
        <v>0</v>
      </c>
      <c r="BD68" s="220">
        <v>0</v>
      </c>
      <c r="BE68" s="220">
        <v>0</v>
      </c>
      <c r="BF68" s="220">
        <v>0</v>
      </c>
      <c r="BG68" s="220">
        <v>0</v>
      </c>
      <c r="BH68" s="220">
        <v>0</v>
      </c>
      <c r="BI68" s="220">
        <v>0</v>
      </c>
      <c r="BJ68" s="220">
        <v>0</v>
      </c>
      <c r="BK68" s="220">
        <v>0</v>
      </c>
      <c r="BL68" s="220">
        <v>0</v>
      </c>
      <c r="BM68" s="220">
        <v>0</v>
      </c>
      <c r="BN68" s="220">
        <v>0</v>
      </c>
      <c r="BO68" s="220">
        <v>0</v>
      </c>
      <c r="BP68" s="220">
        <v>0</v>
      </c>
      <c r="BQ68" s="220">
        <v>0</v>
      </c>
      <c r="BR68" s="220">
        <v>0</v>
      </c>
      <c r="BS68" s="220">
        <v>0</v>
      </c>
      <c r="BT68" s="220">
        <v>0</v>
      </c>
      <c r="BU68" s="220">
        <v>0</v>
      </c>
      <c r="BV68" s="220">
        <v>0</v>
      </c>
      <c r="BW68" s="220">
        <v>0</v>
      </c>
      <c r="BX68" s="220">
        <v>0</v>
      </c>
      <c r="BY68" s="220">
        <v>0</v>
      </c>
      <c r="BZ68" s="220">
        <v>0</v>
      </c>
      <c r="CA68" s="220">
        <v>0</v>
      </c>
      <c r="CB68" s="220">
        <v>0</v>
      </c>
      <c r="CC68" s="220">
        <v>0</v>
      </c>
      <c r="CD68" s="220">
        <v>0</v>
      </c>
      <c r="CE68" s="220">
        <v>0</v>
      </c>
      <c r="CF68" s="221">
        <v>0</v>
      </c>
    </row>
    <row r="69" spans="2:84" x14ac:dyDescent="0.35">
      <c r="B69" s="210" t="s">
        <v>360</v>
      </c>
      <c r="D69" s="220">
        <v>0</v>
      </c>
      <c r="E69" s="220">
        <v>0</v>
      </c>
      <c r="F69" s="220">
        <v>0</v>
      </c>
      <c r="G69" s="220">
        <v>0</v>
      </c>
      <c r="H69" s="220">
        <v>0</v>
      </c>
      <c r="I69" s="220">
        <v>0</v>
      </c>
      <c r="J69" s="220">
        <v>0</v>
      </c>
      <c r="K69" s="220">
        <v>0</v>
      </c>
      <c r="L69" s="220">
        <v>0</v>
      </c>
      <c r="M69" s="220">
        <v>0</v>
      </c>
      <c r="N69" s="220">
        <v>0</v>
      </c>
      <c r="O69" s="220">
        <v>0</v>
      </c>
      <c r="P69" s="220">
        <v>0</v>
      </c>
      <c r="Q69" s="220">
        <v>0</v>
      </c>
      <c r="R69" s="220">
        <v>0</v>
      </c>
      <c r="S69" s="220">
        <v>0</v>
      </c>
      <c r="T69" s="220">
        <v>0</v>
      </c>
      <c r="U69" s="220">
        <v>0</v>
      </c>
      <c r="V69" s="220">
        <v>0</v>
      </c>
      <c r="W69" s="220">
        <v>0</v>
      </c>
      <c r="X69" s="220">
        <v>0</v>
      </c>
      <c r="Y69" s="220">
        <v>0</v>
      </c>
      <c r="Z69" s="220">
        <v>0</v>
      </c>
      <c r="AA69" s="220">
        <v>0</v>
      </c>
      <c r="AB69" s="220">
        <v>0</v>
      </c>
      <c r="AC69" s="220">
        <v>0</v>
      </c>
      <c r="AD69" s="220">
        <v>0</v>
      </c>
      <c r="AE69" s="220">
        <v>0</v>
      </c>
      <c r="AF69" s="220">
        <v>0</v>
      </c>
      <c r="AG69" s="220">
        <v>0</v>
      </c>
      <c r="AH69" s="220">
        <v>0</v>
      </c>
      <c r="AI69" s="220">
        <v>0</v>
      </c>
      <c r="AJ69" s="220">
        <v>0</v>
      </c>
      <c r="AK69" s="220">
        <v>0</v>
      </c>
      <c r="AL69" s="220">
        <v>0</v>
      </c>
      <c r="AM69" s="220">
        <v>0</v>
      </c>
      <c r="AN69" s="220">
        <v>0</v>
      </c>
      <c r="AO69" s="220">
        <v>0</v>
      </c>
      <c r="AP69" s="220">
        <v>0</v>
      </c>
      <c r="AQ69" s="220">
        <v>0</v>
      </c>
      <c r="AR69" s="220">
        <v>0</v>
      </c>
      <c r="AS69" s="220">
        <v>0</v>
      </c>
      <c r="AT69" s="220">
        <v>0</v>
      </c>
      <c r="AU69" s="220">
        <v>0</v>
      </c>
      <c r="AV69" s="220">
        <v>0</v>
      </c>
      <c r="AW69" s="220">
        <v>0</v>
      </c>
      <c r="AX69" s="220">
        <v>0</v>
      </c>
      <c r="AY69" s="220">
        <v>0</v>
      </c>
      <c r="AZ69" s="220">
        <v>0</v>
      </c>
      <c r="BA69" s="220">
        <v>0</v>
      </c>
      <c r="BB69" s="220">
        <v>0</v>
      </c>
      <c r="BC69" s="220">
        <v>0</v>
      </c>
      <c r="BD69" s="220">
        <v>0</v>
      </c>
      <c r="BE69" s="220">
        <v>0</v>
      </c>
      <c r="BF69" s="220">
        <v>0</v>
      </c>
      <c r="BG69" s="220">
        <v>150</v>
      </c>
      <c r="BH69" s="220">
        <v>153</v>
      </c>
      <c r="BI69" s="220">
        <v>156</v>
      </c>
      <c r="BJ69" s="220">
        <v>159</v>
      </c>
      <c r="BK69" s="220">
        <v>171</v>
      </c>
      <c r="BL69" s="220">
        <v>172</v>
      </c>
      <c r="BM69" s="220">
        <v>176</v>
      </c>
      <c r="BN69" s="220">
        <v>182</v>
      </c>
      <c r="BO69" s="220">
        <v>185</v>
      </c>
      <c r="BP69" s="220">
        <v>187</v>
      </c>
      <c r="BQ69" s="220">
        <v>189</v>
      </c>
      <c r="BR69" s="220">
        <v>188</v>
      </c>
      <c r="BS69" s="220">
        <v>187</v>
      </c>
      <c r="BT69" s="220">
        <v>185</v>
      </c>
      <c r="BU69" s="220">
        <v>182</v>
      </c>
      <c r="BV69" s="220">
        <v>179</v>
      </c>
      <c r="BW69" s="220">
        <v>175</v>
      </c>
      <c r="BX69" s="220">
        <v>150</v>
      </c>
      <c r="BY69" s="220">
        <v>147</v>
      </c>
      <c r="BZ69" s="220">
        <v>144</v>
      </c>
      <c r="CA69" s="220">
        <v>142</v>
      </c>
      <c r="CB69" s="220">
        <v>139</v>
      </c>
      <c r="CC69" s="220">
        <v>136</v>
      </c>
      <c r="CD69" s="220">
        <v>132</v>
      </c>
      <c r="CE69" s="220">
        <v>126</v>
      </c>
      <c r="CF69" s="221">
        <v>121</v>
      </c>
    </row>
    <row r="70" spans="2:84" ht="26.25" customHeight="1" x14ac:dyDescent="0.35">
      <c r="B70" s="210" t="s">
        <v>367</v>
      </c>
      <c r="D70" s="220">
        <v>0</v>
      </c>
      <c r="E70" s="220">
        <v>0</v>
      </c>
      <c r="F70" s="220">
        <v>0</v>
      </c>
      <c r="G70" s="220">
        <v>0</v>
      </c>
      <c r="H70" s="220">
        <v>0</v>
      </c>
      <c r="I70" s="220">
        <v>0</v>
      </c>
      <c r="J70" s="220">
        <v>0</v>
      </c>
      <c r="K70" s="220">
        <v>0</v>
      </c>
      <c r="L70" s="220">
        <v>0</v>
      </c>
      <c r="M70" s="220">
        <v>0</v>
      </c>
      <c r="N70" s="220">
        <v>0</v>
      </c>
      <c r="O70" s="220">
        <v>0</v>
      </c>
      <c r="P70" s="220">
        <v>0</v>
      </c>
      <c r="Q70" s="220">
        <v>0</v>
      </c>
      <c r="R70" s="220">
        <v>0</v>
      </c>
      <c r="S70" s="220">
        <v>0</v>
      </c>
      <c r="T70" s="220">
        <v>0</v>
      </c>
      <c r="U70" s="220">
        <v>0</v>
      </c>
      <c r="V70" s="220">
        <v>0</v>
      </c>
      <c r="W70" s="220">
        <v>0</v>
      </c>
      <c r="X70" s="220">
        <v>0</v>
      </c>
      <c r="Y70" s="220">
        <v>0</v>
      </c>
      <c r="Z70" s="220">
        <v>0</v>
      </c>
      <c r="AA70" s="220">
        <v>0</v>
      </c>
      <c r="AB70" s="220">
        <v>0</v>
      </c>
      <c r="AC70" s="220">
        <v>0</v>
      </c>
      <c r="AD70" s="220">
        <v>0</v>
      </c>
      <c r="AE70" s="220">
        <v>0</v>
      </c>
      <c r="AF70" s="220">
        <v>0</v>
      </c>
      <c r="AG70" s="220">
        <v>0</v>
      </c>
      <c r="AH70" s="220">
        <v>0</v>
      </c>
      <c r="AI70" s="220">
        <v>0</v>
      </c>
      <c r="AJ70" s="220">
        <v>0</v>
      </c>
      <c r="AK70" s="220">
        <v>0</v>
      </c>
      <c r="AL70" s="220">
        <v>0</v>
      </c>
      <c r="AM70" s="220">
        <v>0</v>
      </c>
      <c r="AN70" s="220">
        <v>0</v>
      </c>
      <c r="AO70" s="220">
        <v>0</v>
      </c>
      <c r="AP70" s="220">
        <v>0</v>
      </c>
      <c r="AQ70" s="220">
        <v>0</v>
      </c>
      <c r="AR70" s="220">
        <v>1719</v>
      </c>
      <c r="AS70" s="220">
        <v>1607</v>
      </c>
      <c r="AT70" s="220">
        <v>1675</v>
      </c>
      <c r="AU70" s="220">
        <v>1575</v>
      </c>
      <c r="AV70" s="220">
        <v>1643</v>
      </c>
      <c r="AW70" s="220">
        <v>1736</v>
      </c>
      <c r="AX70" s="220">
        <v>1765</v>
      </c>
      <c r="AY70" s="220">
        <v>1781</v>
      </c>
      <c r="AZ70" s="220">
        <v>1764</v>
      </c>
      <c r="BA70" s="220">
        <v>1705</v>
      </c>
      <c r="BB70" s="220">
        <v>1643</v>
      </c>
      <c r="BC70" s="220">
        <v>1620</v>
      </c>
      <c r="BD70" s="220">
        <v>1671</v>
      </c>
      <c r="BE70" s="220">
        <v>1750</v>
      </c>
      <c r="BF70" s="220">
        <v>1776</v>
      </c>
      <c r="BG70" s="256" t="s">
        <v>415</v>
      </c>
      <c r="BH70" s="256" t="s">
        <v>415</v>
      </c>
      <c r="BI70" s="256" t="s">
        <v>415</v>
      </c>
      <c r="BJ70" s="256" t="s">
        <v>415</v>
      </c>
      <c r="BK70" s="256" t="s">
        <v>415</v>
      </c>
      <c r="BL70" s="256" t="s">
        <v>415</v>
      </c>
      <c r="BM70" s="256" t="s">
        <v>415</v>
      </c>
      <c r="BN70" s="256" t="s">
        <v>415</v>
      </c>
      <c r="BO70" s="256" t="s">
        <v>415</v>
      </c>
      <c r="BP70" s="256" t="s">
        <v>415</v>
      </c>
      <c r="BQ70" s="256" t="s">
        <v>415</v>
      </c>
      <c r="BR70" s="256" t="s">
        <v>415</v>
      </c>
      <c r="BS70" s="256" t="s">
        <v>415</v>
      </c>
      <c r="BT70" s="256" t="s">
        <v>415</v>
      </c>
      <c r="BU70" s="256" t="s">
        <v>415</v>
      </c>
      <c r="BV70" s="256" t="s">
        <v>415</v>
      </c>
      <c r="BW70" s="256" t="s">
        <v>415</v>
      </c>
      <c r="BX70" s="256" t="s">
        <v>415</v>
      </c>
      <c r="BY70" s="256" t="s">
        <v>415</v>
      </c>
      <c r="BZ70" s="256" t="s">
        <v>415</v>
      </c>
      <c r="CA70" s="256" t="s">
        <v>415</v>
      </c>
      <c r="CB70" s="256" t="s">
        <v>415</v>
      </c>
      <c r="CC70" s="256" t="s">
        <v>415</v>
      </c>
      <c r="CD70" s="256" t="s">
        <v>415</v>
      </c>
      <c r="CE70" s="256" t="s">
        <v>415</v>
      </c>
      <c r="CF70" s="257" t="s">
        <v>415</v>
      </c>
    </row>
    <row r="71" spans="2:84" x14ac:dyDescent="0.35">
      <c r="B71" s="210" t="s">
        <v>296</v>
      </c>
      <c r="D71" s="220">
        <v>0</v>
      </c>
      <c r="E71" s="220">
        <v>0</v>
      </c>
      <c r="F71" s="220">
        <v>0</v>
      </c>
      <c r="G71" s="220">
        <v>0</v>
      </c>
      <c r="H71" s="220">
        <v>0</v>
      </c>
      <c r="I71" s="220">
        <v>0</v>
      </c>
      <c r="J71" s="220">
        <v>0</v>
      </c>
      <c r="K71" s="220">
        <v>0</v>
      </c>
      <c r="L71" s="220">
        <v>0</v>
      </c>
      <c r="M71" s="220">
        <v>0</v>
      </c>
      <c r="N71" s="220">
        <v>0</v>
      </c>
      <c r="O71" s="220">
        <v>0</v>
      </c>
      <c r="P71" s="220">
        <v>0</v>
      </c>
      <c r="Q71" s="220">
        <v>0</v>
      </c>
      <c r="R71" s="220">
        <v>0</v>
      </c>
      <c r="S71" s="220">
        <v>0</v>
      </c>
      <c r="T71" s="220">
        <v>0</v>
      </c>
      <c r="U71" s="220">
        <v>0</v>
      </c>
      <c r="V71" s="220">
        <v>0</v>
      </c>
      <c r="W71" s="220">
        <v>0</v>
      </c>
      <c r="X71" s="220">
        <v>0</v>
      </c>
      <c r="Y71" s="220">
        <v>0</v>
      </c>
      <c r="Z71" s="220">
        <v>0</v>
      </c>
      <c r="AA71" s="220">
        <v>0</v>
      </c>
      <c r="AB71" s="220">
        <v>0</v>
      </c>
      <c r="AC71" s="220">
        <v>0</v>
      </c>
      <c r="AD71" s="220">
        <v>0</v>
      </c>
      <c r="AE71" s="220">
        <v>0</v>
      </c>
      <c r="AF71" s="220">
        <v>0</v>
      </c>
      <c r="AG71" s="220">
        <v>0</v>
      </c>
      <c r="AH71" s="220">
        <v>0</v>
      </c>
      <c r="AI71" s="220">
        <v>3</v>
      </c>
      <c r="AJ71" s="220">
        <v>17</v>
      </c>
      <c r="AK71" s="220">
        <v>30</v>
      </c>
      <c r="AL71" s="220">
        <v>44</v>
      </c>
      <c r="AM71" s="220">
        <v>61</v>
      </c>
      <c r="AN71" s="220">
        <v>81</v>
      </c>
      <c r="AO71" s="220">
        <v>104</v>
      </c>
      <c r="AP71" s="220">
        <v>130</v>
      </c>
      <c r="AQ71" s="220">
        <v>155</v>
      </c>
      <c r="AR71" s="220">
        <v>178</v>
      </c>
      <c r="AS71" s="220">
        <v>202</v>
      </c>
      <c r="AT71" s="220">
        <v>225</v>
      </c>
      <c r="AU71" s="220">
        <v>248</v>
      </c>
      <c r="AV71" s="220">
        <v>0</v>
      </c>
      <c r="AW71" s="220">
        <v>0</v>
      </c>
      <c r="AX71" s="220">
        <v>0</v>
      </c>
      <c r="AY71" s="220">
        <v>0</v>
      </c>
      <c r="AZ71" s="220">
        <v>0</v>
      </c>
      <c r="BA71" s="220">
        <v>0</v>
      </c>
      <c r="BB71" s="220">
        <v>0</v>
      </c>
      <c r="BC71" s="220">
        <v>0</v>
      </c>
      <c r="BD71" s="220">
        <v>0</v>
      </c>
      <c r="BE71" s="220">
        <v>0</v>
      </c>
      <c r="BF71" s="220">
        <v>0</v>
      </c>
      <c r="BG71" s="220">
        <v>0</v>
      </c>
      <c r="BH71" s="220">
        <v>0</v>
      </c>
      <c r="BI71" s="220">
        <v>0</v>
      </c>
      <c r="BJ71" s="220">
        <v>0</v>
      </c>
      <c r="BK71" s="220">
        <v>0</v>
      </c>
      <c r="BL71" s="220">
        <v>0</v>
      </c>
      <c r="BM71" s="220">
        <v>0</v>
      </c>
      <c r="BN71" s="220">
        <v>0</v>
      </c>
      <c r="BO71" s="220">
        <v>0</v>
      </c>
      <c r="BP71" s="220">
        <v>0</v>
      </c>
      <c r="BQ71" s="220">
        <v>0</v>
      </c>
      <c r="BR71" s="220">
        <v>0</v>
      </c>
      <c r="BS71" s="220">
        <v>0</v>
      </c>
      <c r="BT71" s="220">
        <v>0</v>
      </c>
      <c r="BU71" s="220">
        <v>0</v>
      </c>
      <c r="BV71" s="220">
        <v>0</v>
      </c>
      <c r="BW71" s="220">
        <v>0</v>
      </c>
      <c r="BX71" s="220">
        <v>0</v>
      </c>
      <c r="BY71" s="220">
        <v>0</v>
      </c>
      <c r="BZ71" s="220">
        <v>0</v>
      </c>
      <c r="CA71" s="220">
        <v>0</v>
      </c>
      <c r="CB71" s="220">
        <v>0</v>
      </c>
      <c r="CC71" s="220">
        <v>0</v>
      </c>
      <c r="CD71" s="220">
        <v>0</v>
      </c>
      <c r="CE71" s="220">
        <v>0</v>
      </c>
      <c r="CF71" s="221">
        <v>0</v>
      </c>
    </row>
    <row r="72" spans="2:84" x14ac:dyDescent="0.35">
      <c r="B72" s="210" t="s">
        <v>394</v>
      </c>
      <c r="D72" s="220">
        <v>0</v>
      </c>
      <c r="E72" s="220">
        <v>0</v>
      </c>
      <c r="F72" s="220">
        <v>0</v>
      </c>
      <c r="G72" s="220">
        <v>0</v>
      </c>
      <c r="H72" s="220">
        <v>0</v>
      </c>
      <c r="I72" s="220">
        <v>0</v>
      </c>
      <c r="J72" s="220">
        <v>0</v>
      </c>
      <c r="K72" s="220">
        <v>0</v>
      </c>
      <c r="L72" s="220">
        <v>0</v>
      </c>
      <c r="M72" s="220">
        <v>0</v>
      </c>
      <c r="N72" s="220">
        <v>0</v>
      </c>
      <c r="O72" s="220">
        <v>0</v>
      </c>
      <c r="P72" s="220">
        <v>0</v>
      </c>
      <c r="Q72" s="220">
        <v>0</v>
      </c>
      <c r="R72" s="220">
        <v>0</v>
      </c>
      <c r="S72" s="220">
        <v>0</v>
      </c>
      <c r="T72" s="220">
        <v>0</v>
      </c>
      <c r="U72" s="220">
        <v>0</v>
      </c>
      <c r="V72" s="220">
        <v>0</v>
      </c>
      <c r="W72" s="220">
        <v>0</v>
      </c>
      <c r="X72" s="220">
        <v>0</v>
      </c>
      <c r="Y72" s="220">
        <v>0</v>
      </c>
      <c r="Z72" s="220">
        <v>0</v>
      </c>
      <c r="AA72" s="220">
        <v>0</v>
      </c>
      <c r="AB72" s="220">
        <v>0</v>
      </c>
      <c r="AC72" s="220">
        <v>0</v>
      </c>
      <c r="AD72" s="220">
        <v>0</v>
      </c>
      <c r="AE72" s="220">
        <v>0</v>
      </c>
      <c r="AF72" s="220">
        <v>0</v>
      </c>
      <c r="AG72" s="220">
        <v>0</v>
      </c>
      <c r="AH72" s="220">
        <v>0</v>
      </c>
      <c r="AI72" s="220">
        <v>0</v>
      </c>
      <c r="AJ72" s="220">
        <v>0</v>
      </c>
      <c r="AK72" s="220">
        <v>0</v>
      </c>
      <c r="AL72" s="220">
        <v>0</v>
      </c>
      <c r="AM72" s="220">
        <v>0</v>
      </c>
      <c r="AN72" s="220">
        <v>0</v>
      </c>
      <c r="AO72" s="220">
        <v>0</v>
      </c>
      <c r="AP72" s="220">
        <v>0</v>
      </c>
      <c r="AQ72" s="220">
        <v>0</v>
      </c>
      <c r="AR72" s="220">
        <v>0</v>
      </c>
      <c r="AS72" s="220">
        <v>0</v>
      </c>
      <c r="AT72" s="220">
        <v>0</v>
      </c>
      <c r="AU72" s="220">
        <v>0</v>
      </c>
      <c r="AV72" s="220">
        <v>0</v>
      </c>
      <c r="AW72" s="220">
        <v>0</v>
      </c>
      <c r="AX72" s="220">
        <v>0</v>
      </c>
      <c r="AY72" s="220">
        <v>0</v>
      </c>
      <c r="AZ72" s="220">
        <v>0</v>
      </c>
      <c r="BA72" s="220">
        <v>0</v>
      </c>
      <c r="BB72" s="220">
        <v>0</v>
      </c>
      <c r="BC72" s="220">
        <v>0</v>
      </c>
      <c r="BD72" s="220">
        <v>3156</v>
      </c>
      <c r="BE72" s="220">
        <v>3859</v>
      </c>
      <c r="BF72" s="220">
        <v>3790</v>
      </c>
      <c r="BG72" s="220">
        <v>3839</v>
      </c>
      <c r="BH72" s="220">
        <v>3892</v>
      </c>
      <c r="BI72" s="220">
        <v>3965</v>
      </c>
      <c r="BJ72" s="220">
        <v>3982</v>
      </c>
      <c r="BK72" s="220">
        <v>3993</v>
      </c>
      <c r="BL72" s="220">
        <v>4079</v>
      </c>
      <c r="BM72" s="220">
        <v>4206</v>
      </c>
      <c r="BN72" s="220">
        <v>4236</v>
      </c>
      <c r="BO72" s="220">
        <v>4277</v>
      </c>
      <c r="BP72" s="220">
        <v>4316</v>
      </c>
      <c r="BQ72" s="220">
        <v>4414</v>
      </c>
      <c r="BR72" s="220">
        <v>4493</v>
      </c>
      <c r="BS72" s="220">
        <v>4360</v>
      </c>
      <c r="BT72" s="220">
        <v>4516</v>
      </c>
      <c r="BU72" s="220">
        <v>4551</v>
      </c>
      <c r="BV72" s="220">
        <v>4665</v>
      </c>
      <c r="BW72" s="220">
        <v>4779</v>
      </c>
      <c r="BX72" s="220">
        <v>0</v>
      </c>
      <c r="BY72" s="220">
        <v>0</v>
      </c>
      <c r="BZ72" s="220">
        <v>0</v>
      </c>
      <c r="CA72" s="220">
        <v>0</v>
      </c>
      <c r="CB72" s="220">
        <v>0</v>
      </c>
      <c r="CC72" s="220">
        <v>0</v>
      </c>
      <c r="CD72" s="220">
        <v>0</v>
      </c>
      <c r="CE72" s="220">
        <v>0</v>
      </c>
      <c r="CF72" s="221">
        <v>0</v>
      </c>
    </row>
    <row r="73" spans="2:84" ht="15" customHeight="1" x14ac:dyDescent="0.35">
      <c r="B73" s="253" t="s">
        <v>33</v>
      </c>
      <c r="D73" s="220">
        <v>0</v>
      </c>
      <c r="E73" s="220">
        <v>0</v>
      </c>
      <c r="F73" s="220">
        <v>0</v>
      </c>
      <c r="G73" s="220">
        <v>0</v>
      </c>
      <c r="H73" s="220">
        <v>0</v>
      </c>
      <c r="I73" s="220">
        <v>0</v>
      </c>
      <c r="J73" s="220">
        <v>0</v>
      </c>
      <c r="K73" s="220">
        <v>0</v>
      </c>
      <c r="L73" s="220">
        <v>0</v>
      </c>
      <c r="M73" s="220">
        <v>0</v>
      </c>
      <c r="N73" s="220">
        <v>0</v>
      </c>
      <c r="O73" s="220">
        <v>0</v>
      </c>
      <c r="P73" s="220">
        <v>0</v>
      </c>
      <c r="Q73" s="220">
        <v>0</v>
      </c>
      <c r="R73" s="220">
        <v>0</v>
      </c>
      <c r="S73" s="220">
        <v>0</v>
      </c>
      <c r="T73" s="220">
        <v>0</v>
      </c>
      <c r="U73" s="220">
        <v>0</v>
      </c>
      <c r="V73" s="220">
        <v>0</v>
      </c>
      <c r="W73" s="220">
        <v>0</v>
      </c>
      <c r="X73" s="220">
        <v>0</v>
      </c>
      <c r="Y73" s="220">
        <v>0</v>
      </c>
      <c r="Z73" s="220">
        <v>0</v>
      </c>
      <c r="AA73" s="220">
        <v>0</v>
      </c>
      <c r="AB73" s="220">
        <v>0</v>
      </c>
      <c r="AC73" s="220">
        <v>0</v>
      </c>
      <c r="AD73" s="220">
        <v>0</v>
      </c>
      <c r="AE73" s="220">
        <v>0</v>
      </c>
      <c r="AF73" s="220">
        <v>0</v>
      </c>
      <c r="AG73" s="220">
        <v>0</v>
      </c>
      <c r="AH73" s="220">
        <v>0</v>
      </c>
      <c r="AI73" s="220">
        <v>0</v>
      </c>
      <c r="AJ73" s="220">
        <v>0</v>
      </c>
      <c r="AK73" s="220">
        <v>0</v>
      </c>
      <c r="AL73" s="220">
        <v>0</v>
      </c>
      <c r="AM73" s="220">
        <v>0</v>
      </c>
      <c r="AN73" s="220">
        <v>0</v>
      </c>
      <c r="AO73" s="220">
        <v>0</v>
      </c>
      <c r="AP73" s="220">
        <v>0</v>
      </c>
      <c r="AQ73" s="220">
        <v>0</v>
      </c>
      <c r="AR73" s="220">
        <v>0</v>
      </c>
      <c r="AS73" s="220">
        <v>0</v>
      </c>
      <c r="AT73" s="220">
        <v>0</v>
      </c>
      <c r="AU73" s="220">
        <v>0</v>
      </c>
      <c r="AV73" s="220">
        <v>0</v>
      </c>
      <c r="AW73" s="220">
        <v>0</v>
      </c>
      <c r="AX73" s="220">
        <v>0</v>
      </c>
      <c r="AY73" s="220">
        <v>0</v>
      </c>
      <c r="AZ73" s="220">
        <v>0</v>
      </c>
      <c r="BA73" s="220">
        <v>0</v>
      </c>
      <c r="BB73" s="220">
        <v>0</v>
      </c>
      <c r="BC73" s="220">
        <v>0</v>
      </c>
      <c r="BD73" s="220">
        <v>0</v>
      </c>
      <c r="BE73" s="220">
        <v>0</v>
      </c>
      <c r="BF73" s="220">
        <v>0</v>
      </c>
      <c r="BG73" s="220">
        <v>1979</v>
      </c>
      <c r="BH73" s="220">
        <v>2594</v>
      </c>
      <c r="BI73" s="220">
        <v>2700</v>
      </c>
      <c r="BJ73" s="220">
        <v>2729</v>
      </c>
      <c r="BK73" s="220">
        <v>2732</v>
      </c>
      <c r="BL73" s="220">
        <v>2724</v>
      </c>
      <c r="BM73" s="220">
        <v>2736</v>
      </c>
      <c r="BN73" s="220">
        <v>2718</v>
      </c>
      <c r="BO73" s="220">
        <v>2649</v>
      </c>
      <c r="BP73" s="220">
        <v>2505</v>
      </c>
      <c r="BQ73" s="220">
        <v>2380</v>
      </c>
      <c r="BR73" s="220">
        <v>2228</v>
      </c>
      <c r="BS73" s="220">
        <v>2098</v>
      </c>
      <c r="BT73" s="220">
        <v>1903</v>
      </c>
      <c r="BU73" s="220">
        <v>1792</v>
      </c>
      <c r="BV73" s="220">
        <v>1654</v>
      </c>
      <c r="BW73" s="220">
        <v>1563</v>
      </c>
      <c r="BX73" s="220">
        <v>1480</v>
      </c>
      <c r="BY73" s="220">
        <v>1410</v>
      </c>
      <c r="BZ73" s="220">
        <v>1374</v>
      </c>
      <c r="CA73" s="220">
        <v>1346</v>
      </c>
      <c r="CB73" s="220">
        <v>1347</v>
      </c>
      <c r="CC73" s="220">
        <v>1314</v>
      </c>
      <c r="CD73" s="220">
        <v>1249</v>
      </c>
      <c r="CE73" s="220">
        <v>1150</v>
      </c>
      <c r="CF73" s="221">
        <v>1056</v>
      </c>
    </row>
    <row r="74" spans="2:84" x14ac:dyDescent="0.35">
      <c r="B74" s="10" t="s">
        <v>303</v>
      </c>
      <c r="D74" s="220">
        <v>0</v>
      </c>
      <c r="E74" s="220">
        <v>0</v>
      </c>
      <c r="F74" s="220">
        <v>0</v>
      </c>
      <c r="G74" s="220">
        <v>0</v>
      </c>
      <c r="H74" s="220">
        <v>0</v>
      </c>
      <c r="I74" s="220">
        <v>0</v>
      </c>
      <c r="J74" s="220">
        <v>0</v>
      </c>
      <c r="K74" s="220">
        <v>0</v>
      </c>
      <c r="L74" s="220">
        <v>0</v>
      </c>
      <c r="M74" s="220">
        <v>0</v>
      </c>
      <c r="N74" s="220">
        <v>0</v>
      </c>
      <c r="O74" s="220">
        <v>0</v>
      </c>
      <c r="P74" s="220">
        <v>0</v>
      </c>
      <c r="Q74" s="220">
        <v>0</v>
      </c>
      <c r="R74" s="220">
        <v>0</v>
      </c>
      <c r="S74" s="220">
        <v>0</v>
      </c>
      <c r="T74" s="220">
        <v>0</v>
      </c>
      <c r="U74" s="220">
        <v>0</v>
      </c>
      <c r="V74" s="220">
        <v>0</v>
      </c>
      <c r="W74" s="220">
        <v>0</v>
      </c>
      <c r="X74" s="220">
        <v>0</v>
      </c>
      <c r="Y74" s="220">
        <v>0</v>
      </c>
      <c r="Z74" s="220">
        <v>0</v>
      </c>
      <c r="AA74" s="220">
        <v>0</v>
      </c>
      <c r="AB74" s="220">
        <v>0</v>
      </c>
      <c r="AC74" s="220">
        <v>0</v>
      </c>
      <c r="AD74" s="220">
        <v>0</v>
      </c>
      <c r="AE74" s="220">
        <v>0</v>
      </c>
      <c r="AF74" s="220">
        <v>0</v>
      </c>
      <c r="AG74" s="220">
        <v>0</v>
      </c>
      <c r="AH74" s="220">
        <v>0</v>
      </c>
      <c r="AI74" s="220">
        <v>0</v>
      </c>
      <c r="AJ74" s="220">
        <v>0</v>
      </c>
      <c r="AK74" s="220">
        <v>0</v>
      </c>
      <c r="AL74" s="220">
        <v>0</v>
      </c>
      <c r="AM74" s="220">
        <v>0</v>
      </c>
      <c r="AN74" s="220">
        <v>0</v>
      </c>
      <c r="AO74" s="220">
        <v>0</v>
      </c>
      <c r="AP74" s="220">
        <v>0</v>
      </c>
      <c r="AQ74" s="220">
        <v>0</v>
      </c>
      <c r="AR74" s="220">
        <v>0</v>
      </c>
      <c r="AS74" s="220">
        <v>0</v>
      </c>
      <c r="AT74" s="220">
        <v>0</v>
      </c>
      <c r="AU74" s="220">
        <v>0</v>
      </c>
      <c r="AV74" s="220">
        <v>0</v>
      </c>
      <c r="AW74" s="220">
        <v>0</v>
      </c>
      <c r="AX74" s="220">
        <v>0</v>
      </c>
      <c r="AY74" s="220">
        <v>0</v>
      </c>
      <c r="AZ74" s="220">
        <v>0</v>
      </c>
      <c r="BA74" s="220">
        <v>0</v>
      </c>
      <c r="BB74" s="220">
        <v>0</v>
      </c>
      <c r="BC74" s="220">
        <v>0</v>
      </c>
      <c r="BD74" s="220">
        <v>0</v>
      </c>
      <c r="BE74" s="220">
        <v>0</v>
      </c>
      <c r="BF74" s="220">
        <v>0</v>
      </c>
      <c r="BG74" s="220">
        <v>0</v>
      </c>
      <c r="BH74" s="220">
        <v>0</v>
      </c>
      <c r="BI74" s="220">
        <v>0</v>
      </c>
      <c r="BJ74" s="220">
        <v>0</v>
      </c>
      <c r="BK74" s="220">
        <v>0</v>
      </c>
      <c r="BL74" s="220">
        <v>0</v>
      </c>
      <c r="BM74" s="220">
        <v>0</v>
      </c>
      <c r="BN74" s="220">
        <v>0</v>
      </c>
      <c r="BO74" s="220">
        <v>0</v>
      </c>
      <c r="BP74" s="220">
        <v>0</v>
      </c>
      <c r="BQ74" s="220">
        <v>1</v>
      </c>
      <c r="BR74" s="220">
        <v>17</v>
      </c>
      <c r="BS74" s="220">
        <v>25</v>
      </c>
      <c r="BT74" s="220">
        <v>88</v>
      </c>
      <c r="BU74" s="220">
        <v>164</v>
      </c>
      <c r="BV74" s="220">
        <v>202</v>
      </c>
      <c r="BW74" s="220">
        <v>277</v>
      </c>
      <c r="BX74" s="220">
        <v>321</v>
      </c>
      <c r="BY74" s="220">
        <v>372</v>
      </c>
      <c r="BZ74" s="220">
        <v>430</v>
      </c>
      <c r="CA74" s="220">
        <v>492</v>
      </c>
      <c r="CB74" s="220">
        <v>559</v>
      </c>
      <c r="CC74" s="220">
        <v>634</v>
      </c>
      <c r="CD74" s="220">
        <v>701</v>
      </c>
      <c r="CE74" s="220">
        <v>707</v>
      </c>
      <c r="CF74" s="221">
        <v>784</v>
      </c>
    </row>
    <row r="75" spans="2:84" x14ac:dyDescent="0.35">
      <c r="B75" s="222" t="s">
        <v>353</v>
      </c>
      <c r="D75" s="220">
        <v>0</v>
      </c>
      <c r="E75" s="220">
        <v>0</v>
      </c>
      <c r="F75" s="220">
        <v>0</v>
      </c>
      <c r="G75" s="220">
        <v>0</v>
      </c>
      <c r="H75" s="220">
        <v>0</v>
      </c>
      <c r="I75" s="220">
        <v>0</v>
      </c>
      <c r="J75" s="220">
        <v>0</v>
      </c>
      <c r="K75" s="220">
        <v>0</v>
      </c>
      <c r="L75" s="220">
        <v>0</v>
      </c>
      <c r="M75" s="220">
        <v>0</v>
      </c>
      <c r="N75" s="220">
        <v>0</v>
      </c>
      <c r="O75" s="220">
        <v>0</v>
      </c>
      <c r="P75" s="220">
        <v>0</v>
      </c>
      <c r="Q75" s="220">
        <v>0</v>
      </c>
      <c r="R75" s="220">
        <v>0</v>
      </c>
      <c r="S75" s="220">
        <v>0</v>
      </c>
      <c r="T75" s="220">
        <v>0</v>
      </c>
      <c r="U75" s="220">
        <v>0</v>
      </c>
      <c r="V75" s="220">
        <v>0</v>
      </c>
      <c r="W75" s="220">
        <v>0</v>
      </c>
      <c r="X75" s="220">
        <v>0</v>
      </c>
      <c r="Y75" s="220">
        <v>0</v>
      </c>
      <c r="Z75" s="220">
        <v>0</v>
      </c>
      <c r="AA75" s="220">
        <v>0</v>
      </c>
      <c r="AB75" s="220">
        <v>0</v>
      </c>
      <c r="AC75" s="220">
        <v>0</v>
      </c>
      <c r="AD75" s="220">
        <v>0</v>
      </c>
      <c r="AE75" s="220">
        <v>0</v>
      </c>
      <c r="AF75" s="220">
        <v>0</v>
      </c>
      <c r="AG75" s="220">
        <v>0</v>
      </c>
      <c r="AH75" s="220">
        <v>0</v>
      </c>
      <c r="AI75" s="220">
        <v>0</v>
      </c>
      <c r="AJ75" s="220">
        <v>0</v>
      </c>
      <c r="AK75" s="220">
        <v>0</v>
      </c>
      <c r="AL75" s="220">
        <v>0</v>
      </c>
      <c r="AM75" s="220">
        <v>0</v>
      </c>
      <c r="AN75" s="220">
        <v>0</v>
      </c>
      <c r="AO75" s="220">
        <v>0</v>
      </c>
      <c r="AP75" s="220">
        <v>0</v>
      </c>
      <c r="AQ75" s="220">
        <v>0</v>
      </c>
      <c r="AR75" s="220">
        <v>0</v>
      </c>
      <c r="AS75" s="220">
        <v>0</v>
      </c>
      <c r="AT75" s="220">
        <v>0</v>
      </c>
      <c r="AU75" s="220">
        <v>0</v>
      </c>
      <c r="AV75" s="220">
        <v>0</v>
      </c>
      <c r="AW75" s="220">
        <v>0</v>
      </c>
      <c r="AX75" s="220">
        <v>0</v>
      </c>
      <c r="AY75" s="220">
        <v>0</v>
      </c>
      <c r="AZ75" s="220">
        <v>0</v>
      </c>
      <c r="BA75" s="220">
        <v>0</v>
      </c>
      <c r="BB75" s="220">
        <v>0</v>
      </c>
      <c r="BC75" s="220">
        <v>0</v>
      </c>
      <c r="BD75" s="220">
        <v>0</v>
      </c>
      <c r="BE75" s="220">
        <v>0</v>
      </c>
      <c r="BF75" s="220">
        <v>0</v>
      </c>
      <c r="BG75" s="220">
        <v>0</v>
      </c>
      <c r="BH75" s="220">
        <v>0</v>
      </c>
      <c r="BI75" s="220">
        <v>0</v>
      </c>
      <c r="BJ75" s="220">
        <v>0</v>
      </c>
      <c r="BK75" s="220">
        <v>0</v>
      </c>
      <c r="BL75" s="220">
        <v>0</v>
      </c>
      <c r="BM75" s="220">
        <v>0</v>
      </c>
      <c r="BN75" s="220">
        <v>0</v>
      </c>
      <c r="BO75" s="220">
        <v>0</v>
      </c>
      <c r="BP75" s="220">
        <v>0</v>
      </c>
      <c r="BQ75" s="220">
        <v>1</v>
      </c>
      <c r="BR75" s="220">
        <v>16</v>
      </c>
      <c r="BS75" s="220">
        <v>24</v>
      </c>
      <c r="BT75" s="220">
        <v>87</v>
      </c>
      <c r="BU75" s="220">
        <v>162</v>
      </c>
      <c r="BV75" s="220">
        <v>200</v>
      </c>
      <c r="BW75" s="220">
        <v>274</v>
      </c>
      <c r="BX75" s="220">
        <v>317</v>
      </c>
      <c r="BY75" s="220">
        <v>368</v>
      </c>
      <c r="BZ75" s="220">
        <v>425</v>
      </c>
      <c r="CA75" s="220">
        <v>487</v>
      </c>
      <c r="CB75" s="220">
        <v>553</v>
      </c>
      <c r="CC75" s="220">
        <v>627</v>
      </c>
      <c r="CD75" s="220">
        <v>693</v>
      </c>
      <c r="CE75" s="220">
        <v>699</v>
      </c>
      <c r="CF75" s="221">
        <v>775</v>
      </c>
    </row>
    <row r="76" spans="2:84" x14ac:dyDescent="0.35">
      <c r="B76" s="222" t="s">
        <v>354</v>
      </c>
      <c r="D76" s="220">
        <v>0</v>
      </c>
      <c r="E76" s="220">
        <v>0</v>
      </c>
      <c r="F76" s="220">
        <v>0</v>
      </c>
      <c r="G76" s="220">
        <v>0</v>
      </c>
      <c r="H76" s="220">
        <v>0</v>
      </c>
      <c r="I76" s="220">
        <v>0</v>
      </c>
      <c r="J76" s="220">
        <v>0</v>
      </c>
      <c r="K76" s="220">
        <v>0</v>
      </c>
      <c r="L76" s="220">
        <v>0</v>
      </c>
      <c r="M76" s="220">
        <v>0</v>
      </c>
      <c r="N76" s="220">
        <v>0</v>
      </c>
      <c r="O76" s="220">
        <v>0</v>
      </c>
      <c r="P76" s="220">
        <v>0</v>
      </c>
      <c r="Q76" s="220">
        <v>0</v>
      </c>
      <c r="R76" s="220">
        <v>0</v>
      </c>
      <c r="S76" s="220">
        <v>0</v>
      </c>
      <c r="T76" s="220">
        <v>0</v>
      </c>
      <c r="U76" s="220">
        <v>0</v>
      </c>
      <c r="V76" s="220">
        <v>0</v>
      </c>
      <c r="W76" s="220">
        <v>0</v>
      </c>
      <c r="X76" s="220">
        <v>0</v>
      </c>
      <c r="Y76" s="220">
        <v>0</v>
      </c>
      <c r="Z76" s="220">
        <v>0</v>
      </c>
      <c r="AA76" s="220">
        <v>0</v>
      </c>
      <c r="AB76" s="220">
        <v>0</v>
      </c>
      <c r="AC76" s="220">
        <v>0</v>
      </c>
      <c r="AD76" s="220">
        <v>0</v>
      </c>
      <c r="AE76" s="220">
        <v>0</v>
      </c>
      <c r="AF76" s="220">
        <v>0</v>
      </c>
      <c r="AG76" s="220">
        <v>0</v>
      </c>
      <c r="AH76" s="220">
        <v>0</v>
      </c>
      <c r="AI76" s="220">
        <v>0</v>
      </c>
      <c r="AJ76" s="220">
        <v>0</v>
      </c>
      <c r="AK76" s="220">
        <v>0</v>
      </c>
      <c r="AL76" s="220">
        <v>0</v>
      </c>
      <c r="AM76" s="220">
        <v>0</v>
      </c>
      <c r="AN76" s="220">
        <v>0</v>
      </c>
      <c r="AO76" s="220">
        <v>0</v>
      </c>
      <c r="AP76" s="220">
        <v>0</v>
      </c>
      <c r="AQ76" s="220">
        <v>0</v>
      </c>
      <c r="AR76" s="220">
        <v>0</v>
      </c>
      <c r="AS76" s="220">
        <v>0</v>
      </c>
      <c r="AT76" s="220">
        <v>0</v>
      </c>
      <c r="AU76" s="220">
        <v>0</v>
      </c>
      <c r="AV76" s="220">
        <v>0</v>
      </c>
      <c r="AW76" s="220">
        <v>0</v>
      </c>
      <c r="AX76" s="220">
        <v>0</v>
      </c>
      <c r="AY76" s="220">
        <v>0</v>
      </c>
      <c r="AZ76" s="220">
        <v>0</v>
      </c>
      <c r="BA76" s="220">
        <v>0</v>
      </c>
      <c r="BB76" s="220">
        <v>0</v>
      </c>
      <c r="BC76" s="220">
        <v>0</v>
      </c>
      <c r="BD76" s="220">
        <v>0</v>
      </c>
      <c r="BE76" s="220">
        <v>0</v>
      </c>
      <c r="BF76" s="220">
        <v>0</v>
      </c>
      <c r="BG76" s="220">
        <v>0</v>
      </c>
      <c r="BH76" s="220">
        <v>0</v>
      </c>
      <c r="BI76" s="220">
        <v>0</v>
      </c>
      <c r="BJ76" s="220">
        <v>0</v>
      </c>
      <c r="BK76" s="220">
        <v>0</v>
      </c>
      <c r="BL76" s="220">
        <v>0</v>
      </c>
      <c r="BM76" s="220">
        <v>0</v>
      </c>
      <c r="BN76" s="220">
        <v>0</v>
      </c>
      <c r="BO76" s="220">
        <v>0</v>
      </c>
      <c r="BP76" s="220">
        <v>0</v>
      </c>
      <c r="BQ76" s="220">
        <v>0</v>
      </c>
      <c r="BR76" s="220">
        <v>0</v>
      </c>
      <c r="BS76" s="220">
        <v>0</v>
      </c>
      <c r="BT76" s="220">
        <v>1</v>
      </c>
      <c r="BU76" s="220">
        <v>2</v>
      </c>
      <c r="BV76" s="220">
        <v>2</v>
      </c>
      <c r="BW76" s="220">
        <v>3</v>
      </c>
      <c r="BX76" s="220">
        <v>4</v>
      </c>
      <c r="BY76" s="220">
        <v>4</v>
      </c>
      <c r="BZ76" s="220">
        <v>5</v>
      </c>
      <c r="CA76" s="220">
        <v>6</v>
      </c>
      <c r="CB76" s="220">
        <v>6</v>
      </c>
      <c r="CC76" s="220">
        <v>7</v>
      </c>
      <c r="CD76" s="220">
        <v>8</v>
      </c>
      <c r="CE76" s="220">
        <v>8</v>
      </c>
      <c r="CF76" s="221">
        <v>9</v>
      </c>
    </row>
    <row r="77" spans="2:84" ht="25.5" customHeight="1" x14ac:dyDescent="0.35">
      <c r="B77" s="253" t="s">
        <v>35</v>
      </c>
      <c r="D77" s="220">
        <v>0</v>
      </c>
      <c r="E77" s="220">
        <v>0</v>
      </c>
      <c r="F77" s="220">
        <v>0</v>
      </c>
      <c r="G77" s="220">
        <v>0</v>
      </c>
      <c r="H77" s="220">
        <v>0</v>
      </c>
      <c r="I77" s="220">
        <v>0</v>
      </c>
      <c r="J77" s="220">
        <v>0</v>
      </c>
      <c r="K77" s="220">
        <v>4621</v>
      </c>
      <c r="L77" s="220">
        <v>4729</v>
      </c>
      <c r="M77" s="220">
        <v>4832</v>
      </c>
      <c r="N77" s="220">
        <v>5412</v>
      </c>
      <c r="O77" s="220">
        <v>5541</v>
      </c>
      <c r="P77" s="220">
        <v>5661</v>
      </c>
      <c r="Q77" s="220">
        <v>5778</v>
      </c>
      <c r="R77" s="220">
        <v>5919</v>
      </c>
      <c r="S77" s="220">
        <v>5965</v>
      </c>
      <c r="T77" s="220">
        <v>6142</v>
      </c>
      <c r="U77" s="220">
        <v>6340</v>
      </c>
      <c r="V77" s="220">
        <v>6523</v>
      </c>
      <c r="W77" s="220">
        <v>6751</v>
      </c>
      <c r="X77" s="220">
        <v>6955</v>
      </c>
      <c r="Y77" s="220">
        <v>7151</v>
      </c>
      <c r="Z77" s="220">
        <v>7344</v>
      </c>
      <c r="AA77" s="220">
        <v>7495</v>
      </c>
      <c r="AB77" s="220">
        <v>7648</v>
      </c>
      <c r="AC77" s="220">
        <v>7803</v>
      </c>
      <c r="AD77" s="220">
        <v>7951</v>
      </c>
      <c r="AE77" s="220">
        <v>8128</v>
      </c>
      <c r="AF77" s="220">
        <v>8315</v>
      </c>
      <c r="AG77" s="220">
        <v>8436</v>
      </c>
      <c r="AH77" s="220">
        <v>8579</v>
      </c>
      <c r="AI77" s="220">
        <v>8727</v>
      </c>
      <c r="AJ77" s="220">
        <v>8895</v>
      </c>
      <c r="AK77" s="220">
        <v>9074</v>
      </c>
      <c r="AL77" s="220">
        <v>9164</v>
      </c>
      <c r="AM77" s="220">
        <v>9261</v>
      </c>
      <c r="AN77" s="220">
        <v>9298</v>
      </c>
      <c r="AO77" s="220">
        <v>9495</v>
      </c>
      <c r="AP77" s="220">
        <v>9627</v>
      </c>
      <c r="AQ77" s="220">
        <v>9700</v>
      </c>
      <c r="AR77" s="220">
        <v>9755</v>
      </c>
      <c r="AS77" s="220">
        <v>9755</v>
      </c>
      <c r="AT77" s="220">
        <v>9930</v>
      </c>
      <c r="AU77" s="220">
        <v>9990</v>
      </c>
      <c r="AV77" s="220">
        <v>10056</v>
      </c>
      <c r="AW77" s="220">
        <v>10061</v>
      </c>
      <c r="AX77" s="220">
        <v>10097</v>
      </c>
      <c r="AY77" s="220">
        <v>10384</v>
      </c>
      <c r="AZ77" s="220">
        <v>10536</v>
      </c>
      <c r="BA77" s="220">
        <v>10680</v>
      </c>
      <c r="BB77" s="220">
        <v>10782</v>
      </c>
      <c r="BC77" s="220">
        <v>10936</v>
      </c>
      <c r="BD77" s="220">
        <v>11004</v>
      </c>
      <c r="BE77" s="220">
        <v>11095</v>
      </c>
      <c r="BF77" s="220">
        <v>11195</v>
      </c>
      <c r="BG77" s="220">
        <v>11320</v>
      </c>
      <c r="BH77" s="220">
        <v>11477</v>
      </c>
      <c r="BI77" s="220">
        <v>11585</v>
      </c>
      <c r="BJ77" s="220">
        <v>11715</v>
      </c>
      <c r="BK77" s="220">
        <v>11938</v>
      </c>
      <c r="BL77" s="220">
        <v>12160</v>
      </c>
      <c r="BM77" s="220">
        <v>12410</v>
      </c>
      <c r="BN77" s="220">
        <v>12566</v>
      </c>
      <c r="BO77" s="220">
        <v>12667</v>
      </c>
      <c r="BP77" s="220">
        <v>12810</v>
      </c>
      <c r="BQ77" s="220">
        <v>12888</v>
      </c>
      <c r="BR77" s="220">
        <v>12958</v>
      </c>
      <c r="BS77" s="220">
        <v>12957</v>
      </c>
      <c r="BT77" s="220">
        <v>12930</v>
      </c>
      <c r="BU77" s="220">
        <v>12838</v>
      </c>
      <c r="BV77" s="220">
        <v>12724</v>
      </c>
      <c r="BW77" s="220">
        <v>12556</v>
      </c>
      <c r="BX77" s="220">
        <v>12379</v>
      </c>
      <c r="BY77" s="220">
        <v>12457</v>
      </c>
      <c r="BZ77" s="220">
        <v>12597</v>
      </c>
      <c r="CA77" s="220">
        <v>12756</v>
      </c>
      <c r="CB77" s="220">
        <v>12981</v>
      </c>
      <c r="CC77" s="220">
        <v>13213</v>
      </c>
      <c r="CD77" s="220">
        <v>13251</v>
      </c>
      <c r="CE77" s="220">
        <v>13128</v>
      </c>
      <c r="CF77" s="221">
        <v>13226</v>
      </c>
    </row>
    <row r="78" spans="2:84" x14ac:dyDescent="0.35">
      <c r="B78" s="222" t="s">
        <v>267</v>
      </c>
      <c r="C78" s="222"/>
      <c r="D78" s="220">
        <v>0</v>
      </c>
      <c r="E78" s="220">
        <v>0</v>
      </c>
      <c r="F78" s="220">
        <v>0</v>
      </c>
      <c r="G78" s="220">
        <v>0</v>
      </c>
      <c r="H78" s="220">
        <v>0</v>
      </c>
      <c r="I78" s="220">
        <v>0</v>
      </c>
      <c r="J78" s="220">
        <v>0</v>
      </c>
      <c r="K78" s="220">
        <v>4621</v>
      </c>
      <c r="L78" s="220">
        <v>4729</v>
      </c>
      <c r="M78" s="220">
        <v>4832</v>
      </c>
      <c r="N78" s="220">
        <v>5412</v>
      </c>
      <c r="O78" s="220">
        <v>5541</v>
      </c>
      <c r="P78" s="220">
        <v>5661</v>
      </c>
      <c r="Q78" s="220">
        <v>5778</v>
      </c>
      <c r="R78" s="220">
        <v>5919</v>
      </c>
      <c r="S78" s="220">
        <v>5965</v>
      </c>
      <c r="T78" s="220">
        <v>6142</v>
      </c>
      <c r="U78" s="220">
        <v>6340</v>
      </c>
      <c r="V78" s="220">
        <v>6523</v>
      </c>
      <c r="W78" s="220">
        <v>6751</v>
      </c>
      <c r="X78" s="220">
        <v>6955</v>
      </c>
      <c r="Y78" s="220">
        <v>7151</v>
      </c>
      <c r="Z78" s="220">
        <v>7344</v>
      </c>
      <c r="AA78" s="220">
        <v>7365</v>
      </c>
      <c r="AB78" s="220">
        <v>7525</v>
      </c>
      <c r="AC78" s="220">
        <v>7693</v>
      </c>
      <c r="AD78" s="220">
        <v>7853</v>
      </c>
      <c r="AE78" s="220">
        <v>8035</v>
      </c>
      <c r="AF78" s="220">
        <v>8236</v>
      </c>
      <c r="AG78" s="220">
        <v>8364</v>
      </c>
      <c r="AH78" s="220">
        <v>8516</v>
      </c>
      <c r="AI78" s="220">
        <v>8672</v>
      </c>
      <c r="AJ78" s="220">
        <v>8844</v>
      </c>
      <c r="AK78" s="220">
        <v>9028</v>
      </c>
      <c r="AL78" s="220">
        <v>9121</v>
      </c>
      <c r="AM78" s="220">
        <v>9221</v>
      </c>
      <c r="AN78" s="220">
        <v>9259</v>
      </c>
      <c r="AO78" s="220">
        <v>9459</v>
      </c>
      <c r="AP78" s="220">
        <v>9589</v>
      </c>
      <c r="AQ78" s="220">
        <v>9663</v>
      </c>
      <c r="AR78" s="220">
        <v>9719</v>
      </c>
      <c r="AS78" s="220">
        <v>9720</v>
      </c>
      <c r="AT78" s="220">
        <v>9898</v>
      </c>
      <c r="AU78" s="220">
        <v>9959</v>
      </c>
      <c r="AV78" s="220">
        <v>10027</v>
      </c>
      <c r="AW78" s="220">
        <v>10033</v>
      </c>
      <c r="AX78" s="220">
        <v>10070</v>
      </c>
      <c r="AY78" s="220">
        <v>10356</v>
      </c>
      <c r="AZ78" s="220">
        <v>10509</v>
      </c>
      <c r="BA78" s="220">
        <v>10654</v>
      </c>
      <c r="BB78" s="220">
        <v>10758</v>
      </c>
      <c r="BC78" s="220">
        <v>10913</v>
      </c>
      <c r="BD78" s="220">
        <v>10981</v>
      </c>
      <c r="BE78" s="220">
        <v>11072</v>
      </c>
      <c r="BF78" s="220">
        <v>11171</v>
      </c>
      <c r="BG78" s="220">
        <v>11297</v>
      </c>
      <c r="BH78" s="220">
        <v>11454</v>
      </c>
      <c r="BI78" s="220">
        <v>11563</v>
      </c>
      <c r="BJ78" s="220">
        <v>11692</v>
      </c>
      <c r="BK78" s="220">
        <v>11914</v>
      </c>
      <c r="BL78" s="220">
        <v>12134</v>
      </c>
      <c r="BM78" s="220">
        <v>12382</v>
      </c>
      <c r="BN78" s="220">
        <v>12537</v>
      </c>
      <c r="BO78" s="220">
        <v>12634</v>
      </c>
      <c r="BP78" s="220">
        <v>12774</v>
      </c>
      <c r="BQ78" s="220">
        <v>12846</v>
      </c>
      <c r="BR78" s="220">
        <v>12912</v>
      </c>
      <c r="BS78" s="220">
        <v>12908</v>
      </c>
      <c r="BT78" s="220">
        <v>12880</v>
      </c>
      <c r="BU78" s="220">
        <v>12790</v>
      </c>
      <c r="BV78" s="220">
        <v>12668</v>
      </c>
      <c r="BW78" s="220">
        <v>12530</v>
      </c>
      <c r="BX78" s="220">
        <v>12382</v>
      </c>
      <c r="BY78" s="220">
        <v>12447</v>
      </c>
      <c r="BZ78" s="220">
        <v>12599</v>
      </c>
      <c r="CA78" s="220">
        <v>12718</v>
      </c>
      <c r="CB78" s="220">
        <v>12947</v>
      </c>
      <c r="CC78" s="220">
        <v>13181</v>
      </c>
      <c r="CD78" s="220">
        <v>13223</v>
      </c>
      <c r="CE78" s="220">
        <v>13102</v>
      </c>
      <c r="CF78" s="221">
        <v>13204</v>
      </c>
    </row>
    <row r="79" spans="2:84" x14ac:dyDescent="0.35">
      <c r="B79" s="258" t="s">
        <v>374</v>
      </c>
      <c r="C79" s="222"/>
      <c r="D79" s="220">
        <v>0</v>
      </c>
      <c r="E79" s="220">
        <v>0</v>
      </c>
      <c r="F79" s="220">
        <v>0</v>
      </c>
      <c r="G79" s="220">
        <v>0</v>
      </c>
      <c r="H79" s="220">
        <v>0</v>
      </c>
      <c r="I79" s="220">
        <v>0</v>
      </c>
      <c r="J79" s="220">
        <v>0</v>
      </c>
      <c r="K79" s="220">
        <v>0</v>
      </c>
      <c r="L79" s="220">
        <v>0</v>
      </c>
      <c r="M79" s="220">
        <v>0</v>
      </c>
      <c r="N79" s="220">
        <v>0</v>
      </c>
      <c r="O79" s="220">
        <v>0</v>
      </c>
      <c r="P79" s="220">
        <v>0</v>
      </c>
      <c r="Q79" s="220">
        <v>0</v>
      </c>
      <c r="R79" s="220">
        <v>0</v>
      </c>
      <c r="S79" s="220">
        <v>0</v>
      </c>
      <c r="T79" s="220">
        <v>0</v>
      </c>
      <c r="U79" s="220">
        <v>0</v>
      </c>
      <c r="V79" s="220">
        <v>0</v>
      </c>
      <c r="W79" s="220">
        <v>0</v>
      </c>
      <c r="X79" s="220">
        <v>0</v>
      </c>
      <c r="Y79" s="220">
        <v>0</v>
      </c>
      <c r="Z79" s="220">
        <v>0</v>
      </c>
      <c r="AA79" s="220">
        <v>0</v>
      </c>
      <c r="AB79" s="220">
        <v>0</v>
      </c>
      <c r="AC79" s="220">
        <v>0</v>
      </c>
      <c r="AD79" s="220">
        <v>0</v>
      </c>
      <c r="AE79" s="220">
        <v>0</v>
      </c>
      <c r="AF79" s="220">
        <v>0</v>
      </c>
      <c r="AG79" s="220">
        <v>0</v>
      </c>
      <c r="AH79" s="220">
        <v>0</v>
      </c>
      <c r="AI79" s="220">
        <v>0</v>
      </c>
      <c r="AJ79" s="220">
        <v>0</v>
      </c>
      <c r="AK79" s="220">
        <v>0</v>
      </c>
      <c r="AL79" s="220">
        <v>0</v>
      </c>
      <c r="AM79" s="220">
        <v>0</v>
      </c>
      <c r="AN79" s="220">
        <v>0</v>
      </c>
      <c r="AO79" s="220">
        <v>0</v>
      </c>
      <c r="AP79" s="220">
        <v>0</v>
      </c>
      <c r="AQ79" s="220">
        <v>0</v>
      </c>
      <c r="AR79" s="220">
        <v>0</v>
      </c>
      <c r="AS79" s="220">
        <v>0</v>
      </c>
      <c r="AT79" s="220">
        <v>0</v>
      </c>
      <c r="AU79" s="220">
        <v>0</v>
      </c>
      <c r="AV79" s="220">
        <v>0</v>
      </c>
      <c r="AW79" s="220">
        <v>0</v>
      </c>
      <c r="AX79" s="220">
        <v>0</v>
      </c>
      <c r="AY79" s="220">
        <v>0</v>
      </c>
      <c r="AZ79" s="220">
        <v>0</v>
      </c>
      <c r="BA79" s="220">
        <v>0</v>
      </c>
      <c r="BB79" s="220">
        <v>0</v>
      </c>
      <c r="BC79" s="220">
        <v>0</v>
      </c>
      <c r="BD79" s="220">
        <v>10875</v>
      </c>
      <c r="BE79" s="220">
        <v>11018</v>
      </c>
      <c r="BF79" s="220">
        <v>11102</v>
      </c>
      <c r="BG79" s="220">
        <v>11231</v>
      </c>
      <c r="BH79" s="220">
        <v>11384</v>
      </c>
      <c r="BI79" s="220">
        <v>11492</v>
      </c>
      <c r="BJ79" s="220">
        <v>11617</v>
      </c>
      <c r="BK79" s="220">
        <v>11837</v>
      </c>
      <c r="BL79" s="220">
        <v>12053</v>
      </c>
      <c r="BM79" s="220">
        <v>12285</v>
      </c>
      <c r="BN79" s="220">
        <v>12460</v>
      </c>
      <c r="BO79" s="220">
        <v>12556</v>
      </c>
      <c r="BP79" s="220">
        <v>12737</v>
      </c>
      <c r="BQ79" s="220">
        <v>12814</v>
      </c>
      <c r="BR79" s="220">
        <v>12887</v>
      </c>
      <c r="BS79" s="220">
        <v>12890</v>
      </c>
      <c r="BT79" s="220">
        <v>12681</v>
      </c>
      <c r="BU79" s="220">
        <v>12144</v>
      </c>
      <c r="BV79" s="220">
        <v>11679</v>
      </c>
      <c r="BW79" s="220">
        <v>11224</v>
      </c>
      <c r="BX79" s="220">
        <v>10700</v>
      </c>
      <c r="BY79" s="220">
        <v>10160</v>
      </c>
      <c r="BZ79" s="220">
        <v>9632</v>
      </c>
      <c r="CA79" s="220">
        <v>9044</v>
      </c>
      <c r="CB79" s="220">
        <v>8567</v>
      </c>
      <c r="CC79" s="220">
        <v>8093</v>
      </c>
      <c r="CD79" s="220">
        <v>7624</v>
      </c>
      <c r="CE79" s="220">
        <v>7169</v>
      </c>
      <c r="CF79" s="221">
        <v>6721</v>
      </c>
    </row>
    <row r="80" spans="2:84" x14ac:dyDescent="0.35">
      <c r="B80" s="258" t="s">
        <v>395</v>
      </c>
      <c r="C80" s="222"/>
      <c r="D80" s="220">
        <v>0</v>
      </c>
      <c r="E80" s="220">
        <v>0</v>
      </c>
      <c r="F80" s="220">
        <v>0</v>
      </c>
      <c r="G80" s="220">
        <v>0</v>
      </c>
      <c r="H80" s="220">
        <v>0</v>
      </c>
      <c r="I80" s="220">
        <v>0</v>
      </c>
      <c r="J80" s="220">
        <v>0</v>
      </c>
      <c r="K80" s="220">
        <v>0</v>
      </c>
      <c r="L80" s="220">
        <v>0</v>
      </c>
      <c r="M80" s="220">
        <v>0</v>
      </c>
      <c r="N80" s="220">
        <v>0</v>
      </c>
      <c r="O80" s="220">
        <v>0</v>
      </c>
      <c r="P80" s="220">
        <v>0</v>
      </c>
      <c r="Q80" s="220">
        <v>0</v>
      </c>
      <c r="R80" s="220">
        <v>0</v>
      </c>
      <c r="S80" s="220">
        <v>0</v>
      </c>
      <c r="T80" s="220">
        <v>0</v>
      </c>
      <c r="U80" s="220">
        <v>0</v>
      </c>
      <c r="V80" s="220">
        <v>0</v>
      </c>
      <c r="W80" s="220">
        <v>0</v>
      </c>
      <c r="X80" s="220">
        <v>0</v>
      </c>
      <c r="Y80" s="220">
        <v>0</v>
      </c>
      <c r="Z80" s="220">
        <v>0</v>
      </c>
      <c r="AA80" s="220">
        <v>0</v>
      </c>
      <c r="AB80" s="220">
        <v>0</v>
      </c>
      <c r="AC80" s="220">
        <v>0</v>
      </c>
      <c r="AD80" s="220">
        <v>0</v>
      </c>
      <c r="AE80" s="220">
        <v>0</v>
      </c>
      <c r="AF80" s="220">
        <v>0</v>
      </c>
      <c r="AG80" s="220">
        <v>0</v>
      </c>
      <c r="AH80" s="220">
        <v>0</v>
      </c>
      <c r="AI80" s="220">
        <v>80</v>
      </c>
      <c r="AJ80" s="220">
        <v>276</v>
      </c>
      <c r="AK80" s="220">
        <v>476</v>
      </c>
      <c r="AL80" s="220">
        <v>658</v>
      </c>
      <c r="AM80" s="220">
        <v>882</v>
      </c>
      <c r="AN80" s="220">
        <v>1009</v>
      </c>
      <c r="AO80" s="220">
        <v>1434</v>
      </c>
      <c r="AP80" s="220">
        <v>1786</v>
      </c>
      <c r="AQ80" s="220">
        <v>2077</v>
      </c>
      <c r="AR80" s="220">
        <v>2382</v>
      </c>
      <c r="AS80" s="220">
        <v>2515</v>
      </c>
      <c r="AT80" s="220">
        <v>3044</v>
      </c>
      <c r="AU80" s="220">
        <v>3349</v>
      </c>
      <c r="AV80" s="220">
        <v>3642</v>
      </c>
      <c r="AW80" s="220">
        <v>3925</v>
      </c>
      <c r="AX80" s="220">
        <v>4219</v>
      </c>
      <c r="AY80" s="220">
        <v>4552</v>
      </c>
      <c r="AZ80" s="220">
        <v>4927</v>
      </c>
      <c r="BA80" s="220">
        <v>5280</v>
      </c>
      <c r="BB80" s="220">
        <v>5615</v>
      </c>
      <c r="BC80" s="220">
        <v>5947</v>
      </c>
      <c r="BD80" s="220">
        <v>6276</v>
      </c>
      <c r="BE80" s="220">
        <v>6589</v>
      </c>
      <c r="BF80" s="220">
        <v>6851</v>
      </c>
      <c r="BG80" s="220">
        <v>7122</v>
      </c>
      <c r="BH80" s="220">
        <v>7425</v>
      </c>
      <c r="BI80" s="220">
        <v>7700</v>
      </c>
      <c r="BJ80" s="220">
        <v>7963</v>
      </c>
      <c r="BK80" s="220">
        <v>8324</v>
      </c>
      <c r="BL80" s="220">
        <v>8673</v>
      </c>
      <c r="BM80" s="220">
        <v>9052</v>
      </c>
      <c r="BN80" s="220">
        <v>9320</v>
      </c>
      <c r="BO80" s="220">
        <v>9549</v>
      </c>
      <c r="BP80" s="220">
        <v>9848</v>
      </c>
      <c r="BQ80" s="220">
        <v>10021</v>
      </c>
      <c r="BR80" s="220">
        <v>10207</v>
      </c>
      <c r="BS80" s="220">
        <v>10335</v>
      </c>
      <c r="BT80" s="220">
        <v>10250</v>
      </c>
      <c r="BU80" s="220">
        <v>9876</v>
      </c>
      <c r="BV80" s="220">
        <v>9562</v>
      </c>
      <c r="BW80" s="220">
        <v>9238</v>
      </c>
      <c r="BX80" s="220">
        <v>8858</v>
      </c>
      <c r="BY80" s="220">
        <v>8448</v>
      </c>
      <c r="BZ80" s="220">
        <v>8052</v>
      </c>
      <c r="CA80" s="220">
        <v>7639</v>
      </c>
      <c r="CB80" s="220">
        <v>7282</v>
      </c>
      <c r="CC80" s="220">
        <v>6916</v>
      </c>
      <c r="CD80" s="220">
        <v>6546</v>
      </c>
      <c r="CE80" s="220">
        <v>6189</v>
      </c>
      <c r="CF80" s="221">
        <v>5833</v>
      </c>
    </row>
    <row r="81" spans="1:84" x14ac:dyDescent="0.35">
      <c r="B81" s="258" t="s">
        <v>396</v>
      </c>
      <c r="C81" s="222"/>
      <c r="D81" s="220">
        <v>0</v>
      </c>
      <c r="E81" s="220">
        <v>0</v>
      </c>
      <c r="F81" s="220">
        <v>0</v>
      </c>
      <c r="G81" s="220">
        <v>0</v>
      </c>
      <c r="H81" s="220">
        <v>0</v>
      </c>
      <c r="I81" s="220">
        <v>0</v>
      </c>
      <c r="J81" s="220">
        <v>0</v>
      </c>
      <c r="K81" s="220">
        <v>0</v>
      </c>
      <c r="L81" s="220">
        <v>0</v>
      </c>
      <c r="M81" s="220">
        <v>0</v>
      </c>
      <c r="N81" s="220">
        <v>0</v>
      </c>
      <c r="O81" s="220">
        <v>0</v>
      </c>
      <c r="P81" s="220">
        <v>0</v>
      </c>
      <c r="Q81" s="220">
        <v>0</v>
      </c>
      <c r="R81" s="220">
        <v>0</v>
      </c>
      <c r="S81" s="220">
        <v>0</v>
      </c>
      <c r="T81" s="220">
        <v>0</v>
      </c>
      <c r="U81" s="220">
        <v>0</v>
      </c>
      <c r="V81" s="220">
        <v>0</v>
      </c>
      <c r="W81" s="220">
        <v>0</v>
      </c>
      <c r="X81" s="220">
        <v>0</v>
      </c>
      <c r="Y81" s="220">
        <v>0</v>
      </c>
      <c r="Z81" s="220">
        <v>0</v>
      </c>
      <c r="AA81" s="220">
        <v>0</v>
      </c>
      <c r="AB81" s="220">
        <v>0</v>
      </c>
      <c r="AC81" s="220">
        <v>0</v>
      </c>
      <c r="AD81" s="220">
        <v>0</v>
      </c>
      <c r="AE81" s="220">
        <v>0</v>
      </c>
      <c r="AF81" s="220">
        <v>0</v>
      </c>
      <c r="AG81" s="220">
        <v>0</v>
      </c>
      <c r="AH81" s="220">
        <v>0</v>
      </c>
      <c r="AI81" s="220">
        <v>0</v>
      </c>
      <c r="AJ81" s="220">
        <v>0</v>
      </c>
      <c r="AK81" s="220">
        <v>0</v>
      </c>
      <c r="AL81" s="220">
        <v>0</v>
      </c>
      <c r="AM81" s="220">
        <v>0</v>
      </c>
      <c r="AN81" s="220">
        <v>0</v>
      </c>
      <c r="AO81" s="220">
        <v>0</v>
      </c>
      <c r="AP81" s="220">
        <v>0</v>
      </c>
      <c r="AQ81" s="220">
        <v>0</v>
      </c>
      <c r="AR81" s="220">
        <v>0</v>
      </c>
      <c r="AS81" s="220">
        <v>0</v>
      </c>
      <c r="AT81" s="220">
        <v>0</v>
      </c>
      <c r="AU81" s="220">
        <v>0</v>
      </c>
      <c r="AV81" s="220">
        <v>0</v>
      </c>
      <c r="AW81" s="220">
        <v>0</v>
      </c>
      <c r="AX81" s="220">
        <v>0</v>
      </c>
      <c r="AY81" s="220">
        <v>0</v>
      </c>
      <c r="AZ81" s="220">
        <v>0</v>
      </c>
      <c r="BA81" s="220">
        <v>0</v>
      </c>
      <c r="BB81" s="220">
        <v>0</v>
      </c>
      <c r="BC81" s="220">
        <v>0</v>
      </c>
      <c r="BD81" s="220">
        <v>8670</v>
      </c>
      <c r="BE81" s="220">
        <v>8834</v>
      </c>
      <c r="BF81" s="220">
        <v>8961</v>
      </c>
      <c r="BG81" s="220">
        <v>9117</v>
      </c>
      <c r="BH81" s="220">
        <v>9296</v>
      </c>
      <c r="BI81" s="220">
        <v>9439</v>
      </c>
      <c r="BJ81" s="220">
        <v>9594</v>
      </c>
      <c r="BK81" s="220">
        <v>9842</v>
      </c>
      <c r="BL81" s="220">
        <v>10087</v>
      </c>
      <c r="BM81" s="220">
        <v>10358</v>
      </c>
      <c r="BN81" s="220">
        <v>10563</v>
      </c>
      <c r="BO81" s="220">
        <v>10702</v>
      </c>
      <c r="BP81" s="220">
        <v>10874</v>
      </c>
      <c r="BQ81" s="220">
        <v>10984</v>
      </c>
      <c r="BR81" s="220">
        <v>11096</v>
      </c>
      <c r="BS81" s="220">
        <v>11145</v>
      </c>
      <c r="BT81" s="220">
        <v>10995</v>
      </c>
      <c r="BU81" s="220">
        <v>10570</v>
      </c>
      <c r="BV81" s="220">
        <v>10184</v>
      </c>
      <c r="BW81" s="220">
        <v>9813</v>
      </c>
      <c r="BX81" s="220">
        <v>9382</v>
      </c>
      <c r="BY81" s="220">
        <v>8935</v>
      </c>
      <c r="BZ81" s="220">
        <v>8496</v>
      </c>
      <c r="CA81" s="220">
        <v>8015</v>
      </c>
      <c r="CB81" s="220">
        <v>7619</v>
      </c>
      <c r="CC81" s="220">
        <v>7220</v>
      </c>
      <c r="CD81" s="220">
        <v>6822</v>
      </c>
      <c r="CE81" s="220">
        <v>6437</v>
      </c>
      <c r="CF81" s="221">
        <v>6052</v>
      </c>
    </row>
    <row r="82" spans="1:84" x14ac:dyDescent="0.35">
      <c r="B82" s="258" t="s">
        <v>397</v>
      </c>
      <c r="C82" s="222"/>
      <c r="D82" s="220">
        <v>0</v>
      </c>
      <c r="E82" s="220">
        <v>0</v>
      </c>
      <c r="F82" s="220">
        <v>0</v>
      </c>
      <c r="G82" s="220">
        <v>0</v>
      </c>
      <c r="H82" s="220">
        <v>0</v>
      </c>
      <c r="I82" s="220">
        <v>0</v>
      </c>
      <c r="J82" s="220">
        <v>0</v>
      </c>
      <c r="K82" s="220">
        <v>0</v>
      </c>
      <c r="L82" s="220">
        <v>0</v>
      </c>
      <c r="M82" s="220">
        <v>0</v>
      </c>
      <c r="N82" s="220">
        <v>0</v>
      </c>
      <c r="O82" s="220">
        <v>0</v>
      </c>
      <c r="P82" s="220">
        <v>0</v>
      </c>
      <c r="Q82" s="220">
        <v>0</v>
      </c>
      <c r="R82" s="220">
        <v>0</v>
      </c>
      <c r="S82" s="220">
        <v>0</v>
      </c>
      <c r="T82" s="220">
        <v>0</v>
      </c>
      <c r="U82" s="220">
        <v>0</v>
      </c>
      <c r="V82" s="220">
        <v>0</v>
      </c>
      <c r="W82" s="220">
        <v>0</v>
      </c>
      <c r="X82" s="220">
        <v>0</v>
      </c>
      <c r="Y82" s="220">
        <v>0</v>
      </c>
      <c r="Z82" s="220">
        <v>0</v>
      </c>
      <c r="AA82" s="220">
        <v>0</v>
      </c>
      <c r="AB82" s="220">
        <v>0</v>
      </c>
      <c r="AC82" s="220">
        <v>0</v>
      </c>
      <c r="AD82" s="220">
        <v>0</v>
      </c>
      <c r="AE82" s="220">
        <v>0</v>
      </c>
      <c r="AF82" s="220">
        <v>0</v>
      </c>
      <c r="AG82" s="220">
        <v>0</v>
      </c>
      <c r="AH82" s="220">
        <v>0</v>
      </c>
      <c r="AI82" s="220">
        <v>0</v>
      </c>
      <c r="AJ82" s="220">
        <v>0</v>
      </c>
      <c r="AK82" s="220">
        <v>0</v>
      </c>
      <c r="AL82" s="220">
        <v>0</v>
      </c>
      <c r="AM82" s="220">
        <v>0</v>
      </c>
      <c r="AN82" s="220">
        <v>0</v>
      </c>
      <c r="AO82" s="220">
        <v>0</v>
      </c>
      <c r="AP82" s="220">
        <v>0</v>
      </c>
      <c r="AQ82" s="220">
        <v>0</v>
      </c>
      <c r="AR82" s="220">
        <v>0</v>
      </c>
      <c r="AS82" s="220">
        <v>0</v>
      </c>
      <c r="AT82" s="220">
        <v>0</v>
      </c>
      <c r="AU82" s="220">
        <v>0</v>
      </c>
      <c r="AV82" s="220">
        <v>0</v>
      </c>
      <c r="AW82" s="220">
        <v>0</v>
      </c>
      <c r="AX82" s="220">
        <v>0</v>
      </c>
      <c r="AY82" s="220">
        <v>0</v>
      </c>
      <c r="AZ82" s="220">
        <v>0</v>
      </c>
      <c r="BA82" s="220">
        <v>0</v>
      </c>
      <c r="BB82" s="220">
        <v>0</v>
      </c>
      <c r="BC82" s="220">
        <v>0</v>
      </c>
      <c r="BD82" s="220">
        <v>0</v>
      </c>
      <c r="BE82" s="220">
        <v>0</v>
      </c>
      <c r="BF82" s="220">
        <v>0</v>
      </c>
      <c r="BG82" s="220">
        <v>0</v>
      </c>
      <c r="BH82" s="220">
        <v>0</v>
      </c>
      <c r="BI82" s="220">
        <v>0</v>
      </c>
      <c r="BJ82" s="220">
        <v>8</v>
      </c>
      <c r="BK82" s="220">
        <v>24</v>
      </c>
      <c r="BL82" s="220">
        <v>46</v>
      </c>
      <c r="BM82" s="220">
        <v>58</v>
      </c>
      <c r="BN82" s="220">
        <v>66</v>
      </c>
      <c r="BO82" s="220">
        <v>59</v>
      </c>
      <c r="BP82" s="220">
        <v>56</v>
      </c>
      <c r="BQ82" s="220">
        <v>56</v>
      </c>
      <c r="BR82" s="220">
        <v>50</v>
      </c>
      <c r="BS82" s="220">
        <v>47</v>
      </c>
      <c r="BT82" s="220">
        <v>49</v>
      </c>
      <c r="BU82" s="220">
        <v>44</v>
      </c>
      <c r="BV82" s="220">
        <v>30</v>
      </c>
      <c r="BW82" s="220">
        <v>20</v>
      </c>
      <c r="BX82" s="220">
        <v>14</v>
      </c>
      <c r="BY82" s="220">
        <v>10</v>
      </c>
      <c r="BZ82" s="220">
        <v>6</v>
      </c>
      <c r="CA82" s="220">
        <v>4</v>
      </c>
      <c r="CB82" s="220">
        <v>2</v>
      </c>
      <c r="CC82" s="220">
        <v>1</v>
      </c>
      <c r="CD82" s="220">
        <v>1</v>
      </c>
      <c r="CE82" s="220">
        <v>0</v>
      </c>
      <c r="CF82" s="221">
        <v>0</v>
      </c>
    </row>
    <row r="83" spans="1:84" x14ac:dyDescent="0.35">
      <c r="B83" s="258" t="s">
        <v>398</v>
      </c>
      <c r="C83" s="222"/>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v>197</v>
      </c>
      <c r="BU83" s="220">
        <v>593</v>
      </c>
      <c r="BV83" s="220">
        <v>987</v>
      </c>
      <c r="BW83" s="220">
        <v>1305</v>
      </c>
      <c r="BX83" s="220">
        <v>1682</v>
      </c>
      <c r="BY83" s="220">
        <v>2287</v>
      </c>
      <c r="BZ83" s="220">
        <v>2967</v>
      </c>
      <c r="CA83" s="220">
        <v>3674</v>
      </c>
      <c r="CB83" s="220">
        <v>4380</v>
      </c>
      <c r="CC83" s="220">
        <v>5088</v>
      </c>
      <c r="CD83" s="220">
        <v>5599</v>
      </c>
      <c r="CE83" s="220">
        <v>5933</v>
      </c>
      <c r="CF83" s="221">
        <v>6483</v>
      </c>
    </row>
    <row r="84" spans="1:84" x14ac:dyDescent="0.35">
      <c r="B84" s="258" t="s">
        <v>399</v>
      </c>
      <c r="C84" s="222"/>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v>60</v>
      </c>
      <c r="BU84" s="220">
        <v>175</v>
      </c>
      <c r="BV84" s="220">
        <v>287</v>
      </c>
      <c r="BW84" s="220">
        <v>366</v>
      </c>
      <c r="BX84" s="220">
        <v>450</v>
      </c>
      <c r="BY84" s="220">
        <v>576</v>
      </c>
      <c r="BZ84" s="220">
        <v>710</v>
      </c>
      <c r="CA84" s="220">
        <v>861</v>
      </c>
      <c r="CB84" s="220">
        <v>990</v>
      </c>
      <c r="CC84" s="220">
        <v>1116</v>
      </c>
      <c r="CD84" s="220">
        <v>1203</v>
      </c>
      <c r="CE84" s="220">
        <v>1261</v>
      </c>
      <c r="CF84" s="221">
        <v>1339</v>
      </c>
    </row>
    <row r="85" spans="1:84" x14ac:dyDescent="0.35">
      <c r="B85" s="222" t="s">
        <v>416</v>
      </c>
      <c r="C85" s="222"/>
      <c r="D85" s="220">
        <v>0</v>
      </c>
      <c r="E85" s="220">
        <v>0</v>
      </c>
      <c r="F85" s="220">
        <v>0</v>
      </c>
      <c r="G85" s="220">
        <v>0</v>
      </c>
      <c r="H85" s="220">
        <v>0</v>
      </c>
      <c r="I85" s="220">
        <v>0</v>
      </c>
      <c r="J85" s="220">
        <v>0</v>
      </c>
      <c r="K85" s="220">
        <v>0</v>
      </c>
      <c r="L85" s="220">
        <v>0</v>
      </c>
      <c r="M85" s="220">
        <v>0</v>
      </c>
      <c r="N85" s="220">
        <v>0</v>
      </c>
      <c r="O85" s="220">
        <v>0</v>
      </c>
      <c r="P85" s="220">
        <v>0</v>
      </c>
      <c r="Q85" s="220">
        <v>0</v>
      </c>
      <c r="R85" s="220">
        <v>0</v>
      </c>
      <c r="S85" s="220">
        <v>0</v>
      </c>
      <c r="T85" s="220">
        <v>0</v>
      </c>
      <c r="U85" s="220">
        <v>0</v>
      </c>
      <c r="V85" s="220">
        <v>0</v>
      </c>
      <c r="W85" s="220">
        <v>0</v>
      </c>
      <c r="X85" s="220">
        <v>0</v>
      </c>
      <c r="Y85" s="220">
        <v>0</v>
      </c>
      <c r="Z85" s="220">
        <v>0</v>
      </c>
      <c r="AA85" s="220">
        <v>130</v>
      </c>
      <c r="AB85" s="220">
        <v>123</v>
      </c>
      <c r="AC85" s="220">
        <v>110</v>
      </c>
      <c r="AD85" s="220">
        <v>98</v>
      </c>
      <c r="AE85" s="220">
        <v>93</v>
      </c>
      <c r="AF85" s="220">
        <v>79</v>
      </c>
      <c r="AG85" s="220">
        <v>72</v>
      </c>
      <c r="AH85" s="220">
        <v>63</v>
      </c>
      <c r="AI85" s="220">
        <v>55</v>
      </c>
      <c r="AJ85" s="220">
        <v>51</v>
      </c>
      <c r="AK85" s="220">
        <v>46</v>
      </c>
      <c r="AL85" s="220">
        <v>43</v>
      </c>
      <c r="AM85" s="220">
        <v>40</v>
      </c>
      <c r="AN85" s="220">
        <v>39</v>
      </c>
      <c r="AO85" s="220">
        <v>36</v>
      </c>
      <c r="AP85" s="220">
        <v>38</v>
      </c>
      <c r="AQ85" s="220">
        <v>37</v>
      </c>
      <c r="AR85" s="220">
        <v>36</v>
      </c>
      <c r="AS85" s="220">
        <v>35</v>
      </c>
      <c r="AT85" s="220">
        <v>32</v>
      </c>
      <c r="AU85" s="220">
        <v>31</v>
      </c>
      <c r="AV85" s="220">
        <v>29</v>
      </c>
      <c r="AW85" s="220">
        <v>28</v>
      </c>
      <c r="AX85" s="220">
        <v>27</v>
      </c>
      <c r="AY85" s="220">
        <v>28</v>
      </c>
      <c r="AZ85" s="220">
        <v>27</v>
      </c>
      <c r="BA85" s="220">
        <v>26</v>
      </c>
      <c r="BB85" s="220">
        <v>24</v>
      </c>
      <c r="BC85" s="220">
        <v>23</v>
      </c>
      <c r="BD85" s="220">
        <v>23</v>
      </c>
      <c r="BE85" s="220">
        <v>23</v>
      </c>
      <c r="BF85" s="220">
        <v>24</v>
      </c>
      <c r="BG85" s="220">
        <v>23</v>
      </c>
      <c r="BH85" s="220">
        <v>23</v>
      </c>
      <c r="BI85" s="220">
        <v>23</v>
      </c>
      <c r="BJ85" s="220">
        <v>23</v>
      </c>
      <c r="BK85" s="220">
        <v>25</v>
      </c>
      <c r="BL85" s="220">
        <v>26</v>
      </c>
      <c r="BM85" s="220">
        <v>28</v>
      </c>
      <c r="BN85" s="220">
        <v>29</v>
      </c>
      <c r="BO85" s="220">
        <v>33</v>
      </c>
      <c r="BP85" s="220">
        <v>35</v>
      </c>
      <c r="BQ85" s="220">
        <v>42</v>
      </c>
      <c r="BR85" s="220">
        <v>46</v>
      </c>
      <c r="BS85" s="220">
        <v>48</v>
      </c>
      <c r="BT85" s="220">
        <v>51</v>
      </c>
      <c r="BU85" s="220">
        <v>48</v>
      </c>
      <c r="BV85" s="220">
        <v>55</v>
      </c>
      <c r="BW85" s="220">
        <v>58</v>
      </c>
      <c r="BX85" s="220">
        <v>62</v>
      </c>
      <c r="BY85" s="220">
        <v>69</v>
      </c>
      <c r="BZ85" s="220">
        <v>79</v>
      </c>
      <c r="CA85" s="220">
        <v>67</v>
      </c>
      <c r="CB85" s="220">
        <v>69</v>
      </c>
      <c r="CC85" s="220">
        <v>70</v>
      </c>
      <c r="CD85" s="220">
        <v>72</v>
      </c>
      <c r="CE85" s="220">
        <v>74</v>
      </c>
      <c r="CF85" s="221">
        <v>75</v>
      </c>
    </row>
    <row r="86" spans="1:84" s="231" customFormat="1" ht="26.25" customHeight="1" x14ac:dyDescent="0.35">
      <c r="A86" s="259"/>
      <c r="B86" s="253" t="s">
        <v>307</v>
      </c>
      <c r="C86" s="210"/>
      <c r="D86" s="220">
        <v>0</v>
      </c>
      <c r="E86" s="220">
        <v>0</v>
      </c>
      <c r="F86" s="220">
        <v>0</v>
      </c>
      <c r="G86" s="220">
        <v>0</v>
      </c>
      <c r="H86" s="220">
        <v>0</v>
      </c>
      <c r="I86" s="220">
        <v>0</v>
      </c>
      <c r="J86" s="220">
        <v>0</v>
      </c>
      <c r="K86" s="220">
        <v>0</v>
      </c>
      <c r="L86" s="220">
        <v>0</v>
      </c>
      <c r="M86" s="220">
        <v>0</v>
      </c>
      <c r="N86" s="220">
        <v>0</v>
      </c>
      <c r="O86" s="220">
        <v>0</v>
      </c>
      <c r="P86" s="220">
        <v>0</v>
      </c>
      <c r="Q86" s="220">
        <v>0</v>
      </c>
      <c r="R86" s="220">
        <v>0</v>
      </c>
      <c r="S86" s="220">
        <v>0</v>
      </c>
      <c r="T86" s="220">
        <v>0</v>
      </c>
      <c r="U86" s="220">
        <v>0</v>
      </c>
      <c r="V86" s="220">
        <v>0</v>
      </c>
      <c r="W86" s="220">
        <v>0</v>
      </c>
      <c r="X86" s="220">
        <v>0</v>
      </c>
      <c r="Y86" s="220">
        <v>0</v>
      </c>
      <c r="Z86" s="220">
        <v>0</v>
      </c>
      <c r="AA86" s="220">
        <v>0</v>
      </c>
      <c r="AB86" s="220">
        <v>0</v>
      </c>
      <c r="AC86" s="220">
        <v>0</v>
      </c>
      <c r="AD86" s="220">
        <v>0</v>
      </c>
      <c r="AE86" s="220">
        <v>0</v>
      </c>
      <c r="AF86" s="220">
        <v>3</v>
      </c>
      <c r="AG86" s="220">
        <v>4</v>
      </c>
      <c r="AH86" s="220">
        <v>6</v>
      </c>
      <c r="AI86" s="220">
        <v>10</v>
      </c>
      <c r="AJ86" s="220">
        <v>14</v>
      </c>
      <c r="AK86" s="220">
        <v>17</v>
      </c>
      <c r="AL86" s="220">
        <v>19</v>
      </c>
      <c r="AM86" s="220">
        <v>21</v>
      </c>
      <c r="AN86" s="220">
        <v>24</v>
      </c>
      <c r="AO86" s="220">
        <v>27</v>
      </c>
      <c r="AP86" s="220">
        <v>29</v>
      </c>
      <c r="AQ86" s="220">
        <v>31</v>
      </c>
      <c r="AR86" s="220">
        <v>34</v>
      </c>
      <c r="AS86" s="220">
        <v>37</v>
      </c>
      <c r="AT86" s="220">
        <v>39</v>
      </c>
      <c r="AU86" s="220">
        <v>40</v>
      </c>
      <c r="AV86" s="220">
        <v>43</v>
      </c>
      <c r="AW86" s="220">
        <v>48</v>
      </c>
      <c r="AX86" s="220">
        <v>49</v>
      </c>
      <c r="AY86" s="220">
        <v>50</v>
      </c>
      <c r="AZ86" s="220">
        <v>36</v>
      </c>
      <c r="BA86" s="220">
        <v>37</v>
      </c>
      <c r="BB86" s="220">
        <v>39</v>
      </c>
      <c r="BC86" s="220">
        <v>40</v>
      </c>
      <c r="BD86" s="220">
        <v>41</v>
      </c>
      <c r="BE86" s="220">
        <v>41</v>
      </c>
      <c r="BF86" s="220">
        <v>41</v>
      </c>
      <c r="BG86" s="220">
        <v>41</v>
      </c>
      <c r="BH86" s="220">
        <v>42</v>
      </c>
      <c r="BI86" s="220">
        <v>42</v>
      </c>
      <c r="BJ86" s="220">
        <v>42</v>
      </c>
      <c r="BK86" s="220">
        <v>42</v>
      </c>
      <c r="BL86" s="220">
        <v>41</v>
      </c>
      <c r="BM86" s="220">
        <v>40</v>
      </c>
      <c r="BN86" s="220">
        <v>39</v>
      </c>
      <c r="BO86" s="220">
        <v>36</v>
      </c>
      <c r="BP86" s="220">
        <v>34</v>
      </c>
      <c r="BQ86" s="220">
        <v>31</v>
      </c>
      <c r="BR86" s="220">
        <v>29</v>
      </c>
      <c r="BS86" s="220">
        <v>38</v>
      </c>
      <c r="BT86" s="220">
        <v>34</v>
      </c>
      <c r="BU86" s="220">
        <v>30</v>
      </c>
      <c r="BV86" s="220">
        <v>27</v>
      </c>
      <c r="BW86" s="220">
        <v>18</v>
      </c>
      <c r="BX86" s="220">
        <v>15</v>
      </c>
      <c r="BY86" s="220">
        <v>13</v>
      </c>
      <c r="BZ86" s="220">
        <v>12</v>
      </c>
      <c r="CA86" s="220">
        <v>10</v>
      </c>
      <c r="CB86" s="220">
        <v>9</v>
      </c>
      <c r="CC86" s="220">
        <v>8</v>
      </c>
      <c r="CD86" s="220">
        <v>7</v>
      </c>
      <c r="CE86" s="220">
        <v>5</v>
      </c>
      <c r="CF86" s="221">
        <v>4</v>
      </c>
    </row>
    <row r="87" spans="1:84" s="231" customFormat="1" ht="15" customHeight="1" x14ac:dyDescent="0.35">
      <c r="A87" s="259"/>
      <c r="B87" s="253" t="s">
        <v>402</v>
      </c>
      <c r="C87" s="210"/>
      <c r="D87" s="220">
        <v>0</v>
      </c>
      <c r="E87" s="220">
        <v>0</v>
      </c>
      <c r="F87" s="220">
        <v>0</v>
      </c>
      <c r="G87" s="220">
        <v>0</v>
      </c>
      <c r="H87" s="220">
        <v>0</v>
      </c>
      <c r="I87" s="220">
        <v>0</v>
      </c>
      <c r="J87" s="220">
        <v>0</v>
      </c>
      <c r="K87" s="220">
        <v>0</v>
      </c>
      <c r="L87" s="220">
        <v>0</v>
      </c>
      <c r="M87" s="220">
        <v>0</v>
      </c>
      <c r="N87" s="220">
        <v>0</v>
      </c>
      <c r="O87" s="220">
        <v>0</v>
      </c>
      <c r="P87" s="220">
        <v>0</v>
      </c>
      <c r="Q87" s="220">
        <v>0</v>
      </c>
      <c r="R87" s="220">
        <v>0</v>
      </c>
      <c r="S87" s="220">
        <v>0</v>
      </c>
      <c r="T87" s="220">
        <v>0</v>
      </c>
      <c r="U87" s="220">
        <v>0</v>
      </c>
      <c r="V87" s="220">
        <v>0</v>
      </c>
      <c r="W87" s="220">
        <v>0</v>
      </c>
      <c r="X87" s="220">
        <v>0</v>
      </c>
      <c r="Y87" s="220">
        <v>0</v>
      </c>
      <c r="Z87" s="220">
        <v>0</v>
      </c>
      <c r="AA87" s="220">
        <v>0</v>
      </c>
      <c r="AB87" s="220">
        <v>0</v>
      </c>
      <c r="AC87" s="220">
        <v>0</v>
      </c>
      <c r="AD87" s="220">
        <v>0</v>
      </c>
      <c r="AE87" s="220">
        <v>0</v>
      </c>
      <c r="AF87" s="220">
        <v>0</v>
      </c>
      <c r="AG87" s="220">
        <v>0</v>
      </c>
      <c r="AH87" s="220">
        <v>0</v>
      </c>
      <c r="AI87" s="220">
        <v>0</v>
      </c>
      <c r="AJ87" s="220">
        <v>0</v>
      </c>
      <c r="AK87" s="220">
        <v>0</v>
      </c>
      <c r="AL87" s="220">
        <v>0</v>
      </c>
      <c r="AM87" s="220">
        <v>0</v>
      </c>
      <c r="AN87" s="220">
        <v>0</v>
      </c>
      <c r="AO87" s="220">
        <v>0</v>
      </c>
      <c r="AP87" s="220">
        <v>0</v>
      </c>
      <c r="AQ87" s="220">
        <v>0</v>
      </c>
      <c r="AR87" s="220">
        <v>0</v>
      </c>
      <c r="AS87" s="220">
        <v>0</v>
      </c>
      <c r="AT87" s="220">
        <v>0</v>
      </c>
      <c r="AU87" s="220">
        <v>0</v>
      </c>
      <c r="AV87" s="220">
        <v>0</v>
      </c>
      <c r="AW87" s="220">
        <v>0</v>
      </c>
      <c r="AX87" s="220">
        <v>0</v>
      </c>
      <c r="AY87" s="220">
        <v>0</v>
      </c>
      <c r="AZ87" s="220">
        <v>0</v>
      </c>
      <c r="BA87" s="220">
        <v>9759</v>
      </c>
      <c r="BB87" s="220">
        <v>9953</v>
      </c>
      <c r="BC87" s="220">
        <v>10084</v>
      </c>
      <c r="BD87" s="220">
        <v>11106</v>
      </c>
      <c r="BE87" s="220">
        <v>11202</v>
      </c>
      <c r="BF87" s="220">
        <v>11358</v>
      </c>
      <c r="BG87" s="220">
        <v>11486</v>
      </c>
      <c r="BH87" s="220">
        <v>11430</v>
      </c>
      <c r="BI87" s="220">
        <v>11555</v>
      </c>
      <c r="BJ87" s="220">
        <v>11750</v>
      </c>
      <c r="BK87" s="220">
        <v>12123</v>
      </c>
      <c r="BL87" s="220">
        <v>12421</v>
      </c>
      <c r="BM87" s="220">
        <v>12681</v>
      </c>
      <c r="BN87" s="220">
        <v>12783</v>
      </c>
      <c r="BO87" s="220">
        <v>12686</v>
      </c>
      <c r="BP87" s="220">
        <v>12683</v>
      </c>
      <c r="BQ87" s="220">
        <v>12585</v>
      </c>
      <c r="BR87" s="220">
        <v>12467</v>
      </c>
      <c r="BS87" s="220">
        <v>12215</v>
      </c>
      <c r="BT87" s="220">
        <v>12025</v>
      </c>
      <c r="BU87" s="220">
        <v>11808</v>
      </c>
      <c r="BV87" s="220">
        <v>11568</v>
      </c>
      <c r="BW87" s="220">
        <v>11391</v>
      </c>
      <c r="BX87" s="220">
        <v>11142</v>
      </c>
      <c r="BY87" s="220">
        <v>11256</v>
      </c>
      <c r="BZ87" s="220">
        <v>11411</v>
      </c>
      <c r="CA87" s="220">
        <v>11587</v>
      </c>
      <c r="CB87" s="220">
        <v>10771</v>
      </c>
      <c r="CC87" s="220">
        <v>10969</v>
      </c>
      <c r="CD87" s="220">
        <v>11024</v>
      </c>
      <c r="CE87" s="220">
        <v>10899</v>
      </c>
      <c r="CF87" s="221">
        <v>10928</v>
      </c>
    </row>
    <row r="88" spans="1:84" ht="16" thickBot="1" x14ac:dyDescent="0.4">
      <c r="A88" s="260"/>
      <c r="B88" s="261"/>
      <c r="C88" s="261"/>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262"/>
      <c r="BT88" s="262"/>
      <c r="BU88" s="262"/>
      <c r="BV88" s="262"/>
      <c r="BW88" s="262"/>
      <c r="BX88" s="262"/>
      <c r="BY88" s="262"/>
      <c r="BZ88" s="262"/>
      <c r="CA88" s="262"/>
      <c r="CB88" s="262"/>
      <c r="CC88" s="262"/>
      <c r="CD88" s="262"/>
      <c r="CE88" s="262"/>
      <c r="CF88" s="263"/>
    </row>
    <row r="90" spans="1:84" x14ac:dyDescent="0.35">
      <c r="CB90" s="234"/>
    </row>
  </sheetData>
  <hyperlinks>
    <hyperlink ref="B1" location="Notes!A1" display="Information relating to this table can be found in the 'Notes' tab" xr:uid="{C3908562-810C-4F26-93EB-19B57A2E97DA}"/>
    <hyperlink ref="A1" location="Contents!A1" display="Contents page" xr:uid="{5996BC8F-E5DF-4D09-B6BD-B2875CAC6C6E}"/>
  </hyperlinks>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B219A-C4F7-4B9A-8497-094213B7AD88}">
  <dimension ref="A1:CP111"/>
  <sheetViews>
    <sheetView zoomScale="70" zoomScaleNormal="70" workbookViewId="0">
      <pane xSplit="2" topLeftCell="BL1" activePane="topRight" state="frozen"/>
      <selection pane="topRight"/>
    </sheetView>
  </sheetViews>
  <sheetFormatPr defaultColWidth="9" defaultRowHeight="15.5" x14ac:dyDescent="0.35"/>
  <cols>
    <col min="1" max="1" width="23" style="165" bestFit="1" customWidth="1"/>
    <col min="2" max="2" width="75.54296875" style="39" customWidth="1"/>
    <col min="3" max="3" width="25.54296875" style="39" customWidth="1"/>
    <col min="4" max="75" width="12.54296875" style="54" customWidth="1"/>
    <col min="76" max="84" width="12.54296875" style="39" customWidth="1"/>
    <col min="85" max="16384" width="9" style="39"/>
  </cols>
  <sheetData>
    <row r="1" spans="1:84" s="32" customFormat="1" ht="25.5" customHeight="1" thickBot="1" x14ac:dyDescent="0.3">
      <c r="A1" s="29" t="s">
        <v>45</v>
      </c>
      <c r="B1" s="113" t="s">
        <v>200</v>
      </c>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row>
    <row r="2" spans="1:84" ht="33" customHeight="1" x14ac:dyDescent="0.35">
      <c r="A2" s="33" t="s">
        <v>584</v>
      </c>
      <c r="B2" s="34" t="s">
        <v>417</v>
      </c>
      <c r="C2" s="264"/>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41" customFormat="1" x14ac:dyDescent="0.35">
      <c r="A3" s="116">
        <v>2024</v>
      </c>
      <c r="B3" s="40" t="s">
        <v>418</v>
      </c>
      <c r="C3" s="40"/>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5"/>
      <c r="B4" s="46" t="s">
        <v>258</v>
      </c>
      <c r="C4" s="46"/>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4"/>
    </row>
    <row r="5" spans="1:84" ht="27" customHeight="1" x14ac:dyDescent="0.35">
      <c r="A5" s="155"/>
      <c r="B5" s="65" t="s">
        <v>419</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265"/>
      <c r="BE5" s="158"/>
      <c r="BF5" s="161"/>
      <c r="BG5" s="161"/>
      <c r="BH5" s="266" t="s">
        <v>420</v>
      </c>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2"/>
    </row>
    <row r="6" spans="1:84" x14ac:dyDescent="0.35">
      <c r="A6" s="155"/>
      <c r="B6" s="59" t="s">
        <v>421</v>
      </c>
      <c r="AH6" s="161">
        <f>'Pension Credit'!AH4</f>
        <v>561</v>
      </c>
      <c r="AI6" s="161">
        <f>'Pension Credit'!AI4</f>
        <v>624</v>
      </c>
      <c r="AJ6" s="161">
        <f>'Pension Credit'!AJ4</f>
        <v>729</v>
      </c>
      <c r="AK6" s="161">
        <f>'Pension Credit'!AK4</f>
        <v>924.13</v>
      </c>
      <c r="AL6" s="161">
        <f>'Pension Credit'!AL4</f>
        <v>941</v>
      </c>
      <c r="AM6" s="161">
        <f>'Pension Credit'!AM4</f>
        <v>985</v>
      </c>
      <c r="AN6" s="161">
        <f>'Pension Credit'!AN4</f>
        <v>1189</v>
      </c>
      <c r="AO6" s="161">
        <f>'Pension Credit'!AO4</f>
        <v>1371</v>
      </c>
      <c r="AP6" s="161">
        <f>'Pension Credit'!AP4</f>
        <v>1458</v>
      </c>
      <c r="AQ6" s="161">
        <f>'Pension Credit'!AQ4</f>
        <v>1574</v>
      </c>
      <c r="AR6" s="161">
        <f>'Pension Credit'!AR4</f>
        <v>1853.9770000000001</v>
      </c>
      <c r="AS6" s="161">
        <f>'Pension Credit'!AS4</f>
        <v>2050.058</v>
      </c>
      <c r="AT6" s="161">
        <f>'Pension Credit'!AT4</f>
        <v>2305.1849999999999</v>
      </c>
      <c r="AU6" s="161">
        <f>'Pension Credit'!AU4</f>
        <v>2758</v>
      </c>
      <c r="AV6" s="161">
        <f>'Pension Credit'!AV4</f>
        <v>3728</v>
      </c>
      <c r="AW6" s="161">
        <f>'Pension Credit'!AW4</f>
        <v>3939</v>
      </c>
      <c r="AX6" s="161">
        <f>'Pension Credit'!AX4</f>
        <v>3969</v>
      </c>
      <c r="AY6" s="161">
        <f>'Pension Credit'!AY4</f>
        <v>3888</v>
      </c>
      <c r="AZ6" s="161">
        <f>'Pension Credit'!AZ4</f>
        <v>3815</v>
      </c>
      <c r="BA6" s="161">
        <f>'Pension Credit'!BA4</f>
        <v>3773</v>
      </c>
      <c r="BB6" s="161">
        <f>'Pension Credit'!BB4</f>
        <v>3619</v>
      </c>
      <c r="BC6" s="161">
        <f>'Pension Credit'!BC4</f>
        <v>3781</v>
      </c>
      <c r="BD6" s="161">
        <f>'Pension Credit'!BD4</f>
        <v>4095</v>
      </c>
      <c r="BE6" s="161">
        <f>'Pension Credit'!BE4</f>
        <v>4486</v>
      </c>
      <c r="BF6" s="161">
        <f>'Pension Credit'!BF4</f>
        <v>4484</v>
      </c>
      <c r="BG6" s="161">
        <f>'Pension Credit'!BG4</f>
        <v>4851.1851234350615</v>
      </c>
      <c r="BH6" s="245">
        <f>'Pension Credit'!BH5</f>
        <v>5970.616</v>
      </c>
      <c r="BI6" s="161">
        <f>'Pension Credit'!BI5</f>
        <v>6426.2752195999992</v>
      </c>
      <c r="BJ6" s="161">
        <f>'Pension Credit'!BJ5</f>
        <v>6868.5436595999981</v>
      </c>
      <c r="BK6" s="161">
        <f>'Pension Credit'!BK5</f>
        <v>7367.1248207140325</v>
      </c>
      <c r="BL6" s="161">
        <f>'Pension Credit'!BL5</f>
        <v>7703.3184822999983</v>
      </c>
      <c r="BM6" s="161">
        <f>'Pension Credit'!BM5</f>
        <v>8128.8851483600001</v>
      </c>
      <c r="BN6" s="161">
        <f>'Pension Credit'!BN5</f>
        <v>8242.1568431600008</v>
      </c>
      <c r="BO6" s="161">
        <f>'Pension Credit'!BO5</f>
        <v>8052.1531093099993</v>
      </c>
      <c r="BP6" s="161">
        <f>'Pension Credit'!BP5</f>
        <v>7510.8751163199995</v>
      </c>
      <c r="BQ6" s="161">
        <f>'Pension Credit'!BQ5</f>
        <v>7041.5234761999718</v>
      </c>
      <c r="BR6" s="161">
        <f>'Pension Credit'!BR5</f>
        <v>6576.0799377400017</v>
      </c>
      <c r="BS6" s="161">
        <f>'Pension Credit'!BS5</f>
        <v>6078.7060508699969</v>
      </c>
      <c r="BT6" s="161">
        <f>'Pension Credit'!BT5</f>
        <v>5665.5855551100012</v>
      </c>
      <c r="BU6" s="161">
        <f>'Pension Credit'!BU5</f>
        <v>5367.648018240001</v>
      </c>
      <c r="BV6" s="161">
        <f>'Pension Credit'!BV5</f>
        <v>5139.8772267200002</v>
      </c>
      <c r="BW6" s="161">
        <f>'Pension Credit'!BW5</f>
        <v>5060.8868007399979</v>
      </c>
      <c r="BX6" s="161">
        <f>'Pension Credit'!BX5</f>
        <v>5071.059797515044</v>
      </c>
      <c r="BY6" s="161">
        <f>'Pension Credit'!BY5</f>
        <v>4834.2942617299996</v>
      </c>
      <c r="BZ6" s="161">
        <f>'Pension Credit'!BZ5</f>
        <v>4935.3102140100018</v>
      </c>
      <c r="CA6" s="161">
        <f>'Pension Credit'!CA5</f>
        <v>5405.9278635488427</v>
      </c>
      <c r="CB6" s="161">
        <f>'Pension Credit'!CB5</f>
        <v>5815.7065937061343</v>
      </c>
      <c r="CC6" s="161">
        <f>'Pension Credit'!CC5</f>
        <v>5879.6472838312784</v>
      </c>
      <c r="CD6" s="161">
        <f>'Pension Credit'!CD5</f>
        <v>5720.6370174638887</v>
      </c>
      <c r="CE6" s="161">
        <f>'Pension Credit'!CE5</f>
        <v>5399.1250042445645</v>
      </c>
      <c r="CF6" s="162">
        <f>'Pension Credit'!CF5</f>
        <v>5312.4541786775126</v>
      </c>
    </row>
    <row r="7" spans="1:84" x14ac:dyDescent="0.35">
      <c r="A7" s="155"/>
      <c r="B7" s="59" t="s">
        <v>422</v>
      </c>
      <c r="AH7" s="161">
        <f>'Incapacity benefits'!AH47</f>
        <v>130</v>
      </c>
      <c r="AI7" s="161">
        <f>'Incapacity benefits'!AI47</f>
        <v>146</v>
      </c>
      <c r="AJ7" s="161">
        <f>'Incapacity benefits'!AJ47</f>
        <v>172</v>
      </c>
      <c r="AK7" s="161">
        <f>'Incapacity benefits'!AK47</f>
        <v>198</v>
      </c>
      <c r="AL7" s="161">
        <f>'Incapacity benefits'!AL47</f>
        <v>259</v>
      </c>
      <c r="AM7" s="161">
        <f>'Incapacity benefits'!AM47</f>
        <v>305</v>
      </c>
      <c r="AN7" s="161">
        <f>'Incapacity benefits'!AN47</f>
        <v>353</v>
      </c>
      <c r="AO7" s="161">
        <f>'Incapacity benefits'!AO47</f>
        <v>432</v>
      </c>
      <c r="AP7" s="161">
        <f>'Incapacity benefits'!AP47</f>
        <v>539</v>
      </c>
      <c r="AQ7" s="161">
        <f>'Incapacity benefits'!AQ47</f>
        <v>587</v>
      </c>
      <c r="AR7" s="161">
        <f>'Incapacity benefits'!AR47</f>
        <v>772</v>
      </c>
      <c r="AS7" s="161">
        <f>'Incapacity benefits'!AS47</f>
        <v>902</v>
      </c>
      <c r="AT7" s="161">
        <f>'Incapacity benefits'!AT47</f>
        <v>1081.992</v>
      </c>
      <c r="AU7" s="161">
        <f>'Incapacity benefits'!AU47</f>
        <v>1399</v>
      </c>
      <c r="AV7" s="161">
        <f>'Incapacity benefits'!AV47</f>
        <v>1899</v>
      </c>
      <c r="AW7" s="161">
        <f>'Incapacity benefits'!AW47</f>
        <v>2358</v>
      </c>
      <c r="AX7" s="161">
        <f>'Incapacity benefits'!AX47</f>
        <v>2758</v>
      </c>
      <c r="AY7" s="161">
        <f>'Incapacity benefits'!AY47</f>
        <v>3222</v>
      </c>
      <c r="AZ7" s="161">
        <f>'Incapacity benefits'!AZ47</f>
        <v>3507</v>
      </c>
      <c r="BA7" s="161">
        <f>'Incapacity benefits'!BA47</f>
        <v>3679</v>
      </c>
      <c r="BB7" s="161">
        <f>'Incapacity benefits'!BB47</f>
        <v>3848</v>
      </c>
      <c r="BC7" s="161">
        <f>'Incapacity benefits'!BC47</f>
        <v>4051</v>
      </c>
      <c r="BD7" s="161">
        <f>'Incapacity benefits'!BD47</f>
        <v>4400</v>
      </c>
      <c r="BE7" s="161">
        <f>'Incapacity benefits'!BE47</f>
        <v>4769</v>
      </c>
      <c r="BF7" s="161">
        <f>'Incapacity benefits'!BF47</f>
        <v>4773</v>
      </c>
      <c r="BG7" s="161">
        <f>'Incapacity benefits'!BG47</f>
        <v>5005</v>
      </c>
      <c r="BH7" s="245">
        <v>4716.6390675993789</v>
      </c>
      <c r="BI7" s="161">
        <v>4532.1900443650775</v>
      </c>
      <c r="BJ7" s="161">
        <v>4574.2510630700235</v>
      </c>
      <c r="BK7" s="161">
        <v>5056.8584049752199</v>
      </c>
      <c r="BL7" s="161">
        <v>5161.5598443521649</v>
      </c>
      <c r="BM7" s="161">
        <v>5671.3574190053178</v>
      </c>
      <c r="BN7" s="161">
        <v>5911.9173861293239</v>
      </c>
      <c r="BO7" s="161">
        <v>6197.8715380347094</v>
      </c>
      <c r="BP7" s="161">
        <v>6964.3078302746562</v>
      </c>
      <c r="BQ7" s="161">
        <v>7889.4777112593129</v>
      </c>
      <c r="BR7" s="161">
        <v>9186.3063078656032</v>
      </c>
      <c r="BS7" s="161">
        <v>10048.077982934486</v>
      </c>
      <c r="BT7" s="161">
        <v>10243.165080259876</v>
      </c>
      <c r="BU7" s="161">
        <v>10670.527998548816</v>
      </c>
      <c r="BV7" s="161">
        <v>10538.156249457021</v>
      </c>
      <c r="BW7" s="161">
        <v>9340.4381911359069</v>
      </c>
      <c r="BX7" s="161">
        <v>8861.3233006522405</v>
      </c>
      <c r="BY7" s="161">
        <v>8182.6180954689144</v>
      </c>
      <c r="BZ7" s="161">
        <v>7561.9676958453074</v>
      </c>
      <c r="CA7" s="161">
        <v>7825.9119616933758</v>
      </c>
      <c r="CB7" s="161">
        <v>7730.307691471754</v>
      </c>
      <c r="CC7" s="161">
        <v>6573.1351372295921</v>
      </c>
      <c r="CD7" s="161">
        <v>6099.400501557172</v>
      </c>
      <c r="CE7" s="161">
        <v>5676.7390639540454</v>
      </c>
      <c r="CF7" s="162">
        <v>3934.5064072926798</v>
      </c>
    </row>
    <row r="8" spans="1:84" x14ac:dyDescent="0.35">
      <c r="A8" s="155"/>
      <c r="B8" s="59" t="s">
        <v>423</v>
      </c>
      <c r="AH8" s="161">
        <f>'Income Support'!AH26</f>
        <v>334</v>
      </c>
      <c r="AI8" s="161">
        <f>'Income Support'!AI26</f>
        <v>355</v>
      </c>
      <c r="AJ8" s="161">
        <f>'Income Support'!AJ26</f>
        <v>436</v>
      </c>
      <c r="AK8" s="161">
        <f>'Income Support'!AK26</f>
        <v>564.62</v>
      </c>
      <c r="AL8" s="161">
        <f>'Income Support'!AL26</f>
        <v>780</v>
      </c>
      <c r="AM8" s="161">
        <f>'Income Support'!AM26</f>
        <v>956</v>
      </c>
      <c r="AN8" s="161">
        <f>'Income Support'!AN26</f>
        <v>1086</v>
      </c>
      <c r="AO8" s="161">
        <f>'Income Support'!AO26</f>
        <v>1313</v>
      </c>
      <c r="AP8" s="161">
        <f>'Income Support'!AP26</f>
        <v>1483</v>
      </c>
      <c r="AQ8" s="161">
        <f>'Income Support'!AQ26</f>
        <v>1596</v>
      </c>
      <c r="AR8" s="161">
        <f>'Income Support'!AR26</f>
        <v>1762</v>
      </c>
      <c r="AS8" s="161">
        <f>'Income Support'!AS26</f>
        <v>1930</v>
      </c>
      <c r="AT8" s="161">
        <f>'Income Support'!AT26</f>
        <v>2286.4560000000001</v>
      </c>
      <c r="AU8" s="161">
        <f>'Income Support'!AU26</f>
        <v>2860</v>
      </c>
      <c r="AV8" s="161">
        <f>'Income Support'!AV26</f>
        <v>3448</v>
      </c>
      <c r="AW8" s="161">
        <f>'Income Support'!AW26</f>
        <v>3735</v>
      </c>
      <c r="AX8" s="161">
        <f>'Income Support'!AX26</f>
        <v>4051</v>
      </c>
      <c r="AY8" s="161">
        <f>'Income Support'!AY26</f>
        <v>4265</v>
      </c>
      <c r="AZ8" s="161">
        <f>'Income Support'!AZ26</f>
        <v>4313</v>
      </c>
      <c r="BA8" s="161">
        <f>'Income Support'!BA26</f>
        <v>4106</v>
      </c>
      <c r="BB8" s="161">
        <f>'Income Support'!BB26</f>
        <v>3941</v>
      </c>
      <c r="BC8" s="161">
        <f>'Income Support'!BC26</f>
        <v>3963</v>
      </c>
      <c r="BD8" s="161">
        <f>'Income Support'!BD26</f>
        <v>4334</v>
      </c>
      <c r="BE8" s="161">
        <f>'Income Support'!BE26</f>
        <v>4520</v>
      </c>
      <c r="BF8" s="161">
        <f>'Income Support'!BF26</f>
        <v>4626</v>
      </c>
      <c r="BG8" s="161">
        <f>'Income Support'!BG26</f>
        <v>4854</v>
      </c>
      <c r="BH8" s="245">
        <f>'Income Support'!BH7</f>
        <v>4596.7527005283919</v>
      </c>
      <c r="BI8" s="161">
        <f>'Income Support'!BI7</f>
        <v>3943.0085425279776</v>
      </c>
      <c r="BJ8" s="161">
        <f>'Income Support'!BJ7</f>
        <v>3604.4662883198689</v>
      </c>
      <c r="BK8" s="161">
        <f>'Income Support'!BK7</f>
        <v>3385.7518830201843</v>
      </c>
      <c r="BL8" s="161">
        <f>'Income Support'!BL7</f>
        <v>3061.3235328641586</v>
      </c>
      <c r="BM8" s="161">
        <f>'Income Support'!BM7</f>
        <v>2842.3252079987501</v>
      </c>
      <c r="BN8" s="161">
        <f>'Income Support'!BN7</f>
        <v>2586.2728269605445</v>
      </c>
      <c r="BO8" s="161">
        <f>'Income Support'!BO7</f>
        <v>2304.3874099657314</v>
      </c>
      <c r="BP8" s="161">
        <f>'Income Support'!BP7</f>
        <v>2110.4942592273346</v>
      </c>
      <c r="BQ8" s="161">
        <f>'Income Support'!BQ7</f>
        <v>1856.5307370233604</v>
      </c>
      <c r="BR8" s="161">
        <f>'Income Support'!BR7</f>
        <v>1698.8486351058339</v>
      </c>
      <c r="BS8" s="161">
        <f>'Income Support'!BS7</f>
        <v>1558.3063089079885</v>
      </c>
      <c r="BT8" s="161">
        <f>'Income Support'!BT7</f>
        <v>1397.3764508791817</v>
      </c>
      <c r="BU8" s="161">
        <f>'Income Support'!BU7</f>
        <v>1344.4390144054084</v>
      </c>
      <c r="BV8" s="161">
        <f>'Income Support'!BV7</f>
        <v>1123.5087164817194</v>
      </c>
      <c r="BW8" s="161">
        <f>'Income Support'!BW7</f>
        <v>718.09541577300547</v>
      </c>
      <c r="BX8" s="161">
        <f>'Income Support'!BX7</f>
        <v>564.09431707873136</v>
      </c>
      <c r="BY8" s="161">
        <f>'Income Support'!BY7</f>
        <v>356.35259867847896</v>
      </c>
      <c r="BZ8" s="161">
        <f>'Income Support'!BZ7</f>
        <v>351.08529270171834</v>
      </c>
      <c r="CA8" s="161">
        <f>'Income Support'!CA7</f>
        <v>230.95652927034121</v>
      </c>
      <c r="CB8" s="161">
        <f>'Income Support'!CB7</f>
        <v>66.914143473654249</v>
      </c>
      <c r="CC8" s="161">
        <f>'Income Support'!CC7</f>
        <v>0</v>
      </c>
      <c r="CD8" s="161">
        <f>'Income Support'!CD7</f>
        <v>0</v>
      </c>
      <c r="CE8" s="161">
        <f>'Income Support'!CE7</f>
        <v>0</v>
      </c>
      <c r="CF8" s="162">
        <f>'Income Support'!CF7</f>
        <v>0</v>
      </c>
    </row>
    <row r="9" spans="1:84" x14ac:dyDescent="0.35">
      <c r="A9" s="155"/>
      <c r="B9" s="59" t="s">
        <v>424</v>
      </c>
      <c r="AH9" s="161">
        <f>'Income Support'!AH23+'Table 1a'!AH40</f>
        <v>515</v>
      </c>
      <c r="AI9" s="161">
        <f>'Income Support'!AI23+'Table 1a'!AI40</f>
        <v>523</v>
      </c>
      <c r="AJ9" s="161">
        <f>'Income Support'!AJ23+'Table 1a'!AJ40</f>
        <v>794</v>
      </c>
      <c r="AK9" s="161">
        <f>'Income Support'!AK23+'Table 1a'!AK40</f>
        <v>1512.04</v>
      </c>
      <c r="AL9" s="161">
        <f>'Income Support'!AL23+'Table 1a'!AL40</f>
        <v>2567</v>
      </c>
      <c r="AM9" s="161">
        <f>'Income Support'!AM23+'Table 1a'!AM40</f>
        <v>3257</v>
      </c>
      <c r="AN9" s="161">
        <f>'Income Support'!AN23+'Table 1a'!AN40</f>
        <v>3730</v>
      </c>
      <c r="AO9" s="161">
        <f>'Income Support'!AO23+'Table 1a'!AO40</f>
        <v>4214</v>
      </c>
      <c r="AP9" s="161">
        <f>'Income Support'!AP23+'Table 1a'!AP40</f>
        <v>4336</v>
      </c>
      <c r="AQ9" s="161">
        <f>'Income Support'!AQ23+'Table 1a'!AQ40</f>
        <v>3985</v>
      </c>
      <c r="AR9" s="161">
        <f>'Income Support'!AR23+'Table 1a'!AR40</f>
        <v>3045</v>
      </c>
      <c r="AS9" s="161">
        <f>'Income Support'!AS23+'Table 1a'!AS40</f>
        <v>2631</v>
      </c>
      <c r="AT9" s="161">
        <f>'Income Support'!AT23+'Table 1a'!AT40</f>
        <v>2940.4780000000001</v>
      </c>
      <c r="AU9" s="161">
        <f>'Income Support'!AU23+'Table 1a'!AU40</f>
        <v>4200</v>
      </c>
      <c r="AV9" s="161">
        <f>'Income Support'!AV23+'Table 1a'!AV40</f>
        <v>5379</v>
      </c>
      <c r="AW9" s="161">
        <f>'Income Support'!AW23+'Table 1a'!AW40</f>
        <v>5737</v>
      </c>
      <c r="AX9" s="161">
        <f>'Income Support'!AX23+'Table 1a'!AX40</f>
        <v>5183</v>
      </c>
      <c r="AY9" s="161">
        <f>'Income Support'!AY23+'Table 1a'!AY40</f>
        <v>4823</v>
      </c>
      <c r="AZ9" s="161">
        <f>'Income Support'!AZ23+'Table 1a'!AZ40</f>
        <v>4192.2150000000001</v>
      </c>
      <c r="BA9" s="161">
        <f>'Table 1a'!BA40</f>
        <v>3418.4580000000001</v>
      </c>
      <c r="BB9" s="161">
        <f>'Table 1a'!BB40</f>
        <v>3083.4490000000001</v>
      </c>
      <c r="BC9" s="161">
        <f>'Table 1a'!BC40</f>
        <v>2796.067</v>
      </c>
      <c r="BD9" s="161">
        <f>'Table 1a'!BD40</f>
        <v>2435.2660000000001</v>
      </c>
      <c r="BE9" s="161">
        <f>'Table 1a'!BE40</f>
        <v>2135.8090000000002</v>
      </c>
      <c r="BF9" s="161">
        <f>'Table 1a'!BF40</f>
        <v>2105.4681379400004</v>
      </c>
      <c r="BG9" s="161">
        <f>'Table 1a'!BG40</f>
        <v>2051.9794873882602</v>
      </c>
      <c r="BH9" s="245">
        <f>'Table 1a'!BH40</f>
        <v>1759.2470000000001</v>
      </c>
      <c r="BI9" s="161">
        <f>'Table 1a'!BI40</f>
        <v>1824.9606072800002</v>
      </c>
      <c r="BJ9" s="161">
        <f>'Table 1a'!BJ40</f>
        <v>1961.87288926</v>
      </c>
      <c r="BK9" s="161">
        <f>'Table 1a'!BK40</f>
        <v>1817.4577446102965</v>
      </c>
      <c r="BL9" s="161">
        <f>'Table 1a'!BL40</f>
        <v>2129.1275195499998</v>
      </c>
      <c r="BM9" s="161">
        <f>'Table 1a'!BM40</f>
        <v>3595.32545321</v>
      </c>
      <c r="BN9" s="161">
        <f>'Table 1a'!BN40</f>
        <v>3672.3248568335066</v>
      </c>
      <c r="BO9" s="161">
        <f>'Table 1a'!BO40</f>
        <v>4184.1081413699985</v>
      </c>
      <c r="BP9" s="161">
        <f>'Table 1a'!BP40</f>
        <v>4507.4715771600004</v>
      </c>
      <c r="BQ9" s="161">
        <f>'Table 1a'!BQ40</f>
        <v>3811.3202527161902</v>
      </c>
      <c r="BR9" s="161">
        <f>'Table 1a'!BR40</f>
        <v>2695.8303489699992</v>
      </c>
      <c r="BS9" s="161">
        <f>'Table 1a'!BS40</f>
        <v>2003.6174202700001</v>
      </c>
      <c r="BT9" s="161">
        <f>'Table 1a'!BT40</f>
        <v>1611.2098276999998</v>
      </c>
      <c r="BU9" s="161">
        <f>'Table 1a'!BU40</f>
        <v>1442.7194395999989</v>
      </c>
      <c r="BV9" s="161">
        <f>'Table 1a'!BV40</f>
        <v>1143.9083112699998</v>
      </c>
      <c r="BW9" s="161">
        <f>'Table 1a'!BW40</f>
        <v>602.98041054999987</v>
      </c>
      <c r="BX9" s="161">
        <f>'Table 1a'!BX40</f>
        <v>435.35880446500005</v>
      </c>
      <c r="BY9" s="161">
        <f>'Table 1a'!BY40</f>
        <v>300.02276639000007</v>
      </c>
      <c r="BZ9" s="161">
        <f>'Table 1a'!BZ40</f>
        <v>225.14763905999999</v>
      </c>
      <c r="CA9" s="161">
        <f>'Table 1a'!CA40</f>
        <v>148.51341881983944</v>
      </c>
      <c r="CB9" s="161">
        <f>'Table 1a'!CB40</f>
        <v>95.970271119941401</v>
      </c>
      <c r="CC9" s="161">
        <f>'Table 1a'!CC40</f>
        <v>0</v>
      </c>
      <c r="CD9" s="161">
        <f>'Table 1a'!CD40</f>
        <v>0</v>
      </c>
      <c r="CE9" s="161">
        <f>'Table 1a'!CE40</f>
        <v>0</v>
      </c>
      <c r="CF9" s="162">
        <f>'Table 1a'!CF40</f>
        <v>0</v>
      </c>
    </row>
    <row r="10" spans="1:84" x14ac:dyDescent="0.35">
      <c r="A10" s="155"/>
      <c r="B10" s="59" t="s">
        <v>425</v>
      </c>
      <c r="AH10" s="161">
        <f>'Income Support'!AH28</f>
        <v>21</v>
      </c>
      <c r="AI10" s="161">
        <f>'Income Support'!AI28</f>
        <v>27</v>
      </c>
      <c r="AJ10" s="161">
        <f>'Income Support'!AJ28</f>
        <v>34</v>
      </c>
      <c r="AK10" s="161">
        <f>'Income Support'!AK28</f>
        <v>46.26</v>
      </c>
      <c r="AL10" s="161">
        <f>'Income Support'!AL28</f>
        <v>65</v>
      </c>
      <c r="AM10" s="161">
        <f>'Income Support'!AM28</f>
        <v>89</v>
      </c>
      <c r="AN10" s="161">
        <f>'Income Support'!AN28</f>
        <v>112</v>
      </c>
      <c r="AO10" s="161">
        <f>'Income Support'!AO28</f>
        <v>116</v>
      </c>
      <c r="AP10" s="161">
        <f>'Income Support'!AP28</f>
        <v>149</v>
      </c>
      <c r="AQ10" s="161">
        <f>'Income Support'!AQ28</f>
        <v>214</v>
      </c>
      <c r="AR10" s="161">
        <f>'Income Support'!AR28</f>
        <v>149</v>
      </c>
      <c r="AS10" s="161">
        <f>'Income Support'!AS28</f>
        <v>162</v>
      </c>
      <c r="AT10" s="161">
        <f>'Income Support'!AT28</f>
        <v>281.07400000000001</v>
      </c>
      <c r="AU10" s="161">
        <f>'Income Support'!AU28</f>
        <v>429.02289951173043</v>
      </c>
      <c r="AV10" s="161">
        <f>'Income Support'!AV28</f>
        <v>335.98800000000119</v>
      </c>
      <c r="AW10" s="161">
        <f>'Income Support'!AW28</f>
        <v>340.62299999999959</v>
      </c>
      <c r="AX10" s="161">
        <f>'Income Support'!AX28</f>
        <v>426.04799999999886</v>
      </c>
      <c r="AY10" s="161">
        <f>'Income Support'!AY28</f>
        <v>494.53299999999945</v>
      </c>
      <c r="AZ10" s="161">
        <f>'Income Support'!AZ28</f>
        <v>450.69499999999999</v>
      </c>
      <c r="BA10" s="161">
        <f>'Income Support'!BA28</f>
        <v>407.31700000000092</v>
      </c>
      <c r="BB10" s="161">
        <f>'Income Support'!BB28</f>
        <v>382.68999999999869</v>
      </c>
      <c r="BC10" s="161">
        <f>'Income Support'!BC28</f>
        <v>287.32200000000012</v>
      </c>
      <c r="BD10" s="161">
        <f>'Income Support'!BD28</f>
        <v>292.22699999999895</v>
      </c>
      <c r="BE10" s="161">
        <f>'Income Support'!BE28</f>
        <v>325.9071194121716</v>
      </c>
      <c r="BF10" s="161">
        <f>'Income Support'!BF28</f>
        <v>354.31471095259985</v>
      </c>
      <c r="BG10" s="161">
        <f>'Income Support'!BG28</f>
        <v>484.93625241992959</v>
      </c>
      <c r="BH10" s="245">
        <f>'Income Support'!BH8+'Income Support'!BH9</f>
        <v>715.52123187222992</v>
      </c>
      <c r="BI10" s="161">
        <f>'Income Support'!BI8+'Income Support'!BI9</f>
        <v>674.79741771194449</v>
      </c>
      <c r="BJ10" s="161">
        <f>'Income Support'!BJ8+'Income Support'!BJ9</f>
        <v>660.05349752010784</v>
      </c>
      <c r="BK10" s="161">
        <f>'Income Support'!BK8+'Income Support'!BK9</f>
        <v>585.37558126336353</v>
      </c>
      <c r="BL10" s="161">
        <f>'Income Support'!BL8+'Income Support'!BL9</f>
        <v>524.65819704367539</v>
      </c>
      <c r="BM10" s="161">
        <f>'Income Support'!BM8+'Income Support'!BM9</f>
        <v>546.51470718593077</v>
      </c>
      <c r="BN10" s="161">
        <f>'Income Support'!BN8+'Income Support'!BN9</f>
        <v>635.11132170833844</v>
      </c>
      <c r="BO10" s="161">
        <f>'Income Support'!BO8+'Income Support'!BO9</f>
        <v>650.5417949495594</v>
      </c>
      <c r="BP10" s="161">
        <f>'Income Support'!BP8+'Income Support'!BP9</f>
        <v>709.01270263800814</v>
      </c>
      <c r="BQ10" s="161">
        <f>'Income Support'!BQ8+'Income Support'!BQ9</f>
        <v>734.64551860732786</v>
      </c>
      <c r="BR10" s="161">
        <f>'Income Support'!BR8+'Income Support'!BR9</f>
        <v>734.78448517856361</v>
      </c>
      <c r="BS10" s="267">
        <f>'Income Support'!BS8+'Income Support'!BS9</f>
        <v>747.61129082752427</v>
      </c>
      <c r="BT10" s="161">
        <f>'Income Support'!BT8+'Income Support'!BT9</f>
        <v>734.77098234094808</v>
      </c>
      <c r="BU10" s="161">
        <f>'Income Support'!BU8+'Income Support'!BU9</f>
        <v>765.30026010577535</v>
      </c>
      <c r="BV10" s="161">
        <f>'Income Support'!BV8+'Income Support'!BV9</f>
        <v>712.70078714126032</v>
      </c>
      <c r="BW10" s="161">
        <f>'Income Support'!BW8+'Income Support'!BW9</f>
        <v>656.03542122109252</v>
      </c>
      <c r="BX10" s="161">
        <f>'Income Support'!BX8+'Income Support'!BX9</f>
        <v>515.343566864031</v>
      </c>
      <c r="BY10" s="161">
        <f>'Income Support'!BY8+'Income Support'!BY9</f>
        <v>410.46491711984254</v>
      </c>
      <c r="BZ10" s="161">
        <f>'Income Support'!BZ8+'Income Support'!BZ9</f>
        <v>513.53438261309145</v>
      </c>
      <c r="CA10" s="161">
        <f>'Income Support'!CA8+'Income Support'!CA9</f>
        <v>416.08854284370068</v>
      </c>
      <c r="CB10" s="161">
        <f>'Income Support'!CB8+'Income Support'!CB9</f>
        <v>137.91601371361824</v>
      </c>
      <c r="CC10" s="161">
        <f>'Income Support'!CC8+'Income Support'!CC9</f>
        <v>0.23034356481017504</v>
      </c>
      <c r="CD10" s="161">
        <f>'Income Support'!CD8+'Income Support'!CD9</f>
        <v>0.2300975924898262</v>
      </c>
      <c r="CE10" s="161">
        <f>'Income Support'!CE8+'Income Support'!CE9</f>
        <v>0.22976932396294059</v>
      </c>
      <c r="CF10" s="162">
        <f>'Income Support'!CF8+'Income Support'!CF9</f>
        <v>0.2298924509603345</v>
      </c>
    </row>
    <row r="11" spans="1:84" ht="26.25" customHeight="1" x14ac:dyDescent="0.35">
      <c r="A11" s="155"/>
      <c r="B11" s="61" t="s">
        <v>426</v>
      </c>
      <c r="AH11" s="161">
        <f>SUM(AH7:AH10)</f>
        <v>1000</v>
      </c>
      <c r="AI11" s="161">
        <f t="shared" ref="AI11:CF11" si="0">SUM(AI7:AI10)</f>
        <v>1051</v>
      </c>
      <c r="AJ11" s="161">
        <f t="shared" si="0"/>
        <v>1436</v>
      </c>
      <c r="AK11" s="161">
        <f t="shared" si="0"/>
        <v>2320.92</v>
      </c>
      <c r="AL11" s="161">
        <f t="shared" si="0"/>
        <v>3671</v>
      </c>
      <c r="AM11" s="161">
        <f t="shared" si="0"/>
        <v>4607</v>
      </c>
      <c r="AN11" s="161">
        <f t="shared" si="0"/>
        <v>5281</v>
      </c>
      <c r="AO11" s="161">
        <f t="shared" si="0"/>
        <v>6075</v>
      </c>
      <c r="AP11" s="161">
        <f t="shared" si="0"/>
        <v>6507</v>
      </c>
      <c r="AQ11" s="161">
        <f t="shared" si="0"/>
        <v>6382</v>
      </c>
      <c r="AR11" s="161">
        <f t="shared" si="0"/>
        <v>5728</v>
      </c>
      <c r="AS11" s="161">
        <f t="shared" si="0"/>
        <v>5625</v>
      </c>
      <c r="AT11" s="161">
        <f t="shared" si="0"/>
        <v>6590</v>
      </c>
      <c r="AU11" s="161">
        <f t="shared" si="0"/>
        <v>8888.0228995117304</v>
      </c>
      <c r="AV11" s="161">
        <f t="shared" si="0"/>
        <v>11061.988000000001</v>
      </c>
      <c r="AW11" s="161">
        <f t="shared" si="0"/>
        <v>12170.623</v>
      </c>
      <c r="AX11" s="161">
        <f t="shared" si="0"/>
        <v>12418.047999999999</v>
      </c>
      <c r="AY11" s="161">
        <f t="shared" si="0"/>
        <v>12804.532999999999</v>
      </c>
      <c r="AZ11" s="161">
        <f t="shared" si="0"/>
        <v>12462.91</v>
      </c>
      <c r="BA11" s="161">
        <f t="shared" si="0"/>
        <v>11610.775000000001</v>
      </c>
      <c r="BB11" s="161">
        <f t="shared" si="0"/>
        <v>11255.138999999999</v>
      </c>
      <c r="BC11" s="161">
        <f t="shared" si="0"/>
        <v>11097.388999999999</v>
      </c>
      <c r="BD11" s="161">
        <f t="shared" si="0"/>
        <v>11461.492999999999</v>
      </c>
      <c r="BE11" s="161">
        <f t="shared" si="0"/>
        <v>11750.716119412173</v>
      </c>
      <c r="BF11" s="161">
        <f t="shared" si="0"/>
        <v>11858.782848892601</v>
      </c>
      <c r="BG11" s="161">
        <f t="shared" si="0"/>
        <v>12395.91573980819</v>
      </c>
      <c r="BH11" s="245">
        <f t="shared" si="0"/>
        <v>11788.16</v>
      </c>
      <c r="BI11" s="161">
        <f t="shared" si="0"/>
        <v>10974.956611885</v>
      </c>
      <c r="BJ11" s="161">
        <f t="shared" si="0"/>
        <v>10800.64373817</v>
      </c>
      <c r="BK11" s="161">
        <f t="shared" si="0"/>
        <v>10845.443613869065</v>
      </c>
      <c r="BL11" s="161">
        <f t="shared" si="0"/>
        <v>10876.669093809998</v>
      </c>
      <c r="BM11" s="161">
        <f t="shared" si="0"/>
        <v>12655.522787399997</v>
      </c>
      <c r="BN11" s="161">
        <f t="shared" si="0"/>
        <v>12805.626391631713</v>
      </c>
      <c r="BO11" s="161">
        <f t="shared" si="0"/>
        <v>13336.908884319999</v>
      </c>
      <c r="BP11" s="161">
        <f t="shared" si="0"/>
        <v>14291.2863693</v>
      </c>
      <c r="BQ11" s="161">
        <f t="shared" si="0"/>
        <v>14291.974219606191</v>
      </c>
      <c r="BR11" s="161">
        <f t="shared" si="0"/>
        <v>14315.76977712</v>
      </c>
      <c r="BS11" s="161">
        <f t="shared" si="0"/>
        <v>14357.613002939999</v>
      </c>
      <c r="BT11" s="161">
        <f t="shared" si="0"/>
        <v>13986.522341180005</v>
      </c>
      <c r="BU11" s="161">
        <f t="shared" si="0"/>
        <v>14222.98671266</v>
      </c>
      <c r="BV11" s="161">
        <f t="shared" si="0"/>
        <v>13518.27406435</v>
      </c>
      <c r="BW11" s="161">
        <f t="shared" si="0"/>
        <v>11317.549438680006</v>
      </c>
      <c r="BX11" s="161">
        <f t="shared" si="0"/>
        <v>10376.119989060002</v>
      </c>
      <c r="BY11" s="161">
        <f t="shared" si="0"/>
        <v>9249.4583776572363</v>
      </c>
      <c r="BZ11" s="161">
        <f t="shared" si="0"/>
        <v>8651.7350102201181</v>
      </c>
      <c r="CA11" s="161">
        <f t="shared" si="0"/>
        <v>8621.4704526272581</v>
      </c>
      <c r="CB11" s="161">
        <f t="shared" si="0"/>
        <v>8031.1081197789681</v>
      </c>
      <c r="CC11" s="161">
        <f t="shared" si="0"/>
        <v>6573.3654807944022</v>
      </c>
      <c r="CD11" s="161">
        <f t="shared" si="0"/>
        <v>6099.630599149662</v>
      </c>
      <c r="CE11" s="161">
        <f t="shared" si="0"/>
        <v>5676.9688332780079</v>
      </c>
      <c r="CF11" s="162">
        <f t="shared" si="0"/>
        <v>3934.7362997436403</v>
      </c>
    </row>
    <row r="12" spans="1:84" x14ac:dyDescent="0.35">
      <c r="A12" s="155"/>
      <c r="B12" s="61" t="s">
        <v>427</v>
      </c>
      <c r="AH12" s="161">
        <f>AH11+AH6</f>
        <v>1561</v>
      </c>
      <c r="AI12" s="161">
        <f t="shared" ref="AI12:CF12" si="1">AI11+AI6</f>
        <v>1675</v>
      </c>
      <c r="AJ12" s="161">
        <f t="shared" si="1"/>
        <v>2165</v>
      </c>
      <c r="AK12" s="161">
        <f t="shared" si="1"/>
        <v>3245.05</v>
      </c>
      <c r="AL12" s="161">
        <f t="shared" si="1"/>
        <v>4612</v>
      </c>
      <c r="AM12" s="161">
        <f t="shared" si="1"/>
        <v>5592</v>
      </c>
      <c r="AN12" s="161">
        <f t="shared" si="1"/>
        <v>6470</v>
      </c>
      <c r="AO12" s="161">
        <f t="shared" si="1"/>
        <v>7446</v>
      </c>
      <c r="AP12" s="161">
        <f t="shared" si="1"/>
        <v>7965</v>
      </c>
      <c r="AQ12" s="161">
        <f t="shared" si="1"/>
        <v>7956</v>
      </c>
      <c r="AR12" s="161">
        <f t="shared" si="1"/>
        <v>7581.9769999999999</v>
      </c>
      <c r="AS12" s="161">
        <f t="shared" si="1"/>
        <v>7675.058</v>
      </c>
      <c r="AT12" s="161">
        <f t="shared" si="1"/>
        <v>8895.1849999999995</v>
      </c>
      <c r="AU12" s="161">
        <f t="shared" si="1"/>
        <v>11646.02289951173</v>
      </c>
      <c r="AV12" s="161">
        <f t="shared" si="1"/>
        <v>14789.988000000001</v>
      </c>
      <c r="AW12" s="161">
        <f t="shared" si="1"/>
        <v>16109.623</v>
      </c>
      <c r="AX12" s="161">
        <f t="shared" si="1"/>
        <v>16387.047999999999</v>
      </c>
      <c r="AY12" s="161">
        <f t="shared" si="1"/>
        <v>16692.532999999999</v>
      </c>
      <c r="AZ12" s="161">
        <f t="shared" si="1"/>
        <v>16277.91</v>
      </c>
      <c r="BA12" s="161">
        <f t="shared" si="1"/>
        <v>15383.775000000001</v>
      </c>
      <c r="BB12" s="161">
        <f t="shared" si="1"/>
        <v>14874.138999999999</v>
      </c>
      <c r="BC12" s="161">
        <f t="shared" si="1"/>
        <v>14878.388999999999</v>
      </c>
      <c r="BD12" s="161">
        <f t="shared" si="1"/>
        <v>15556.492999999999</v>
      </c>
      <c r="BE12" s="161">
        <f t="shared" si="1"/>
        <v>16236.716119412173</v>
      </c>
      <c r="BF12" s="161">
        <f t="shared" si="1"/>
        <v>16342.782848892601</v>
      </c>
      <c r="BG12" s="161">
        <f t="shared" si="1"/>
        <v>17247.100863243249</v>
      </c>
      <c r="BH12" s="245">
        <f t="shared" si="1"/>
        <v>17758.775999999998</v>
      </c>
      <c r="BI12" s="161">
        <f t="shared" si="1"/>
        <v>17401.231831484998</v>
      </c>
      <c r="BJ12" s="161">
        <f t="shared" si="1"/>
        <v>17669.187397769998</v>
      </c>
      <c r="BK12" s="161">
        <f t="shared" si="1"/>
        <v>18212.568434583096</v>
      </c>
      <c r="BL12" s="161">
        <f t="shared" si="1"/>
        <v>18579.987576109997</v>
      </c>
      <c r="BM12" s="161">
        <f t="shared" si="1"/>
        <v>20784.407935759999</v>
      </c>
      <c r="BN12" s="161">
        <f t="shared" si="1"/>
        <v>21047.783234791714</v>
      </c>
      <c r="BO12" s="161">
        <f t="shared" si="1"/>
        <v>21389.061993629999</v>
      </c>
      <c r="BP12" s="161">
        <f t="shared" si="1"/>
        <v>21802.161485619999</v>
      </c>
      <c r="BQ12" s="161">
        <f t="shared" si="1"/>
        <v>21333.497695806163</v>
      </c>
      <c r="BR12" s="161">
        <f t="shared" si="1"/>
        <v>20891.84971486</v>
      </c>
      <c r="BS12" s="161">
        <f t="shared" si="1"/>
        <v>20436.319053809995</v>
      </c>
      <c r="BT12" s="161">
        <f t="shared" si="1"/>
        <v>19652.107896290006</v>
      </c>
      <c r="BU12" s="161">
        <f t="shared" si="1"/>
        <v>19590.634730900001</v>
      </c>
      <c r="BV12" s="161">
        <f t="shared" si="1"/>
        <v>18658.15129107</v>
      </c>
      <c r="BW12" s="161">
        <f t="shared" si="1"/>
        <v>16378.436239420003</v>
      </c>
      <c r="BX12" s="161">
        <f t="shared" si="1"/>
        <v>15447.179786575045</v>
      </c>
      <c r="BY12" s="161">
        <f t="shared" si="1"/>
        <v>14083.752639387236</v>
      </c>
      <c r="BZ12" s="161">
        <f t="shared" si="1"/>
        <v>13587.04522423012</v>
      </c>
      <c r="CA12" s="161">
        <f t="shared" si="1"/>
        <v>14027.398316176101</v>
      </c>
      <c r="CB12" s="161">
        <f t="shared" si="1"/>
        <v>13846.814713485102</v>
      </c>
      <c r="CC12" s="161">
        <f t="shared" si="1"/>
        <v>12453.012764625681</v>
      </c>
      <c r="CD12" s="161">
        <f t="shared" si="1"/>
        <v>11820.26761661355</v>
      </c>
      <c r="CE12" s="161">
        <f t="shared" si="1"/>
        <v>11076.093837522572</v>
      </c>
      <c r="CF12" s="162">
        <f t="shared" si="1"/>
        <v>9247.1904784211529</v>
      </c>
    </row>
    <row r="13" spans="1:84" ht="25.5" customHeight="1" x14ac:dyDescent="0.35">
      <c r="A13" s="155"/>
      <c r="B13" s="65" t="s">
        <v>428</v>
      </c>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245"/>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2"/>
    </row>
    <row r="14" spans="1:84" x14ac:dyDescent="0.35">
      <c r="A14" s="155"/>
      <c r="B14" s="59" t="s">
        <v>421</v>
      </c>
      <c r="AH14" s="161"/>
      <c r="AI14" s="161"/>
      <c r="AJ14" s="161"/>
      <c r="AK14" s="161"/>
      <c r="AL14" s="161"/>
      <c r="AM14" s="161"/>
      <c r="AN14" s="161"/>
      <c r="AO14" s="161"/>
      <c r="AP14" s="161"/>
      <c r="AQ14" s="161"/>
      <c r="AR14" s="161"/>
      <c r="AS14" s="161"/>
      <c r="AT14" s="161"/>
      <c r="AU14" s="161"/>
      <c r="AV14" s="161"/>
      <c r="AW14" s="161"/>
      <c r="AX14" s="161"/>
      <c r="AY14" s="161"/>
      <c r="AZ14" s="161"/>
      <c r="BA14" s="161">
        <v>116.79592988181108</v>
      </c>
      <c r="BB14" s="161">
        <v>132.17847016496529</v>
      </c>
      <c r="BC14" s="161">
        <v>109.70071383436645</v>
      </c>
      <c r="BD14" s="161">
        <v>125.45522470816346</v>
      </c>
      <c r="BE14" s="161">
        <v>120.38742008976749</v>
      </c>
      <c r="BF14" s="161">
        <v>100.48672426926316</v>
      </c>
      <c r="BG14" s="161">
        <v>100.88002149801866</v>
      </c>
      <c r="BH14" s="245">
        <v>113.2</v>
      </c>
      <c r="BI14" s="161">
        <v>134.19999999999999</v>
      </c>
      <c r="BJ14" s="161">
        <v>142.69999999999999</v>
      </c>
      <c r="BK14" s="161">
        <v>168.4</v>
      </c>
      <c r="BL14" s="161">
        <v>172.2</v>
      </c>
      <c r="BM14" s="161">
        <v>168.9</v>
      </c>
      <c r="BN14" s="161">
        <v>139.4</v>
      </c>
      <c r="BO14" s="161">
        <v>99.9</v>
      </c>
      <c r="BP14" s="161">
        <v>92.5</v>
      </c>
      <c r="BQ14" s="161">
        <v>84.5</v>
      </c>
      <c r="BR14" s="161">
        <v>74.400000000000006</v>
      </c>
      <c r="BS14" s="161">
        <v>57.6</v>
      </c>
      <c r="BT14" s="161">
        <v>43.9</v>
      </c>
      <c r="BU14" s="161">
        <v>36.6</v>
      </c>
      <c r="BV14" s="161"/>
      <c r="BW14" s="161"/>
      <c r="BX14" s="161"/>
      <c r="BY14" s="161"/>
      <c r="BZ14" s="161"/>
      <c r="CA14" s="161"/>
      <c r="CB14" s="161"/>
      <c r="CC14" s="161"/>
      <c r="CD14" s="161"/>
      <c r="CE14" s="161"/>
      <c r="CF14" s="162"/>
    </row>
    <row r="15" spans="1:84" x14ac:dyDescent="0.35">
      <c r="A15" s="155"/>
      <c r="B15" s="59" t="s">
        <v>276</v>
      </c>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f>SUM(BL16:BL18)</f>
        <v>0.53912335720161619</v>
      </c>
      <c r="BM15" s="161">
        <f t="shared" ref="BM15:BU15" si="2">SUM(BM16:BM18)</f>
        <v>25.818976858893286</v>
      </c>
      <c r="BN15" s="161">
        <f t="shared" si="2"/>
        <v>51.262814380029717</v>
      </c>
      <c r="BO15" s="161">
        <f t="shared" si="2"/>
        <v>58.557757927338557</v>
      </c>
      <c r="BP15" s="161">
        <f t="shared" si="2"/>
        <v>93.411892766059182</v>
      </c>
      <c r="BQ15" s="161">
        <f t="shared" si="2"/>
        <v>95.057905838789424</v>
      </c>
      <c r="BR15" s="161">
        <f t="shared" si="2"/>
        <v>105.8671852550389</v>
      </c>
      <c r="BS15" s="161">
        <f t="shared" si="2"/>
        <v>104.14912872340737</v>
      </c>
      <c r="BT15" s="161">
        <f t="shared" si="2"/>
        <v>100.12463899641139</v>
      </c>
      <c r="BU15" s="161">
        <f t="shared" si="2"/>
        <v>84.126829353822686</v>
      </c>
      <c r="BV15" s="161"/>
      <c r="BW15" s="161"/>
      <c r="BX15" s="161"/>
      <c r="BY15" s="161"/>
      <c r="BZ15" s="161"/>
      <c r="CA15" s="161"/>
      <c r="CB15" s="161"/>
      <c r="CC15" s="161"/>
      <c r="CD15" s="161"/>
      <c r="CE15" s="161"/>
      <c r="CF15" s="162"/>
    </row>
    <row r="16" spans="1:84" x14ac:dyDescent="0.35">
      <c r="A16" s="155"/>
      <c r="B16" s="203" t="s">
        <v>429</v>
      </c>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v>0.50070632121848613</v>
      </c>
      <c r="BM16" s="161">
        <v>18.127702347169819</v>
      </c>
      <c r="BN16" s="161">
        <v>23.491723461811898</v>
      </c>
      <c r="BO16" s="161">
        <v>20.478872923260425</v>
      </c>
      <c r="BP16" s="161">
        <v>24.791019055642863</v>
      </c>
      <c r="BQ16" s="161">
        <v>16.919910888119002</v>
      </c>
      <c r="BR16" s="161">
        <v>14.30736104551946</v>
      </c>
      <c r="BS16" s="161">
        <v>8.7309401826348978</v>
      </c>
      <c r="BT16" s="161">
        <v>6.1707266859640333</v>
      </c>
      <c r="BU16" s="161">
        <v>4.7167470619211738</v>
      </c>
      <c r="BV16" s="161"/>
      <c r="BW16" s="161"/>
      <c r="BX16" s="161"/>
      <c r="BY16" s="161"/>
      <c r="BZ16" s="161"/>
      <c r="CA16" s="161"/>
      <c r="CB16" s="161"/>
      <c r="CC16" s="161"/>
      <c r="CD16" s="161"/>
      <c r="CE16" s="161"/>
      <c r="CF16" s="162"/>
    </row>
    <row r="17" spans="1:94" x14ac:dyDescent="0.35">
      <c r="A17" s="155"/>
      <c r="B17" s="203" t="s">
        <v>430</v>
      </c>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v>2.446881132976772E-2</v>
      </c>
      <c r="BM17" s="161">
        <v>2.3071630488921482</v>
      </c>
      <c r="BN17" s="161">
        <v>19.220413431936684</v>
      </c>
      <c r="BO17" s="161">
        <v>26.951099101044971</v>
      </c>
      <c r="BP17" s="161">
        <v>38.909879141890073</v>
      </c>
      <c r="BQ17" s="161">
        <v>27.341953510291905</v>
      </c>
      <c r="BR17" s="161">
        <v>22.912320425735729</v>
      </c>
      <c r="BS17" s="161">
        <v>17.868553690015474</v>
      </c>
      <c r="BT17" s="161">
        <v>15.091333181256125</v>
      </c>
      <c r="BU17" s="161">
        <v>12.094105242820552</v>
      </c>
      <c r="BV17" s="161"/>
      <c r="BW17" s="161"/>
      <c r="BX17" s="161"/>
      <c r="BY17" s="161"/>
      <c r="BZ17" s="161"/>
      <c r="CA17" s="161"/>
      <c r="CB17" s="161"/>
      <c r="CC17" s="161"/>
      <c r="CD17" s="161"/>
      <c r="CE17" s="161"/>
      <c r="CF17" s="162"/>
    </row>
    <row r="18" spans="1:94" x14ac:dyDescent="0.35">
      <c r="A18" s="155"/>
      <c r="B18" s="203" t="s">
        <v>431</v>
      </c>
      <c r="C18" s="268"/>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v>1.3948224653362337E-2</v>
      </c>
      <c r="BM18" s="161">
        <v>5.3841114628313225</v>
      </c>
      <c r="BN18" s="161">
        <v>8.5506774862811366</v>
      </c>
      <c r="BO18" s="161">
        <v>11.127785903033159</v>
      </c>
      <c r="BP18" s="161">
        <v>29.710994568526246</v>
      </c>
      <c r="BQ18" s="161">
        <v>50.796041440378517</v>
      </c>
      <c r="BR18" s="161">
        <v>68.647503783783719</v>
      </c>
      <c r="BS18" s="161">
        <v>77.549634850757002</v>
      </c>
      <c r="BT18" s="161">
        <v>78.862579129191232</v>
      </c>
      <c r="BU18" s="161">
        <v>67.315977049080956</v>
      </c>
      <c r="BV18" s="161"/>
      <c r="BW18" s="161"/>
      <c r="BX18" s="161"/>
      <c r="BY18" s="161"/>
      <c r="BZ18" s="161"/>
      <c r="CA18" s="161"/>
      <c r="CB18" s="161"/>
      <c r="CC18" s="161"/>
      <c r="CD18" s="161"/>
      <c r="CE18" s="161"/>
      <c r="CF18" s="162"/>
    </row>
    <row r="19" spans="1:94" ht="25.5" customHeight="1" x14ac:dyDescent="0.35">
      <c r="A19" s="155"/>
      <c r="B19" s="59" t="s">
        <v>432</v>
      </c>
      <c r="AH19" s="161"/>
      <c r="AI19" s="161"/>
      <c r="AJ19" s="161"/>
      <c r="AK19" s="161"/>
      <c r="AL19" s="161"/>
      <c r="AM19" s="161"/>
      <c r="AN19" s="161"/>
      <c r="AO19" s="161"/>
      <c r="AP19" s="161"/>
      <c r="AQ19" s="161"/>
      <c r="AR19" s="161"/>
      <c r="AS19" s="161"/>
      <c r="AT19" s="161"/>
      <c r="AU19" s="161"/>
      <c r="AV19" s="161"/>
      <c r="AW19" s="161"/>
      <c r="AX19" s="161"/>
      <c r="AY19" s="161"/>
      <c r="AZ19" s="161"/>
      <c r="BA19" s="161">
        <v>163.47866651108149</v>
      </c>
      <c r="BB19" s="161">
        <v>187.05371385383526</v>
      </c>
      <c r="BC19" s="161">
        <v>149.96755398000798</v>
      </c>
      <c r="BD19" s="161">
        <v>169.40724939581844</v>
      </c>
      <c r="BE19" s="161">
        <v>154.21051973578159</v>
      </c>
      <c r="BF19" s="161">
        <v>119.15920173857145</v>
      </c>
      <c r="BG19" s="161">
        <v>112.32029204902062</v>
      </c>
      <c r="BH19" s="245">
        <v>116.79585017902568</v>
      </c>
      <c r="BI19" s="161">
        <v>124.13452808126607</v>
      </c>
      <c r="BJ19" s="161">
        <v>123.21674183774292</v>
      </c>
      <c r="BK19" s="161">
        <v>134.48699999999999</v>
      </c>
      <c r="BL19" s="161">
        <v>129.953</v>
      </c>
      <c r="BM19" s="161">
        <v>121.925</v>
      </c>
      <c r="BN19" s="161">
        <v>95.212260665519551</v>
      </c>
      <c r="BO19" s="161">
        <v>59.030710077407292</v>
      </c>
      <c r="BP19" s="161">
        <v>36.975583583650085</v>
      </c>
      <c r="BQ19" s="161">
        <v>15.905182093178912</v>
      </c>
      <c r="BR19" s="161">
        <v>6.5732235105918706</v>
      </c>
      <c r="BS19" s="161">
        <v>2.3760664057247718</v>
      </c>
      <c r="BT19" s="161">
        <v>0.31261325864503853</v>
      </c>
      <c r="BU19" s="161">
        <v>0</v>
      </c>
      <c r="BV19" s="161"/>
      <c r="BW19" s="161"/>
      <c r="BX19" s="161"/>
      <c r="BY19" s="161"/>
      <c r="BZ19" s="161"/>
      <c r="CA19" s="161"/>
      <c r="CB19" s="161"/>
      <c r="CC19" s="161"/>
      <c r="CD19" s="161"/>
      <c r="CE19" s="161"/>
      <c r="CF19" s="162"/>
      <c r="CI19" s="269"/>
      <c r="CJ19" s="269"/>
      <c r="CK19" s="269"/>
      <c r="CL19" s="269"/>
      <c r="CM19" s="269"/>
      <c r="CN19" s="269"/>
      <c r="CO19" s="269"/>
      <c r="CP19" s="69"/>
    </row>
    <row r="20" spans="1:94" x14ac:dyDescent="0.35">
      <c r="A20" s="155"/>
      <c r="B20" s="59" t="s">
        <v>423</v>
      </c>
      <c r="AH20" s="161"/>
      <c r="AI20" s="161"/>
      <c r="AJ20" s="161"/>
      <c r="AK20" s="161"/>
      <c r="AL20" s="161"/>
      <c r="AM20" s="161"/>
      <c r="AN20" s="161"/>
      <c r="AO20" s="161"/>
      <c r="AP20" s="161"/>
      <c r="AQ20" s="161"/>
      <c r="AR20" s="161"/>
      <c r="AS20" s="161"/>
      <c r="AT20" s="161"/>
      <c r="AU20" s="161"/>
      <c r="AV20" s="161"/>
      <c r="AW20" s="161"/>
      <c r="AX20" s="161"/>
      <c r="AY20" s="161"/>
      <c r="AZ20" s="161"/>
      <c r="BA20" s="161">
        <v>203.36061820070574</v>
      </c>
      <c r="BB20" s="161">
        <v>198.40568887790511</v>
      </c>
      <c r="BC20" s="161">
        <v>140.66165186094764</v>
      </c>
      <c r="BD20" s="161">
        <v>138.41469909637487</v>
      </c>
      <c r="BE20" s="161">
        <v>114.8001021440505</v>
      </c>
      <c r="BF20" s="161">
        <v>74.862649640004904</v>
      </c>
      <c r="BG20" s="161">
        <v>62.973652575140854</v>
      </c>
      <c r="BH20" s="245">
        <v>61.77587354492487</v>
      </c>
      <c r="BI20" s="161">
        <v>63.70905671573847</v>
      </c>
      <c r="BJ20" s="161">
        <v>63.463436144717264</v>
      </c>
      <c r="BK20" s="161">
        <v>62.935000000000002</v>
      </c>
      <c r="BL20" s="161">
        <v>60.78</v>
      </c>
      <c r="BM20" s="161">
        <v>67.691999999999993</v>
      </c>
      <c r="BN20" s="161">
        <v>64.433555716356807</v>
      </c>
      <c r="BO20" s="161">
        <v>45.933912116105837</v>
      </c>
      <c r="BP20" s="161">
        <v>33.680927381063057</v>
      </c>
      <c r="BQ20" s="161">
        <v>27.841767534470925</v>
      </c>
      <c r="BR20" s="161">
        <v>27.199686350520878</v>
      </c>
      <c r="BS20" s="161">
        <v>22.810147633481726</v>
      </c>
      <c r="BT20" s="161">
        <v>17.770315272571533</v>
      </c>
      <c r="BU20" s="161">
        <v>13.647851726598063</v>
      </c>
      <c r="BV20" s="161"/>
      <c r="BW20" s="161"/>
      <c r="BX20" s="161"/>
      <c r="BY20" s="161"/>
      <c r="BZ20" s="161"/>
      <c r="CA20" s="161"/>
      <c r="CB20" s="161"/>
      <c r="CC20" s="161"/>
      <c r="CD20" s="161"/>
      <c r="CE20" s="161"/>
      <c r="CF20" s="162"/>
      <c r="CI20" s="69"/>
      <c r="CJ20" s="69"/>
      <c r="CK20" s="69"/>
      <c r="CL20" s="69"/>
      <c r="CM20" s="69"/>
      <c r="CN20" s="69"/>
      <c r="CO20" s="69"/>
      <c r="CP20" s="69"/>
    </row>
    <row r="21" spans="1:94" x14ac:dyDescent="0.35">
      <c r="A21" s="155"/>
      <c r="B21" s="59" t="s">
        <v>424</v>
      </c>
      <c r="AH21" s="161"/>
      <c r="AI21" s="161"/>
      <c r="AJ21" s="161"/>
      <c r="AK21" s="161"/>
      <c r="AL21" s="161"/>
      <c r="AM21" s="161"/>
      <c r="AN21" s="161"/>
      <c r="AO21" s="161"/>
      <c r="AP21" s="161"/>
      <c r="AQ21" s="161"/>
      <c r="AR21" s="161"/>
      <c r="AS21" s="161"/>
      <c r="AT21" s="161"/>
      <c r="AU21" s="161"/>
      <c r="AV21" s="161"/>
      <c r="AW21" s="161"/>
      <c r="AX21" s="161"/>
      <c r="AY21" s="161"/>
      <c r="AZ21" s="161"/>
      <c r="BA21" s="161">
        <v>144.44922362530784</v>
      </c>
      <c r="BB21" s="161">
        <v>118.34974127073058</v>
      </c>
      <c r="BC21" s="161">
        <v>74.90693985231799</v>
      </c>
      <c r="BD21" s="161">
        <v>65.80689248048904</v>
      </c>
      <c r="BE21" s="161">
        <v>44.158188736817465</v>
      </c>
      <c r="BF21" s="161">
        <v>29.341435221051537</v>
      </c>
      <c r="BG21" s="161">
        <v>26.164782709926769</v>
      </c>
      <c r="BH21" s="245">
        <v>22.270286626406381</v>
      </c>
      <c r="BI21" s="161">
        <v>20.989385162316275</v>
      </c>
      <c r="BJ21" s="161">
        <v>22.828368151564696</v>
      </c>
      <c r="BK21" s="161">
        <v>22.635999999999999</v>
      </c>
      <c r="BL21" s="161">
        <v>24.882000000000001</v>
      </c>
      <c r="BM21" s="161">
        <v>124.113</v>
      </c>
      <c r="BN21" s="161">
        <v>121.19978491441283</v>
      </c>
      <c r="BO21" s="161">
        <v>75.406614660501049</v>
      </c>
      <c r="BP21" s="161">
        <v>64.692109571851034</v>
      </c>
      <c r="BQ21" s="161">
        <v>43.402130616711688</v>
      </c>
      <c r="BR21" s="161">
        <v>25.514656454953286</v>
      </c>
      <c r="BS21" s="161">
        <v>15.109857198874606</v>
      </c>
      <c r="BT21" s="161">
        <v>9.0519190391507962</v>
      </c>
      <c r="BU21" s="161">
        <v>5.3306866764695657</v>
      </c>
      <c r="BV21" s="161"/>
      <c r="BW21" s="161"/>
      <c r="BX21" s="161"/>
      <c r="BY21" s="161"/>
      <c r="BZ21" s="161"/>
      <c r="CA21" s="161"/>
      <c r="CB21" s="161"/>
      <c r="CC21" s="161"/>
      <c r="CD21" s="161"/>
      <c r="CE21" s="161"/>
      <c r="CF21" s="162"/>
    </row>
    <row r="22" spans="1:94" x14ac:dyDescent="0.35">
      <c r="A22" s="155"/>
      <c r="B22" s="59" t="s">
        <v>425</v>
      </c>
      <c r="AH22" s="161"/>
      <c r="AI22" s="161"/>
      <c r="AJ22" s="161"/>
      <c r="AK22" s="161"/>
      <c r="AL22" s="161"/>
      <c r="AM22" s="161"/>
      <c r="AN22" s="161"/>
      <c r="AO22" s="161"/>
      <c r="AP22" s="161"/>
      <c r="AQ22" s="161"/>
      <c r="AR22" s="161"/>
      <c r="AS22" s="161"/>
      <c r="AT22" s="161"/>
      <c r="AU22" s="161"/>
      <c r="AV22" s="161"/>
      <c r="AW22" s="161"/>
      <c r="AX22" s="161"/>
      <c r="AY22" s="161"/>
      <c r="AZ22" s="161"/>
      <c r="BA22" s="161">
        <v>38.789312587174926</v>
      </c>
      <c r="BB22" s="161">
        <v>34.561682109675409</v>
      </c>
      <c r="BC22" s="161">
        <v>22.422254102716579</v>
      </c>
      <c r="BD22" s="161">
        <v>21.978699599733631</v>
      </c>
      <c r="BE22" s="161">
        <v>19.528754619871819</v>
      </c>
      <c r="BF22" s="161">
        <v>13.079704247052007</v>
      </c>
      <c r="BG22" s="161">
        <v>10.37376788383064</v>
      </c>
      <c r="BH22" s="245">
        <v>17.945685060334739</v>
      </c>
      <c r="BI22" s="161">
        <v>19.538175067930293</v>
      </c>
      <c r="BJ22" s="161">
        <v>20.399963952869477</v>
      </c>
      <c r="BK22" s="161">
        <v>23.855</v>
      </c>
      <c r="BL22" s="161">
        <v>24.017000000000003</v>
      </c>
      <c r="BM22" s="161">
        <v>24.642999999999997</v>
      </c>
      <c r="BN22" s="161">
        <v>18.39283910997651</v>
      </c>
      <c r="BO22" s="161">
        <v>14.946486557439496</v>
      </c>
      <c r="BP22" s="161">
        <v>17.950244579809109</v>
      </c>
      <c r="BQ22" s="161">
        <v>20.2149122285795</v>
      </c>
      <c r="BR22" s="161">
        <v>16.67174622935487</v>
      </c>
      <c r="BS22" s="161">
        <v>16.54973947382279</v>
      </c>
      <c r="BT22" s="161">
        <v>13.655624784625029</v>
      </c>
      <c r="BU22" s="161">
        <v>11.198373868441289</v>
      </c>
      <c r="BV22" s="161"/>
      <c r="BW22" s="161"/>
      <c r="BX22" s="161"/>
      <c r="BY22" s="161"/>
      <c r="BZ22" s="161"/>
      <c r="CA22" s="161"/>
      <c r="CB22" s="161"/>
      <c r="CC22" s="161"/>
      <c r="CD22" s="161"/>
      <c r="CE22" s="161"/>
      <c r="CF22" s="162"/>
    </row>
    <row r="23" spans="1:94" ht="26.25" customHeight="1" x14ac:dyDescent="0.35">
      <c r="A23" s="155"/>
      <c r="B23" s="61" t="s">
        <v>426</v>
      </c>
      <c r="AH23" s="161"/>
      <c r="AI23" s="161"/>
      <c r="AJ23" s="161"/>
      <c r="AK23" s="161"/>
      <c r="AL23" s="161"/>
      <c r="AM23" s="161"/>
      <c r="AN23" s="161"/>
      <c r="AO23" s="161"/>
      <c r="AP23" s="161"/>
      <c r="AQ23" s="161"/>
      <c r="AR23" s="161"/>
      <c r="AS23" s="161"/>
      <c r="AT23" s="161"/>
      <c r="AU23" s="161"/>
      <c r="AV23" s="161"/>
      <c r="AW23" s="161"/>
      <c r="AX23" s="161"/>
      <c r="AY23" s="161"/>
      <c r="AZ23" s="161"/>
      <c r="BA23" s="161">
        <f>SUM(BA16:BA22)</f>
        <v>550.07782092426999</v>
      </c>
      <c r="BB23" s="161">
        <f t="shared" ref="BB23:BG23" si="3">SUM(BB16:BB22)</f>
        <v>538.37082611214635</v>
      </c>
      <c r="BC23" s="161">
        <f t="shared" si="3"/>
        <v>387.95839979599015</v>
      </c>
      <c r="BD23" s="161">
        <f t="shared" si="3"/>
        <v>395.60754057241604</v>
      </c>
      <c r="BE23" s="161">
        <f t="shared" si="3"/>
        <v>332.69756523652143</v>
      </c>
      <c r="BF23" s="161">
        <f t="shared" si="3"/>
        <v>236.44299084667989</v>
      </c>
      <c r="BG23" s="161">
        <f t="shared" si="3"/>
        <v>211.83249521791888</v>
      </c>
      <c r="BH23" s="245">
        <f>SUM(BH16:BH22)</f>
        <v>218.78769541069167</v>
      </c>
      <c r="BI23" s="161">
        <f t="shared" ref="BI23:BU23" si="4">SUM(BI16:BI22)</f>
        <v>228.37114502725112</v>
      </c>
      <c r="BJ23" s="161">
        <f t="shared" si="4"/>
        <v>229.90851008689435</v>
      </c>
      <c r="BK23" s="161">
        <f t="shared" si="4"/>
        <v>243.91299999999998</v>
      </c>
      <c r="BL23" s="161">
        <f t="shared" si="4"/>
        <v>240.17112335720162</v>
      </c>
      <c r="BM23" s="161">
        <f t="shared" si="4"/>
        <v>364.19197685889327</v>
      </c>
      <c r="BN23" s="161">
        <f t="shared" si="4"/>
        <v>350.50125478629542</v>
      </c>
      <c r="BO23" s="161">
        <f t="shared" si="4"/>
        <v>253.87548133879224</v>
      </c>
      <c r="BP23" s="161">
        <f t="shared" si="4"/>
        <v>246.71075788243246</v>
      </c>
      <c r="BQ23" s="161">
        <f t="shared" si="4"/>
        <v>202.42189831173042</v>
      </c>
      <c r="BR23" s="161">
        <f t="shared" si="4"/>
        <v>181.82649780045983</v>
      </c>
      <c r="BS23" s="161">
        <f t="shared" si="4"/>
        <v>160.99493943531127</v>
      </c>
      <c r="BT23" s="161">
        <f t="shared" si="4"/>
        <v>140.91511135140379</v>
      </c>
      <c r="BU23" s="161">
        <f t="shared" si="4"/>
        <v>114.30374162533161</v>
      </c>
      <c r="BV23" s="161"/>
      <c r="BW23" s="161"/>
      <c r="BX23" s="161"/>
      <c r="BY23" s="161"/>
      <c r="BZ23" s="161"/>
      <c r="CA23" s="161"/>
      <c r="CB23" s="161"/>
      <c r="CC23" s="161"/>
      <c r="CD23" s="161"/>
      <c r="CE23" s="161"/>
      <c r="CF23" s="162"/>
    </row>
    <row r="24" spans="1:94" x14ac:dyDescent="0.35">
      <c r="A24" s="155"/>
      <c r="B24" s="61" t="s">
        <v>427</v>
      </c>
      <c r="AH24" s="161"/>
      <c r="AI24" s="161"/>
      <c r="AJ24" s="161"/>
      <c r="AK24" s="161"/>
      <c r="AL24" s="161"/>
      <c r="AM24" s="161"/>
      <c r="AN24" s="161"/>
      <c r="AO24" s="161"/>
      <c r="AP24" s="161"/>
      <c r="AQ24" s="161"/>
      <c r="AR24" s="161"/>
      <c r="AS24" s="161"/>
      <c r="AT24" s="161"/>
      <c r="AU24" s="161"/>
      <c r="AV24" s="161"/>
      <c r="AW24" s="161"/>
      <c r="AX24" s="161"/>
      <c r="AY24" s="161"/>
      <c r="AZ24" s="161"/>
      <c r="BA24" s="161">
        <f>BA23+BA14</f>
        <v>666.87375080608103</v>
      </c>
      <c r="BB24" s="161">
        <f t="shared" ref="BB24:BG24" si="5">BB23+BB14</f>
        <v>670.54929627711158</v>
      </c>
      <c r="BC24" s="161">
        <f t="shared" si="5"/>
        <v>497.65911363035661</v>
      </c>
      <c r="BD24" s="161">
        <f t="shared" si="5"/>
        <v>521.06276528057947</v>
      </c>
      <c r="BE24" s="161">
        <f t="shared" si="5"/>
        <v>453.08498532628892</v>
      </c>
      <c r="BF24" s="161">
        <f t="shared" si="5"/>
        <v>336.92971511594305</v>
      </c>
      <c r="BG24" s="161">
        <f t="shared" si="5"/>
        <v>312.71251671593757</v>
      </c>
      <c r="BH24" s="245">
        <f>BH23+BH14</f>
        <v>331.98769541069169</v>
      </c>
      <c r="BI24" s="161">
        <f t="shared" ref="BI24:BU24" si="6">BI23+BI14</f>
        <v>362.57114502725108</v>
      </c>
      <c r="BJ24" s="161">
        <f t="shared" si="6"/>
        <v>372.60851008689434</v>
      </c>
      <c r="BK24" s="161">
        <f t="shared" si="6"/>
        <v>412.31299999999999</v>
      </c>
      <c r="BL24" s="161">
        <f t="shared" si="6"/>
        <v>412.37112335720161</v>
      </c>
      <c r="BM24" s="161">
        <f t="shared" si="6"/>
        <v>533.0919768588933</v>
      </c>
      <c r="BN24" s="161">
        <f t="shared" si="6"/>
        <v>489.90125478629545</v>
      </c>
      <c r="BO24" s="161">
        <f t="shared" si="6"/>
        <v>353.77548133879225</v>
      </c>
      <c r="BP24" s="161">
        <f t="shared" si="6"/>
        <v>339.21075788243246</v>
      </c>
      <c r="BQ24" s="161">
        <f t="shared" si="6"/>
        <v>286.92189831173039</v>
      </c>
      <c r="BR24" s="161">
        <f t="shared" si="6"/>
        <v>256.22649780045981</v>
      </c>
      <c r="BS24" s="161">
        <f t="shared" si="6"/>
        <v>218.59493943531126</v>
      </c>
      <c r="BT24" s="161">
        <f t="shared" si="6"/>
        <v>184.8151113514038</v>
      </c>
      <c r="BU24" s="161">
        <f t="shared" si="6"/>
        <v>150.90374162533161</v>
      </c>
      <c r="BV24" s="161"/>
      <c r="BW24" s="161"/>
      <c r="BX24" s="161"/>
      <c r="BY24" s="161"/>
      <c r="BZ24" s="161"/>
      <c r="CA24" s="161"/>
      <c r="CB24" s="161"/>
      <c r="CC24" s="161"/>
      <c r="CD24" s="161"/>
      <c r="CE24" s="161"/>
      <c r="CF24" s="162"/>
    </row>
    <row r="25" spans="1:94" ht="26.25" customHeight="1" x14ac:dyDescent="0.35">
      <c r="A25" s="155"/>
      <c r="B25" s="65" t="s">
        <v>433</v>
      </c>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245"/>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2"/>
    </row>
    <row r="26" spans="1:94" x14ac:dyDescent="0.35">
      <c r="A26" s="155"/>
      <c r="B26" s="59" t="s">
        <v>421</v>
      </c>
      <c r="AH26" s="161">
        <f>'Income Support'!AH31</f>
        <v>2.8029816586538465</v>
      </c>
      <c r="AI26" s="161">
        <f>'Income Support'!AI31</f>
        <v>3.1177550000000003</v>
      </c>
      <c r="AJ26" s="161">
        <f>'Income Support'!AJ31</f>
        <v>4.417237692307693</v>
      </c>
      <c r="AK26" s="161">
        <f>'Income Support'!AK31</f>
        <v>3.0525300000000004</v>
      </c>
      <c r="AL26" s="161">
        <f>'Income Support'!AL31</f>
        <v>5.1579929999999994</v>
      </c>
      <c r="AM26" s="161">
        <f>'Income Support'!AM31</f>
        <v>4.8207797499999998</v>
      </c>
      <c r="AN26" s="161">
        <f>'Income Support'!AN31</f>
        <v>5.9772190000000007</v>
      </c>
      <c r="AO26" s="161">
        <f>'Income Support'!AO31</f>
        <v>6.0103905714285712</v>
      </c>
      <c r="AP26" s="161">
        <f>'Income Support'!AP31</f>
        <v>6.2181166666666661</v>
      </c>
      <c r="AQ26" s="161">
        <f>'Income Support'!AQ31</f>
        <v>11.184782999999999</v>
      </c>
      <c r="AR26" s="161">
        <f>'Income Support'!AR31</f>
        <v>20.375420333333334</v>
      </c>
      <c r="AS26" s="161">
        <f>'Income Support'!AS31</f>
        <v>23.223578666666668</v>
      </c>
      <c r="AT26" s="161">
        <f>'Income Support'!AT31</f>
        <v>27.424068666666663</v>
      </c>
      <c r="AU26" s="161">
        <f>'Income Support'!AU31</f>
        <v>33.173434999999991</v>
      </c>
      <c r="AV26" s="161">
        <f>'Income Support'!AV31</f>
        <v>38.794090666666669</v>
      </c>
      <c r="AW26" s="161">
        <f>'Income Support'!AW31</f>
        <v>43.345056333333332</v>
      </c>
      <c r="AX26" s="161">
        <f>'Income Support'!AX31</f>
        <v>43.463999999999999</v>
      </c>
      <c r="AY26" s="161">
        <f>'Income Support'!AY31</f>
        <v>46.861000000000004</v>
      </c>
      <c r="AZ26" s="161">
        <f>'Income Support'!AZ31</f>
        <v>50.704000000000001</v>
      </c>
      <c r="BA26" s="161">
        <f>'Income Support'!BA31</f>
        <v>51.632000000000005</v>
      </c>
      <c r="BB26" s="161">
        <f>'Income Support'!BB31</f>
        <v>53.134</v>
      </c>
      <c r="BC26" s="161">
        <f>'Income Support'!BC31</f>
        <v>55.036000000000001</v>
      </c>
      <c r="BD26" s="161">
        <f>'Income Support'!BD31</f>
        <v>63.141999999999996</v>
      </c>
      <c r="BE26" s="161">
        <f>'Income Support'!BE31</f>
        <v>69.936000000000007</v>
      </c>
      <c r="BF26" s="161">
        <f>'Income Support'!BF31</f>
        <v>78.903000000000006</v>
      </c>
      <c r="BG26" s="161">
        <f>'Income Support'!BG31</f>
        <v>44.26</v>
      </c>
      <c r="BH26" s="245">
        <v>0</v>
      </c>
      <c r="BI26" s="161">
        <v>0</v>
      </c>
      <c r="BJ26" s="161">
        <v>0</v>
      </c>
      <c r="BK26" s="161">
        <v>0</v>
      </c>
      <c r="BL26" s="161">
        <v>0</v>
      </c>
      <c r="BM26" s="161">
        <v>0</v>
      </c>
      <c r="BN26" s="161">
        <v>0</v>
      </c>
      <c r="BO26" s="161">
        <v>0</v>
      </c>
      <c r="BP26" s="161">
        <v>0</v>
      </c>
      <c r="BQ26" s="161">
        <v>0</v>
      </c>
      <c r="BR26" s="161">
        <v>0</v>
      </c>
      <c r="BS26" s="161">
        <v>0</v>
      </c>
      <c r="BT26" s="161">
        <v>0</v>
      </c>
      <c r="BU26" s="161">
        <v>0</v>
      </c>
      <c r="BV26" s="161">
        <v>0</v>
      </c>
      <c r="BW26" s="161">
        <v>0</v>
      </c>
      <c r="BX26" s="161">
        <v>0</v>
      </c>
      <c r="BY26" s="161">
        <v>0</v>
      </c>
      <c r="BZ26" s="161">
        <v>0</v>
      </c>
      <c r="CA26" s="161">
        <v>0</v>
      </c>
      <c r="CB26" s="161">
        <v>0</v>
      </c>
      <c r="CC26" s="161">
        <v>0</v>
      </c>
      <c r="CD26" s="161">
        <v>0</v>
      </c>
      <c r="CE26" s="161">
        <v>0</v>
      </c>
      <c r="CF26" s="162">
        <v>0</v>
      </c>
    </row>
    <row r="27" spans="1:94" x14ac:dyDescent="0.35">
      <c r="A27" s="155"/>
      <c r="B27" s="59" t="s">
        <v>422</v>
      </c>
      <c r="AH27" s="161">
        <f>'Income Support'!AH32+'Income Support'!AH34</f>
        <v>7.5111414455503507</v>
      </c>
      <c r="AI27" s="161">
        <f>'Income Support'!AI32+'Income Support'!AI34</f>
        <v>8.4174038688524586</v>
      </c>
      <c r="AJ27" s="161">
        <f>'Income Support'!AJ32+'Income Support'!AJ34</f>
        <v>9.4816625866666655</v>
      </c>
      <c r="AK27" s="161">
        <f>'Income Support'!AK32+'Income Support'!AK34</f>
        <v>12.034947442955179</v>
      </c>
      <c r="AL27" s="161">
        <f>'Income Support'!AL32+'Income Support'!AL34</f>
        <v>13.745806388888887</v>
      </c>
      <c r="AM27" s="161">
        <f>'Income Support'!AM32+'Income Support'!AM34</f>
        <v>19.090701198757763</v>
      </c>
      <c r="AN27" s="161">
        <f>'Income Support'!AN32+'Income Support'!AN34</f>
        <v>21.007634551282052</v>
      </c>
      <c r="AO27" s="161">
        <f>'Income Support'!AO32+'Income Support'!AO34</f>
        <v>26.119155875576038</v>
      </c>
      <c r="AP27" s="161">
        <f>'Income Support'!AP32+'Income Support'!AP34</f>
        <v>32.606789188888889</v>
      </c>
      <c r="AQ27" s="161">
        <f>'Income Support'!AQ32+'Income Support'!AQ34</f>
        <v>38.531891107954536</v>
      </c>
      <c r="AR27" s="161">
        <f>'Income Support'!AR32+'Income Support'!AR34</f>
        <v>59.18475512688822</v>
      </c>
      <c r="AS27" s="161">
        <f>'Income Support'!AS32+'Income Support'!AS34</f>
        <v>88.33756571666666</v>
      </c>
      <c r="AT27" s="161">
        <f>'Income Support'!AT32+'Income Support'!AT34</f>
        <v>105.5033161810141</v>
      </c>
      <c r="AU27" s="161">
        <f>'Income Support'!AU32+'Income Support'!AU34</f>
        <v>176.29218303667017</v>
      </c>
      <c r="AV27" s="161">
        <f>'Income Support'!AV32+'Income Support'!AV34</f>
        <v>255.36242765825932</v>
      </c>
      <c r="AW27" s="161">
        <f>'Income Support'!AW32+'Income Support'!AW34</f>
        <v>326.26827882189571</v>
      </c>
      <c r="AX27" s="161">
        <f>'Income Support'!AX32+'Income Support'!AX34</f>
        <v>301.11099999999999</v>
      </c>
      <c r="AY27" s="161">
        <f>'Income Support'!AY32+'Income Support'!AY34</f>
        <v>349.55500000000001</v>
      </c>
      <c r="AZ27" s="161">
        <f>'Income Support'!AZ32+'Income Support'!AZ34</f>
        <v>383.83500000000004</v>
      </c>
      <c r="BA27" s="161">
        <f>'Income Support'!BA32+'Income Support'!BA34</f>
        <v>410.74400000000003</v>
      </c>
      <c r="BB27" s="161">
        <f>'Income Support'!BB32+'Income Support'!BB34</f>
        <v>430.81400000000002</v>
      </c>
      <c r="BC27" s="161">
        <f>'Income Support'!BC32+'Income Support'!BC34</f>
        <v>504.67800000000005</v>
      </c>
      <c r="BD27" s="161">
        <f>'Income Support'!BD32+'Income Support'!BD34</f>
        <v>645.44600000000003</v>
      </c>
      <c r="BE27" s="161">
        <f>'Income Support'!BE32+'Income Support'!BE34</f>
        <v>762.50800000000004</v>
      </c>
      <c r="BF27" s="161">
        <f>'Income Support'!BF32+'Income Support'!BF34</f>
        <v>868.03</v>
      </c>
      <c r="BG27" s="161">
        <f>'Income Support'!BG32+'Income Support'!BG34</f>
        <v>922.62299999999993</v>
      </c>
      <c r="BH27" s="245">
        <f>'Income Support'!BH11</f>
        <v>762.85481436764269</v>
      </c>
      <c r="BI27" s="161">
        <f>'Income Support'!BI11</f>
        <v>581.84828131173447</v>
      </c>
      <c r="BJ27" s="161">
        <f>'Income Support'!BJ11</f>
        <v>473.61722956436608</v>
      </c>
      <c r="BK27" s="161">
        <f>'Income Support'!BK11</f>
        <v>413.95084160102698</v>
      </c>
      <c r="BL27" s="161">
        <f>'Income Support'!BL11</f>
        <v>361.9907599972754</v>
      </c>
      <c r="BM27" s="161">
        <f>'Income Support'!BM11</f>
        <v>257.46548854574922</v>
      </c>
      <c r="BN27" s="161">
        <f>'Income Support'!BN11</f>
        <v>205.60454345030763</v>
      </c>
      <c r="BO27" s="161">
        <f>'Income Support'!BO11</f>
        <v>154.90300893745626</v>
      </c>
      <c r="BP27" s="161">
        <f>'Income Support'!BP11</f>
        <v>76.267852899601877</v>
      </c>
      <c r="BQ27" s="161">
        <f>'Income Support'!BQ11</f>
        <v>20.56193343208226</v>
      </c>
      <c r="BR27" s="161">
        <f>'Income Support'!BR11</f>
        <v>6.1435737027836854</v>
      </c>
      <c r="BS27" s="161">
        <f>'Income Support'!BS11</f>
        <v>2.054652867902226</v>
      </c>
      <c r="BT27" s="161">
        <f>'Income Support'!BT11</f>
        <v>0.52378414252916405</v>
      </c>
      <c r="BU27" s="161">
        <f>'Income Support'!BU11</f>
        <v>0</v>
      </c>
      <c r="BV27" s="161">
        <f>'Income Support'!BV11</f>
        <v>0</v>
      </c>
      <c r="BW27" s="161">
        <f>'Income Support'!BW11</f>
        <v>0</v>
      </c>
      <c r="BX27" s="161">
        <f>'Income Support'!BX11</f>
        <v>0</v>
      </c>
      <c r="BY27" s="161">
        <f>'Income Support'!BY11</f>
        <v>0</v>
      </c>
      <c r="BZ27" s="161">
        <f>'Income Support'!BZ11</f>
        <v>0</v>
      </c>
      <c r="CA27" s="161">
        <f>'Income Support'!CA11</f>
        <v>0</v>
      </c>
      <c r="CB27" s="161">
        <f>'Income Support'!CB11</f>
        <v>0</v>
      </c>
      <c r="CC27" s="161">
        <f>'Income Support'!CC11</f>
        <v>0</v>
      </c>
      <c r="CD27" s="161">
        <f>'Income Support'!CD11</f>
        <v>0</v>
      </c>
      <c r="CE27" s="161">
        <f>'Income Support'!CE11</f>
        <v>0</v>
      </c>
      <c r="CF27" s="162">
        <f>'Income Support'!CF11</f>
        <v>0</v>
      </c>
    </row>
    <row r="28" spans="1:94" x14ac:dyDescent="0.35">
      <c r="A28" s="155"/>
      <c r="B28" s="59" t="s">
        <v>423</v>
      </c>
      <c r="AH28" s="161">
        <f>'Income Support'!AH33</f>
        <v>182.15085531267607</v>
      </c>
      <c r="AI28" s="161">
        <f>'Income Support'!AI33</f>
        <v>193.603454</v>
      </c>
      <c r="AJ28" s="161">
        <f>'Income Support'!AJ33</f>
        <v>246.08449246153847</v>
      </c>
      <c r="AK28" s="161">
        <f>'Income Support'!AK33</f>
        <v>298.00780700000001</v>
      </c>
      <c r="AL28" s="161">
        <f>'Income Support'!AL33</f>
        <v>372.96242025000004</v>
      </c>
      <c r="AM28" s="161">
        <f>'Income Support'!AM33</f>
        <v>418.66883899999999</v>
      </c>
      <c r="AN28" s="161">
        <f>'Income Support'!AN33</f>
        <v>472.97908750000005</v>
      </c>
      <c r="AO28" s="161">
        <f>'Income Support'!AO33</f>
        <v>559.46277857142854</v>
      </c>
      <c r="AP28" s="161">
        <f>'Income Support'!AP33</f>
        <v>619.10317680000003</v>
      </c>
      <c r="AQ28" s="161">
        <f>'Income Support'!AQ33</f>
        <v>687.23668999999995</v>
      </c>
      <c r="AR28" s="161">
        <f>'Income Support'!AR33</f>
        <v>786.62654500000008</v>
      </c>
      <c r="AS28" s="161">
        <f>'Income Support'!AS33</f>
        <v>914.84584999999981</v>
      </c>
      <c r="AT28" s="161">
        <f>'Income Support'!AT33</f>
        <v>1031.7429646666667</v>
      </c>
      <c r="AU28" s="161">
        <f>'Income Support'!AU33</f>
        <v>1238.1339973333331</v>
      </c>
      <c r="AV28" s="161">
        <f>'Income Support'!AV33</f>
        <v>1496.1980143333333</v>
      </c>
      <c r="AW28" s="161">
        <f>'Income Support'!AW33</f>
        <v>1640.7096546666664</v>
      </c>
      <c r="AX28" s="161">
        <f>'Income Support'!AX33</f>
        <v>1565.194</v>
      </c>
      <c r="AY28" s="161">
        <f>'Income Support'!AY33</f>
        <v>1620.7080000000001</v>
      </c>
      <c r="AZ28" s="161">
        <f>'Income Support'!AZ33</f>
        <v>1655.7110000000002</v>
      </c>
      <c r="BA28" s="161">
        <f>'Income Support'!BA33</f>
        <v>1620.1309999999999</v>
      </c>
      <c r="BB28" s="161">
        <f>'Income Support'!BB33</f>
        <v>1603.6470000000002</v>
      </c>
      <c r="BC28" s="161">
        <f>'Income Support'!BC33</f>
        <v>1767.1590000000001</v>
      </c>
      <c r="BD28" s="161">
        <f>'Income Support'!BD33</f>
        <v>2165.7539999999999</v>
      </c>
      <c r="BE28" s="161">
        <f>'Income Support'!BE33</f>
        <v>2410.0329999999999</v>
      </c>
      <c r="BF28" s="161">
        <f>'Income Support'!BF33</f>
        <v>2614.94</v>
      </c>
      <c r="BG28" s="161">
        <f>'Income Support'!BG33</f>
        <v>2692.2280000000001</v>
      </c>
      <c r="BH28" s="245">
        <f>'Income Support'!BH12</f>
        <v>2379.5925143374584</v>
      </c>
      <c r="BI28" s="161">
        <f>'Income Support'!BI12</f>
        <v>1837.3630975898855</v>
      </c>
      <c r="BJ28" s="161">
        <f>'Income Support'!BJ12</f>
        <v>1488.0812530592266</v>
      </c>
      <c r="BK28" s="161">
        <f>'Income Support'!BK12</f>
        <v>1240.0749327219526</v>
      </c>
      <c r="BL28" s="161">
        <f>'Income Support'!BL12</f>
        <v>1019.2297363963041</v>
      </c>
      <c r="BM28" s="161">
        <f>'Income Support'!BM12</f>
        <v>573.42465157263109</v>
      </c>
      <c r="BN28" s="161">
        <f>'Income Support'!BN12</f>
        <v>385.58487222799226</v>
      </c>
      <c r="BO28" s="161">
        <f>'Income Support'!BO12</f>
        <v>257.83000969421636</v>
      </c>
      <c r="BP28" s="161">
        <f>'Income Support'!BP12</f>
        <v>181.74617268748545</v>
      </c>
      <c r="BQ28" s="161">
        <f>'Income Support'!BQ12</f>
        <v>126.36562807856818</v>
      </c>
      <c r="BR28" s="161">
        <f>'Income Support'!BR12</f>
        <v>93.6580137692699</v>
      </c>
      <c r="BS28" s="161">
        <f>'Income Support'!BS12</f>
        <v>62.818026950391548</v>
      </c>
      <c r="BT28" s="161">
        <f>'Income Support'!BT12</f>
        <v>46.246929954277043</v>
      </c>
      <c r="BU28" s="161">
        <f>'Income Support'!BU12</f>
        <v>33.264070762993541</v>
      </c>
      <c r="BV28" s="161">
        <f>'Income Support'!BV12</f>
        <v>25.29741488734189</v>
      </c>
      <c r="BW28" s="161">
        <f>'Income Support'!BW12</f>
        <v>13.972960794939921</v>
      </c>
      <c r="BX28" s="161">
        <f>'Income Support'!BX12</f>
        <v>8.4216651556987863</v>
      </c>
      <c r="BY28" s="161">
        <f>'Income Support'!BY12</f>
        <v>5.1883944602961058</v>
      </c>
      <c r="BZ28" s="161">
        <f>'Income Support'!BZ12</f>
        <v>3.1133546369352243</v>
      </c>
      <c r="CA28" s="161">
        <f>'Income Support'!CA12</f>
        <v>1.7907552020678494</v>
      </c>
      <c r="CB28" s="161">
        <f>'Income Support'!CB12</f>
        <v>0</v>
      </c>
      <c r="CC28" s="161">
        <f>'Income Support'!CC12</f>
        <v>0</v>
      </c>
      <c r="CD28" s="161">
        <f>'Income Support'!CD12</f>
        <v>0</v>
      </c>
      <c r="CE28" s="161">
        <f>'Income Support'!CE12</f>
        <v>0</v>
      </c>
      <c r="CF28" s="162">
        <f>'Income Support'!CF12</f>
        <v>0</v>
      </c>
    </row>
    <row r="29" spans="1:94" x14ac:dyDescent="0.35">
      <c r="A29" s="155"/>
      <c r="B29" s="59" t="s">
        <v>424</v>
      </c>
      <c r="AH29" s="161">
        <f>'Income Support'!AH30+'Table 2a'!AH13</f>
        <v>93.471266166347988</v>
      </c>
      <c r="AI29" s="161">
        <f>'Income Support'!AI30+'Table 2a'!AI13</f>
        <v>94.923246999999989</v>
      </c>
      <c r="AJ29" s="161">
        <f>'Income Support'!AJ30+'Table 2a'!AJ13</f>
        <v>133.38773399999999</v>
      </c>
      <c r="AK29" s="161">
        <f>'Income Support'!AK30+'Table 2a'!AK13</f>
        <v>247.07490900000002</v>
      </c>
      <c r="AL29" s="161">
        <f>'Income Support'!AL30+'Table 2a'!AL13</f>
        <v>357.58954</v>
      </c>
      <c r="AM29" s="161">
        <f>'Income Support'!AM30+'Table 2a'!AM13</f>
        <v>431.42880574999998</v>
      </c>
      <c r="AN29" s="161">
        <f>'Income Support'!AN30+'Table 2a'!AN13</f>
        <v>509.44051474999986</v>
      </c>
      <c r="AO29" s="161">
        <f>'Income Support'!AO30+'Table 2a'!AO13</f>
        <v>568.12316771428561</v>
      </c>
      <c r="AP29" s="161">
        <f>'Income Support'!AP30+'Table 2a'!AP13</f>
        <v>574.2704686666666</v>
      </c>
      <c r="AQ29" s="161">
        <f>'Income Support'!AQ30+'Table 2a'!AQ13</f>
        <v>536.17211133333342</v>
      </c>
      <c r="AR29" s="161">
        <f>'Income Support'!AR30+'Table 2a'!AR13</f>
        <v>433.57405600000004</v>
      </c>
      <c r="AS29" s="161">
        <f>'Income Support'!AS30+'Table 2a'!AS13</f>
        <v>354.685723</v>
      </c>
      <c r="AT29" s="161">
        <f>'Income Support'!AT30+'Table 2a'!AT13</f>
        <v>376.53609799999998</v>
      </c>
      <c r="AU29" s="161">
        <f>'Income Support'!AU30+'Table 2a'!AU13</f>
        <v>563.69445233333329</v>
      </c>
      <c r="AV29" s="161">
        <f>'Income Support'!AV30+'Table 2a'!AV13</f>
        <v>715.69305299999996</v>
      </c>
      <c r="AW29" s="161">
        <f>'Income Support'!AW30+'Table 2a'!AW13</f>
        <v>769.72457333333318</v>
      </c>
      <c r="AX29" s="161">
        <f>'Income Support'!AX30+'Table 2a'!AX13</f>
        <v>820</v>
      </c>
      <c r="AY29" s="161">
        <f>'Income Support'!AY30+'Table 2a'!AY13</f>
        <v>660</v>
      </c>
      <c r="AZ29" s="161">
        <f>'Income Support'!AZ30+'Table 2a'!AZ13</f>
        <v>490</v>
      </c>
      <c r="BA29" s="161">
        <f>'Table 2a'!BA13</f>
        <v>330</v>
      </c>
      <c r="BB29" s="161">
        <f>'Table 2a'!BB13</f>
        <v>305</v>
      </c>
      <c r="BC29" s="161">
        <f>'Table 2a'!BC13</f>
        <v>285</v>
      </c>
      <c r="BD29" s="161">
        <f>'Table 2a'!BD13</f>
        <v>305</v>
      </c>
      <c r="BE29" s="161">
        <f>'Table 2a'!BE13</f>
        <v>284</v>
      </c>
      <c r="BF29" s="161">
        <f>'Table 2a'!BF13</f>
        <v>289.81299999999999</v>
      </c>
      <c r="BG29" s="161">
        <f>'Table 2a'!BG13</f>
        <v>255.8872903330878</v>
      </c>
      <c r="BH29" s="245">
        <f>'Table 2a'!BH13</f>
        <v>142.881</v>
      </c>
      <c r="BI29" s="161">
        <f>'Table 2a'!BI13</f>
        <v>24.123565300067376</v>
      </c>
      <c r="BJ29" s="161">
        <f>'Table 2a'!BJ13</f>
        <v>12.22461096189574</v>
      </c>
      <c r="BK29" s="161">
        <f>'Table 2a'!BK13</f>
        <v>0</v>
      </c>
      <c r="BL29" s="161">
        <f>'Table 2a'!BL13</f>
        <v>0</v>
      </c>
      <c r="BM29" s="161">
        <f>'Table 2a'!BM13</f>
        <v>0</v>
      </c>
      <c r="BN29" s="161">
        <f>'Table 2a'!BN13</f>
        <v>0</v>
      </c>
      <c r="BO29" s="161">
        <f>'Table 2a'!BO13</f>
        <v>0</v>
      </c>
      <c r="BP29" s="161">
        <f>'Table 2a'!BP13</f>
        <v>0</v>
      </c>
      <c r="BQ29" s="161">
        <f>'Table 2a'!BQ13</f>
        <v>0</v>
      </c>
      <c r="BR29" s="161">
        <f>'Table 2a'!BR13</f>
        <v>0</v>
      </c>
      <c r="BS29" s="161">
        <f>'Table 2a'!BS13</f>
        <v>0</v>
      </c>
      <c r="BT29" s="161">
        <f>'Table 2a'!BT13</f>
        <v>0</v>
      </c>
      <c r="BU29" s="161">
        <f>'Table 2a'!BU13</f>
        <v>0</v>
      </c>
      <c r="BV29" s="161">
        <f>'Table 2a'!BV13</f>
        <v>0</v>
      </c>
      <c r="BW29" s="161">
        <f>'Table 2a'!BW13</f>
        <v>0</v>
      </c>
      <c r="BX29" s="161">
        <f>'Table 2a'!BX13</f>
        <v>0</v>
      </c>
      <c r="BY29" s="161">
        <f>'Table 2a'!BY13</f>
        <v>0</v>
      </c>
      <c r="BZ29" s="161">
        <f>'Table 2a'!BZ13</f>
        <v>0</v>
      </c>
      <c r="CA29" s="161">
        <f>'Table 2a'!CA13</f>
        <v>0</v>
      </c>
      <c r="CB29" s="161">
        <f>'Table 2a'!CB13</f>
        <v>0</v>
      </c>
      <c r="CC29" s="161">
        <f>'Table 2a'!CC13</f>
        <v>0</v>
      </c>
      <c r="CD29" s="161">
        <f>'Table 2a'!CD13</f>
        <v>0</v>
      </c>
      <c r="CE29" s="161">
        <f>'Table 2a'!CE13</f>
        <v>0</v>
      </c>
      <c r="CF29" s="162">
        <f>'Table 2a'!CF13</f>
        <v>0</v>
      </c>
    </row>
    <row r="30" spans="1:94" x14ac:dyDescent="0.35">
      <c r="A30" s="155"/>
      <c r="B30" s="59" t="s">
        <v>425</v>
      </c>
      <c r="AH30" s="161">
        <f>'Income Support'!AH35</f>
        <v>1.5700192131147541</v>
      </c>
      <c r="AI30" s="161">
        <f>'Income Support'!AI35</f>
        <v>2.0185961311475409</v>
      </c>
      <c r="AJ30" s="161">
        <f>'Income Support'!AJ35</f>
        <v>2.5145194133333337</v>
      </c>
      <c r="AK30" s="161">
        <f>'Income Support'!AK35</f>
        <v>4.1943370570448213</v>
      </c>
      <c r="AL30" s="161">
        <f>'Income Support'!AL35</f>
        <v>6.0108461111111113</v>
      </c>
      <c r="AM30" s="161">
        <f>'Income Support'!AM35</f>
        <v>8.9534398012422383</v>
      </c>
      <c r="AN30" s="161">
        <f>'Income Support'!AN35</f>
        <v>11.366141948717949</v>
      </c>
      <c r="AO30" s="161">
        <f>'Income Support'!AO35</f>
        <v>12.40421998156682</v>
      </c>
      <c r="AP30" s="161">
        <f>'Income Support'!AP35</f>
        <v>13.377009744444447</v>
      </c>
      <c r="AQ30" s="161">
        <f>'Income Support'!AQ35</f>
        <v>18.165157558712117</v>
      </c>
      <c r="AR30" s="161">
        <f>'Income Support'!AR35</f>
        <v>22.602176873111784</v>
      </c>
      <c r="AS30" s="161">
        <f>'Income Support'!AS35</f>
        <v>36.159565949999994</v>
      </c>
      <c r="AT30" s="161">
        <f>'Income Support'!AT35</f>
        <v>60.108176818985882</v>
      </c>
      <c r="AU30" s="161">
        <f>'Income Support'!AU35</f>
        <v>72.762087296663097</v>
      </c>
      <c r="AV30" s="161">
        <f>'Income Support'!AV35</f>
        <v>82.914424675073988</v>
      </c>
      <c r="AW30" s="161">
        <f>'Income Support'!AW35</f>
        <v>91.830058844770917</v>
      </c>
      <c r="AX30" s="161">
        <f>'Income Support'!AX35</f>
        <v>56.148000000000003</v>
      </c>
      <c r="AY30" s="161">
        <f>'Income Support'!AY35</f>
        <v>67.225999999999999</v>
      </c>
      <c r="AZ30" s="161">
        <f>'Income Support'!AZ35</f>
        <v>72.277000000000001</v>
      </c>
      <c r="BA30" s="161">
        <f>'Income Support'!BA35</f>
        <v>71.974000000000004</v>
      </c>
      <c r="BB30" s="161">
        <f>'Income Support'!BB35</f>
        <v>72.932000000000002</v>
      </c>
      <c r="BC30" s="161">
        <f>'Income Support'!BC35</f>
        <v>57.133000000000003</v>
      </c>
      <c r="BD30" s="161">
        <f>'Income Support'!BD35</f>
        <v>70.122000000000014</v>
      </c>
      <c r="BE30" s="161">
        <f>'Income Support'!BE35</f>
        <v>82.59</v>
      </c>
      <c r="BF30" s="161">
        <f>'Income Support'!BF35</f>
        <v>93.134</v>
      </c>
      <c r="BG30" s="161">
        <f>'Income Support'!BG35</f>
        <v>93.677999999999997</v>
      </c>
      <c r="BH30" s="245">
        <f>'Income Support'!BH13+'Income Support'!BH14</f>
        <v>135.55267129489889</v>
      </c>
      <c r="BI30" s="161">
        <f>'Income Support'!BI13+'Income Support'!BI14</f>
        <v>106.78862109838009</v>
      </c>
      <c r="BJ30" s="161">
        <f>'Income Support'!BJ13+'Income Support'!BJ14</f>
        <v>88.301517376407233</v>
      </c>
      <c r="BK30" s="161">
        <f>'Income Support'!BK13+'Income Support'!BK14</f>
        <v>83.486206160473344</v>
      </c>
      <c r="BL30" s="161">
        <f>'Income Support'!BL13+'Income Support'!BL14</f>
        <v>74.469583454151902</v>
      </c>
      <c r="BM30" s="161">
        <f>'Income Support'!BM13+'Income Support'!BM14</f>
        <v>46.082289627416799</v>
      </c>
      <c r="BN30" s="161">
        <f>'Income Support'!BN13+'Income Support'!BN14</f>
        <v>42.030298381239113</v>
      </c>
      <c r="BO30" s="161">
        <f>'Income Support'!BO13+'Income Support'!BO14</f>
        <v>38.324695975425612</v>
      </c>
      <c r="BP30" s="161">
        <f>'Income Support'!BP13+'Income Support'!BP14</f>
        <v>34.26120907045155</v>
      </c>
      <c r="BQ30" s="161">
        <f>'Income Support'!BQ13+'Income Support'!BQ14</f>
        <v>25.247131731818119</v>
      </c>
      <c r="BR30" s="161">
        <f>'Income Support'!BR13+'Income Support'!BR14</f>
        <v>19.689829310529547</v>
      </c>
      <c r="BS30" s="161">
        <f>'Income Support'!BS13+'Income Support'!BS14</f>
        <v>15.35212329400081</v>
      </c>
      <c r="BT30" s="161">
        <f>'Income Support'!BT13+'Income Support'!BT14</f>
        <v>12.403655026348911</v>
      </c>
      <c r="BU30" s="161">
        <f>'Income Support'!BU13+'Income Support'!BU14</f>
        <v>9.3437312563042951</v>
      </c>
      <c r="BV30" s="161">
        <f>'Income Support'!BV13+'Income Support'!BV14</f>
        <v>7.3839716360874892</v>
      </c>
      <c r="BW30" s="161">
        <f>'Income Support'!BW13+'Income Support'!BW14</f>
        <v>3.6841308978695588</v>
      </c>
      <c r="BX30" s="161">
        <f>'Income Support'!BX13+'Income Support'!BX14</f>
        <v>2.3560170094230699</v>
      </c>
      <c r="BY30" s="161">
        <f>'Income Support'!BY13+'Income Support'!BY14</f>
        <v>1.3616494247968451</v>
      </c>
      <c r="BZ30" s="161">
        <f>'Income Support'!BZ13+'Income Support'!BZ14</f>
        <v>0.80700895430719033</v>
      </c>
      <c r="CA30" s="161">
        <f>'Income Support'!CA13+'Income Support'!CA14</f>
        <v>0.47145260770350222</v>
      </c>
      <c r="CB30" s="161">
        <f>'Income Support'!CB13+'Income Support'!CB14</f>
        <v>0.39144910768549285</v>
      </c>
      <c r="CC30" s="161">
        <f>'Income Support'!CC13+'Income Support'!CC14</f>
        <v>0</v>
      </c>
      <c r="CD30" s="161">
        <f>'Income Support'!CD13+'Income Support'!CD14</f>
        <v>0</v>
      </c>
      <c r="CE30" s="161">
        <f>'Income Support'!CE13+'Income Support'!CE14</f>
        <v>0</v>
      </c>
      <c r="CF30" s="162">
        <f>'Income Support'!CF13+'Income Support'!CF14</f>
        <v>0</v>
      </c>
    </row>
    <row r="31" spans="1:94" ht="26.25" customHeight="1" x14ac:dyDescent="0.35">
      <c r="A31" s="155"/>
      <c r="B31" s="61" t="s">
        <v>426</v>
      </c>
      <c r="AH31" s="161">
        <f>SUM(AH27:AH30)</f>
        <v>284.70328213768914</v>
      </c>
      <c r="AI31" s="161">
        <f t="shared" ref="AI31:CF31" si="7">SUM(AI27:AI30)</f>
        <v>298.96270099999998</v>
      </c>
      <c r="AJ31" s="161">
        <f t="shared" si="7"/>
        <v>391.4684084615385</v>
      </c>
      <c r="AK31" s="161">
        <f t="shared" si="7"/>
        <v>561.31200049999995</v>
      </c>
      <c r="AL31" s="161">
        <f t="shared" si="7"/>
        <v>750.30861275000007</v>
      </c>
      <c r="AM31" s="161">
        <f t="shared" si="7"/>
        <v>878.14178574999994</v>
      </c>
      <c r="AN31" s="161">
        <f t="shared" si="7"/>
        <v>1014.7933787499999</v>
      </c>
      <c r="AO31" s="161">
        <f t="shared" si="7"/>
        <v>1166.1093221428569</v>
      </c>
      <c r="AP31" s="161">
        <f t="shared" si="7"/>
        <v>1239.3574444000001</v>
      </c>
      <c r="AQ31" s="161">
        <f t="shared" si="7"/>
        <v>1280.1058499999999</v>
      </c>
      <c r="AR31" s="161">
        <f t="shared" si="7"/>
        <v>1301.9875330000002</v>
      </c>
      <c r="AS31" s="161">
        <f t="shared" si="7"/>
        <v>1394.0287046666663</v>
      </c>
      <c r="AT31" s="161">
        <f t="shared" si="7"/>
        <v>1573.8905556666666</v>
      </c>
      <c r="AU31" s="161">
        <f t="shared" si="7"/>
        <v>2050.8827199999996</v>
      </c>
      <c r="AV31" s="161">
        <f t="shared" si="7"/>
        <v>2550.1679196666664</v>
      </c>
      <c r="AW31" s="161">
        <f t="shared" si="7"/>
        <v>2828.5325656666664</v>
      </c>
      <c r="AX31" s="161">
        <f t="shared" si="7"/>
        <v>2742.453</v>
      </c>
      <c r="AY31" s="161">
        <f t="shared" si="7"/>
        <v>2697.489</v>
      </c>
      <c r="AZ31" s="161">
        <f t="shared" si="7"/>
        <v>2601.8230000000003</v>
      </c>
      <c r="BA31" s="161">
        <f t="shared" si="7"/>
        <v>2432.8490000000002</v>
      </c>
      <c r="BB31" s="161">
        <f t="shared" si="7"/>
        <v>2412.393</v>
      </c>
      <c r="BC31" s="161">
        <f t="shared" si="7"/>
        <v>2613.9699999999998</v>
      </c>
      <c r="BD31" s="161">
        <f t="shared" si="7"/>
        <v>3186.3219999999997</v>
      </c>
      <c r="BE31" s="161">
        <f t="shared" si="7"/>
        <v>3539.1310000000003</v>
      </c>
      <c r="BF31" s="161">
        <f t="shared" si="7"/>
        <v>3865.9170000000004</v>
      </c>
      <c r="BG31" s="161">
        <f t="shared" si="7"/>
        <v>3964.416290333088</v>
      </c>
      <c r="BH31" s="245">
        <f t="shared" si="7"/>
        <v>3420.8809999999999</v>
      </c>
      <c r="BI31" s="161">
        <f t="shared" si="7"/>
        <v>2550.1235653000672</v>
      </c>
      <c r="BJ31" s="161">
        <f t="shared" si="7"/>
        <v>2062.2246109618955</v>
      </c>
      <c r="BK31" s="161">
        <f t="shared" si="7"/>
        <v>1737.5119804834528</v>
      </c>
      <c r="BL31" s="161">
        <f t="shared" si="7"/>
        <v>1455.6900798477316</v>
      </c>
      <c r="BM31" s="161">
        <f t="shared" si="7"/>
        <v>876.97242974579706</v>
      </c>
      <c r="BN31" s="161">
        <f t="shared" si="7"/>
        <v>633.219714059539</v>
      </c>
      <c r="BO31" s="161">
        <f t="shared" si="7"/>
        <v>451.05771460709821</v>
      </c>
      <c r="BP31" s="161">
        <f t="shared" si="7"/>
        <v>292.27523465753887</v>
      </c>
      <c r="BQ31" s="161">
        <f t="shared" si="7"/>
        <v>172.17469324246855</v>
      </c>
      <c r="BR31" s="161">
        <f t="shared" si="7"/>
        <v>119.49141678258313</v>
      </c>
      <c r="BS31" s="161">
        <f t="shared" si="7"/>
        <v>80.22480311229458</v>
      </c>
      <c r="BT31" s="161">
        <f t="shared" si="7"/>
        <v>59.174369123155117</v>
      </c>
      <c r="BU31" s="161">
        <f t="shared" si="7"/>
        <v>42.607802019297836</v>
      </c>
      <c r="BV31" s="161">
        <f t="shared" si="7"/>
        <v>32.681386523429381</v>
      </c>
      <c r="BW31" s="161">
        <f t="shared" si="7"/>
        <v>17.65709169280948</v>
      </c>
      <c r="BX31" s="161">
        <f t="shared" si="7"/>
        <v>10.777682165121856</v>
      </c>
      <c r="BY31" s="161">
        <f t="shared" si="7"/>
        <v>6.5500438850929505</v>
      </c>
      <c r="BZ31" s="161">
        <f t="shared" si="7"/>
        <v>3.9203635912424146</v>
      </c>
      <c r="CA31" s="161">
        <f t="shared" si="7"/>
        <v>2.2622078097713518</v>
      </c>
      <c r="CB31" s="161">
        <f t="shared" si="7"/>
        <v>0.39144910768549285</v>
      </c>
      <c r="CC31" s="161">
        <f t="shared" si="7"/>
        <v>0</v>
      </c>
      <c r="CD31" s="161">
        <f t="shared" si="7"/>
        <v>0</v>
      </c>
      <c r="CE31" s="161">
        <f t="shared" si="7"/>
        <v>0</v>
      </c>
      <c r="CF31" s="162">
        <f t="shared" si="7"/>
        <v>0</v>
      </c>
    </row>
    <row r="32" spans="1:94" x14ac:dyDescent="0.35">
      <c r="A32" s="155"/>
      <c r="B32" s="61" t="s">
        <v>427</v>
      </c>
      <c r="AH32" s="161">
        <f>AH31+AH26</f>
        <v>287.50626379634298</v>
      </c>
      <c r="AI32" s="161">
        <f t="shared" ref="AI32:CF32" si="8">AI31+AI26</f>
        <v>302.08045599999997</v>
      </c>
      <c r="AJ32" s="161">
        <f t="shared" si="8"/>
        <v>395.88564615384621</v>
      </c>
      <c r="AK32" s="161">
        <f t="shared" si="8"/>
        <v>564.3645305</v>
      </c>
      <c r="AL32" s="161">
        <f t="shared" si="8"/>
        <v>755.4666057500001</v>
      </c>
      <c r="AM32" s="161">
        <f t="shared" si="8"/>
        <v>882.96256549999998</v>
      </c>
      <c r="AN32" s="161">
        <f t="shared" si="8"/>
        <v>1020.7705977499999</v>
      </c>
      <c r="AO32" s="161">
        <f t="shared" si="8"/>
        <v>1172.1197127142855</v>
      </c>
      <c r="AP32" s="161">
        <f t="shared" si="8"/>
        <v>1245.5755610666668</v>
      </c>
      <c r="AQ32" s="161">
        <f t="shared" si="8"/>
        <v>1291.2906329999998</v>
      </c>
      <c r="AR32" s="161">
        <f t="shared" si="8"/>
        <v>1322.3629533333335</v>
      </c>
      <c r="AS32" s="161">
        <f t="shared" si="8"/>
        <v>1417.252283333333</v>
      </c>
      <c r="AT32" s="161">
        <f t="shared" si="8"/>
        <v>1601.3146243333333</v>
      </c>
      <c r="AU32" s="161">
        <f t="shared" si="8"/>
        <v>2084.0561549999998</v>
      </c>
      <c r="AV32" s="161">
        <f t="shared" si="8"/>
        <v>2588.9620103333332</v>
      </c>
      <c r="AW32" s="161">
        <f t="shared" si="8"/>
        <v>2871.877622</v>
      </c>
      <c r="AX32" s="161">
        <f t="shared" si="8"/>
        <v>2785.9169999999999</v>
      </c>
      <c r="AY32" s="161">
        <f t="shared" si="8"/>
        <v>2744.35</v>
      </c>
      <c r="AZ32" s="161">
        <f t="shared" si="8"/>
        <v>2652.5270000000005</v>
      </c>
      <c r="BA32" s="161">
        <f t="shared" si="8"/>
        <v>2484.4810000000002</v>
      </c>
      <c r="BB32" s="161">
        <f t="shared" si="8"/>
        <v>2465.527</v>
      </c>
      <c r="BC32" s="161">
        <f t="shared" si="8"/>
        <v>2669.0059999999999</v>
      </c>
      <c r="BD32" s="161">
        <f t="shared" si="8"/>
        <v>3249.4639999999995</v>
      </c>
      <c r="BE32" s="161">
        <f t="shared" si="8"/>
        <v>3609.0670000000005</v>
      </c>
      <c r="BF32" s="161">
        <f t="shared" si="8"/>
        <v>3944.82</v>
      </c>
      <c r="BG32" s="161">
        <f t="shared" si="8"/>
        <v>4008.6762903330882</v>
      </c>
      <c r="BH32" s="245">
        <f t="shared" si="8"/>
        <v>3420.8809999999999</v>
      </c>
      <c r="BI32" s="161">
        <f t="shared" si="8"/>
        <v>2550.1235653000672</v>
      </c>
      <c r="BJ32" s="161">
        <f t="shared" si="8"/>
        <v>2062.2246109618955</v>
      </c>
      <c r="BK32" s="161">
        <f t="shared" si="8"/>
        <v>1737.5119804834528</v>
      </c>
      <c r="BL32" s="161">
        <f t="shared" si="8"/>
        <v>1455.6900798477316</v>
      </c>
      <c r="BM32" s="161">
        <f t="shared" si="8"/>
        <v>876.97242974579706</v>
      </c>
      <c r="BN32" s="161">
        <f t="shared" si="8"/>
        <v>633.219714059539</v>
      </c>
      <c r="BO32" s="161">
        <f t="shared" si="8"/>
        <v>451.05771460709821</v>
      </c>
      <c r="BP32" s="161">
        <f t="shared" si="8"/>
        <v>292.27523465753887</v>
      </c>
      <c r="BQ32" s="161">
        <f t="shared" si="8"/>
        <v>172.17469324246855</v>
      </c>
      <c r="BR32" s="161">
        <f t="shared" si="8"/>
        <v>119.49141678258313</v>
      </c>
      <c r="BS32" s="161">
        <f t="shared" si="8"/>
        <v>80.22480311229458</v>
      </c>
      <c r="BT32" s="161">
        <f t="shared" si="8"/>
        <v>59.174369123155117</v>
      </c>
      <c r="BU32" s="161">
        <f t="shared" si="8"/>
        <v>42.607802019297836</v>
      </c>
      <c r="BV32" s="161">
        <f t="shared" si="8"/>
        <v>32.681386523429381</v>
      </c>
      <c r="BW32" s="161">
        <f t="shared" si="8"/>
        <v>17.65709169280948</v>
      </c>
      <c r="BX32" s="161">
        <f t="shared" si="8"/>
        <v>10.777682165121856</v>
      </c>
      <c r="BY32" s="161">
        <f t="shared" si="8"/>
        <v>6.5500438850929505</v>
      </c>
      <c r="BZ32" s="161">
        <f t="shared" si="8"/>
        <v>3.9203635912424146</v>
      </c>
      <c r="CA32" s="161">
        <f t="shared" si="8"/>
        <v>2.2622078097713518</v>
      </c>
      <c r="CB32" s="161">
        <f t="shared" si="8"/>
        <v>0.39144910768549285</v>
      </c>
      <c r="CC32" s="161">
        <f t="shared" si="8"/>
        <v>0</v>
      </c>
      <c r="CD32" s="161">
        <f t="shared" si="8"/>
        <v>0</v>
      </c>
      <c r="CE32" s="161">
        <f t="shared" si="8"/>
        <v>0</v>
      </c>
      <c r="CF32" s="162">
        <f t="shared" si="8"/>
        <v>0</v>
      </c>
    </row>
    <row r="33" spans="1:84" ht="26.25" customHeight="1" x14ac:dyDescent="0.35">
      <c r="A33" s="155"/>
      <c r="B33" s="65" t="s">
        <v>434</v>
      </c>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245"/>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2"/>
    </row>
    <row r="34" spans="1:84" x14ac:dyDescent="0.35">
      <c r="A34" s="155"/>
      <c r="B34" s="59" t="s">
        <v>421</v>
      </c>
      <c r="AH34" s="161">
        <f>'Income Support'!AH37</f>
        <v>0</v>
      </c>
      <c r="AI34" s="161">
        <f>'Income Support'!AI37</f>
        <v>7.9208541951414011</v>
      </c>
      <c r="AJ34" s="161">
        <f>'Income Support'!AJ37</f>
        <v>14.257537551254522</v>
      </c>
      <c r="AK34" s="161">
        <f>'Income Support'!AK37</f>
        <v>18.217964648825223</v>
      </c>
      <c r="AL34" s="161">
        <f>'Income Support'!AL37</f>
        <v>30.891331361051463</v>
      </c>
      <c r="AM34" s="161">
        <f>'Income Support'!AM37</f>
        <v>82.376883629470569</v>
      </c>
      <c r="AN34" s="161">
        <f>'Income Support'!AN37</f>
        <v>158.41708390282801</v>
      </c>
      <c r="AO34" s="161">
        <f>'Income Support'!AO37</f>
        <v>275.64572599092071</v>
      </c>
      <c r="AP34" s="161">
        <f>'Income Support'!AP37</f>
        <v>396.04270975706999</v>
      </c>
      <c r="AQ34" s="161">
        <f>'Income Support'!AQ37</f>
        <v>531.48931649398799</v>
      </c>
      <c r="AR34" s="161">
        <f>'Income Support'!AR37</f>
        <v>695.45099833341499</v>
      </c>
      <c r="AS34" s="161">
        <f>'Income Support'!AS37</f>
        <v>875.25438856312473</v>
      </c>
      <c r="AT34" s="161">
        <f>'Income Support'!AT37</f>
        <v>1012.7680845889809</v>
      </c>
      <c r="AU34" s="161">
        <f>'Income Support'!AU37</f>
        <v>1284.9325956024427</v>
      </c>
      <c r="AV34" s="161">
        <f>'Income Support'!AV37</f>
        <v>1549.3917064717893</v>
      </c>
      <c r="AW34" s="161">
        <f>'Income Support'!AW37</f>
        <v>1694.465297394725</v>
      </c>
      <c r="AX34" s="161">
        <f>'Income Support'!AX37</f>
        <v>1703.4202564991706</v>
      </c>
      <c r="AY34" s="161">
        <f>'Income Support'!AY37</f>
        <v>1500.1314740626374</v>
      </c>
      <c r="AZ34" s="161">
        <f>'Income Support'!AZ37</f>
        <v>1421.519831098472</v>
      </c>
      <c r="BA34" s="161">
        <f>'Income Support'!BA37</f>
        <v>1299.9456455967315</v>
      </c>
      <c r="BB34" s="161">
        <f>'Income Support'!BB37</f>
        <v>1181.8139462800841</v>
      </c>
      <c r="BC34" s="161">
        <f>'Income Support'!BC37</f>
        <v>1112.7124440704331</v>
      </c>
      <c r="BD34" s="161">
        <f>'Income Support'!BD37</f>
        <v>1077.816952234662</v>
      </c>
      <c r="BE34" s="161">
        <f>'Income Support'!BE37</f>
        <v>1056.9938777475572</v>
      </c>
      <c r="BF34" s="161">
        <f>'Income Support'!BF37</f>
        <v>607.92077511202979</v>
      </c>
      <c r="BG34" s="161">
        <f>'Income Support'!BG37</f>
        <v>239.26332801532695</v>
      </c>
      <c r="BH34" s="245"/>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2"/>
    </row>
    <row r="35" spans="1:84" x14ac:dyDescent="0.35">
      <c r="A35" s="155"/>
      <c r="B35" s="59" t="s">
        <v>422</v>
      </c>
      <c r="AH35" s="161">
        <f>'Income Support'!AH38</f>
        <v>0</v>
      </c>
      <c r="AI35" s="161">
        <f>'Income Support'!AI38</f>
        <v>2.0791458048585989</v>
      </c>
      <c r="AJ35" s="161">
        <f>'Income Support'!AJ38</f>
        <v>3.7424624487454778</v>
      </c>
      <c r="AK35" s="161">
        <f>'Income Support'!AK38</f>
        <v>4.7820353511747768</v>
      </c>
      <c r="AL35" s="161">
        <f>'Income Support'!AL38</f>
        <v>8.1086686389485365</v>
      </c>
      <c r="AM35" s="161">
        <f>'Income Support'!AM38</f>
        <v>21.623116370529431</v>
      </c>
      <c r="AN35" s="161">
        <f>'Income Support'!AN38</f>
        <v>41.582916097171989</v>
      </c>
      <c r="AO35" s="161">
        <f>'Income Support'!AO38</f>
        <v>72.35427400907929</v>
      </c>
      <c r="AP35" s="161">
        <f>'Income Support'!AP38</f>
        <v>103.95729024293001</v>
      </c>
      <c r="AQ35" s="161">
        <f>'Income Support'!AQ38</f>
        <v>139.51068350601201</v>
      </c>
      <c r="AR35" s="161">
        <f>'Income Support'!AR38</f>
        <v>182.54900166658501</v>
      </c>
      <c r="AS35" s="161">
        <f>'Income Support'!AS38</f>
        <v>229.74561143687527</v>
      </c>
      <c r="AT35" s="161">
        <f>'Income Support'!AT38</f>
        <v>251.9138825897187</v>
      </c>
      <c r="AU35" s="161">
        <f>'Income Support'!AU38</f>
        <v>322.46952062524298</v>
      </c>
      <c r="AV35" s="161">
        <f>'Income Support'!AV38</f>
        <v>389.73388162224228</v>
      </c>
      <c r="AW35" s="161">
        <f>'Income Support'!AW38</f>
        <v>462.72661970850959</v>
      </c>
      <c r="AX35" s="161">
        <f>'Income Support'!AX38</f>
        <v>478.80049192921024</v>
      </c>
      <c r="AY35" s="161">
        <f>'Income Support'!AY38</f>
        <v>480.76420050781519</v>
      </c>
      <c r="AZ35" s="161">
        <f>'Income Support'!AZ38</f>
        <v>487.18098724935635</v>
      </c>
      <c r="BA35" s="161">
        <f>'Income Support'!BA38</f>
        <v>493.93324999863</v>
      </c>
      <c r="BB35" s="161">
        <f>'Income Support'!BB38</f>
        <v>496.25659195105163</v>
      </c>
      <c r="BC35" s="161">
        <f>'Income Support'!BC38</f>
        <v>496.5127764741809</v>
      </c>
      <c r="BD35" s="161">
        <f>'Income Support'!BD38</f>
        <v>485.25471579187501</v>
      </c>
      <c r="BE35" s="161">
        <f>'Income Support'!BE38</f>
        <v>489.04849039406668</v>
      </c>
      <c r="BF35" s="161">
        <f>'Income Support'!BF38</f>
        <v>147.12428187369665</v>
      </c>
      <c r="BG35" s="161">
        <f>'Income Support'!BG38</f>
        <v>64.975747559198723</v>
      </c>
      <c r="BH35" s="245"/>
      <c r="BI35" s="161"/>
      <c r="BJ35" s="161"/>
      <c r="BK35" s="161"/>
      <c r="BL35" s="161"/>
      <c r="BM35" s="161"/>
      <c r="BN35" s="161"/>
      <c r="BO35" s="161"/>
      <c r="BP35" s="161"/>
      <c r="BQ35" s="161"/>
      <c r="BR35" s="161"/>
      <c r="BS35" s="161"/>
      <c r="BT35" s="161"/>
      <c r="BU35" s="161"/>
      <c r="BV35" s="161"/>
      <c r="BW35" s="161"/>
      <c r="BX35" s="161"/>
      <c r="BY35" s="161"/>
      <c r="BZ35" s="161"/>
      <c r="CA35" s="161"/>
      <c r="CB35" s="161"/>
      <c r="CC35" s="161"/>
      <c r="CD35" s="161"/>
      <c r="CE35" s="161"/>
      <c r="CF35" s="162"/>
    </row>
    <row r="36" spans="1:84" ht="39" customHeight="1" x14ac:dyDescent="0.35">
      <c r="A36" s="155"/>
      <c r="B36" s="52" t="s">
        <v>435</v>
      </c>
      <c r="C36" s="10"/>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245"/>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2"/>
    </row>
    <row r="37" spans="1:84" x14ac:dyDescent="0.35">
      <c r="A37" s="155"/>
      <c r="B37" s="59" t="s">
        <v>421</v>
      </c>
      <c r="AH37" s="161">
        <f>AH6-AH26-AH34</f>
        <v>558.19701834134617</v>
      </c>
      <c r="AI37" s="161">
        <f t="shared" ref="AI37:CE38" si="9">AI6-AI26-AI34</f>
        <v>612.96139080485864</v>
      </c>
      <c r="AJ37" s="161">
        <f t="shared" si="9"/>
        <v>710.32522475643782</v>
      </c>
      <c r="AK37" s="161">
        <f t="shared" si="9"/>
        <v>902.85950535117468</v>
      </c>
      <c r="AL37" s="161">
        <f t="shared" si="9"/>
        <v>904.9506756389485</v>
      </c>
      <c r="AM37" s="161">
        <f t="shared" si="9"/>
        <v>897.80233662052933</v>
      </c>
      <c r="AN37" s="161">
        <f t="shared" si="9"/>
        <v>1024.605697097172</v>
      </c>
      <c r="AO37" s="161">
        <f t="shared" si="9"/>
        <v>1089.3438834376507</v>
      </c>
      <c r="AP37" s="161">
        <f t="shared" si="9"/>
        <v>1055.7391735762633</v>
      </c>
      <c r="AQ37" s="161">
        <f t="shared" si="9"/>
        <v>1031.3259005060122</v>
      </c>
      <c r="AR37" s="161">
        <f t="shared" si="9"/>
        <v>1138.1505813332519</v>
      </c>
      <c r="AS37" s="161">
        <f t="shared" si="9"/>
        <v>1151.5800327702086</v>
      </c>
      <c r="AT37" s="161">
        <f t="shared" si="9"/>
        <v>1264.9928467443524</v>
      </c>
      <c r="AU37" s="161">
        <f t="shared" si="9"/>
        <v>1439.8939693975572</v>
      </c>
      <c r="AV37" s="161">
        <f t="shared" si="9"/>
        <v>2139.8142028615439</v>
      </c>
      <c r="AW37" s="161">
        <f t="shared" si="9"/>
        <v>2201.1896462719415</v>
      </c>
      <c r="AX37" s="161">
        <f t="shared" si="9"/>
        <v>2222.1157435008295</v>
      </c>
      <c r="AY37" s="161">
        <f t="shared" si="9"/>
        <v>2341.0075259373625</v>
      </c>
      <c r="AZ37" s="161">
        <f t="shared" si="9"/>
        <v>2342.7761689015279</v>
      </c>
      <c r="BA37" s="161">
        <f t="shared" si="9"/>
        <v>2421.4223544032684</v>
      </c>
      <c r="BB37" s="161">
        <f t="shared" si="9"/>
        <v>2384.0520537199159</v>
      </c>
      <c r="BC37" s="161">
        <f t="shared" si="9"/>
        <v>2613.2515559295671</v>
      </c>
      <c r="BD37" s="161">
        <f t="shared" si="9"/>
        <v>2954.0410477653381</v>
      </c>
      <c r="BE37" s="161">
        <f t="shared" si="9"/>
        <v>3359.0701222524431</v>
      </c>
      <c r="BF37" s="161">
        <f t="shared" si="9"/>
        <v>3797.17622488797</v>
      </c>
      <c r="BG37" s="161">
        <f t="shared" si="9"/>
        <v>4567.6617954197345</v>
      </c>
      <c r="BH37" s="245">
        <f t="shared" si="9"/>
        <v>5970.616</v>
      </c>
      <c r="BI37" s="161">
        <f t="shared" si="9"/>
        <v>6426.2752195999992</v>
      </c>
      <c r="BJ37" s="161">
        <f t="shared" si="9"/>
        <v>6868.5436595999981</v>
      </c>
      <c r="BK37" s="161">
        <f t="shared" si="9"/>
        <v>7367.1248207140325</v>
      </c>
      <c r="BL37" s="161">
        <f t="shared" si="9"/>
        <v>7703.3184822999983</v>
      </c>
      <c r="BM37" s="161">
        <f t="shared" si="9"/>
        <v>8128.8851483600001</v>
      </c>
      <c r="BN37" s="161">
        <f t="shared" si="9"/>
        <v>8242.1568431600008</v>
      </c>
      <c r="BO37" s="161">
        <f t="shared" si="9"/>
        <v>8052.1531093099993</v>
      </c>
      <c r="BP37" s="161">
        <f t="shared" si="9"/>
        <v>7510.8751163199995</v>
      </c>
      <c r="BQ37" s="161">
        <f t="shared" si="9"/>
        <v>7041.5234761999718</v>
      </c>
      <c r="BR37" s="161">
        <f t="shared" si="9"/>
        <v>6576.0799377400017</v>
      </c>
      <c r="BS37" s="161">
        <f t="shared" si="9"/>
        <v>6078.7060508699969</v>
      </c>
      <c r="BT37" s="161">
        <f t="shared" si="9"/>
        <v>5665.5855551100012</v>
      </c>
      <c r="BU37" s="161">
        <f t="shared" si="9"/>
        <v>5367.648018240001</v>
      </c>
      <c r="BV37" s="161">
        <f t="shared" si="9"/>
        <v>5139.8772267200002</v>
      </c>
      <c r="BW37" s="161">
        <f t="shared" si="9"/>
        <v>5060.8868007399979</v>
      </c>
      <c r="BX37" s="161">
        <f t="shared" si="9"/>
        <v>5071.059797515044</v>
      </c>
      <c r="BY37" s="161">
        <f t="shared" si="9"/>
        <v>4834.2942617299996</v>
      </c>
      <c r="BZ37" s="161">
        <f t="shared" si="9"/>
        <v>4935.3102140100018</v>
      </c>
      <c r="CA37" s="161">
        <f t="shared" si="9"/>
        <v>5405.9278635488427</v>
      </c>
      <c r="CB37" s="161">
        <f t="shared" si="9"/>
        <v>5815.7065937061343</v>
      </c>
      <c r="CC37" s="161">
        <f t="shared" si="9"/>
        <v>5879.6472838312784</v>
      </c>
      <c r="CD37" s="161">
        <f t="shared" si="9"/>
        <v>5720.6370174638887</v>
      </c>
      <c r="CE37" s="161">
        <f t="shared" si="9"/>
        <v>5399.1250042445645</v>
      </c>
      <c r="CF37" s="162">
        <f>CF6-CF26-CF34</f>
        <v>5312.4541786775126</v>
      </c>
    </row>
    <row r="38" spans="1:84" x14ac:dyDescent="0.35">
      <c r="A38" s="155"/>
      <c r="B38" s="59" t="s">
        <v>422</v>
      </c>
      <c r="AH38" s="161">
        <f>AH7-AH27-AH35</f>
        <v>122.48885855444965</v>
      </c>
      <c r="AI38" s="161">
        <f t="shared" si="9"/>
        <v>135.50345032628894</v>
      </c>
      <c r="AJ38" s="161">
        <f t="shared" si="9"/>
        <v>158.77587496458787</v>
      </c>
      <c r="AK38" s="161">
        <f t="shared" si="9"/>
        <v>181.18301720587004</v>
      </c>
      <c r="AL38" s="161">
        <f t="shared" si="9"/>
        <v>237.14552497216258</v>
      </c>
      <c r="AM38" s="161">
        <f t="shared" si="9"/>
        <v>264.28618243071281</v>
      </c>
      <c r="AN38" s="161">
        <f t="shared" si="9"/>
        <v>290.40944935154596</v>
      </c>
      <c r="AO38" s="161">
        <f t="shared" si="9"/>
        <v>333.52657011534467</v>
      </c>
      <c r="AP38" s="161">
        <f t="shared" si="9"/>
        <v>402.43592056818107</v>
      </c>
      <c r="AQ38" s="161">
        <f t="shared" si="9"/>
        <v>408.95742538603349</v>
      </c>
      <c r="AR38" s="161">
        <f t="shared" si="9"/>
        <v>530.26624320652672</v>
      </c>
      <c r="AS38" s="161">
        <f t="shared" si="9"/>
        <v>583.9168228464581</v>
      </c>
      <c r="AT38" s="161">
        <f t="shared" si="9"/>
        <v>724.57480122926722</v>
      </c>
      <c r="AU38" s="161">
        <f t="shared" si="9"/>
        <v>900.23829633808691</v>
      </c>
      <c r="AV38" s="161">
        <f t="shared" si="9"/>
        <v>1253.9036907194984</v>
      </c>
      <c r="AW38" s="161">
        <f t="shared" si="9"/>
        <v>1569.0051014695946</v>
      </c>
      <c r="AX38" s="161">
        <f t="shared" si="9"/>
        <v>1978.0885080707899</v>
      </c>
      <c r="AY38" s="161">
        <f t="shared" si="9"/>
        <v>2391.6807994921851</v>
      </c>
      <c r="AZ38" s="161">
        <f t="shared" si="9"/>
        <v>2635.9840127506436</v>
      </c>
      <c r="BA38" s="161">
        <f t="shared" si="9"/>
        <v>2774.32275000137</v>
      </c>
      <c r="BB38" s="161">
        <f t="shared" si="9"/>
        <v>2920.9294080489485</v>
      </c>
      <c r="BC38" s="161">
        <f t="shared" si="9"/>
        <v>3049.8092235258191</v>
      </c>
      <c r="BD38" s="161">
        <f t="shared" si="9"/>
        <v>3269.2992842081248</v>
      </c>
      <c r="BE38" s="161">
        <f t="shared" si="9"/>
        <v>3517.4435096059333</v>
      </c>
      <c r="BF38" s="161">
        <f t="shared" si="9"/>
        <v>3757.8457181263038</v>
      </c>
      <c r="BG38" s="161">
        <f t="shared" si="9"/>
        <v>4017.4012524408013</v>
      </c>
      <c r="BH38" s="245">
        <f t="shared" si="9"/>
        <v>3953.7842532317363</v>
      </c>
      <c r="BI38" s="161">
        <f t="shared" si="9"/>
        <v>3950.3417630533431</v>
      </c>
      <c r="BJ38" s="161">
        <f t="shared" si="9"/>
        <v>4100.6338335056571</v>
      </c>
      <c r="BK38" s="161">
        <f t="shared" si="9"/>
        <v>4642.9075633741932</v>
      </c>
      <c r="BL38" s="161">
        <f t="shared" si="9"/>
        <v>4799.5690843548891</v>
      </c>
      <c r="BM38" s="161">
        <f t="shared" si="9"/>
        <v>5413.8919304595684</v>
      </c>
      <c r="BN38" s="161">
        <f t="shared" si="9"/>
        <v>5706.3128426790163</v>
      </c>
      <c r="BO38" s="161">
        <f>BO7-BO27-BO35</f>
        <v>6042.9685290972529</v>
      </c>
      <c r="BP38" s="161">
        <f t="shared" si="9"/>
        <v>6888.0399773750541</v>
      </c>
      <c r="BQ38" s="161">
        <f t="shared" si="9"/>
        <v>7868.9157778272302</v>
      </c>
      <c r="BR38" s="161">
        <f t="shared" si="9"/>
        <v>9180.1627341628191</v>
      </c>
      <c r="BS38" s="161">
        <f t="shared" si="9"/>
        <v>10046.023330066584</v>
      </c>
      <c r="BT38" s="161">
        <f t="shared" si="9"/>
        <v>10242.641296117346</v>
      </c>
      <c r="BU38" s="161">
        <f t="shared" si="9"/>
        <v>10670.527998548816</v>
      </c>
      <c r="BV38" s="161">
        <f t="shared" si="9"/>
        <v>10538.156249457021</v>
      </c>
      <c r="BW38" s="161">
        <f t="shared" si="9"/>
        <v>9340.4381911359069</v>
      </c>
      <c r="BX38" s="161">
        <f t="shared" si="9"/>
        <v>8861.3233006522405</v>
      </c>
      <c r="BY38" s="161">
        <f t="shared" si="9"/>
        <v>8182.6180954689144</v>
      </c>
      <c r="BZ38" s="161">
        <f t="shared" si="9"/>
        <v>7561.9676958453074</v>
      </c>
      <c r="CA38" s="161">
        <f t="shared" si="9"/>
        <v>7825.9119616933758</v>
      </c>
      <c r="CB38" s="161">
        <f t="shared" si="9"/>
        <v>7730.307691471754</v>
      </c>
      <c r="CC38" s="161">
        <f t="shared" si="9"/>
        <v>6573.1351372295921</v>
      </c>
      <c r="CD38" s="161">
        <f t="shared" si="9"/>
        <v>6099.400501557172</v>
      </c>
      <c r="CE38" s="161">
        <f t="shared" si="9"/>
        <v>5676.7390639540454</v>
      </c>
      <c r="CF38" s="162">
        <f>CF7-CF27-CF35</f>
        <v>3934.5064072926798</v>
      </c>
    </row>
    <row r="39" spans="1:84" x14ac:dyDescent="0.35">
      <c r="A39" s="155"/>
      <c r="B39" s="59" t="s">
        <v>423</v>
      </c>
      <c r="AH39" s="161">
        <f>AH8-AH28</f>
        <v>151.84914468732393</v>
      </c>
      <c r="AI39" s="161">
        <f t="shared" ref="AI39:CF41" si="10">AI8-AI28</f>
        <v>161.396546</v>
      </c>
      <c r="AJ39" s="161">
        <f t="shared" si="10"/>
        <v>189.91550753846153</v>
      </c>
      <c r="AK39" s="161">
        <f t="shared" si="10"/>
        <v>266.61219299999999</v>
      </c>
      <c r="AL39" s="161">
        <f t="shared" si="10"/>
        <v>407.03757974999996</v>
      </c>
      <c r="AM39" s="161">
        <f t="shared" si="10"/>
        <v>537.33116100000007</v>
      </c>
      <c r="AN39" s="161">
        <f t="shared" si="10"/>
        <v>613.02091249999989</v>
      </c>
      <c r="AO39" s="161">
        <f t="shared" si="10"/>
        <v>753.53722142857146</v>
      </c>
      <c r="AP39" s="161">
        <f t="shared" si="10"/>
        <v>863.89682319999997</v>
      </c>
      <c r="AQ39" s="161">
        <f t="shared" si="10"/>
        <v>908.76331000000005</v>
      </c>
      <c r="AR39" s="161">
        <f t="shared" si="10"/>
        <v>975.37345499999992</v>
      </c>
      <c r="AS39" s="161">
        <f t="shared" si="10"/>
        <v>1015.1541500000002</v>
      </c>
      <c r="AT39" s="161">
        <f t="shared" si="10"/>
        <v>1254.7130353333334</v>
      </c>
      <c r="AU39" s="161">
        <f t="shared" si="10"/>
        <v>1621.8660026666669</v>
      </c>
      <c r="AV39" s="161">
        <f t="shared" si="10"/>
        <v>1951.8019856666667</v>
      </c>
      <c r="AW39" s="161">
        <f t="shared" si="10"/>
        <v>2094.2903453333338</v>
      </c>
      <c r="AX39" s="161">
        <f t="shared" si="10"/>
        <v>2485.806</v>
      </c>
      <c r="AY39" s="161">
        <f t="shared" si="10"/>
        <v>2644.2919999999999</v>
      </c>
      <c r="AZ39" s="161">
        <f t="shared" si="10"/>
        <v>2657.2889999999998</v>
      </c>
      <c r="BA39" s="161">
        <f t="shared" si="10"/>
        <v>2485.8690000000001</v>
      </c>
      <c r="BB39" s="161">
        <f t="shared" si="10"/>
        <v>2337.3530000000001</v>
      </c>
      <c r="BC39" s="161">
        <f t="shared" si="10"/>
        <v>2195.8409999999999</v>
      </c>
      <c r="BD39" s="161">
        <f t="shared" si="10"/>
        <v>2168.2460000000001</v>
      </c>
      <c r="BE39" s="161">
        <f t="shared" si="10"/>
        <v>2109.9670000000001</v>
      </c>
      <c r="BF39" s="161">
        <f t="shared" si="10"/>
        <v>2011.06</v>
      </c>
      <c r="BG39" s="161">
        <f t="shared" si="10"/>
        <v>2161.7719999999999</v>
      </c>
      <c r="BH39" s="245">
        <f t="shared" si="10"/>
        <v>2217.1601861909335</v>
      </c>
      <c r="BI39" s="161">
        <f t="shared" si="10"/>
        <v>2105.6454449380922</v>
      </c>
      <c r="BJ39" s="161">
        <f t="shared" si="10"/>
        <v>2116.3850352606423</v>
      </c>
      <c r="BK39" s="161">
        <f t="shared" si="10"/>
        <v>2145.6769502982315</v>
      </c>
      <c r="BL39" s="161">
        <f t="shared" si="10"/>
        <v>2042.0937964678544</v>
      </c>
      <c r="BM39" s="161">
        <f t="shared" si="10"/>
        <v>2268.9005564261188</v>
      </c>
      <c r="BN39" s="161">
        <f t="shared" si="10"/>
        <v>2200.6879547325525</v>
      </c>
      <c r="BO39" s="161">
        <f t="shared" si="10"/>
        <v>2046.557400271515</v>
      </c>
      <c r="BP39" s="161">
        <f t="shared" si="10"/>
        <v>1928.7480865398493</v>
      </c>
      <c r="BQ39" s="161">
        <f t="shared" si="10"/>
        <v>1730.1651089447923</v>
      </c>
      <c r="BR39" s="161">
        <f t="shared" si="10"/>
        <v>1605.1906213365639</v>
      </c>
      <c r="BS39" s="161">
        <f t="shared" si="10"/>
        <v>1495.4882819575969</v>
      </c>
      <c r="BT39" s="161">
        <f t="shared" si="10"/>
        <v>1351.1295209249047</v>
      </c>
      <c r="BU39" s="161">
        <f t="shared" si="10"/>
        <v>1311.174943642415</v>
      </c>
      <c r="BV39" s="161">
        <f t="shared" si="10"/>
        <v>1098.2113015943776</v>
      </c>
      <c r="BW39" s="161">
        <f t="shared" si="10"/>
        <v>704.12245497806555</v>
      </c>
      <c r="BX39" s="161">
        <f t="shared" si="10"/>
        <v>555.67265192303262</v>
      </c>
      <c r="BY39" s="161">
        <f t="shared" si="10"/>
        <v>351.16420421818287</v>
      </c>
      <c r="BZ39" s="161">
        <f t="shared" si="10"/>
        <v>347.9719380647831</v>
      </c>
      <c r="CA39" s="161">
        <f t="shared" si="10"/>
        <v>229.16577406827335</v>
      </c>
      <c r="CB39" s="161">
        <f t="shared" si="10"/>
        <v>66.914143473654249</v>
      </c>
      <c r="CC39" s="161">
        <f t="shared" si="10"/>
        <v>0</v>
      </c>
      <c r="CD39" s="161">
        <f t="shared" si="10"/>
        <v>0</v>
      </c>
      <c r="CE39" s="161">
        <f t="shared" si="10"/>
        <v>0</v>
      </c>
      <c r="CF39" s="162">
        <f t="shared" si="10"/>
        <v>0</v>
      </c>
    </row>
    <row r="40" spans="1:84" x14ac:dyDescent="0.35">
      <c r="A40" s="155"/>
      <c r="B40" s="59" t="s">
        <v>424</v>
      </c>
      <c r="AH40" s="161">
        <f>AH9-AH29</f>
        <v>421.52873383365204</v>
      </c>
      <c r="AI40" s="161">
        <f t="shared" si="10"/>
        <v>428.076753</v>
      </c>
      <c r="AJ40" s="161">
        <f t="shared" si="10"/>
        <v>660.61226599999998</v>
      </c>
      <c r="AK40" s="161">
        <f t="shared" si="10"/>
        <v>1264.965091</v>
      </c>
      <c r="AL40" s="161">
        <f t="shared" si="10"/>
        <v>2209.4104600000001</v>
      </c>
      <c r="AM40" s="161">
        <f t="shared" si="10"/>
        <v>2825.5711942500002</v>
      </c>
      <c r="AN40" s="161">
        <f t="shared" si="10"/>
        <v>3220.5594852500003</v>
      </c>
      <c r="AO40" s="161">
        <f t="shared" si="10"/>
        <v>3645.8768322857145</v>
      </c>
      <c r="AP40" s="161">
        <f t="shared" si="10"/>
        <v>3761.7295313333334</v>
      </c>
      <c r="AQ40" s="161">
        <f t="shared" si="10"/>
        <v>3448.8278886666667</v>
      </c>
      <c r="AR40" s="161">
        <f t="shared" si="10"/>
        <v>2611.4259440000001</v>
      </c>
      <c r="AS40" s="161">
        <f t="shared" si="10"/>
        <v>2276.3142769999999</v>
      </c>
      <c r="AT40" s="161">
        <f t="shared" si="10"/>
        <v>2563.941902</v>
      </c>
      <c r="AU40" s="161">
        <f t="shared" si="10"/>
        <v>3636.3055476666668</v>
      </c>
      <c r="AV40" s="161">
        <f t="shared" si="10"/>
        <v>4663.306947</v>
      </c>
      <c r="AW40" s="161">
        <f t="shared" si="10"/>
        <v>4967.275426666667</v>
      </c>
      <c r="AX40" s="161">
        <f t="shared" si="10"/>
        <v>4363</v>
      </c>
      <c r="AY40" s="161">
        <f t="shared" si="10"/>
        <v>4163</v>
      </c>
      <c r="AZ40" s="161">
        <f t="shared" si="10"/>
        <v>3702.2150000000001</v>
      </c>
      <c r="BA40" s="161">
        <f t="shared" si="10"/>
        <v>3088.4580000000001</v>
      </c>
      <c r="BB40" s="161">
        <f t="shared" si="10"/>
        <v>2778.4490000000001</v>
      </c>
      <c r="BC40" s="161">
        <f t="shared" si="10"/>
        <v>2511.067</v>
      </c>
      <c r="BD40" s="161">
        <f t="shared" si="10"/>
        <v>2130.2660000000001</v>
      </c>
      <c r="BE40" s="161">
        <f t="shared" si="10"/>
        <v>1851.8090000000002</v>
      </c>
      <c r="BF40" s="161">
        <f t="shared" si="10"/>
        <v>1815.6551379400003</v>
      </c>
      <c r="BG40" s="161">
        <f t="shared" si="10"/>
        <v>1796.0921970551724</v>
      </c>
      <c r="BH40" s="245">
        <f t="shared" si="10"/>
        <v>1616.366</v>
      </c>
      <c r="BI40" s="161">
        <f t="shared" si="10"/>
        <v>1800.8370419799328</v>
      </c>
      <c r="BJ40" s="161">
        <f t="shared" si="10"/>
        <v>1949.6482782981043</v>
      </c>
      <c r="BK40" s="161">
        <f t="shared" si="10"/>
        <v>1817.4577446102965</v>
      </c>
      <c r="BL40" s="161">
        <f t="shared" si="10"/>
        <v>2129.1275195499998</v>
      </c>
      <c r="BM40" s="161">
        <f t="shared" si="10"/>
        <v>3595.32545321</v>
      </c>
      <c r="BN40" s="161">
        <f t="shared" si="10"/>
        <v>3672.3248568335066</v>
      </c>
      <c r="BO40" s="161">
        <f t="shared" si="10"/>
        <v>4184.1081413699985</v>
      </c>
      <c r="BP40" s="161">
        <f t="shared" si="10"/>
        <v>4507.4715771600004</v>
      </c>
      <c r="BQ40" s="161">
        <f t="shared" si="10"/>
        <v>3811.3202527161902</v>
      </c>
      <c r="BR40" s="161">
        <f t="shared" si="10"/>
        <v>2695.8303489699992</v>
      </c>
      <c r="BS40" s="161">
        <f t="shared" si="10"/>
        <v>2003.6174202700001</v>
      </c>
      <c r="BT40" s="161">
        <f t="shared" si="10"/>
        <v>1611.2098276999998</v>
      </c>
      <c r="BU40" s="161">
        <f t="shared" si="10"/>
        <v>1442.7194395999989</v>
      </c>
      <c r="BV40" s="161">
        <f t="shared" si="10"/>
        <v>1143.9083112699998</v>
      </c>
      <c r="BW40" s="161">
        <f t="shared" si="10"/>
        <v>602.98041054999987</v>
      </c>
      <c r="BX40" s="161">
        <f t="shared" si="10"/>
        <v>435.35880446500005</v>
      </c>
      <c r="BY40" s="161">
        <f t="shared" si="10"/>
        <v>300.02276639000007</v>
      </c>
      <c r="BZ40" s="161">
        <f t="shared" si="10"/>
        <v>225.14763905999999</v>
      </c>
      <c r="CA40" s="161">
        <f t="shared" si="10"/>
        <v>148.51341881983944</v>
      </c>
      <c r="CB40" s="161">
        <f t="shared" si="10"/>
        <v>95.970271119941401</v>
      </c>
      <c r="CC40" s="161">
        <f t="shared" si="10"/>
        <v>0</v>
      </c>
      <c r="CD40" s="161">
        <f t="shared" si="10"/>
        <v>0</v>
      </c>
      <c r="CE40" s="161">
        <f t="shared" si="10"/>
        <v>0</v>
      </c>
      <c r="CF40" s="162">
        <f t="shared" si="10"/>
        <v>0</v>
      </c>
    </row>
    <row r="41" spans="1:84" x14ac:dyDescent="0.35">
      <c r="A41" s="155"/>
      <c r="B41" s="59" t="s">
        <v>425</v>
      </c>
      <c r="AH41" s="161">
        <f>AH10-AH30</f>
        <v>19.429980786885245</v>
      </c>
      <c r="AI41" s="161">
        <f t="shared" si="10"/>
        <v>24.98140386885246</v>
      </c>
      <c r="AJ41" s="161">
        <f t="shared" si="10"/>
        <v>31.485480586666668</v>
      </c>
      <c r="AK41" s="161">
        <f t="shared" si="10"/>
        <v>42.065662942955178</v>
      </c>
      <c r="AL41" s="161">
        <f t="shared" si="10"/>
        <v>58.989153888888886</v>
      </c>
      <c r="AM41" s="161">
        <f t="shared" si="10"/>
        <v>80.04656019875776</v>
      </c>
      <c r="AN41" s="161">
        <f t="shared" si="10"/>
        <v>100.63385805128205</v>
      </c>
      <c r="AO41" s="161">
        <f t="shared" si="10"/>
        <v>103.59578001843317</v>
      </c>
      <c r="AP41" s="161">
        <f t="shared" si="10"/>
        <v>135.62299025555555</v>
      </c>
      <c r="AQ41" s="161">
        <f t="shared" si="10"/>
        <v>195.83484244128789</v>
      </c>
      <c r="AR41" s="161">
        <f t="shared" si="10"/>
        <v>126.39782312688821</v>
      </c>
      <c r="AS41" s="161">
        <f t="shared" si="10"/>
        <v>125.84043405</v>
      </c>
      <c r="AT41" s="161">
        <f t="shared" si="10"/>
        <v>220.96582318101412</v>
      </c>
      <c r="AU41" s="161">
        <f t="shared" si="10"/>
        <v>356.26081221506735</v>
      </c>
      <c r="AV41" s="161">
        <f t="shared" si="10"/>
        <v>253.07357532492722</v>
      </c>
      <c r="AW41" s="161">
        <f t="shared" si="10"/>
        <v>248.79294115522868</v>
      </c>
      <c r="AX41" s="161">
        <f t="shared" si="10"/>
        <v>369.89999999999884</v>
      </c>
      <c r="AY41" s="161">
        <f t="shared" si="10"/>
        <v>427.30699999999945</v>
      </c>
      <c r="AZ41" s="161">
        <f t="shared" si="10"/>
        <v>378.41800000000001</v>
      </c>
      <c r="BA41" s="161">
        <f t="shared" si="10"/>
        <v>335.34300000000093</v>
      </c>
      <c r="BB41" s="161">
        <f t="shared" si="10"/>
        <v>309.75799999999867</v>
      </c>
      <c r="BC41" s="161">
        <f t="shared" si="10"/>
        <v>230.18900000000011</v>
      </c>
      <c r="BD41" s="161">
        <f t="shared" si="10"/>
        <v>222.10499999999894</v>
      </c>
      <c r="BE41" s="161">
        <f t="shared" si="10"/>
        <v>243.31711941217159</v>
      </c>
      <c r="BF41" s="161">
        <f t="shared" si="10"/>
        <v>261.18071095259984</v>
      </c>
      <c r="BG41" s="161">
        <f t="shared" si="10"/>
        <v>391.25825241992959</v>
      </c>
      <c r="BH41" s="245">
        <f t="shared" si="10"/>
        <v>579.968560577331</v>
      </c>
      <c r="BI41" s="161">
        <f t="shared" si="10"/>
        <v>568.00879661356441</v>
      </c>
      <c r="BJ41" s="161">
        <f t="shared" si="10"/>
        <v>571.75198014370062</v>
      </c>
      <c r="BK41" s="161">
        <f t="shared" si="10"/>
        <v>501.8893751028902</v>
      </c>
      <c r="BL41" s="161">
        <f t="shared" si="10"/>
        <v>450.18861358952347</v>
      </c>
      <c r="BM41" s="161">
        <f t="shared" si="10"/>
        <v>500.43241755851398</v>
      </c>
      <c r="BN41" s="161">
        <f t="shared" si="10"/>
        <v>593.08102332709927</v>
      </c>
      <c r="BO41" s="161">
        <f t="shared" si="10"/>
        <v>612.21709897413382</v>
      </c>
      <c r="BP41" s="161">
        <f t="shared" si="10"/>
        <v>674.75149356755662</v>
      </c>
      <c r="BQ41" s="161">
        <f t="shared" si="10"/>
        <v>709.39838687550969</v>
      </c>
      <c r="BR41" s="161">
        <f t="shared" si="10"/>
        <v>715.09465586803412</v>
      </c>
      <c r="BS41" s="161">
        <f t="shared" si="10"/>
        <v>732.25916753352351</v>
      </c>
      <c r="BT41" s="161">
        <f t="shared" si="10"/>
        <v>722.36732731459915</v>
      </c>
      <c r="BU41" s="161">
        <f t="shared" si="10"/>
        <v>755.95652884947106</v>
      </c>
      <c r="BV41" s="161">
        <f t="shared" si="10"/>
        <v>705.31681550517283</v>
      </c>
      <c r="BW41" s="161">
        <f t="shared" si="10"/>
        <v>652.351290323223</v>
      </c>
      <c r="BX41" s="161">
        <f t="shared" si="10"/>
        <v>512.98754985460789</v>
      </c>
      <c r="BY41" s="161">
        <f t="shared" si="10"/>
        <v>409.1032676950457</v>
      </c>
      <c r="BZ41" s="161">
        <f t="shared" si="10"/>
        <v>512.72737365878424</v>
      </c>
      <c r="CA41" s="161">
        <f t="shared" si="10"/>
        <v>415.61709023599718</v>
      </c>
      <c r="CB41" s="161">
        <f t="shared" si="10"/>
        <v>137.52456460593274</v>
      </c>
      <c r="CC41" s="161">
        <f t="shared" si="10"/>
        <v>0.23034356481017504</v>
      </c>
      <c r="CD41" s="161">
        <f t="shared" si="10"/>
        <v>0.2300975924898262</v>
      </c>
      <c r="CE41" s="161">
        <f t="shared" si="10"/>
        <v>0.22976932396294059</v>
      </c>
      <c r="CF41" s="162">
        <f t="shared" si="10"/>
        <v>0.2298924509603345</v>
      </c>
    </row>
    <row r="42" spans="1:84" ht="26.25" customHeight="1" x14ac:dyDescent="0.35">
      <c r="A42" s="155"/>
      <c r="B42" s="61" t="s">
        <v>426</v>
      </c>
      <c r="AH42" s="161">
        <f>SUM(AH38:AH41)</f>
        <v>715.29671786231086</v>
      </c>
      <c r="AI42" s="161">
        <f t="shared" ref="AI42:CF42" si="11">SUM(AI38:AI41)</f>
        <v>749.95815319514134</v>
      </c>
      <c r="AJ42" s="161">
        <f t="shared" si="11"/>
        <v>1040.789129089716</v>
      </c>
      <c r="AK42" s="161">
        <f t="shared" si="11"/>
        <v>1754.8259641488253</v>
      </c>
      <c r="AL42" s="161">
        <f t="shared" si="11"/>
        <v>2912.5827186110514</v>
      </c>
      <c r="AM42" s="161">
        <f t="shared" si="11"/>
        <v>3707.2350978794707</v>
      </c>
      <c r="AN42" s="161">
        <f t="shared" si="11"/>
        <v>4224.6237051528278</v>
      </c>
      <c r="AO42" s="161">
        <f t="shared" si="11"/>
        <v>4836.5364038480639</v>
      </c>
      <c r="AP42" s="161">
        <f t="shared" si="11"/>
        <v>5163.6852653570695</v>
      </c>
      <c r="AQ42" s="161">
        <f t="shared" si="11"/>
        <v>4962.3834664939886</v>
      </c>
      <c r="AR42" s="161">
        <f t="shared" si="11"/>
        <v>4243.4634653334151</v>
      </c>
      <c r="AS42" s="161">
        <f t="shared" si="11"/>
        <v>4001.2256838964586</v>
      </c>
      <c r="AT42" s="161">
        <f t="shared" si="11"/>
        <v>4764.1955617436151</v>
      </c>
      <c r="AU42" s="161">
        <f t="shared" si="11"/>
        <v>6514.6706588864881</v>
      </c>
      <c r="AV42" s="161">
        <f t="shared" si="11"/>
        <v>8122.086198711092</v>
      </c>
      <c r="AW42" s="161">
        <f t="shared" si="11"/>
        <v>8879.3638146248231</v>
      </c>
      <c r="AX42" s="161">
        <f t="shared" si="11"/>
        <v>9196.7945080707887</v>
      </c>
      <c r="AY42" s="161">
        <f t="shared" si="11"/>
        <v>9626.2797994921839</v>
      </c>
      <c r="AZ42" s="161">
        <f t="shared" si="11"/>
        <v>9373.9060127506436</v>
      </c>
      <c r="BA42" s="161">
        <f t="shared" si="11"/>
        <v>8683.992750001371</v>
      </c>
      <c r="BB42" s="161">
        <f t="shared" si="11"/>
        <v>8346.4894080489466</v>
      </c>
      <c r="BC42" s="161">
        <f t="shared" si="11"/>
        <v>7986.9062235258198</v>
      </c>
      <c r="BD42" s="161">
        <f t="shared" si="11"/>
        <v>7789.9162842081232</v>
      </c>
      <c r="BE42" s="161">
        <f t="shared" si="11"/>
        <v>7722.5366290181055</v>
      </c>
      <c r="BF42" s="161">
        <f t="shared" si="11"/>
        <v>7845.7415670189039</v>
      </c>
      <c r="BG42" s="161">
        <f t="shared" si="11"/>
        <v>8366.5237019159031</v>
      </c>
      <c r="BH42" s="245">
        <f t="shared" si="11"/>
        <v>8367.2790000000005</v>
      </c>
      <c r="BI42" s="161">
        <f t="shared" si="11"/>
        <v>8424.8330465849322</v>
      </c>
      <c r="BJ42" s="161">
        <f t="shared" si="11"/>
        <v>8738.4191272081043</v>
      </c>
      <c r="BK42" s="161">
        <f t="shared" si="11"/>
        <v>9107.9316333856113</v>
      </c>
      <c r="BL42" s="161">
        <f t="shared" si="11"/>
        <v>9420.9790139622673</v>
      </c>
      <c r="BM42" s="161">
        <f t="shared" si="11"/>
        <v>11778.5503576542</v>
      </c>
      <c r="BN42" s="161">
        <f t="shared" si="11"/>
        <v>12172.406677572175</v>
      </c>
      <c r="BO42" s="161">
        <f t="shared" si="11"/>
        <v>12885.8511697129</v>
      </c>
      <c r="BP42" s="161">
        <f t="shared" si="11"/>
        <v>13999.011134642462</v>
      </c>
      <c r="BQ42" s="161">
        <f t="shared" si="11"/>
        <v>14119.799526363722</v>
      </c>
      <c r="BR42" s="161">
        <f t="shared" si="11"/>
        <v>14196.278360337416</v>
      </c>
      <c r="BS42" s="161">
        <f t="shared" si="11"/>
        <v>14277.388199827705</v>
      </c>
      <c r="BT42" s="161">
        <f t="shared" si="11"/>
        <v>13927.347972056852</v>
      </c>
      <c r="BU42" s="161">
        <f t="shared" si="11"/>
        <v>14180.3789106407</v>
      </c>
      <c r="BV42" s="161">
        <f t="shared" si="11"/>
        <v>13485.592677826571</v>
      </c>
      <c r="BW42" s="161">
        <f t="shared" si="11"/>
        <v>11299.892346987195</v>
      </c>
      <c r="BX42" s="161">
        <f t="shared" si="11"/>
        <v>10365.342306894881</v>
      </c>
      <c r="BY42" s="161">
        <f t="shared" si="11"/>
        <v>9242.9083337721422</v>
      </c>
      <c r="BZ42" s="161">
        <f t="shared" si="11"/>
        <v>8647.8146466288745</v>
      </c>
      <c r="CA42" s="161">
        <f t="shared" si="11"/>
        <v>8619.208244817486</v>
      </c>
      <c r="CB42" s="161">
        <f t="shared" si="11"/>
        <v>8030.7166706712824</v>
      </c>
      <c r="CC42" s="161">
        <f t="shared" si="11"/>
        <v>6573.3654807944022</v>
      </c>
      <c r="CD42" s="161">
        <f t="shared" si="11"/>
        <v>6099.630599149662</v>
      </c>
      <c r="CE42" s="161">
        <f t="shared" si="11"/>
        <v>5676.9688332780079</v>
      </c>
      <c r="CF42" s="162">
        <f t="shared" si="11"/>
        <v>3934.7362997436403</v>
      </c>
    </row>
    <row r="43" spans="1:84" x14ac:dyDescent="0.35">
      <c r="A43" s="155"/>
      <c r="B43" s="61" t="s">
        <v>427</v>
      </c>
      <c r="AH43" s="161">
        <f>AH42+AH37</f>
        <v>1273.4937362036571</v>
      </c>
      <c r="AI43" s="161">
        <f t="shared" ref="AI43:CE43" si="12">AI42+AI37</f>
        <v>1362.9195439999999</v>
      </c>
      <c r="AJ43" s="161">
        <f t="shared" si="12"/>
        <v>1751.1143538461538</v>
      </c>
      <c r="AK43" s="161">
        <f t="shared" si="12"/>
        <v>2657.6854695000002</v>
      </c>
      <c r="AL43" s="161">
        <f t="shared" si="12"/>
        <v>3817.5333942500001</v>
      </c>
      <c r="AM43" s="161">
        <f t="shared" si="12"/>
        <v>4605.0374345</v>
      </c>
      <c r="AN43" s="161">
        <f t="shared" si="12"/>
        <v>5249.22940225</v>
      </c>
      <c r="AO43" s="161">
        <f t="shared" si="12"/>
        <v>5925.8802872857141</v>
      </c>
      <c r="AP43" s="161">
        <f t="shared" si="12"/>
        <v>6219.4244389333326</v>
      </c>
      <c r="AQ43" s="161">
        <f t="shared" si="12"/>
        <v>5993.7093670000013</v>
      </c>
      <c r="AR43" s="161">
        <f t="shared" si="12"/>
        <v>5381.6140466666675</v>
      </c>
      <c r="AS43" s="161">
        <f t="shared" si="12"/>
        <v>5152.8057166666676</v>
      </c>
      <c r="AT43" s="161">
        <f t="shared" si="12"/>
        <v>6029.1884084879675</v>
      </c>
      <c r="AU43" s="161">
        <f t="shared" si="12"/>
        <v>7954.5646282840453</v>
      </c>
      <c r="AV43" s="161">
        <f t="shared" si="12"/>
        <v>10261.900401572635</v>
      </c>
      <c r="AW43" s="161">
        <f t="shared" si="12"/>
        <v>11080.553460896765</v>
      </c>
      <c r="AX43" s="161">
        <f t="shared" si="12"/>
        <v>11418.910251571619</v>
      </c>
      <c r="AY43" s="161">
        <f t="shared" si="12"/>
        <v>11967.287325429546</v>
      </c>
      <c r="AZ43" s="161">
        <f t="shared" si="12"/>
        <v>11716.682181652171</v>
      </c>
      <c r="BA43" s="161">
        <f t="shared" si="12"/>
        <v>11105.415104404639</v>
      </c>
      <c r="BB43" s="161">
        <f t="shared" si="12"/>
        <v>10730.541461768862</v>
      </c>
      <c r="BC43" s="161">
        <f t="shared" si="12"/>
        <v>10600.157779455387</v>
      </c>
      <c r="BD43" s="161">
        <f t="shared" si="12"/>
        <v>10743.957331973461</v>
      </c>
      <c r="BE43" s="161">
        <f t="shared" si="12"/>
        <v>11081.606751270549</v>
      </c>
      <c r="BF43" s="161">
        <f t="shared" si="12"/>
        <v>11642.917791906873</v>
      </c>
      <c r="BG43" s="161">
        <f t="shared" si="12"/>
        <v>12934.185497335639</v>
      </c>
      <c r="BH43" s="245">
        <f t="shared" si="12"/>
        <v>14337.895</v>
      </c>
      <c r="BI43" s="161">
        <f t="shared" si="12"/>
        <v>14851.108266184932</v>
      </c>
      <c r="BJ43" s="161">
        <f t="shared" si="12"/>
        <v>15606.962786808102</v>
      </c>
      <c r="BK43" s="161">
        <f t="shared" si="12"/>
        <v>16475.056454099642</v>
      </c>
      <c r="BL43" s="161">
        <f t="shared" si="12"/>
        <v>17124.297496262265</v>
      </c>
      <c r="BM43" s="161">
        <f t="shared" si="12"/>
        <v>19907.435506014201</v>
      </c>
      <c r="BN43" s="161">
        <f t="shared" si="12"/>
        <v>20414.563520732176</v>
      </c>
      <c r="BO43" s="161">
        <f t="shared" si="12"/>
        <v>20938.004279022898</v>
      </c>
      <c r="BP43" s="161">
        <f t="shared" si="12"/>
        <v>21509.88625096246</v>
      </c>
      <c r="BQ43" s="161">
        <f t="shared" si="12"/>
        <v>21161.323002563695</v>
      </c>
      <c r="BR43" s="161">
        <f t="shared" si="12"/>
        <v>20772.358298077415</v>
      </c>
      <c r="BS43" s="161">
        <f t="shared" si="12"/>
        <v>20356.094250697701</v>
      </c>
      <c r="BT43" s="161">
        <f t="shared" si="12"/>
        <v>19592.933527166853</v>
      </c>
      <c r="BU43" s="161">
        <f t="shared" si="12"/>
        <v>19548.026928880703</v>
      </c>
      <c r="BV43" s="161">
        <f t="shared" si="12"/>
        <v>18625.469904546571</v>
      </c>
      <c r="BW43" s="161">
        <f t="shared" si="12"/>
        <v>16360.779147727193</v>
      </c>
      <c r="BX43" s="161">
        <f t="shared" si="12"/>
        <v>15436.402104409925</v>
      </c>
      <c r="BY43" s="161">
        <f t="shared" si="12"/>
        <v>14077.202595502142</v>
      </c>
      <c r="BZ43" s="161">
        <f t="shared" si="12"/>
        <v>13583.124860638876</v>
      </c>
      <c r="CA43" s="161">
        <f t="shared" si="12"/>
        <v>14025.136108366329</v>
      </c>
      <c r="CB43" s="161">
        <f t="shared" si="12"/>
        <v>13846.423264377416</v>
      </c>
      <c r="CC43" s="161">
        <f t="shared" si="12"/>
        <v>12453.012764625681</v>
      </c>
      <c r="CD43" s="161">
        <f t="shared" si="12"/>
        <v>11820.26761661355</v>
      </c>
      <c r="CE43" s="161">
        <f t="shared" si="12"/>
        <v>11076.093837522572</v>
      </c>
      <c r="CF43" s="162">
        <f>CF42+CF37</f>
        <v>9247.1904784211529</v>
      </c>
    </row>
    <row r="44" spans="1:84" ht="26.25" customHeight="1" x14ac:dyDescent="0.35">
      <c r="A44" s="155"/>
      <c r="B44" s="65" t="s">
        <v>436</v>
      </c>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2"/>
    </row>
    <row r="45" spans="1:84" x14ac:dyDescent="0.35">
      <c r="A45" s="155"/>
      <c r="B45" s="59" t="s">
        <v>437</v>
      </c>
      <c r="AH45" s="161">
        <v>24</v>
      </c>
      <c r="AI45" s="161">
        <v>27</v>
      </c>
      <c r="AJ45" s="161">
        <v>42</v>
      </c>
      <c r="AK45" s="161">
        <v>66</v>
      </c>
      <c r="AL45" s="161">
        <v>94</v>
      </c>
      <c r="AM45" s="161">
        <v>123</v>
      </c>
      <c r="AN45" s="161">
        <v>126</v>
      </c>
      <c r="AO45" s="161">
        <v>130</v>
      </c>
      <c r="AP45" s="161">
        <v>161</v>
      </c>
      <c r="AQ45" s="161">
        <v>179.708</v>
      </c>
      <c r="AR45" s="161">
        <v>394.245</v>
      </c>
      <c r="AS45" s="161">
        <v>425.16500000000002</v>
      </c>
      <c r="AT45" s="161">
        <v>494.35300000000001</v>
      </c>
      <c r="AU45" s="161">
        <v>626.245</v>
      </c>
      <c r="AV45" s="161">
        <v>928.67899999999997</v>
      </c>
      <c r="AW45" s="161">
        <v>1207.7750000000001</v>
      </c>
      <c r="AX45" s="161">
        <v>1440.797</v>
      </c>
      <c r="AY45" s="161">
        <v>1739.5630000000001</v>
      </c>
      <c r="AZ45" s="161">
        <v>2083.6799999999998</v>
      </c>
      <c r="BA45" s="161">
        <v>2326.3319999999999</v>
      </c>
      <c r="BB45" s="161">
        <v>2428.9789999999998</v>
      </c>
      <c r="BC45" s="161">
        <v>1895.7190000000001</v>
      </c>
      <c r="BD45" s="161">
        <v>1.71</v>
      </c>
      <c r="BE45" s="161">
        <v>0</v>
      </c>
      <c r="BF45" s="161">
        <v>0</v>
      </c>
      <c r="BG45" s="161">
        <v>8.5208560000000017E-2</v>
      </c>
      <c r="BH45" s="161">
        <v>0</v>
      </c>
      <c r="BI45" s="161">
        <v>0</v>
      </c>
      <c r="BJ45" s="161">
        <v>0</v>
      </c>
      <c r="BK45" s="161">
        <v>0</v>
      </c>
      <c r="BL45" s="161">
        <v>0</v>
      </c>
      <c r="BM45" s="161">
        <v>0</v>
      </c>
      <c r="BN45" s="161">
        <v>0</v>
      </c>
      <c r="BO45" s="161">
        <v>0</v>
      </c>
      <c r="BP45" s="161">
        <v>0</v>
      </c>
      <c r="BQ45" s="161">
        <v>0</v>
      </c>
      <c r="BR45" s="161">
        <v>0</v>
      </c>
      <c r="BS45" s="161">
        <v>0</v>
      </c>
      <c r="BT45" s="161">
        <v>0</v>
      </c>
      <c r="BU45" s="161">
        <v>0</v>
      </c>
      <c r="BV45" s="161">
        <v>0</v>
      </c>
      <c r="BW45" s="161">
        <v>0</v>
      </c>
      <c r="BX45" s="161">
        <v>0</v>
      </c>
      <c r="BY45" s="161">
        <v>0</v>
      </c>
      <c r="BZ45" s="161">
        <v>0</v>
      </c>
      <c r="CA45" s="161">
        <v>0</v>
      </c>
      <c r="CB45" s="161">
        <v>0</v>
      </c>
      <c r="CC45" s="161">
        <v>0</v>
      </c>
      <c r="CD45" s="161">
        <v>0</v>
      </c>
      <c r="CE45" s="161">
        <v>0</v>
      </c>
      <c r="CF45" s="162">
        <v>0</v>
      </c>
    </row>
    <row r="46" spans="1:84" x14ac:dyDescent="0.35">
      <c r="A46" s="155"/>
      <c r="B46" s="203" t="s">
        <v>438</v>
      </c>
      <c r="AH46" s="161">
        <v>14.511966970103668</v>
      </c>
      <c r="AI46" s="161">
        <v>16.133326530612248</v>
      </c>
      <c r="AJ46" s="161">
        <v>24.717428571428567</v>
      </c>
      <c r="AK46" s="161">
        <v>38.256555984555987</v>
      </c>
      <c r="AL46" s="161">
        <v>53.688094574692514</v>
      </c>
      <c r="AM46" s="161">
        <v>69.433802484230412</v>
      </c>
      <c r="AN46" s="161">
        <v>70.79400989192159</v>
      </c>
      <c r="AO46" s="161">
        <v>72.922577563434828</v>
      </c>
      <c r="AP46" s="161">
        <v>90.311245126833001</v>
      </c>
      <c r="AQ46" s="161">
        <v>101.14080485724621</v>
      </c>
      <c r="AR46" s="161">
        <v>214.69849528659114</v>
      </c>
      <c r="AS46" s="161">
        <v>246.22674990624449</v>
      </c>
      <c r="AT46" s="161">
        <v>290.78532291356805</v>
      </c>
      <c r="AU46" s="161">
        <v>374.87953670196288</v>
      </c>
      <c r="AV46" s="161">
        <v>515.91282807874779</v>
      </c>
      <c r="AW46" s="161">
        <v>639.46872373484587</v>
      </c>
      <c r="AX46" s="161">
        <v>746.17943712198155</v>
      </c>
      <c r="AY46" s="161">
        <v>868.26822643117271</v>
      </c>
      <c r="AZ46" s="161">
        <v>1014.3606606667142</v>
      </c>
      <c r="BA46" s="161">
        <v>1119.2241017635679</v>
      </c>
      <c r="BB46" s="161">
        <v>1161.318333432162</v>
      </c>
      <c r="BC46" s="161">
        <v>952.99214417084886</v>
      </c>
      <c r="BD46" s="161">
        <v>0.85962981144998363</v>
      </c>
      <c r="BE46" s="161">
        <v>0</v>
      </c>
      <c r="BF46" s="161">
        <v>0</v>
      </c>
      <c r="BG46" s="161">
        <v>4.2834981501008555E-2</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2">
        <v>0</v>
      </c>
    </row>
    <row r="47" spans="1:84" x14ac:dyDescent="0.35">
      <c r="A47" s="155"/>
      <c r="B47" s="203" t="s">
        <v>439</v>
      </c>
      <c r="AH47" s="161">
        <v>9.4880330298963322</v>
      </c>
      <c r="AI47" s="161">
        <v>10.866673469387752</v>
      </c>
      <c r="AJ47" s="161">
        <v>17.282571428571433</v>
      </c>
      <c r="AK47" s="161">
        <v>27.743444015444013</v>
      </c>
      <c r="AL47" s="161">
        <v>40.311905425307486</v>
      </c>
      <c r="AM47" s="161">
        <v>53.566197515769588</v>
      </c>
      <c r="AN47" s="161">
        <v>55.20599010807841</v>
      </c>
      <c r="AO47" s="161">
        <v>57.077422436565172</v>
      </c>
      <c r="AP47" s="161">
        <v>70.688754873166999</v>
      </c>
      <c r="AQ47" s="161">
        <v>78.567195142753789</v>
      </c>
      <c r="AR47" s="161">
        <v>179.54650471340884</v>
      </c>
      <c r="AS47" s="161">
        <v>178.93825009375556</v>
      </c>
      <c r="AT47" s="161">
        <v>203.56767708643196</v>
      </c>
      <c r="AU47" s="161">
        <v>251.36546329803713</v>
      </c>
      <c r="AV47" s="161">
        <v>412.76617192125207</v>
      </c>
      <c r="AW47" s="161">
        <v>568.30627626515411</v>
      </c>
      <c r="AX47" s="161">
        <v>694.61756287801848</v>
      </c>
      <c r="AY47" s="161">
        <v>871.2947735688274</v>
      </c>
      <c r="AZ47" s="161">
        <v>1069.3193393332856</v>
      </c>
      <c r="BA47" s="161">
        <v>1207.107898236432</v>
      </c>
      <c r="BB47" s="161">
        <v>1267.660666567838</v>
      </c>
      <c r="BC47" s="161">
        <v>942.7268558291513</v>
      </c>
      <c r="BD47" s="161">
        <v>0.85037018855001634</v>
      </c>
      <c r="BE47" s="161">
        <v>0</v>
      </c>
      <c r="BF47" s="161">
        <v>0</v>
      </c>
      <c r="BG47" s="161">
        <v>4.2373578498991461E-2</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2">
        <v>0</v>
      </c>
    </row>
    <row r="48" spans="1:84" x14ac:dyDescent="0.35">
      <c r="A48" s="155"/>
      <c r="B48" s="203" t="s">
        <v>440</v>
      </c>
      <c r="AH48" s="161">
        <v>13.756276951258759</v>
      </c>
      <c r="AI48" s="161">
        <v>14.721428571428573</v>
      </c>
      <c r="AJ48" s="161">
        <v>22.033333333333331</v>
      </c>
      <c r="AK48" s="161">
        <v>32.202197802197801</v>
      </c>
      <c r="AL48" s="161">
        <v>41.401985111662533</v>
      </c>
      <c r="AM48" s="161">
        <v>50.329731447640235</v>
      </c>
      <c r="AN48" s="161">
        <v>51.097730029457637</v>
      </c>
      <c r="AO48" s="161">
        <v>53.433919597989942</v>
      </c>
      <c r="AP48" s="161">
        <v>66.668636363636352</v>
      </c>
      <c r="AQ48" s="161">
        <v>77.651036790439605</v>
      </c>
      <c r="AR48" s="161">
        <v>134.98114050144258</v>
      </c>
      <c r="AS48" s="161">
        <v>173.14325355946306</v>
      </c>
      <c r="AT48" s="161">
        <v>199.74592724262308</v>
      </c>
      <c r="AU48" s="161">
        <v>245.91611603384013</v>
      </c>
      <c r="AV48" s="161">
        <v>404.6508545365192</v>
      </c>
      <c r="AW48" s="161">
        <v>552.73875902745692</v>
      </c>
      <c r="AX48" s="161">
        <v>656.20748239800935</v>
      </c>
      <c r="AY48" s="161">
        <v>792.96442475354183</v>
      </c>
      <c r="AZ48" s="161">
        <v>949.43287308560286</v>
      </c>
      <c r="BA48" s="161">
        <v>1104.2454763063374</v>
      </c>
      <c r="BB48" s="161">
        <v>1220.2878674290116</v>
      </c>
      <c r="BC48" s="161">
        <v>970.71840220705849</v>
      </c>
      <c r="BD48" s="161">
        <v>0.8756194709100189</v>
      </c>
      <c r="BE48" s="161">
        <v>0</v>
      </c>
      <c r="BF48" s="161">
        <v>0</v>
      </c>
      <c r="BG48" s="161">
        <v>4.3631739312400351E-2</v>
      </c>
      <c r="BH48" s="161">
        <v>0</v>
      </c>
      <c r="BI48" s="161">
        <v>0</v>
      </c>
      <c r="BJ48" s="161">
        <v>0</v>
      </c>
      <c r="BK48" s="161">
        <v>0</v>
      </c>
      <c r="BL48" s="161">
        <v>0</v>
      </c>
      <c r="BM48" s="161">
        <v>0</v>
      </c>
      <c r="BN48" s="161">
        <v>0</v>
      </c>
      <c r="BO48" s="161">
        <v>0</v>
      </c>
      <c r="BP48" s="161">
        <v>0</v>
      </c>
      <c r="BQ48" s="161">
        <v>0</v>
      </c>
      <c r="BR48" s="161">
        <v>0</v>
      </c>
      <c r="BS48" s="161">
        <v>0</v>
      </c>
      <c r="BT48" s="161">
        <v>0</v>
      </c>
      <c r="BU48" s="161">
        <v>0</v>
      </c>
      <c r="BV48" s="161">
        <v>0</v>
      </c>
      <c r="BW48" s="161">
        <v>0</v>
      </c>
      <c r="BX48" s="161">
        <v>0</v>
      </c>
      <c r="BY48" s="161">
        <v>0</v>
      </c>
      <c r="BZ48" s="161">
        <v>0</v>
      </c>
      <c r="CA48" s="161">
        <v>0</v>
      </c>
      <c r="CB48" s="161">
        <v>0</v>
      </c>
      <c r="CC48" s="161">
        <v>0</v>
      </c>
      <c r="CD48" s="161">
        <v>0</v>
      </c>
      <c r="CE48" s="161">
        <v>0</v>
      </c>
      <c r="CF48" s="162">
        <v>0</v>
      </c>
    </row>
    <row r="49" spans="1:84" x14ac:dyDescent="0.35">
      <c r="A49" s="155"/>
      <c r="B49" s="203" t="s">
        <v>441</v>
      </c>
      <c r="AH49" s="161">
        <v>10.243723048741241</v>
      </c>
      <c r="AI49" s="161">
        <v>12.278571428571427</v>
      </c>
      <c r="AJ49" s="161">
        <v>19.966666666666669</v>
      </c>
      <c r="AK49" s="161">
        <v>33.797802197802199</v>
      </c>
      <c r="AL49" s="161">
        <v>52.598014888337467</v>
      </c>
      <c r="AM49" s="161">
        <v>72.670268552359772</v>
      </c>
      <c r="AN49" s="161">
        <v>74.902269970542363</v>
      </c>
      <c r="AO49" s="161">
        <v>76.566080402010058</v>
      </c>
      <c r="AP49" s="161">
        <v>94.331363636363648</v>
      </c>
      <c r="AQ49" s="161">
        <v>102.05696320956039</v>
      </c>
      <c r="AR49" s="161">
        <v>259.26385949855739</v>
      </c>
      <c r="AS49" s="161">
        <v>252.02174644053699</v>
      </c>
      <c r="AT49" s="161">
        <v>294.60707275737695</v>
      </c>
      <c r="AU49" s="161">
        <v>380.32888396615988</v>
      </c>
      <c r="AV49" s="161">
        <v>524.02814546348088</v>
      </c>
      <c r="AW49" s="161">
        <v>655.03624097254328</v>
      </c>
      <c r="AX49" s="161">
        <v>784.58951760199068</v>
      </c>
      <c r="AY49" s="161">
        <v>946.59857524645815</v>
      </c>
      <c r="AZ49" s="161">
        <v>1134.2471269143971</v>
      </c>
      <c r="BA49" s="161">
        <v>1222.0865236936625</v>
      </c>
      <c r="BB49" s="161">
        <v>1208.691132570988</v>
      </c>
      <c r="BC49" s="161">
        <v>925.00059779294145</v>
      </c>
      <c r="BD49" s="161">
        <v>0.83438052908998106</v>
      </c>
      <c r="BE49" s="161">
        <v>0</v>
      </c>
      <c r="BF49" s="161">
        <v>0</v>
      </c>
      <c r="BG49" s="161">
        <v>4.1576820687599665E-2</v>
      </c>
      <c r="BH49" s="161">
        <v>0</v>
      </c>
      <c r="BI49" s="161">
        <v>0</v>
      </c>
      <c r="BJ49" s="161">
        <v>0</v>
      </c>
      <c r="BK49" s="161">
        <v>0</v>
      </c>
      <c r="BL49" s="161">
        <v>0</v>
      </c>
      <c r="BM49" s="161">
        <v>0</v>
      </c>
      <c r="BN49" s="161">
        <v>0</v>
      </c>
      <c r="BO49" s="161">
        <v>0</v>
      </c>
      <c r="BP49" s="161">
        <v>0</v>
      </c>
      <c r="BQ49" s="161">
        <v>0</v>
      </c>
      <c r="BR49" s="161">
        <v>0</v>
      </c>
      <c r="BS49" s="161">
        <v>0</v>
      </c>
      <c r="BT49" s="161">
        <v>0</v>
      </c>
      <c r="BU49" s="161">
        <v>0</v>
      </c>
      <c r="BV49" s="161">
        <v>0</v>
      </c>
      <c r="BW49" s="161">
        <v>0</v>
      </c>
      <c r="BX49" s="161">
        <v>0</v>
      </c>
      <c r="BY49" s="161">
        <v>0</v>
      </c>
      <c r="BZ49" s="161">
        <v>0</v>
      </c>
      <c r="CA49" s="161">
        <v>0</v>
      </c>
      <c r="CB49" s="161">
        <v>0</v>
      </c>
      <c r="CC49" s="161">
        <v>0</v>
      </c>
      <c r="CD49" s="161">
        <v>0</v>
      </c>
      <c r="CE49" s="161">
        <v>0</v>
      </c>
      <c r="CF49" s="162">
        <v>0</v>
      </c>
    </row>
    <row r="50" spans="1:84" ht="26.25" customHeight="1" x14ac:dyDescent="0.35">
      <c r="A50" s="155"/>
      <c r="B50" s="59" t="s">
        <v>273</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2.8769999999999998</v>
      </c>
      <c r="AW50" s="161">
        <v>7.2039999999999997</v>
      </c>
      <c r="AX50" s="161">
        <v>11.369</v>
      </c>
      <c r="AY50" s="161">
        <v>19.163</v>
      </c>
      <c r="AZ50" s="161">
        <v>34.027000000000001</v>
      </c>
      <c r="BA50" s="161">
        <v>42.026000000000003</v>
      </c>
      <c r="BB50" s="161">
        <v>48.832000000000001</v>
      </c>
      <c r="BC50" s="161">
        <v>39.287999999999997</v>
      </c>
      <c r="BD50" s="161">
        <v>-6.0999999999999999E-2</v>
      </c>
      <c r="BE50" s="161">
        <v>-8.6436562195121955E-2</v>
      </c>
      <c r="BF50" s="161">
        <v>-0.14737339999999999</v>
      </c>
      <c r="BG50" s="161">
        <v>8.5208560000000017E-2</v>
      </c>
      <c r="BH50" s="161">
        <v>-2.9000000000000001E-2</v>
      </c>
      <c r="BI50" s="161">
        <v>0</v>
      </c>
      <c r="BJ50" s="161">
        <v>0</v>
      </c>
      <c r="BK50" s="161">
        <v>0</v>
      </c>
      <c r="BL50" s="161">
        <v>0</v>
      </c>
      <c r="BM50" s="161">
        <v>0</v>
      </c>
      <c r="BN50" s="161">
        <v>0</v>
      </c>
      <c r="BO50" s="161">
        <v>0</v>
      </c>
      <c r="BP50" s="161">
        <v>0</v>
      </c>
      <c r="BQ50" s="161">
        <v>0</v>
      </c>
      <c r="BR50" s="161">
        <v>0</v>
      </c>
      <c r="BS50" s="161">
        <v>0</v>
      </c>
      <c r="BT50" s="161">
        <v>0</v>
      </c>
      <c r="BU50" s="161">
        <v>0</v>
      </c>
      <c r="BV50" s="161">
        <v>0</v>
      </c>
      <c r="BW50" s="161">
        <v>0</v>
      </c>
      <c r="BX50" s="161">
        <v>0</v>
      </c>
      <c r="BY50" s="161">
        <v>0</v>
      </c>
      <c r="BZ50" s="161">
        <v>0</v>
      </c>
      <c r="CA50" s="161">
        <v>0</v>
      </c>
      <c r="CB50" s="161">
        <v>0</v>
      </c>
      <c r="CC50" s="161">
        <v>0</v>
      </c>
      <c r="CD50" s="161">
        <v>0</v>
      </c>
      <c r="CE50" s="161">
        <v>0</v>
      </c>
      <c r="CF50" s="162">
        <v>0</v>
      </c>
    </row>
    <row r="51" spans="1:84" x14ac:dyDescent="0.35">
      <c r="A51" s="155"/>
      <c r="B51" s="203" t="s">
        <v>438</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0.65355075911120464</v>
      </c>
      <c r="AW51" s="161">
        <v>1.6217743773994191</v>
      </c>
      <c r="AX51" s="161">
        <v>2.5752797853609004</v>
      </c>
      <c r="AY51" s="161">
        <v>4.0695107580942906</v>
      </c>
      <c r="AZ51" s="161">
        <v>7.3852964480226744</v>
      </c>
      <c r="BA51" s="161">
        <v>9.2967079417926204</v>
      </c>
      <c r="BB51" s="161">
        <v>10.80366474213008</v>
      </c>
      <c r="BC51" s="161">
        <v>9.355921533335783</v>
      </c>
      <c r="BD51" s="161">
        <v>0</v>
      </c>
      <c r="BE51" s="161">
        <v>0</v>
      </c>
      <c r="BF51" s="161">
        <v>0</v>
      </c>
      <c r="BG51" s="161">
        <v>0</v>
      </c>
      <c r="BH51" s="161">
        <v>0</v>
      </c>
      <c r="BI51" s="161">
        <v>0</v>
      </c>
      <c r="BJ51" s="161">
        <v>0</v>
      </c>
      <c r="BK51" s="161">
        <v>0</v>
      </c>
      <c r="BL51" s="161">
        <v>0</v>
      </c>
      <c r="BM51" s="161">
        <v>0</v>
      </c>
      <c r="BN51" s="161">
        <v>0</v>
      </c>
      <c r="BO51" s="161">
        <v>0</v>
      </c>
      <c r="BP51" s="161">
        <v>0</v>
      </c>
      <c r="BQ51" s="161">
        <v>0</v>
      </c>
      <c r="BR51" s="161">
        <v>0</v>
      </c>
      <c r="BS51" s="161">
        <v>0</v>
      </c>
      <c r="BT51" s="161">
        <v>0</v>
      </c>
      <c r="BU51" s="161">
        <v>0</v>
      </c>
      <c r="BV51" s="161">
        <v>0</v>
      </c>
      <c r="BW51" s="161">
        <v>0</v>
      </c>
      <c r="BX51" s="161">
        <v>0</v>
      </c>
      <c r="BY51" s="161">
        <v>0</v>
      </c>
      <c r="BZ51" s="161">
        <v>0</v>
      </c>
      <c r="CA51" s="161">
        <v>0</v>
      </c>
      <c r="CB51" s="161">
        <v>0</v>
      </c>
      <c r="CC51" s="161">
        <v>0</v>
      </c>
      <c r="CD51" s="161">
        <v>0</v>
      </c>
      <c r="CE51" s="161">
        <v>0</v>
      </c>
      <c r="CF51" s="162">
        <v>0</v>
      </c>
    </row>
    <row r="52" spans="1:84" x14ac:dyDescent="0.35">
      <c r="A52" s="155"/>
      <c r="B52" s="203" t="s">
        <v>439</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2.2234492408887951</v>
      </c>
      <c r="AW52" s="161">
        <v>5.5822256226005811</v>
      </c>
      <c r="AX52" s="161">
        <v>8.7937202146390998</v>
      </c>
      <c r="AY52" s="161">
        <v>15.09348924190571</v>
      </c>
      <c r="AZ52" s="161">
        <v>26.641703551977329</v>
      </c>
      <c r="BA52" s="161">
        <v>32.729292058207385</v>
      </c>
      <c r="BB52" s="161">
        <v>38.028335257869927</v>
      </c>
      <c r="BC52" s="161">
        <v>29.932078466664212</v>
      </c>
      <c r="BD52" s="161">
        <v>-6.0999999999999999E-2</v>
      </c>
      <c r="BE52" s="161">
        <v>-8.6436562195121955E-2</v>
      </c>
      <c r="BF52" s="161">
        <v>-0.14737339999999999</v>
      </c>
      <c r="BG52" s="161">
        <v>8.5208560000000017E-2</v>
      </c>
      <c r="BH52" s="161">
        <v>-2.9000000000000001E-2</v>
      </c>
      <c r="BI52" s="161">
        <v>0</v>
      </c>
      <c r="BJ52" s="161">
        <v>0</v>
      </c>
      <c r="BK52" s="161">
        <v>0</v>
      </c>
      <c r="BL52" s="161">
        <v>0</v>
      </c>
      <c r="BM52" s="161">
        <v>0</v>
      </c>
      <c r="BN52" s="161">
        <v>0</v>
      </c>
      <c r="BO52" s="161">
        <v>0</v>
      </c>
      <c r="BP52" s="161">
        <v>0</v>
      </c>
      <c r="BQ52" s="161">
        <v>0</v>
      </c>
      <c r="BR52" s="161">
        <v>0</v>
      </c>
      <c r="BS52" s="161">
        <v>0</v>
      </c>
      <c r="BT52" s="161">
        <v>0</v>
      </c>
      <c r="BU52" s="161">
        <v>0</v>
      </c>
      <c r="BV52" s="161">
        <v>0</v>
      </c>
      <c r="BW52" s="161">
        <v>0</v>
      </c>
      <c r="BX52" s="161">
        <v>0</v>
      </c>
      <c r="BY52" s="161">
        <v>0</v>
      </c>
      <c r="BZ52" s="161">
        <v>0</v>
      </c>
      <c r="CA52" s="161">
        <v>0</v>
      </c>
      <c r="CB52" s="161">
        <v>0</v>
      </c>
      <c r="CC52" s="161">
        <v>0</v>
      </c>
      <c r="CD52" s="161">
        <v>0</v>
      </c>
      <c r="CE52" s="161">
        <v>0</v>
      </c>
      <c r="CF52" s="162">
        <v>0</v>
      </c>
    </row>
    <row r="53" spans="1:84" x14ac:dyDescent="0.35">
      <c r="A53" s="155"/>
      <c r="B53" s="59" t="s">
        <v>377</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3.1930000000000001</v>
      </c>
      <c r="BA53" s="161">
        <v>23.582999999999998</v>
      </c>
      <c r="BB53" s="161">
        <v>32.392000000000003</v>
      </c>
      <c r="BC53" s="161">
        <v>27.45</v>
      </c>
      <c r="BD53" s="161">
        <v>4.1689999999999996</v>
      </c>
      <c r="BE53" s="161">
        <v>6.0000000000000001E-3</v>
      </c>
      <c r="BF53" s="161">
        <v>4.2999999999999997E-2</v>
      </c>
      <c r="BG53" s="161">
        <v>0</v>
      </c>
      <c r="BH53" s="161">
        <v>0</v>
      </c>
      <c r="BI53" s="161">
        <v>0</v>
      </c>
      <c r="BJ53" s="161">
        <v>0</v>
      </c>
      <c r="BK53" s="161">
        <v>0</v>
      </c>
      <c r="BL53" s="161">
        <v>0</v>
      </c>
      <c r="BM53" s="161">
        <v>0</v>
      </c>
      <c r="BN53" s="161">
        <v>0</v>
      </c>
      <c r="BO53" s="161">
        <v>0</v>
      </c>
      <c r="BP53" s="161">
        <v>0</v>
      </c>
      <c r="BQ53" s="161">
        <v>0</v>
      </c>
      <c r="BR53" s="161">
        <v>0</v>
      </c>
      <c r="BS53" s="161">
        <v>0</v>
      </c>
      <c r="BT53" s="161">
        <v>0</v>
      </c>
      <c r="BU53" s="161">
        <v>0</v>
      </c>
      <c r="BV53" s="161">
        <v>0</v>
      </c>
      <c r="BW53" s="161">
        <v>0</v>
      </c>
      <c r="BX53" s="161">
        <v>0</v>
      </c>
      <c r="BY53" s="161">
        <v>0</v>
      </c>
      <c r="BZ53" s="161">
        <v>0</v>
      </c>
      <c r="CA53" s="161">
        <v>0</v>
      </c>
      <c r="CB53" s="161">
        <v>0</v>
      </c>
      <c r="CC53" s="161">
        <v>0</v>
      </c>
      <c r="CD53" s="161">
        <v>0</v>
      </c>
      <c r="CE53" s="161">
        <v>0</v>
      </c>
      <c r="CF53" s="162">
        <v>0</v>
      </c>
    </row>
    <row r="54" spans="1:84" x14ac:dyDescent="0.35">
      <c r="A54" s="155"/>
      <c r="B54" s="59" t="s">
        <v>442</v>
      </c>
      <c r="AH54" s="161">
        <f>'Table 1a'!AH36</f>
        <v>0</v>
      </c>
      <c r="AI54" s="161">
        <f>'Table 1a'!AI36</f>
        <v>0</v>
      </c>
      <c r="AJ54" s="161">
        <f>'Table 1a'!AJ36</f>
        <v>0</v>
      </c>
      <c r="AK54" s="161">
        <f>'Table 1a'!AK36</f>
        <v>0</v>
      </c>
      <c r="AL54" s="161">
        <f>'Table 1a'!AL36</f>
        <v>0</v>
      </c>
      <c r="AM54" s="161">
        <f>'Table 1a'!AM36</f>
        <v>0</v>
      </c>
      <c r="AN54" s="161">
        <f>'Table 1a'!AN36</f>
        <v>0</v>
      </c>
      <c r="AO54" s="161">
        <f>'Table 1a'!AO36</f>
        <v>0</v>
      </c>
      <c r="AP54" s="161">
        <f>'Table 1a'!AP36</f>
        <v>0</v>
      </c>
      <c r="AQ54" s="161">
        <f>'Table 1a'!AQ36</f>
        <v>0</v>
      </c>
      <c r="AR54" s="161">
        <f>'Table 1a'!AR36</f>
        <v>0</v>
      </c>
      <c r="AS54" s="161">
        <f>'Table 1a'!AS36</f>
        <v>0</v>
      </c>
      <c r="AT54" s="161">
        <f>'Table 1a'!AT36</f>
        <v>0</v>
      </c>
      <c r="AU54" s="161">
        <f>'Table 1a'!AU36</f>
        <v>0</v>
      </c>
      <c r="AV54" s="161">
        <f>'Table 1a'!AV36</f>
        <v>0</v>
      </c>
      <c r="AW54" s="161">
        <f>'Table 1a'!AW36</f>
        <v>0</v>
      </c>
      <c r="AX54" s="161">
        <f>'Table 1a'!AX36</f>
        <v>0</v>
      </c>
      <c r="AY54" s="161">
        <f>'Table 1a'!AY36</f>
        <v>0</v>
      </c>
      <c r="AZ54" s="161">
        <f>'Table 1a'!AZ36</f>
        <v>0</v>
      </c>
      <c r="BA54" s="161">
        <f>'Table 1a'!BA36</f>
        <v>0</v>
      </c>
      <c r="BB54" s="161">
        <f>'Table 1a'!BB36</f>
        <v>0</v>
      </c>
      <c r="BC54" s="161">
        <f>'Table 1a'!BC36</f>
        <v>0</v>
      </c>
      <c r="BD54" s="161">
        <f>'Table 1a'!BD36</f>
        <v>0</v>
      </c>
      <c r="BE54" s="161">
        <f>'Table 1a'!BE36</f>
        <v>0</v>
      </c>
      <c r="BF54" s="161">
        <f>'Table 1a'!BF36</f>
        <v>0</v>
      </c>
      <c r="BG54" s="161">
        <f>'Table 1a'!BG36</f>
        <v>0</v>
      </c>
      <c r="BH54" s="161">
        <f>'Table 1a'!BH36</f>
        <v>0</v>
      </c>
      <c r="BI54" s="161">
        <f>'Table 1a'!BI36</f>
        <v>0</v>
      </c>
      <c r="BJ54" s="161">
        <f>'Table 1a'!BJ36</f>
        <v>0</v>
      </c>
      <c r="BK54" s="161">
        <f>'Table 1a'!BK36</f>
        <v>0</v>
      </c>
      <c r="BL54" s="161">
        <f>'Table 1a'!BL36</f>
        <v>90.849720650000009</v>
      </c>
      <c r="BM54" s="161">
        <f>'Table 1a'!BM36</f>
        <v>106.96880001999999</v>
      </c>
      <c r="BN54" s="161">
        <f>'Table 1a'!BN36</f>
        <v>109.92031101000002</v>
      </c>
      <c r="BO54" s="161">
        <f>'Table 1a'!BO36</f>
        <v>115.96021940000001</v>
      </c>
      <c r="BP54" s="161">
        <f>'Table 1a'!BP36</f>
        <v>110.02752643000001</v>
      </c>
      <c r="BQ54" s="161">
        <f>'Table 1a'!BQ36</f>
        <v>101.38309716000001</v>
      </c>
      <c r="BR54" s="161">
        <f>'Table 1a'!BR36</f>
        <v>15.698963300000001</v>
      </c>
      <c r="BS54" s="161">
        <f>'Table 1a'!BS36</f>
        <v>0</v>
      </c>
      <c r="BT54" s="161">
        <f>'Table 1a'!BT36</f>
        <v>0</v>
      </c>
      <c r="BU54" s="161">
        <f>'Table 1a'!BU36</f>
        <v>0</v>
      </c>
      <c r="BV54" s="161">
        <f>'Table 1a'!BV36</f>
        <v>0</v>
      </c>
      <c r="BW54" s="161">
        <f>'Table 1a'!BW36</f>
        <v>0</v>
      </c>
      <c r="BX54" s="161">
        <f>'Table 1a'!BX36</f>
        <v>0</v>
      </c>
      <c r="BY54" s="161">
        <f>'Table 1a'!BY36</f>
        <v>0</v>
      </c>
      <c r="BZ54" s="161">
        <f>'Table 1a'!BZ36</f>
        <v>0</v>
      </c>
      <c r="CA54" s="161">
        <f>'Table 1a'!CA36</f>
        <v>0</v>
      </c>
      <c r="CB54" s="161">
        <f>'Table 1a'!CB36</f>
        <v>0</v>
      </c>
      <c r="CC54" s="161">
        <f>'Table 1a'!CC36</f>
        <v>0</v>
      </c>
      <c r="CD54" s="161">
        <f>'Table 1a'!CD36</f>
        <v>0</v>
      </c>
      <c r="CE54" s="161">
        <f>'Table 1a'!CE36</f>
        <v>0</v>
      </c>
      <c r="CF54" s="162">
        <f>'Table 1a'!CF36</f>
        <v>0</v>
      </c>
    </row>
    <row r="55" spans="1:84" ht="26.25" customHeight="1" x14ac:dyDescent="0.35">
      <c r="A55" s="155"/>
      <c r="B55" s="65" t="s">
        <v>443</v>
      </c>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266" t="s">
        <v>420</v>
      </c>
      <c r="BM55" s="161"/>
      <c r="BN55" s="161"/>
      <c r="BO55" s="161"/>
      <c r="BP55" s="161"/>
      <c r="BQ55" s="161"/>
      <c r="BR55" s="161"/>
      <c r="BS55" s="161"/>
      <c r="BT55" s="161"/>
      <c r="BU55" s="161"/>
      <c r="BV55" s="161"/>
      <c r="BW55" s="161"/>
      <c r="BX55" s="161"/>
      <c r="BY55" s="161"/>
      <c r="BZ55" s="161"/>
      <c r="CA55" s="161"/>
      <c r="CB55" s="161"/>
      <c r="CC55" s="161"/>
      <c r="CD55" s="161"/>
      <c r="CE55" s="161"/>
      <c r="CF55" s="162"/>
    </row>
    <row r="56" spans="1:84" x14ac:dyDescent="0.35">
      <c r="A56" s="155"/>
      <c r="B56" s="59" t="s">
        <v>444</v>
      </c>
      <c r="AH56" s="161">
        <f>'Council Tax Benefit'!AH19</f>
        <v>189.0604099893182</v>
      </c>
      <c r="AI56" s="161">
        <f>'Council Tax Benefit'!AI19</f>
        <v>217.24186395918002</v>
      </c>
      <c r="AJ56" s="161">
        <f>'Council Tax Benefit'!AJ19</f>
        <v>291.64676658977385</v>
      </c>
      <c r="AK56" s="161">
        <f>'Council Tax Benefit'!AK19</f>
        <v>435.79447132057123</v>
      </c>
      <c r="AL56" s="161">
        <f>'Council Tax Benefit'!AL19</f>
        <v>531.64070822038082</v>
      </c>
      <c r="AM56" s="161">
        <f>'Council Tax Benefit'!AM19</f>
        <v>599.91337522552976</v>
      </c>
      <c r="AN56" s="161">
        <f>'Council Tax Benefit'!AN19</f>
        <v>667.59777746960162</v>
      </c>
      <c r="AO56" s="161">
        <f>'Council Tax Benefit'!AO19</f>
        <v>730.54411349699535</v>
      </c>
      <c r="AP56" s="161">
        <f>'Council Tax Benefit'!AP19</f>
        <v>805.60849456809274</v>
      </c>
      <c r="AQ56" s="161">
        <f>'Council Tax Benefit'!AQ19</f>
        <v>838.18835992187337</v>
      </c>
      <c r="AR56" s="161">
        <f>'Council Tax Benefit'!AR19</f>
        <v>760.26900000000001</v>
      </c>
      <c r="AS56" s="161">
        <f>'Council Tax Benefit'!AS19</f>
        <v>936.29321192193368</v>
      </c>
      <c r="AT56" s="161">
        <f>'Council Tax Benefit'!AT19</f>
        <v>1162.117</v>
      </c>
      <c r="AU56" s="161">
        <f>'Council Tax Benefit'!AU19</f>
        <v>670.327</v>
      </c>
      <c r="AV56" s="161">
        <f>'Council Tax Benefit'!AV19</f>
        <v>724.20100000000002</v>
      </c>
      <c r="AW56" s="161">
        <f>'Council Tax Benefit'!AW19</f>
        <v>941.47799999999995</v>
      </c>
      <c r="AX56" s="161">
        <f>'Council Tax Benefit'!AX19</f>
        <v>973.24916299999973</v>
      </c>
      <c r="AY56" s="161">
        <f>'Council Tax Benefit'!AY19</f>
        <v>991.50290500000006</v>
      </c>
      <c r="AZ56" s="161">
        <f>'Council Tax Benefit'!AZ19</f>
        <v>1035.1050220000002</v>
      </c>
      <c r="BA56" s="161">
        <f>'Council Tax Benefit'!BA19</f>
        <v>1079.5440269999999</v>
      </c>
      <c r="BB56" s="161">
        <f>'Council Tax Benefit'!BB19</f>
        <v>1124.7226409999994</v>
      </c>
      <c r="BC56" s="161">
        <f>'Council Tax Benefit'!BC19</f>
        <v>1163.735510948489</v>
      </c>
      <c r="BD56" s="161">
        <f>'Council Tax Benefit'!BD19</f>
        <v>1229.3620240181656</v>
      </c>
      <c r="BE56" s="161">
        <f>'Council Tax Benefit'!BE19</f>
        <v>1349.4457237699216</v>
      </c>
      <c r="BF56" s="161">
        <f>'Council Tax Benefit'!BF19</f>
        <v>1430.8457317625675</v>
      </c>
      <c r="BG56" s="161">
        <f>'Council Tax Benefit'!BG19</f>
        <v>1612.517104499429</v>
      </c>
      <c r="BH56" s="161">
        <f>'Council Tax Benefit'!BH19</f>
        <v>1828.5273484448542</v>
      </c>
      <c r="BI56" s="161">
        <f>'Council Tax Benefit'!BI19</f>
        <v>1843.2959341159444</v>
      </c>
      <c r="BJ56" s="161">
        <f>'Council Tax Benefit'!BJ19</f>
        <v>2003.9939900362206</v>
      </c>
      <c r="BK56" s="161">
        <f>'Council Tax Benefit'!BK19</f>
        <v>2046.6136160962108</v>
      </c>
      <c r="BL56" s="245">
        <f>'Council Tax Benefit'!BL11+'Council Tax Benefit'!BL14</f>
        <v>1951.6371495119893</v>
      </c>
      <c r="BM56" s="161">
        <f>'Council Tax Benefit'!BM11+'Council Tax Benefit'!BM14</f>
        <v>2006.7896813621428</v>
      </c>
      <c r="BN56" s="161">
        <f>'Council Tax Benefit'!BN11+'Council Tax Benefit'!BN14</f>
        <v>2033.5200871314812</v>
      </c>
      <c r="BO56" s="161">
        <f>'Council Tax Benefit'!BO11+'Council Tax Benefit'!BO14</f>
        <v>1982.7831259442928</v>
      </c>
      <c r="BP56" s="161">
        <f>'Council Tax Benefit'!BP11+'Council Tax Benefit'!BP14</f>
        <v>1921.059573258301</v>
      </c>
      <c r="BQ56" s="161">
        <f>'Council Tax Benefit'!BQ11+'Council Tax Benefit'!BQ14</f>
        <v>0</v>
      </c>
      <c r="BR56" s="161">
        <f>'Council Tax Benefit'!BR11+'Council Tax Benefit'!BR14</f>
        <v>0</v>
      </c>
      <c r="BS56" s="161">
        <f>'Council Tax Benefit'!BS11+'Council Tax Benefit'!BS14</f>
        <v>0</v>
      </c>
      <c r="BT56" s="161">
        <f>'Council Tax Benefit'!BT11+'Council Tax Benefit'!BT14</f>
        <v>0</v>
      </c>
      <c r="BU56" s="161">
        <f>'Council Tax Benefit'!BU11+'Council Tax Benefit'!BU14</f>
        <v>0</v>
      </c>
      <c r="BV56" s="161">
        <f>'Council Tax Benefit'!BV11+'Council Tax Benefit'!BV14</f>
        <v>0</v>
      </c>
      <c r="BW56" s="161">
        <f>'Council Tax Benefit'!BW11+'Council Tax Benefit'!BW14</f>
        <v>0</v>
      </c>
      <c r="BX56" s="161">
        <f>'Council Tax Benefit'!BX11+'Council Tax Benefit'!BX14</f>
        <v>0</v>
      </c>
      <c r="BY56" s="161">
        <f>'Council Tax Benefit'!BY11+'Council Tax Benefit'!BY14</f>
        <v>0</v>
      </c>
      <c r="BZ56" s="161">
        <f>'Council Tax Benefit'!BZ11+'Council Tax Benefit'!BZ14</f>
        <v>0</v>
      </c>
      <c r="CA56" s="161">
        <f>'Council Tax Benefit'!CA11+'Council Tax Benefit'!CA14</f>
        <v>0</v>
      </c>
      <c r="CB56" s="161">
        <f>'Council Tax Benefit'!CB11+'Council Tax Benefit'!CB14</f>
        <v>0</v>
      </c>
      <c r="CC56" s="161">
        <f>'Council Tax Benefit'!CC11+'Council Tax Benefit'!CC14</f>
        <v>0</v>
      </c>
      <c r="CD56" s="161">
        <f>'Council Tax Benefit'!CD11+'Council Tax Benefit'!CD14</f>
        <v>0</v>
      </c>
      <c r="CE56" s="161">
        <f>'Council Tax Benefit'!CE11+'Council Tax Benefit'!CE14</f>
        <v>0</v>
      </c>
      <c r="CF56" s="162">
        <f>'Council Tax Benefit'!CF11+'Council Tax Benefit'!CF14</f>
        <v>0</v>
      </c>
    </row>
    <row r="57" spans="1:84" x14ac:dyDescent="0.35">
      <c r="A57" s="155"/>
      <c r="B57" s="59" t="s">
        <v>445</v>
      </c>
      <c r="AH57" s="161">
        <f>'Council Tax Benefit'!AH20</f>
        <v>27.502827272667155</v>
      </c>
      <c r="AI57" s="161">
        <f>'Council Tax Benefit'!AI20</f>
        <v>31.585852043726426</v>
      </c>
      <c r="AJ57" s="161">
        <f>'Council Tax Benefit'!AJ20</f>
        <v>42.384582121077884</v>
      </c>
      <c r="AK57" s="161">
        <f>'Council Tax Benefit'!AK20</f>
        <v>63.213077234706887</v>
      </c>
      <c r="AL57" s="161">
        <f>'Council Tax Benefit'!AL20</f>
        <v>76.776376134597115</v>
      </c>
      <c r="AM57" s="161">
        <f>'Council Tax Benefit'!AM20</f>
        <v>86.294927523123278</v>
      </c>
      <c r="AN57" s="161">
        <f>'Council Tax Benefit'!AN20</f>
        <v>96.19980924653629</v>
      </c>
      <c r="AO57" s="161">
        <f>'Council Tax Benefit'!AO20</f>
        <v>104.64116166965778</v>
      </c>
      <c r="AP57" s="161">
        <f>'Council Tax Benefit'!AP20</f>
        <v>116.03413200590694</v>
      </c>
      <c r="AQ57" s="161">
        <f>'Council Tax Benefit'!AQ20</f>
        <v>120.6229520803748</v>
      </c>
      <c r="AR57" s="161">
        <f>'Council Tax Benefit'!AR20</f>
        <v>83.058999999999997</v>
      </c>
      <c r="AS57" s="161">
        <f>'Council Tax Benefit'!AS20</f>
        <v>114.8284154022263</v>
      </c>
      <c r="AT57" s="161">
        <f>'Council Tax Benefit'!AT20</f>
        <v>166.71700000000001</v>
      </c>
      <c r="AU57" s="161">
        <f>'Council Tax Benefit'!AU20</f>
        <v>112.279</v>
      </c>
      <c r="AV57" s="161">
        <f>'Council Tax Benefit'!AV20</f>
        <v>146.14699999999999</v>
      </c>
      <c r="AW57" s="161">
        <f>'Council Tax Benefit'!AW20</f>
        <v>188.857</v>
      </c>
      <c r="AX57" s="161">
        <f>'Council Tax Benefit'!AX20</f>
        <v>237.89668399999994</v>
      </c>
      <c r="AY57" s="161">
        <f>'Council Tax Benefit'!AY20</f>
        <v>279.43384600000002</v>
      </c>
      <c r="AZ57" s="161">
        <f>'Council Tax Benefit'!AZ20</f>
        <v>318.77796300000006</v>
      </c>
      <c r="BA57" s="161">
        <f>'Council Tax Benefit'!BA20</f>
        <v>366.771837</v>
      </c>
      <c r="BB57" s="161">
        <f>'Council Tax Benefit'!BB20</f>
        <v>408.74446599999976</v>
      </c>
      <c r="BC57" s="161">
        <f>'Council Tax Benefit'!BC20</f>
        <v>444.9005951357899</v>
      </c>
      <c r="BD57" s="161">
        <f>'Council Tax Benefit'!BD20</f>
        <v>486.32011499999982</v>
      </c>
      <c r="BE57" s="161">
        <f>'Council Tax Benefit'!BE20</f>
        <v>528.76477520781191</v>
      </c>
      <c r="BF57" s="161">
        <f>'Council Tax Benefit'!BF20</f>
        <v>593.43878223860281</v>
      </c>
      <c r="BG57" s="161">
        <f>'Council Tax Benefit'!BG20</f>
        <v>700.71103272999665</v>
      </c>
      <c r="BH57" s="161">
        <f>'Council Tax Benefit'!BH20</f>
        <v>750.02694315173312</v>
      </c>
      <c r="BI57" s="161">
        <f>'Council Tax Benefit'!BI20</f>
        <v>839.96132516636135</v>
      </c>
      <c r="BJ57" s="161">
        <f>'Council Tax Benefit'!BJ20</f>
        <v>805.30950638016247</v>
      </c>
      <c r="BK57" s="161">
        <f>'Council Tax Benefit'!BK20</f>
        <v>828.09404862651547</v>
      </c>
      <c r="BL57" s="245">
        <f>'Council Tax Benefit'!BL7</f>
        <v>944.21315574012146</v>
      </c>
      <c r="BM57" s="161">
        <f>'Council Tax Benefit'!BM7</f>
        <v>1026.3094368543275</v>
      </c>
      <c r="BN57" s="161">
        <f>'Council Tax Benefit'!BN7</f>
        <v>1083.9569208671562</v>
      </c>
      <c r="BO57" s="161">
        <f>'Council Tax Benefit'!BO7</f>
        <v>1097.3255047744601</v>
      </c>
      <c r="BP57" s="161">
        <f>'Council Tax Benefit'!BP7</f>
        <v>1110.9613710199749</v>
      </c>
      <c r="BQ57" s="161">
        <f>'Council Tax Benefit'!BQ7</f>
        <v>0</v>
      </c>
      <c r="BR57" s="161">
        <f>'Council Tax Benefit'!BR7</f>
        <v>0</v>
      </c>
      <c r="BS57" s="161">
        <f>'Council Tax Benefit'!BS7</f>
        <v>0</v>
      </c>
      <c r="BT57" s="161">
        <f>'Council Tax Benefit'!BT7</f>
        <v>0</v>
      </c>
      <c r="BU57" s="161">
        <f>'Council Tax Benefit'!BU7</f>
        <v>0</v>
      </c>
      <c r="BV57" s="161">
        <f>'Council Tax Benefit'!BV7</f>
        <v>0</v>
      </c>
      <c r="BW57" s="161">
        <f>'Council Tax Benefit'!BW7</f>
        <v>0</v>
      </c>
      <c r="BX57" s="161">
        <f>'Council Tax Benefit'!BX7</f>
        <v>0</v>
      </c>
      <c r="BY57" s="161">
        <f>'Council Tax Benefit'!BY7</f>
        <v>0</v>
      </c>
      <c r="BZ57" s="161">
        <f>'Council Tax Benefit'!BZ7</f>
        <v>0</v>
      </c>
      <c r="CA57" s="161">
        <f>'Council Tax Benefit'!CA7</f>
        <v>0</v>
      </c>
      <c r="CB57" s="161">
        <f>'Council Tax Benefit'!CB7</f>
        <v>0</v>
      </c>
      <c r="CC57" s="161">
        <f>'Council Tax Benefit'!CC7</f>
        <v>0</v>
      </c>
      <c r="CD57" s="161">
        <f>'Council Tax Benefit'!CD7</f>
        <v>0</v>
      </c>
      <c r="CE57" s="161">
        <f>'Council Tax Benefit'!CE7</f>
        <v>0</v>
      </c>
      <c r="CF57" s="162">
        <f>'Council Tax Benefit'!CF7</f>
        <v>0</v>
      </c>
    </row>
    <row r="58" spans="1:84" x14ac:dyDescent="0.35">
      <c r="A58" s="155"/>
      <c r="B58" s="59" t="s">
        <v>446</v>
      </c>
      <c r="AH58" s="161">
        <f>'Council Tax Benefit'!AH21</f>
        <v>88.945632781705058</v>
      </c>
      <c r="AI58" s="161">
        <f>'Council Tax Benefit'!AI21</f>
        <v>102.63989716099778</v>
      </c>
      <c r="AJ58" s="161">
        <f>'Council Tax Benefit'!AJ21</f>
        <v>138.3856917255178</v>
      </c>
      <c r="AK58" s="161">
        <f>'Council Tax Benefit'!AK21</f>
        <v>205.51754927689734</v>
      </c>
      <c r="AL58" s="161">
        <f>'Council Tax Benefit'!AL21</f>
        <v>249.99250242525952</v>
      </c>
      <c r="AM58" s="161">
        <f>'Council Tax Benefit'!AM21</f>
        <v>281.05739095461479</v>
      </c>
      <c r="AN58" s="161">
        <f>'Council Tax Benefit'!AN21</f>
        <v>312.24655644943772</v>
      </c>
      <c r="AO58" s="161">
        <f>'Council Tax Benefit'!AO21</f>
        <v>341.18609501439198</v>
      </c>
      <c r="AP58" s="161">
        <f>'Council Tax Benefit'!AP21</f>
        <v>377.30402508543466</v>
      </c>
      <c r="AQ58" s="161">
        <f>'Council Tax Benefit'!AQ21</f>
        <v>392.27715570427546</v>
      </c>
      <c r="AR58" s="161">
        <f>'Council Tax Benefit'!AR21</f>
        <v>216.39</v>
      </c>
      <c r="AS58" s="161">
        <f>'Council Tax Benefit'!AS21</f>
        <v>243.14730758287362</v>
      </c>
      <c r="AT58" s="161">
        <f>'Council Tax Benefit'!AT21</f>
        <v>222.857</v>
      </c>
      <c r="AU58" s="161">
        <f>'Council Tax Benefit'!AU21</f>
        <v>185.916</v>
      </c>
      <c r="AV58" s="161">
        <f>'Council Tax Benefit'!AV21</f>
        <v>219.042</v>
      </c>
      <c r="AW58" s="161">
        <f>'Council Tax Benefit'!AW21</f>
        <v>306.87099999999998</v>
      </c>
      <c r="AX58" s="161">
        <f>'Council Tax Benefit'!AX21</f>
        <v>345.70058699999993</v>
      </c>
      <c r="AY58" s="161">
        <f>'Council Tax Benefit'!AY21</f>
        <v>383.72152899999998</v>
      </c>
      <c r="AZ58" s="161">
        <f>'Council Tax Benefit'!AZ21</f>
        <v>408.69452700000005</v>
      </c>
      <c r="BA58" s="161">
        <f>'Council Tax Benefit'!BA21</f>
        <v>423.69869799999998</v>
      </c>
      <c r="BB58" s="161">
        <f>'Council Tax Benefit'!BB21</f>
        <v>442.26725699999969</v>
      </c>
      <c r="BC58" s="161">
        <f>'Council Tax Benefit'!BC21</f>
        <v>458.38614234181148</v>
      </c>
      <c r="BD58" s="161">
        <f>'Council Tax Benefit'!BD21</f>
        <v>449.61359899999985</v>
      </c>
      <c r="BE58" s="161">
        <f>'Council Tax Benefit'!BE21</f>
        <v>447.65738801479245</v>
      </c>
      <c r="BF58" s="161">
        <f>'Council Tax Benefit'!BF21</f>
        <v>456.77495423193301</v>
      </c>
      <c r="BG58" s="161">
        <f>'Council Tax Benefit'!BG21</f>
        <v>524.55682653580504</v>
      </c>
      <c r="BH58" s="161">
        <f>'Council Tax Benefit'!BH21</f>
        <v>571.40950903414523</v>
      </c>
      <c r="BI58" s="161">
        <f>'Council Tax Benefit'!BI21</f>
        <v>632.58899092529441</v>
      </c>
      <c r="BJ58" s="161">
        <f>'Council Tax Benefit'!BJ21</f>
        <v>623.4840715467576</v>
      </c>
      <c r="BK58" s="161">
        <f>'Council Tax Benefit'!BK21</f>
        <v>618.93076704709995</v>
      </c>
      <c r="BL58" s="245">
        <f>'Council Tax Benefit'!BL8</f>
        <v>548.72375959129954</v>
      </c>
      <c r="BM58" s="161">
        <f>'Council Tax Benefit'!BM8</f>
        <v>539.7901437571029</v>
      </c>
      <c r="BN58" s="161">
        <f>'Council Tax Benefit'!BN8</f>
        <v>504.78300198133326</v>
      </c>
      <c r="BO58" s="161">
        <f>'Council Tax Benefit'!BO8</f>
        <v>443.73935361736528</v>
      </c>
      <c r="BP58" s="161">
        <f>'Council Tax Benefit'!BP8</f>
        <v>399.82414747873798</v>
      </c>
      <c r="BQ58" s="161">
        <f>'Council Tax Benefit'!BQ8</f>
        <v>0</v>
      </c>
      <c r="BR58" s="161">
        <f>'Council Tax Benefit'!BR8</f>
        <v>0</v>
      </c>
      <c r="BS58" s="161">
        <f>'Council Tax Benefit'!BS8</f>
        <v>0</v>
      </c>
      <c r="BT58" s="161">
        <f>'Council Tax Benefit'!BT8</f>
        <v>0</v>
      </c>
      <c r="BU58" s="161">
        <f>'Council Tax Benefit'!BU8</f>
        <v>0</v>
      </c>
      <c r="BV58" s="161">
        <f>'Council Tax Benefit'!BV8</f>
        <v>0</v>
      </c>
      <c r="BW58" s="161">
        <f>'Council Tax Benefit'!BW8</f>
        <v>0</v>
      </c>
      <c r="BX58" s="161">
        <f>'Council Tax Benefit'!BX8</f>
        <v>0</v>
      </c>
      <c r="BY58" s="161">
        <f>'Council Tax Benefit'!BY8</f>
        <v>0</v>
      </c>
      <c r="BZ58" s="161">
        <f>'Council Tax Benefit'!BZ8</f>
        <v>0</v>
      </c>
      <c r="CA58" s="161">
        <f>'Council Tax Benefit'!CA8</f>
        <v>0</v>
      </c>
      <c r="CB58" s="161">
        <f>'Council Tax Benefit'!CB8</f>
        <v>0</v>
      </c>
      <c r="CC58" s="161">
        <f>'Council Tax Benefit'!CC8</f>
        <v>0</v>
      </c>
      <c r="CD58" s="161">
        <f>'Council Tax Benefit'!CD8</f>
        <v>0</v>
      </c>
      <c r="CE58" s="161">
        <f>'Council Tax Benefit'!CE8</f>
        <v>0</v>
      </c>
      <c r="CF58" s="162">
        <f>'Council Tax Benefit'!CF8</f>
        <v>0</v>
      </c>
    </row>
    <row r="59" spans="1:84" x14ac:dyDescent="0.35">
      <c r="A59" s="155"/>
      <c r="B59" s="59" t="s">
        <v>447</v>
      </c>
      <c r="AH59" s="161">
        <f>'Council Tax Benefit'!AH22</f>
        <v>73.242794596669199</v>
      </c>
      <c r="AI59" s="161">
        <f>'Council Tax Benefit'!AI22</f>
        <v>85.168081893459714</v>
      </c>
      <c r="AJ59" s="161">
        <f>'Council Tax Benefit'!AJ22</f>
        <v>115.30566723086193</v>
      </c>
      <c r="AK59" s="161">
        <f>'Council Tax Benefit'!AK22</f>
        <v>169.32691721496712</v>
      </c>
      <c r="AL59" s="161">
        <f>'Council Tax Benefit'!AL22</f>
        <v>204.21808645897408</v>
      </c>
      <c r="AM59" s="161">
        <f>'Council Tax Benefit'!AM22</f>
        <v>227.83044737490729</v>
      </c>
      <c r="AN59" s="161">
        <f>'Council Tax Benefit'!AN22</f>
        <v>252.51033820403745</v>
      </c>
      <c r="AO59" s="161">
        <f>'Council Tax Benefit'!AO22</f>
        <v>274.82477751762963</v>
      </c>
      <c r="AP59" s="161">
        <f>'Council Tax Benefit'!AP22</f>
        <v>305.30618267506998</v>
      </c>
      <c r="AQ59" s="161">
        <f>'Council Tax Benefit'!AQ22</f>
        <v>317.94417999582299</v>
      </c>
      <c r="AR59" s="161">
        <f>'Council Tax Benefit'!AR22</f>
        <v>223.36600000000001</v>
      </c>
      <c r="AS59" s="161">
        <f>'Council Tax Benefit'!AS22</f>
        <v>286.63975529133552</v>
      </c>
      <c r="AT59" s="161">
        <f>'Council Tax Benefit'!AT22</f>
        <v>372.90100000000001</v>
      </c>
      <c r="AU59" s="161">
        <f>'Council Tax Benefit'!AU22</f>
        <v>327.95400000000001</v>
      </c>
      <c r="AV59" s="161">
        <f>'Council Tax Benefit'!AV22</f>
        <v>480.35</v>
      </c>
      <c r="AW59" s="161">
        <f>'Council Tax Benefit'!AW22</f>
        <v>380.02</v>
      </c>
      <c r="AX59" s="161">
        <f>'Council Tax Benefit'!AX22</f>
        <v>382.28165999999993</v>
      </c>
      <c r="AY59" s="161">
        <f>'Council Tax Benefit'!AY22</f>
        <v>366.89570099999997</v>
      </c>
      <c r="AZ59" s="161">
        <f>'Council Tax Benefit'!AZ22</f>
        <v>361.93527000000006</v>
      </c>
      <c r="BA59" s="161">
        <f>'Council Tax Benefit'!BA22</f>
        <v>314.93220000000008</v>
      </c>
      <c r="BB59" s="161">
        <f>'Council Tax Benefit'!BB22</f>
        <v>270.82839699999982</v>
      </c>
      <c r="BC59" s="161">
        <f>'Council Tax Benefit'!BC22</f>
        <v>249.93090682948699</v>
      </c>
      <c r="BD59" s="161">
        <f>'Council Tax Benefit'!BD22</f>
        <v>226.13233899999992</v>
      </c>
      <c r="BE59" s="161">
        <f>'Council Tax Benefit'!BE22</f>
        <v>192.60883676756498</v>
      </c>
      <c r="BF59" s="161">
        <f>'Council Tax Benefit'!BF22</f>
        <v>192.05057165464862</v>
      </c>
      <c r="BG59" s="161">
        <f>'Council Tax Benefit'!BG22</f>
        <v>171.31617186991193</v>
      </c>
      <c r="BH59" s="161">
        <f>'Council Tax Benefit'!BH22</f>
        <v>217.85321717670377</v>
      </c>
      <c r="BI59" s="161">
        <f>'Council Tax Benefit'!BI22</f>
        <v>241.13550347906477</v>
      </c>
      <c r="BJ59" s="161">
        <f>'Council Tax Benefit'!BJ22</f>
        <v>243.50566881771863</v>
      </c>
      <c r="BK59" s="161">
        <f>'Council Tax Benefit'!BK22</f>
        <v>242.59360966221021</v>
      </c>
      <c r="BL59" s="245">
        <f>'Council Tax Benefit'!BL6</f>
        <v>308.02755006718922</v>
      </c>
      <c r="BM59" s="161">
        <f>'Council Tax Benefit'!BM6</f>
        <v>515.48243622450877</v>
      </c>
      <c r="BN59" s="161">
        <f>'Council Tax Benefit'!BN6</f>
        <v>559.64886740375289</v>
      </c>
      <c r="BO59" s="161">
        <f>'Council Tax Benefit'!BO6</f>
        <v>588.23789220306298</v>
      </c>
      <c r="BP59" s="161">
        <f>'Council Tax Benefit'!BP6</f>
        <v>620.96731151552888</v>
      </c>
      <c r="BQ59" s="161">
        <f>'Council Tax Benefit'!BQ6</f>
        <v>0</v>
      </c>
      <c r="BR59" s="161">
        <f>'Council Tax Benefit'!BR6</f>
        <v>0</v>
      </c>
      <c r="BS59" s="161">
        <f>'Council Tax Benefit'!BS6</f>
        <v>0</v>
      </c>
      <c r="BT59" s="161">
        <f>'Council Tax Benefit'!BT6</f>
        <v>0</v>
      </c>
      <c r="BU59" s="161">
        <f>'Council Tax Benefit'!BU6</f>
        <v>0</v>
      </c>
      <c r="BV59" s="161">
        <f>'Council Tax Benefit'!BV6</f>
        <v>0</v>
      </c>
      <c r="BW59" s="161">
        <f>'Council Tax Benefit'!BW6</f>
        <v>0</v>
      </c>
      <c r="BX59" s="161">
        <f>'Council Tax Benefit'!BX6</f>
        <v>0</v>
      </c>
      <c r="BY59" s="161">
        <f>'Council Tax Benefit'!BY6</f>
        <v>0</v>
      </c>
      <c r="BZ59" s="161">
        <f>'Council Tax Benefit'!BZ6</f>
        <v>0</v>
      </c>
      <c r="CA59" s="161">
        <f>'Council Tax Benefit'!CA6</f>
        <v>0</v>
      </c>
      <c r="CB59" s="161">
        <f>'Council Tax Benefit'!CB6</f>
        <v>0</v>
      </c>
      <c r="CC59" s="161">
        <f>'Council Tax Benefit'!CC6</f>
        <v>0</v>
      </c>
      <c r="CD59" s="161">
        <f>'Council Tax Benefit'!CD6</f>
        <v>0</v>
      </c>
      <c r="CE59" s="161">
        <f>'Council Tax Benefit'!CE6</f>
        <v>0</v>
      </c>
      <c r="CF59" s="162">
        <f>'Council Tax Benefit'!CF6</f>
        <v>0</v>
      </c>
    </row>
    <row r="60" spans="1:84" x14ac:dyDescent="0.35">
      <c r="A60" s="155"/>
      <c r="B60" s="59" t="s">
        <v>448</v>
      </c>
      <c r="AH60" s="161">
        <f>'Council Tax Benefit'!AH23</f>
        <v>7.2483353596404072</v>
      </c>
      <c r="AI60" s="161">
        <f>'Council Tax Benefit'!AI23</f>
        <v>8.3643049426361529</v>
      </c>
      <c r="AJ60" s="161">
        <f>'Council Tax Benefit'!AJ23</f>
        <v>11.277292332768525</v>
      </c>
      <c r="AK60" s="161">
        <f>'Council Tax Benefit'!AK23</f>
        <v>16.747984952857394</v>
      </c>
      <c r="AL60" s="161">
        <f>'Council Tax Benefit'!AL23</f>
        <v>20.372326760788525</v>
      </c>
      <c r="AM60" s="161">
        <f>'Council Tax Benefit'!AM23</f>
        <v>22.903858921824849</v>
      </c>
      <c r="AN60" s="161">
        <f>'Council Tax Benefit'!AN23</f>
        <v>25.445518630386744</v>
      </c>
      <c r="AO60" s="161">
        <f>'Council Tax Benefit'!AO23</f>
        <v>27.803852301325378</v>
      </c>
      <c r="AP60" s="161">
        <f>'Council Tax Benefit'!AP23</f>
        <v>30.747165665495459</v>
      </c>
      <c r="AQ60" s="161">
        <f>'Council Tax Benefit'!AQ23</f>
        <v>31.967352297653349</v>
      </c>
      <c r="AR60" s="161">
        <f>'Council Tax Benefit'!AR23</f>
        <v>82.050000000000196</v>
      </c>
      <c r="AS60" s="161">
        <f>'Council Tax Benefit'!AS23</f>
        <v>118.75330980163085</v>
      </c>
      <c r="AT60" s="161">
        <f>'Council Tax Benefit'!AT23</f>
        <v>198.21799999999985</v>
      </c>
      <c r="AU60" s="161">
        <f>'Council Tax Benefit'!AU23</f>
        <v>107.69100000000003</v>
      </c>
      <c r="AV60" s="161">
        <f>'Council Tax Benefit'!AV23</f>
        <v>122.83600000000021</v>
      </c>
      <c r="AW60" s="161">
        <f>'Council Tax Benefit'!AW23</f>
        <v>122.67399999999998</v>
      </c>
      <c r="AX60" s="161">
        <f>'Council Tax Benefit'!AX23</f>
        <v>138.08320000000001</v>
      </c>
      <c r="AY60" s="161">
        <f>'Council Tax Benefit'!AY23</f>
        <v>167.11695100000003</v>
      </c>
      <c r="AZ60" s="161">
        <f>'Council Tax Benefit'!AZ23</f>
        <v>186.09901000000005</v>
      </c>
      <c r="BA60" s="161">
        <f>'Council Tax Benefit'!BA23</f>
        <v>209.73186299999998</v>
      </c>
      <c r="BB60" s="161">
        <f>'Council Tax Benefit'!BB23</f>
        <v>205.84185399999987</v>
      </c>
      <c r="BC60" s="161">
        <f>'Council Tax Benefit'!BC23</f>
        <v>193.93417053751386</v>
      </c>
      <c r="BD60" s="161">
        <f>'Council Tax Benefit'!BD23</f>
        <v>183.09040199999998</v>
      </c>
      <c r="BE60" s="161">
        <f>'Council Tax Benefit'!BE23</f>
        <v>167.34613042003627</v>
      </c>
      <c r="BF60" s="161">
        <f>'Council Tax Benefit'!BF23</f>
        <v>160.82925848722746</v>
      </c>
      <c r="BG60" s="161">
        <f>'Council Tax Benefit'!BG23</f>
        <v>217.02985962485695</v>
      </c>
      <c r="BH60" s="161">
        <f>'Council Tax Benefit'!BH23</f>
        <v>189.16794511091098</v>
      </c>
      <c r="BI60" s="161">
        <f>'Council Tax Benefit'!BI23</f>
        <v>217.10782131333502</v>
      </c>
      <c r="BJ60" s="161">
        <f>'Council Tax Benefit'!BJ23</f>
        <v>264.73346821914066</v>
      </c>
      <c r="BK60" s="161">
        <f>'Council Tax Benefit'!BK23</f>
        <v>290.45553756796437</v>
      </c>
      <c r="BL60" s="245">
        <f>SUM('Council Tax Benefit'!BL9:BL10,'Council Tax Benefit'!BL12:BL13,'Council Tax Benefit'!BL15)</f>
        <v>481.84204708940024</v>
      </c>
      <c r="BM60" s="161">
        <f>SUM('Council Tax Benefit'!BM9:BM10,'Council Tax Benefit'!BM12:BM13,'Council Tax Benefit'!BM15)</f>
        <v>609.30652680191724</v>
      </c>
      <c r="BN60" s="161">
        <f>SUM('Council Tax Benefit'!BN9:BN10,'Council Tax Benefit'!BN12:BN13,'Council Tax Benefit'!BN15)</f>
        <v>742.86444761627672</v>
      </c>
      <c r="BO60" s="161">
        <f>SUM('Council Tax Benefit'!BO9:BO10,'Council Tax Benefit'!BO12:BO13,'Council Tax Benefit'!BO15)</f>
        <v>806.2930184608191</v>
      </c>
      <c r="BP60" s="161">
        <f>SUM('Council Tax Benefit'!BP9:BP10,'Council Tax Benefit'!BP12:BP13,'Council Tax Benefit'!BP15)</f>
        <v>859.13568672745646</v>
      </c>
      <c r="BQ60" s="161">
        <f>SUM('Council Tax Benefit'!BQ9:BQ10,'Council Tax Benefit'!BQ12:BQ13,'Council Tax Benefit'!BQ15)</f>
        <v>0</v>
      </c>
      <c r="BR60" s="161">
        <f>SUM('Council Tax Benefit'!BR9:BR10,'Council Tax Benefit'!BR12:BR13,'Council Tax Benefit'!BR15)</f>
        <v>0</v>
      </c>
      <c r="BS60" s="161">
        <f>SUM('Council Tax Benefit'!BS9:BS10,'Council Tax Benefit'!BS12:BS13,'Council Tax Benefit'!BS15)</f>
        <v>0</v>
      </c>
      <c r="BT60" s="161">
        <f>SUM('Council Tax Benefit'!BT9:BT10,'Council Tax Benefit'!BT12:BT13,'Council Tax Benefit'!BT15)</f>
        <v>0</v>
      </c>
      <c r="BU60" s="161">
        <f>SUM('Council Tax Benefit'!BU9:BU10,'Council Tax Benefit'!BU12:BU13,'Council Tax Benefit'!BU15)</f>
        <v>0</v>
      </c>
      <c r="BV60" s="161">
        <f>SUM('Council Tax Benefit'!BV9:BV10,'Council Tax Benefit'!BV12:BV13,'Council Tax Benefit'!BV15)</f>
        <v>0</v>
      </c>
      <c r="BW60" s="161">
        <f>SUM('Council Tax Benefit'!BW9:BW10,'Council Tax Benefit'!BW12:BW13,'Council Tax Benefit'!BW15)</f>
        <v>0</v>
      </c>
      <c r="BX60" s="161">
        <f>SUM('Council Tax Benefit'!BX9:BX10,'Council Tax Benefit'!BX12:BX13,'Council Tax Benefit'!BX15)</f>
        <v>0</v>
      </c>
      <c r="BY60" s="161">
        <f>SUM('Council Tax Benefit'!BY9:BY10,'Council Tax Benefit'!BY12:BY13,'Council Tax Benefit'!BY15)</f>
        <v>0</v>
      </c>
      <c r="BZ60" s="161">
        <f>SUM('Council Tax Benefit'!BZ9:BZ10,'Council Tax Benefit'!BZ12:BZ13,'Council Tax Benefit'!BZ15)</f>
        <v>0</v>
      </c>
      <c r="CA60" s="161">
        <f>SUM('Council Tax Benefit'!CA9:CA10,'Council Tax Benefit'!CA12:CA13,'Council Tax Benefit'!CA15)</f>
        <v>0</v>
      </c>
      <c r="CB60" s="161">
        <f>SUM('Council Tax Benefit'!CB9:CB10,'Council Tax Benefit'!CB12:CB13,'Council Tax Benefit'!CB15)</f>
        <v>0</v>
      </c>
      <c r="CC60" s="161">
        <f>SUM('Council Tax Benefit'!CC9:CC10,'Council Tax Benefit'!CC12:CC13,'Council Tax Benefit'!CC15)</f>
        <v>0</v>
      </c>
      <c r="CD60" s="161">
        <f>SUM('Council Tax Benefit'!CD9:CD10,'Council Tax Benefit'!CD12:CD13,'Council Tax Benefit'!CD15)</f>
        <v>0</v>
      </c>
      <c r="CE60" s="161">
        <f>SUM('Council Tax Benefit'!CE9:CE10,'Council Tax Benefit'!CE12:CE13,'Council Tax Benefit'!CE15)</f>
        <v>0</v>
      </c>
      <c r="CF60" s="162">
        <f>SUM('Council Tax Benefit'!CF9:CF10,'Council Tax Benefit'!CF12:CF13,'Council Tax Benefit'!CF15)</f>
        <v>0</v>
      </c>
    </row>
    <row r="61" spans="1:84" ht="26.25" customHeight="1" x14ac:dyDescent="0.35">
      <c r="A61" s="155"/>
      <c r="B61" s="61" t="s">
        <v>449</v>
      </c>
      <c r="AH61" s="161">
        <f>'Council Tax Benefit'!AH16</f>
        <v>189.0604099893182</v>
      </c>
      <c r="AI61" s="161">
        <f>'Council Tax Benefit'!AI16</f>
        <v>217.24186395918002</v>
      </c>
      <c r="AJ61" s="161">
        <f>'Council Tax Benefit'!AJ16</f>
        <v>291.64676658977385</v>
      </c>
      <c r="AK61" s="161">
        <f>'Council Tax Benefit'!AK16</f>
        <v>435.79447132057123</v>
      </c>
      <c r="AL61" s="161">
        <f>'Council Tax Benefit'!AL16</f>
        <v>531.64070822038082</v>
      </c>
      <c r="AM61" s="161">
        <f>'Council Tax Benefit'!AM16</f>
        <v>599.91337522552976</v>
      </c>
      <c r="AN61" s="161">
        <f>'Council Tax Benefit'!AN16</f>
        <v>667.59777746960162</v>
      </c>
      <c r="AO61" s="161">
        <f>'Council Tax Benefit'!AO16</f>
        <v>730.54411349699535</v>
      </c>
      <c r="AP61" s="161">
        <f>'Council Tax Benefit'!AP16</f>
        <v>805.60849456809274</v>
      </c>
      <c r="AQ61" s="161">
        <f>'Council Tax Benefit'!AQ16</f>
        <v>838.18835992187337</v>
      </c>
      <c r="AR61" s="161">
        <f>'Council Tax Benefit'!AR16</f>
        <v>760.26900000000001</v>
      </c>
      <c r="AS61" s="161">
        <f>'Council Tax Benefit'!AS16</f>
        <v>936.29321192193368</v>
      </c>
      <c r="AT61" s="161">
        <f>'Council Tax Benefit'!AT16</f>
        <v>1162.117</v>
      </c>
      <c r="AU61" s="161">
        <f>'Council Tax Benefit'!AU16</f>
        <v>670.327</v>
      </c>
      <c r="AV61" s="161">
        <f>'Council Tax Benefit'!AV16</f>
        <v>724.20100000000002</v>
      </c>
      <c r="AW61" s="161">
        <f>'Council Tax Benefit'!AW16</f>
        <v>941.47799999999995</v>
      </c>
      <c r="AX61" s="161">
        <f>'Council Tax Benefit'!AX16</f>
        <v>973.24916299999973</v>
      </c>
      <c r="AY61" s="161">
        <f>'Council Tax Benefit'!AY16</f>
        <v>991.50290500000006</v>
      </c>
      <c r="AZ61" s="161">
        <f>'Council Tax Benefit'!AZ16</f>
        <v>1035.1050220000002</v>
      </c>
      <c r="BA61" s="161">
        <f>'Council Tax Benefit'!BA16</f>
        <v>1079.5440269999999</v>
      </c>
      <c r="BB61" s="161">
        <f>'Council Tax Benefit'!BB16</f>
        <v>1124.7226409999994</v>
      </c>
      <c r="BC61" s="161">
        <f>'Council Tax Benefit'!BC16</f>
        <v>1163.735510948489</v>
      </c>
      <c r="BD61" s="161">
        <f>'Council Tax Benefit'!BD16</f>
        <v>1229.3620240181656</v>
      </c>
      <c r="BE61" s="161">
        <f>'Council Tax Benefit'!BE16</f>
        <v>1349.4457237699216</v>
      </c>
      <c r="BF61" s="161">
        <f>'Council Tax Benefit'!BF16</f>
        <v>1430.8457317625675</v>
      </c>
      <c r="BG61" s="161">
        <f>'Council Tax Benefit'!BG16</f>
        <v>1612.517104499429</v>
      </c>
      <c r="BH61" s="161">
        <f>'Council Tax Benefit'!BH16</f>
        <v>1828.5273484448542</v>
      </c>
      <c r="BI61" s="161">
        <f>'Council Tax Benefit'!BI16</f>
        <v>1843.2959341159444</v>
      </c>
      <c r="BJ61" s="161">
        <f>'Council Tax Benefit'!BJ16</f>
        <v>2003.9939900362206</v>
      </c>
      <c r="BK61" s="161">
        <f>'Council Tax Benefit'!BK16</f>
        <v>2046.6136160962108</v>
      </c>
      <c r="BL61" s="161">
        <f>'Council Tax Benefit'!BL16</f>
        <v>2162.8252108384918</v>
      </c>
      <c r="BM61" s="161">
        <f>'Council Tax Benefit'!BM16</f>
        <v>2239.7459853678515</v>
      </c>
      <c r="BN61" s="161">
        <f>'Council Tax Benefit'!BN16</f>
        <v>2273.0145576027198</v>
      </c>
      <c r="BO61" s="161">
        <f>'Council Tax Benefit'!BO16</f>
        <v>2227.1295013956719</v>
      </c>
      <c r="BP61" s="161">
        <f>'Council Tax Benefit'!BP16</f>
        <v>2136.5856605519407</v>
      </c>
      <c r="BQ61" s="161">
        <f>'Council Tax Benefit'!BQ16</f>
        <v>0</v>
      </c>
      <c r="BR61" s="161">
        <f>'Council Tax Benefit'!BR16</f>
        <v>0</v>
      </c>
      <c r="BS61" s="161">
        <f>'Council Tax Benefit'!BS16</f>
        <v>0</v>
      </c>
      <c r="BT61" s="161">
        <f>'Council Tax Benefit'!BT16</f>
        <v>0</v>
      </c>
      <c r="BU61" s="161">
        <f>'Council Tax Benefit'!BU16</f>
        <v>0</v>
      </c>
      <c r="BV61" s="161">
        <f>'Council Tax Benefit'!BV16</f>
        <v>0</v>
      </c>
      <c r="BW61" s="161">
        <f>'Council Tax Benefit'!BW16</f>
        <v>0</v>
      </c>
      <c r="BX61" s="161">
        <f>'Council Tax Benefit'!BX16</f>
        <v>0</v>
      </c>
      <c r="BY61" s="161">
        <f>'Council Tax Benefit'!BY16</f>
        <v>0</v>
      </c>
      <c r="BZ61" s="161">
        <f>'Council Tax Benefit'!BZ16</f>
        <v>0</v>
      </c>
      <c r="CA61" s="161">
        <f>'Council Tax Benefit'!CA16</f>
        <v>0</v>
      </c>
      <c r="CB61" s="161">
        <f>'Council Tax Benefit'!CB16</f>
        <v>0</v>
      </c>
      <c r="CC61" s="161">
        <f>'Council Tax Benefit'!CC16</f>
        <v>0</v>
      </c>
      <c r="CD61" s="161">
        <f>'Council Tax Benefit'!CD16</f>
        <v>0</v>
      </c>
      <c r="CE61" s="161">
        <f>'Council Tax Benefit'!CE16</f>
        <v>0</v>
      </c>
      <c r="CF61" s="162">
        <f>'Council Tax Benefit'!CF16</f>
        <v>0</v>
      </c>
    </row>
    <row r="62" spans="1:84" x14ac:dyDescent="0.35">
      <c r="A62" s="155"/>
      <c r="B62" s="61" t="s">
        <v>426</v>
      </c>
      <c r="AH62" s="161">
        <f>'Council Tax Benefit'!AH17</f>
        <v>196.93959001068183</v>
      </c>
      <c r="AI62" s="161">
        <f>'Council Tax Benefit'!AI17</f>
        <v>227.75813604082006</v>
      </c>
      <c r="AJ62" s="161">
        <f>'Council Tax Benefit'!AJ17</f>
        <v>307.35323341022615</v>
      </c>
      <c r="AK62" s="161">
        <f>'Council Tax Benefit'!AK17</f>
        <v>454.80552867942873</v>
      </c>
      <c r="AL62" s="161">
        <f>'Council Tax Benefit'!AL17</f>
        <v>551.35929177961918</v>
      </c>
      <c r="AM62" s="161">
        <f>'Council Tax Benefit'!AM17</f>
        <v>618.08662477447024</v>
      </c>
      <c r="AN62" s="161">
        <f>'Council Tax Benefit'!AN17</f>
        <v>686.40222253039815</v>
      </c>
      <c r="AO62" s="161">
        <f>'Council Tax Benefit'!AO17</f>
        <v>748.45588650300476</v>
      </c>
      <c r="AP62" s="161">
        <f>'Council Tax Benefit'!AP17</f>
        <v>829.39150543190704</v>
      </c>
      <c r="AQ62" s="161">
        <f>'Council Tax Benefit'!AQ17</f>
        <v>862.81164007812663</v>
      </c>
      <c r="AR62" s="161">
        <f>'Council Tax Benefit'!AR17</f>
        <v>604.86500000000012</v>
      </c>
      <c r="AS62" s="161">
        <f>'Council Tax Benefit'!AS17</f>
        <v>763.36878807806625</v>
      </c>
      <c r="AT62" s="161">
        <f>'Council Tax Benefit'!AT17</f>
        <v>960.69299999999987</v>
      </c>
      <c r="AU62" s="161">
        <f>'Council Tax Benefit'!AU17</f>
        <v>733.84</v>
      </c>
      <c r="AV62" s="161">
        <f>'Council Tax Benefit'!AV17</f>
        <v>968.37500000000023</v>
      </c>
      <c r="AW62" s="161">
        <f>'Council Tax Benefit'!AW17</f>
        <v>998.42199999999991</v>
      </c>
      <c r="AX62" s="161">
        <f>'Council Tax Benefit'!AX17</f>
        <v>1103.9621309999998</v>
      </c>
      <c r="AY62" s="161">
        <f>'Council Tax Benefit'!AY17</f>
        <v>1197.1680269999999</v>
      </c>
      <c r="AZ62" s="161">
        <f>'Council Tax Benefit'!AZ17</f>
        <v>1275.5067700000002</v>
      </c>
      <c r="BA62" s="161">
        <f>'Council Tax Benefit'!BA17</f>
        <v>1315.1345980000001</v>
      </c>
      <c r="BB62" s="161">
        <f>'Council Tax Benefit'!BB17</f>
        <v>1327.6819739999989</v>
      </c>
      <c r="BC62" s="161">
        <f>'Council Tax Benefit'!BC17</f>
        <v>1347.1518148446023</v>
      </c>
      <c r="BD62" s="161">
        <f>'Council Tax Benefit'!BD17</f>
        <v>1345.1564549999996</v>
      </c>
      <c r="BE62" s="161">
        <f>'Council Tax Benefit'!BE17</f>
        <v>1336.3771304102056</v>
      </c>
      <c r="BF62" s="161">
        <f>'Council Tax Benefit'!BF17</f>
        <v>1403.0935666124119</v>
      </c>
      <c r="BG62" s="161">
        <f>'Council Tax Benefit'!BG17</f>
        <v>1613.6138907605705</v>
      </c>
      <c r="BH62" s="161">
        <f>'Council Tax Benefit'!BH17</f>
        <v>1728.4576144734931</v>
      </c>
      <c r="BI62" s="161">
        <f>'Council Tax Benefit'!BI17</f>
        <v>1930.7936408840555</v>
      </c>
      <c r="BJ62" s="161">
        <f>'Council Tax Benefit'!BJ17</f>
        <v>1937.0327149637794</v>
      </c>
      <c r="BK62" s="161">
        <f>'Council Tax Benefit'!BK17</f>
        <v>1980.0739629037898</v>
      </c>
      <c r="BL62" s="161">
        <f>'Council Tax Benefit'!BL17</f>
        <v>2071.6184511615079</v>
      </c>
      <c r="BM62" s="161">
        <f>'Council Tax Benefit'!BM17</f>
        <v>2457.9322396321481</v>
      </c>
      <c r="BN62" s="161">
        <f>'Council Tax Benefit'!BN17</f>
        <v>2651.7587673972803</v>
      </c>
      <c r="BO62" s="161">
        <f>'Council Tax Benefit'!BO17</f>
        <v>2691.2493936043288</v>
      </c>
      <c r="BP62" s="161">
        <f>'Council Tax Benefit'!BP17</f>
        <v>2775.3624294480583</v>
      </c>
      <c r="BQ62" s="161">
        <f>'Council Tax Benefit'!BQ17</f>
        <v>0</v>
      </c>
      <c r="BR62" s="161">
        <f>'Council Tax Benefit'!BR17</f>
        <v>0</v>
      </c>
      <c r="BS62" s="161">
        <f>'Council Tax Benefit'!BS17</f>
        <v>0</v>
      </c>
      <c r="BT62" s="161">
        <f>'Council Tax Benefit'!BT17</f>
        <v>0</v>
      </c>
      <c r="BU62" s="161">
        <f>'Council Tax Benefit'!BU17</f>
        <v>0</v>
      </c>
      <c r="BV62" s="161">
        <f>'Council Tax Benefit'!BV17</f>
        <v>0</v>
      </c>
      <c r="BW62" s="161">
        <f>'Council Tax Benefit'!BW17</f>
        <v>0</v>
      </c>
      <c r="BX62" s="161">
        <f>'Council Tax Benefit'!BX17</f>
        <v>0</v>
      </c>
      <c r="BY62" s="161">
        <f>'Council Tax Benefit'!BY17</f>
        <v>0</v>
      </c>
      <c r="BZ62" s="161">
        <f>'Council Tax Benefit'!BZ17</f>
        <v>0</v>
      </c>
      <c r="CA62" s="161">
        <f>'Council Tax Benefit'!CA17</f>
        <v>0</v>
      </c>
      <c r="CB62" s="161">
        <f>'Council Tax Benefit'!CB17</f>
        <v>0</v>
      </c>
      <c r="CC62" s="161">
        <f>'Council Tax Benefit'!CC17</f>
        <v>0</v>
      </c>
      <c r="CD62" s="161">
        <f>'Council Tax Benefit'!CD17</f>
        <v>0</v>
      </c>
      <c r="CE62" s="161">
        <f>'Council Tax Benefit'!CE17</f>
        <v>0</v>
      </c>
      <c r="CF62" s="162">
        <f>'Council Tax Benefit'!CF17</f>
        <v>0</v>
      </c>
    </row>
    <row r="63" spans="1:84" s="106" customFormat="1" x14ac:dyDescent="0.35">
      <c r="A63" s="172"/>
      <c r="B63" s="65" t="s">
        <v>214</v>
      </c>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43">
        <f>AH62+AH56</f>
        <v>386</v>
      </c>
      <c r="AI63" s="43">
        <f t="shared" ref="AI63:BK63" si="13">AI62+AI56</f>
        <v>445.00000000000011</v>
      </c>
      <c r="AJ63" s="43">
        <f t="shared" si="13"/>
        <v>599</v>
      </c>
      <c r="AK63" s="43">
        <f t="shared" si="13"/>
        <v>890.59999999999991</v>
      </c>
      <c r="AL63" s="43">
        <f t="shared" si="13"/>
        <v>1083</v>
      </c>
      <c r="AM63" s="43">
        <f t="shared" si="13"/>
        <v>1218</v>
      </c>
      <c r="AN63" s="43">
        <f t="shared" si="13"/>
        <v>1353.9999999999998</v>
      </c>
      <c r="AO63" s="43">
        <f t="shared" si="13"/>
        <v>1479</v>
      </c>
      <c r="AP63" s="43">
        <f t="shared" si="13"/>
        <v>1634.9999999999998</v>
      </c>
      <c r="AQ63" s="43">
        <f t="shared" si="13"/>
        <v>1701</v>
      </c>
      <c r="AR63" s="43">
        <f t="shared" si="13"/>
        <v>1365.134</v>
      </c>
      <c r="AS63" s="43">
        <f t="shared" si="13"/>
        <v>1699.6619999999998</v>
      </c>
      <c r="AT63" s="43">
        <f t="shared" si="13"/>
        <v>2122.81</v>
      </c>
      <c r="AU63" s="43">
        <f t="shared" si="13"/>
        <v>1404.1669999999999</v>
      </c>
      <c r="AV63" s="43">
        <f t="shared" si="13"/>
        <v>1692.5760000000002</v>
      </c>
      <c r="AW63" s="43">
        <f t="shared" si="13"/>
        <v>1939.8999999999999</v>
      </c>
      <c r="AX63" s="43">
        <f t="shared" si="13"/>
        <v>2077.2112939999997</v>
      </c>
      <c r="AY63" s="43">
        <f t="shared" si="13"/>
        <v>2188.670932</v>
      </c>
      <c r="AZ63" s="43">
        <f t="shared" si="13"/>
        <v>2310.6117920000006</v>
      </c>
      <c r="BA63" s="43">
        <f t="shared" si="13"/>
        <v>2394.678625</v>
      </c>
      <c r="BB63" s="43">
        <f t="shared" si="13"/>
        <v>2452.4046149999986</v>
      </c>
      <c r="BC63" s="43">
        <f t="shared" si="13"/>
        <v>2510.8873257930913</v>
      </c>
      <c r="BD63" s="43">
        <f t="shared" si="13"/>
        <v>2574.5184790181652</v>
      </c>
      <c r="BE63" s="43">
        <f t="shared" si="13"/>
        <v>2685.8228541801273</v>
      </c>
      <c r="BF63" s="43">
        <f t="shared" si="13"/>
        <v>2833.9392983749794</v>
      </c>
      <c r="BG63" s="43">
        <f t="shared" si="13"/>
        <v>3226.1309952599995</v>
      </c>
      <c r="BH63" s="43">
        <f t="shared" si="13"/>
        <v>3556.9849629183473</v>
      </c>
      <c r="BI63" s="43">
        <f t="shared" si="13"/>
        <v>3774.089575</v>
      </c>
      <c r="BJ63" s="43">
        <f t="shared" si="13"/>
        <v>3941.0267050000002</v>
      </c>
      <c r="BK63" s="43">
        <f t="shared" si="13"/>
        <v>4026.6875790000004</v>
      </c>
      <c r="BL63" s="43">
        <f t="shared" ref="BL63:CF63" si="14">BL62+BL61</f>
        <v>4234.4436619999997</v>
      </c>
      <c r="BM63" s="43">
        <f t="shared" si="14"/>
        <v>4697.6782249999997</v>
      </c>
      <c r="BN63" s="43">
        <f t="shared" si="14"/>
        <v>4924.7733250000001</v>
      </c>
      <c r="BO63" s="43">
        <f t="shared" si="14"/>
        <v>4918.3788950000007</v>
      </c>
      <c r="BP63" s="43">
        <f t="shared" si="14"/>
        <v>4911.948089999999</v>
      </c>
      <c r="BQ63" s="43">
        <f t="shared" si="14"/>
        <v>0</v>
      </c>
      <c r="BR63" s="43">
        <f t="shared" si="14"/>
        <v>0</v>
      </c>
      <c r="BS63" s="43">
        <f t="shared" si="14"/>
        <v>0</v>
      </c>
      <c r="BT63" s="43">
        <f t="shared" si="14"/>
        <v>0</v>
      </c>
      <c r="BU63" s="43">
        <f t="shared" si="14"/>
        <v>0</v>
      </c>
      <c r="BV63" s="43">
        <f t="shared" si="14"/>
        <v>0</v>
      </c>
      <c r="BW63" s="43">
        <f t="shared" si="14"/>
        <v>0</v>
      </c>
      <c r="BX63" s="43">
        <f t="shared" si="14"/>
        <v>0</v>
      </c>
      <c r="BY63" s="43">
        <f t="shared" si="14"/>
        <v>0</v>
      </c>
      <c r="BZ63" s="43">
        <f t="shared" si="14"/>
        <v>0</v>
      </c>
      <c r="CA63" s="43">
        <f t="shared" si="14"/>
        <v>0</v>
      </c>
      <c r="CB63" s="43">
        <f t="shared" si="14"/>
        <v>0</v>
      </c>
      <c r="CC63" s="43">
        <f t="shared" si="14"/>
        <v>0</v>
      </c>
      <c r="CD63" s="43">
        <f t="shared" si="14"/>
        <v>0</v>
      </c>
      <c r="CE63" s="43">
        <f t="shared" si="14"/>
        <v>0</v>
      </c>
      <c r="CF63" s="44">
        <f t="shared" si="14"/>
        <v>0</v>
      </c>
    </row>
    <row r="64" spans="1:84" ht="26.25" customHeight="1" x14ac:dyDescent="0.35">
      <c r="A64" s="155"/>
      <c r="B64" s="65" t="s">
        <v>27</v>
      </c>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266" t="s">
        <v>420</v>
      </c>
      <c r="BM64" s="161"/>
      <c r="BN64" s="161"/>
      <c r="BO64" s="161"/>
      <c r="BP64" s="161"/>
      <c r="BQ64" s="161"/>
      <c r="BR64" s="161"/>
      <c r="BS64" s="161"/>
      <c r="BT64" s="161"/>
      <c r="BU64" s="161"/>
      <c r="BV64" s="161"/>
      <c r="BW64" s="161"/>
      <c r="BX64" s="161"/>
      <c r="BY64" s="161"/>
      <c r="BZ64" s="161"/>
      <c r="CA64" s="161"/>
      <c r="CB64" s="161"/>
      <c r="CC64" s="161"/>
      <c r="CD64" s="161"/>
      <c r="CE64" s="161"/>
      <c r="CF64" s="162"/>
    </row>
    <row r="65" spans="1:84" x14ac:dyDescent="0.35">
      <c r="A65" s="155"/>
      <c r="B65" s="59" t="s">
        <v>444</v>
      </c>
      <c r="AH65" s="161">
        <f>'Housing benefits'!AH33</f>
        <v>320.9395900106818</v>
      </c>
      <c r="AI65" s="161">
        <f>'Housing benefits'!AI33</f>
        <v>352.75813604081998</v>
      </c>
      <c r="AJ65" s="161">
        <f>'Housing benefits'!AJ33</f>
        <v>455.35323341022615</v>
      </c>
      <c r="AK65" s="161">
        <f>'Housing benefits'!AK33</f>
        <v>736.40552867942881</v>
      </c>
      <c r="AL65" s="161">
        <f>'Housing benefits'!AL33</f>
        <v>946.35929177961918</v>
      </c>
      <c r="AM65" s="161">
        <f>'Housing benefits'!AM33</f>
        <v>1119.0866247744702</v>
      </c>
      <c r="AN65" s="161">
        <f>'Housing benefits'!AN33</f>
        <v>1260.4022225303984</v>
      </c>
      <c r="AO65" s="161">
        <f>'Housing benefits'!AO33</f>
        <v>1413.4558865030046</v>
      </c>
      <c r="AP65" s="161">
        <f>'Housing benefits'!AP33</f>
        <v>1518.3915054319073</v>
      </c>
      <c r="AQ65" s="161">
        <f>'Housing benefits'!AQ33</f>
        <v>1572.8116400781266</v>
      </c>
      <c r="AR65" s="161">
        <f>'Housing benefits'!AR33</f>
        <v>1819.8820000000001</v>
      </c>
      <c r="AS65" s="161">
        <f>'Housing benefits'!AS33</f>
        <v>2044.9829999999999</v>
      </c>
      <c r="AT65" s="161">
        <f>'Housing benefits'!AT33</f>
        <v>2323.52</v>
      </c>
      <c r="AU65" s="161">
        <f>'Housing benefits'!AU33</f>
        <v>2573.1280000000002</v>
      </c>
      <c r="AV65" s="161">
        <f>'Housing benefits'!AV33</f>
        <v>2807.8249999999998</v>
      </c>
      <c r="AW65" s="161">
        <f>'Housing benefits'!AW33</f>
        <v>3189.0050000000001</v>
      </c>
      <c r="AX65" s="161">
        <f>'Housing benefits'!AX33</f>
        <v>3402.2148963971672</v>
      </c>
      <c r="AY65" s="161">
        <f>'Housing benefits'!AY33</f>
        <v>3614.8473488867526</v>
      </c>
      <c r="AZ65" s="161">
        <f>'Housing benefits'!AZ33</f>
        <v>3751.9206727282358</v>
      </c>
      <c r="BA65" s="161">
        <f>'Housing benefits'!BA33</f>
        <v>3788.0146137757624</v>
      </c>
      <c r="BB65" s="161">
        <f>'Housing benefits'!BB33</f>
        <v>3851.7417929521921</v>
      </c>
      <c r="BC65" s="161">
        <f>'Housing benefits'!BC33</f>
        <v>3997.2728888889624</v>
      </c>
      <c r="BD65" s="161">
        <f>'Housing benefits'!BD33</f>
        <v>4207.3417317175063</v>
      </c>
      <c r="BE65" s="161">
        <f>'Housing benefits'!BE33</f>
        <v>4458.6120397296809</v>
      </c>
      <c r="BF65" s="161">
        <f>'Housing benefits'!BF33</f>
        <v>4782.8062827579006</v>
      </c>
      <c r="BG65" s="161">
        <f>'Housing benefits'!BG33</f>
        <v>4439.9426964228405</v>
      </c>
      <c r="BH65" s="161">
        <f>'Housing benefits'!BH33</f>
        <v>4548.4601171225586</v>
      </c>
      <c r="BI65" s="161">
        <f>'Housing benefits'!BI33</f>
        <v>4563.9384927414358</v>
      </c>
      <c r="BJ65" s="161">
        <f>'Housing benefits'!BJ33</f>
        <v>4861.4789099542368</v>
      </c>
      <c r="BK65" s="161">
        <f>'Housing benefits'!BK33</f>
        <v>4923.6027084858815</v>
      </c>
      <c r="BL65" s="245">
        <f>'Housing benefits'!BL25+'Housing benefits'!BL28</f>
        <v>4882.1578166048466</v>
      </c>
      <c r="BM65" s="161">
        <f>'Housing benefits'!BM25+'Housing benefits'!BM28</f>
        <v>5125.0099036320935</v>
      </c>
      <c r="BN65" s="161">
        <f>'Housing benefits'!BN25+'Housing benefits'!BN28</f>
        <v>5232.2329732898997</v>
      </c>
      <c r="BO65" s="161">
        <f>'Housing benefits'!BO25+'Housing benefits'!BO28</f>
        <v>5468.3170610229809</v>
      </c>
      <c r="BP65" s="161">
        <f>'Housing benefits'!BP25+'Housing benefits'!BP28</f>
        <v>5700.6891313261458</v>
      </c>
      <c r="BQ65" s="161">
        <f>'Housing benefits'!BQ25+'Housing benefits'!BQ28</f>
        <v>5896.2725098941992</v>
      </c>
      <c r="BR65" s="161">
        <f>'Housing benefits'!BR25+'Housing benefits'!BR28</f>
        <v>6004.6254088499054</v>
      </c>
      <c r="BS65" s="161">
        <f>'Housing benefits'!BS25+'Housing benefits'!BS28</f>
        <v>6044.6823176369771</v>
      </c>
      <c r="BT65" s="161">
        <f>'Housing benefits'!BT25+'Housing benefits'!BT28</f>
        <v>5964.4625042826092</v>
      </c>
      <c r="BU65" s="161">
        <f>'Housing benefits'!BU25+'Housing benefits'!BU28</f>
        <v>5863.0338190235789</v>
      </c>
      <c r="BV65" s="161">
        <f>'Housing benefits'!BV25+'Housing benefits'!BV28</f>
        <v>5738.4007169214565</v>
      </c>
      <c r="BW65" s="161">
        <f>'Housing benefits'!BW25+'Housing benefits'!BW28</f>
        <v>5685.4758872807133</v>
      </c>
      <c r="BX65" s="161">
        <f>'Housing benefits'!BX25+'Housing benefits'!BX28</f>
        <v>5710.9014863451175</v>
      </c>
      <c r="BY65" s="161">
        <f>'Housing benefits'!BY25+'Housing benefits'!BY28</f>
        <v>5675.0841900501018</v>
      </c>
      <c r="BZ65" s="161">
        <f>'Housing benefits'!BZ25+'Housing benefits'!BZ28</f>
        <v>5858.4705624168128</v>
      </c>
      <c r="CA65" s="161">
        <f>'Housing benefits'!CA25+'Housing benefits'!CA28</f>
        <v>6055.9656719977884</v>
      </c>
      <c r="CB65" s="161">
        <f>'Housing benefits'!CB25+'Housing benefits'!CB28</f>
        <v>6656.6966540707144</v>
      </c>
      <c r="CC65" s="161">
        <f>'Housing benefits'!CC25+'Housing benefits'!CC28</f>
        <v>6711.8908336298546</v>
      </c>
      <c r="CD65" s="161">
        <f>'Housing benefits'!CD25+'Housing benefits'!CD28</f>
        <v>6699.1243226022543</v>
      </c>
      <c r="CE65" s="161">
        <f>'Housing benefits'!CE25+'Housing benefits'!CE28</f>
        <v>6530.3283993442983</v>
      </c>
      <c r="CF65" s="162">
        <f>'Housing benefits'!CF25+'Housing benefits'!CF28</f>
        <v>6491.6864362384058</v>
      </c>
    </row>
    <row r="66" spans="1:84" x14ac:dyDescent="0.35">
      <c r="A66" s="155"/>
      <c r="B66" s="59" t="s">
        <v>445</v>
      </c>
      <c r="AH66" s="161">
        <f>'Housing benefits'!AH34</f>
        <v>51.497172727332845</v>
      </c>
      <c r="AI66" s="161">
        <f>'Housing benefits'!AI34</f>
        <v>56.414147956273574</v>
      </c>
      <c r="AJ66" s="161">
        <f>'Housing benefits'!AJ34</f>
        <v>72.615417878922116</v>
      </c>
      <c r="AK66" s="161">
        <f>'Housing benefits'!AK34</f>
        <v>117.78692276529311</v>
      </c>
      <c r="AL66" s="161">
        <f>'Housing benefits'!AL34</f>
        <v>151.22362386540289</v>
      </c>
      <c r="AM66" s="161">
        <f>'Housing benefits'!AM34</f>
        <v>178.70507247687672</v>
      </c>
      <c r="AN66" s="161">
        <f>'Housing benefits'!AN34</f>
        <v>201.80019075346371</v>
      </c>
      <c r="AO66" s="161">
        <f>'Housing benefits'!AO34</f>
        <v>225.35883833034222</v>
      </c>
      <c r="AP66" s="161">
        <f>'Housing benefits'!AP34</f>
        <v>242.96586799409306</v>
      </c>
      <c r="AQ66" s="161">
        <f>'Housing benefits'!AQ34</f>
        <v>251.3770479196252</v>
      </c>
      <c r="AR66" s="161">
        <f>'Housing benefits'!AR34</f>
        <v>219.61099999999999</v>
      </c>
      <c r="AS66" s="161">
        <f>'Housing benefits'!AS34</f>
        <v>302.30599999999998</v>
      </c>
      <c r="AT66" s="161">
        <f>'Housing benefits'!AT34</f>
        <v>415.50300000000004</v>
      </c>
      <c r="AU66" s="161">
        <f>'Housing benefits'!AU34</f>
        <v>549.82100000000003</v>
      </c>
      <c r="AV66" s="161">
        <f>'Housing benefits'!AV34</f>
        <v>722.96500000000003</v>
      </c>
      <c r="AW66" s="161">
        <f>'Housing benefits'!AW34</f>
        <v>963.53300000000002</v>
      </c>
      <c r="AX66" s="161">
        <f>'Housing benefits'!AX34</f>
        <v>1237.7020586775143</v>
      </c>
      <c r="AY66" s="161">
        <f>'Housing benefits'!AY34</f>
        <v>1440.7675679371928</v>
      </c>
      <c r="AZ66" s="161">
        <f>'Housing benefits'!AZ34</f>
        <v>1632.1173192887268</v>
      </c>
      <c r="BA66" s="161">
        <f>'Housing benefits'!BA34</f>
        <v>1783.2014949487759</v>
      </c>
      <c r="BB66" s="161">
        <f>'Housing benefits'!BB34</f>
        <v>1966.2753495570933</v>
      </c>
      <c r="BC66" s="161">
        <f>'Housing benefits'!BC34</f>
        <v>2143.4684371455282</v>
      </c>
      <c r="BD66" s="161">
        <f>'Housing benefits'!BD34</f>
        <v>2303.1767229957381</v>
      </c>
      <c r="BE66" s="161">
        <f>'Housing benefits'!BE34</f>
        <v>2531.7035246192022</v>
      </c>
      <c r="BF66" s="161">
        <f>'Housing benefits'!BF34</f>
        <v>2999.4614887041653</v>
      </c>
      <c r="BG66" s="161">
        <f>'Housing benefits'!BG34</f>
        <v>2966.6712049912694</v>
      </c>
      <c r="BH66" s="161">
        <f>'Housing benefits'!BH34</f>
        <v>3201.5130041258617</v>
      </c>
      <c r="BI66" s="161">
        <f>'Housing benefits'!BI34</f>
        <v>3472.5465205192463</v>
      </c>
      <c r="BJ66" s="161">
        <f>'Housing benefits'!BJ34</f>
        <v>3760.9241738617989</v>
      </c>
      <c r="BK66" s="161">
        <f>'Housing benefits'!BK34</f>
        <v>3996.4280011900032</v>
      </c>
      <c r="BL66" s="245">
        <f>'Housing benefits'!BL21</f>
        <v>4476.9210732179572</v>
      </c>
      <c r="BM66" s="161">
        <f>'Housing benefits'!BM21</f>
        <v>5069.1288261388017</v>
      </c>
      <c r="BN66" s="161">
        <f>'Housing benefits'!BN21</f>
        <v>5380.0316400709962</v>
      </c>
      <c r="BO66" s="161">
        <f>'Housing benefits'!BO21</f>
        <v>5751.430097558853</v>
      </c>
      <c r="BP66" s="161">
        <f>'Housing benefits'!BP21</f>
        <v>6054.4950272257229</v>
      </c>
      <c r="BQ66" s="161">
        <f>'Housing benefits'!BQ21</f>
        <v>6194.2714010260988</v>
      </c>
      <c r="BR66" s="161">
        <f>'Housing benefits'!BR21</f>
        <v>6678.1472903271933</v>
      </c>
      <c r="BS66" s="161">
        <f>'Housing benefits'!BS21</f>
        <v>6946.5151764190032</v>
      </c>
      <c r="BT66" s="161">
        <f>'Housing benefits'!BT21</f>
        <v>6870.0617211736808</v>
      </c>
      <c r="BU66" s="161">
        <f>'Housing benefits'!BU21</f>
        <v>6679.3883075615377</v>
      </c>
      <c r="BV66" s="161">
        <f>'Housing benefits'!BV21</f>
        <v>6268.7171839573311</v>
      </c>
      <c r="BW66" s="161">
        <f>'Housing benefits'!BW21</f>
        <v>5669.1485899978188</v>
      </c>
      <c r="BX66" s="161">
        <f>'Housing benefits'!BX21</f>
        <v>5431.8340381891176</v>
      </c>
      <c r="BY66" s="161">
        <f>'Housing benefits'!BY21</f>
        <v>5035.5088229492994</v>
      </c>
      <c r="BZ66" s="161">
        <f>'Housing benefits'!BZ21</f>
        <v>4750.5160676256646</v>
      </c>
      <c r="CA66" s="161">
        <f>'Housing benefits'!CA21</f>
        <v>4618.0200584800723</v>
      </c>
      <c r="CB66" s="161">
        <f>'Housing benefits'!CB21</f>
        <v>4499.9518322708764</v>
      </c>
      <c r="CC66" s="161">
        <f>'Housing benefits'!CC21</f>
        <v>4007.7206849022646</v>
      </c>
      <c r="CD66" s="161">
        <f>'Housing benefits'!CD21</f>
        <v>3940.661773630582</v>
      </c>
      <c r="CE66" s="161">
        <f>'Housing benefits'!CE21</f>
        <v>3664.5723487570476</v>
      </c>
      <c r="CF66" s="162">
        <f>'Housing benefits'!CF21</f>
        <v>2676.8080218202776</v>
      </c>
    </row>
    <row r="67" spans="1:84" x14ac:dyDescent="0.35">
      <c r="A67" s="155"/>
      <c r="B67" s="59" t="s">
        <v>446</v>
      </c>
      <c r="AH67" s="161">
        <f>'Housing benefits'!AH35</f>
        <v>168.08730332909167</v>
      </c>
      <c r="AI67" s="161">
        <f>'Housing benefits'!AI35</f>
        <v>184.99751749637238</v>
      </c>
      <c r="AJ67" s="161">
        <f>'Housing benefits'!AJ35</f>
        <v>239.23474572028033</v>
      </c>
      <c r="AK67" s="161">
        <f>'Housing benefits'!AK35</f>
        <v>386.48978982576017</v>
      </c>
      <c r="AL67" s="161">
        <f>'Housing benefits'!AL35</f>
        <v>497.02647197775968</v>
      </c>
      <c r="AM67" s="161">
        <f>'Housing benefits'!AM35</f>
        <v>587.578235170884</v>
      </c>
      <c r="AN67" s="161">
        <f>'Housing benefits'!AN35</f>
        <v>661.2712513369687</v>
      </c>
      <c r="AO67" s="161">
        <f>'Housing benefits'!AO35</f>
        <v>741.87435234499264</v>
      </c>
      <c r="AP67" s="161">
        <f>'Housing benefits'!AP35</f>
        <v>797.59674087542669</v>
      </c>
      <c r="AQ67" s="161">
        <f>'Housing benefits'!AQ35</f>
        <v>825.30668435995631</v>
      </c>
      <c r="AR67" s="161">
        <f>'Housing benefits'!AR35</f>
        <v>605.18799999999999</v>
      </c>
      <c r="AS67" s="161">
        <f>'Housing benefits'!AS35</f>
        <v>725.47699999999998</v>
      </c>
      <c r="AT67" s="161">
        <f>'Housing benefits'!AT35</f>
        <v>943.97500000000002</v>
      </c>
      <c r="AU67" s="161">
        <f>'Housing benefits'!AU35</f>
        <v>1292.8490000000002</v>
      </c>
      <c r="AV67" s="161">
        <f>'Housing benefits'!AV35</f>
        <v>1634.97</v>
      </c>
      <c r="AW67" s="161">
        <f>'Housing benefits'!AW35</f>
        <v>1949.7149999999999</v>
      </c>
      <c r="AX67" s="161">
        <f>'Housing benefits'!AX35</f>
        <v>2178.8338293619486</v>
      </c>
      <c r="AY67" s="161">
        <f>'Housing benefits'!AY35</f>
        <v>2410.3410278276319</v>
      </c>
      <c r="AZ67" s="161">
        <f>'Housing benefits'!AZ35</f>
        <v>2602.0677779938896</v>
      </c>
      <c r="BA67" s="161">
        <f>'Housing benefits'!BA35</f>
        <v>2613.3758641330728</v>
      </c>
      <c r="BB67" s="161">
        <f>'Housing benefits'!BB35</f>
        <v>2654.0090183747411</v>
      </c>
      <c r="BC67" s="161">
        <f>'Housing benefits'!BC35</f>
        <v>2717.25314288246</v>
      </c>
      <c r="BD67" s="161">
        <f>'Housing benefits'!BD35</f>
        <v>2631.7231073019957</v>
      </c>
      <c r="BE67" s="161">
        <f>'Housing benefits'!BE35</f>
        <v>2676.4827117072482</v>
      </c>
      <c r="BF67" s="161">
        <f>'Housing benefits'!BF35</f>
        <v>2863.2198953002007</v>
      </c>
      <c r="BG67" s="161">
        <f>'Housing benefits'!BG35</f>
        <v>3002.8396047330152</v>
      </c>
      <c r="BH67" s="161">
        <f>'Housing benefits'!BH35</f>
        <v>3231.1334929200289</v>
      </c>
      <c r="BI67" s="161">
        <f>'Housing benefits'!BI35</f>
        <v>3522.8486328112713</v>
      </c>
      <c r="BJ67" s="161">
        <f>'Housing benefits'!BJ35</f>
        <v>3676.4928151004046</v>
      </c>
      <c r="BK67" s="161">
        <f>'Housing benefits'!BK35</f>
        <v>3930.1189148811586</v>
      </c>
      <c r="BL67" s="245">
        <f>'Housing benefits'!BL22</f>
        <v>3278.6721206416673</v>
      </c>
      <c r="BM67" s="161">
        <f>'Housing benefits'!BM22</f>
        <v>3414.699558166159</v>
      </c>
      <c r="BN67" s="161">
        <f>'Housing benefits'!BN22</f>
        <v>3246.9003947534702</v>
      </c>
      <c r="BO67" s="161">
        <f>'Housing benefits'!BO22</f>
        <v>3003.0285087410157</v>
      </c>
      <c r="BP67" s="161">
        <f>'Housing benefits'!BP22</f>
        <v>2754.4785976389271</v>
      </c>
      <c r="BQ67" s="161">
        <f>'Housing benefits'!BQ22</f>
        <v>2504.5623245995998</v>
      </c>
      <c r="BR67" s="161">
        <f>'Housing benefits'!BR22</f>
        <v>2378.8444446022886</v>
      </c>
      <c r="BS67" s="161">
        <f>'Housing benefits'!BS22</f>
        <v>2256.0112500659761</v>
      </c>
      <c r="BT67" s="161">
        <f>'Housing benefits'!BT22</f>
        <v>2088.7413831652643</v>
      </c>
      <c r="BU67" s="161">
        <f>'Housing benefits'!BU22</f>
        <v>1868.0857479177519</v>
      </c>
      <c r="BV67" s="161">
        <f>'Housing benefits'!BV22</f>
        <v>1624.7547253145538</v>
      </c>
      <c r="BW67" s="161">
        <f>'Housing benefits'!BW22</f>
        <v>1152.5859545698952</v>
      </c>
      <c r="BX67" s="161">
        <f>'Housing benefits'!BX22</f>
        <v>841.90021053132944</v>
      </c>
      <c r="BY67" s="161">
        <f>'Housing benefits'!BY22</f>
        <v>614.08719892553017</v>
      </c>
      <c r="BZ67" s="161">
        <f>'Housing benefits'!BZ22</f>
        <v>456.3633813403161</v>
      </c>
      <c r="CA67" s="161">
        <f>'Housing benefits'!CA22</f>
        <v>364.38644835595966</v>
      </c>
      <c r="CB67" s="161">
        <f>'Housing benefits'!CB22</f>
        <v>113.88918046614205</v>
      </c>
      <c r="CC67" s="161" t="str">
        <f>'Housing benefits'!CC22</f>
        <v>0</v>
      </c>
      <c r="CD67" s="161" t="str">
        <f>'Housing benefits'!CD22</f>
        <v>-</v>
      </c>
      <c r="CE67" s="161">
        <f>'Housing benefits'!CE22</f>
        <v>0</v>
      </c>
      <c r="CF67" s="162">
        <f>'Housing benefits'!CF22</f>
        <v>0</v>
      </c>
    </row>
    <row r="68" spans="1:84" x14ac:dyDescent="0.35">
      <c r="A68" s="155"/>
      <c r="B68" s="59" t="s">
        <v>447</v>
      </c>
      <c r="AH68" s="161">
        <f>'Housing benefits'!AH36</f>
        <v>167.7572054033308</v>
      </c>
      <c r="AI68" s="161">
        <f>'Housing benefits'!AI36</f>
        <v>184.83191810654029</v>
      </c>
      <c r="AJ68" s="161">
        <f>'Housing benefits'!AJ36</f>
        <v>238.69433276913807</v>
      </c>
      <c r="AK68" s="161">
        <f>'Housing benefits'!AK36</f>
        <v>385.67308278503288</v>
      </c>
      <c r="AL68" s="161">
        <f>'Housing benefits'!AL36</f>
        <v>495.78191354102592</v>
      </c>
      <c r="AM68" s="161">
        <f>'Housing benefits'!AM36</f>
        <v>586.16955262509271</v>
      </c>
      <c r="AN68" s="161">
        <f>'Housing benefits'!AN36</f>
        <v>659.48966179596255</v>
      </c>
      <c r="AO68" s="161">
        <f>'Housing benefits'!AO36</f>
        <v>740.17522248237037</v>
      </c>
      <c r="AP68" s="161">
        <f>'Housing benefits'!AP36</f>
        <v>795.69381732493002</v>
      </c>
      <c r="AQ68" s="161">
        <f>'Housing benefits'!AQ36</f>
        <v>824.05582000417701</v>
      </c>
      <c r="AR68" s="161">
        <f>'Housing benefits'!AR36</f>
        <v>827.64699999999993</v>
      </c>
      <c r="AS68" s="161">
        <f>'Housing benefits'!AS36</f>
        <v>856.07600000000002</v>
      </c>
      <c r="AT68" s="161">
        <f>'Housing benefits'!AT36</f>
        <v>998.779</v>
      </c>
      <c r="AU68" s="161">
        <f>'Housing benefits'!AU36</f>
        <v>1447.0230000000001</v>
      </c>
      <c r="AV68" s="161">
        <f>'Housing benefits'!AV36</f>
        <v>2057.3580000000002</v>
      </c>
      <c r="AW68" s="161">
        <f>'Housing benefits'!AW36</f>
        <v>2331.1950000000002</v>
      </c>
      <c r="AX68" s="161">
        <f>'Housing benefits'!AX36</f>
        <v>2407.7275243945537</v>
      </c>
      <c r="AY68" s="161">
        <f>'Housing benefits'!AY36</f>
        <v>2329.3000610574099</v>
      </c>
      <c r="AZ68" s="161">
        <f>'Housing benefits'!AZ36</f>
        <v>2177.215384967817</v>
      </c>
      <c r="BA68" s="161">
        <f>'Housing benefits'!BA36</f>
        <v>1713.8246039972835</v>
      </c>
      <c r="BB68" s="161">
        <f>'Housing benefits'!BB36</f>
        <v>1410.9078789879757</v>
      </c>
      <c r="BC68" s="161">
        <f>'Housing benefits'!BC36</f>
        <v>1214.0820612666143</v>
      </c>
      <c r="BD68" s="161">
        <f>'Housing benefits'!BD36</f>
        <v>1085.7342355085079</v>
      </c>
      <c r="BE68" s="161">
        <f>'Housing benefits'!BE36</f>
        <v>1001.1096309288404</v>
      </c>
      <c r="BF68" s="161">
        <f>'Housing benefits'!BF36</f>
        <v>1053.6159987005542</v>
      </c>
      <c r="BG68" s="161">
        <f>'Housing benefits'!BG36</f>
        <v>956.77120862113122</v>
      </c>
      <c r="BH68" s="161">
        <f>'Housing benefits'!BH36</f>
        <v>1087.8137888204469</v>
      </c>
      <c r="BI68" s="161">
        <f>'Housing benefits'!BI36</f>
        <v>1160.1935787766724</v>
      </c>
      <c r="BJ68" s="161">
        <f>'Housing benefits'!BJ36</f>
        <v>1245.1512127626136</v>
      </c>
      <c r="BK68" s="161">
        <f>'Housing benefits'!BK36</f>
        <v>1315.7849954177275</v>
      </c>
      <c r="BL68" s="245">
        <f>'Housing benefits'!BL20</f>
        <v>1646.9585583274306</v>
      </c>
      <c r="BM68" s="161">
        <f>'Housing benefits'!BM20</f>
        <v>2732.7185734874533</v>
      </c>
      <c r="BN68" s="161">
        <f>'Housing benefits'!BN20</f>
        <v>3068.8441160952298</v>
      </c>
      <c r="BO68" s="161">
        <f>'Housing benefits'!BO20</f>
        <v>3399.1006602323869</v>
      </c>
      <c r="BP68" s="161">
        <f>'Housing benefits'!BP20</f>
        <v>3644.1718667287919</v>
      </c>
      <c r="BQ68" s="161">
        <f>'Housing benefits'!BQ20</f>
        <v>3241.9422918321306</v>
      </c>
      <c r="BR68" s="161">
        <f>'Housing benefits'!BR20</f>
        <v>2411.6856133845986</v>
      </c>
      <c r="BS68" s="161">
        <f>'Housing benefits'!BS20</f>
        <v>1916.7666369866961</v>
      </c>
      <c r="BT68" s="161">
        <f>'Housing benefits'!BT20</f>
        <v>1636.6315206723273</v>
      </c>
      <c r="BU68" s="161">
        <f>'Housing benefits'!BU20</f>
        <v>1451.7127921035253</v>
      </c>
      <c r="BV68" s="161">
        <f>'Housing benefits'!BV20</f>
        <v>1105.4230032394248</v>
      </c>
      <c r="BW68" s="161">
        <f>'Housing benefits'!BW20</f>
        <v>528.45708434416804</v>
      </c>
      <c r="BX68" s="161">
        <f>'Housing benefits'!BX20</f>
        <v>375.94350546184688</v>
      </c>
      <c r="BY68" s="161">
        <f>'Housing benefits'!BY20</f>
        <v>260.27179289283532</v>
      </c>
      <c r="BZ68" s="161">
        <f>'Housing benefits'!BZ20</f>
        <v>165.68615937184339</v>
      </c>
      <c r="CA68" s="161">
        <f>'Housing benefits'!CA20</f>
        <v>96.955786136684296</v>
      </c>
      <c r="CB68" s="161">
        <f>'Housing benefits'!CB20</f>
        <v>0</v>
      </c>
      <c r="CC68" s="161">
        <f>'Housing benefits'!CC20</f>
        <v>0</v>
      </c>
      <c r="CD68" s="161">
        <f>'Housing benefits'!CD20</f>
        <v>0</v>
      </c>
      <c r="CE68" s="161">
        <f>'Housing benefits'!CE20</f>
        <v>0</v>
      </c>
      <c r="CF68" s="44">
        <f>'Housing benefits'!CF20</f>
        <v>0</v>
      </c>
    </row>
    <row r="69" spans="1:84" x14ac:dyDescent="0.35">
      <c r="A69" s="155"/>
      <c r="B69" s="59" t="s">
        <v>448</v>
      </c>
      <c r="AH69" s="161">
        <f>'Housing benefits'!AH37</f>
        <v>12.718728529562867</v>
      </c>
      <c r="AI69" s="161">
        <f>'Housing benefits'!AI37</f>
        <v>13.998280399993689</v>
      </c>
      <c r="AJ69" s="161">
        <f>'Housing benefits'!AJ37</f>
        <v>18.102270221433344</v>
      </c>
      <c r="AK69" s="161">
        <f>'Housing benefits'!AK37</f>
        <v>29.244675944485095</v>
      </c>
      <c r="AL69" s="161">
        <f>'Housing benefits'!AL37</f>
        <v>37.608698836192275</v>
      </c>
      <c r="AM69" s="161">
        <f>'Housing benefits'!AM37</f>
        <v>44.460514952676363</v>
      </c>
      <c r="AN69" s="161">
        <f>'Housing benefits'!AN37</f>
        <v>50.036673583206834</v>
      </c>
      <c r="AO69" s="161">
        <f>'Housing benefits'!AO37</f>
        <v>56.135700339289997</v>
      </c>
      <c r="AP69" s="161">
        <f>'Housing benefits'!AP37</f>
        <v>60.352068373643192</v>
      </c>
      <c r="AQ69" s="161">
        <f>'Housing benefits'!AQ37</f>
        <v>62.448807638114886</v>
      </c>
      <c r="AR69" s="161">
        <f>'Housing benefits'!AR37</f>
        <v>251.12099999999964</v>
      </c>
      <c r="AS69" s="161">
        <f>'Housing benefits'!AS37</f>
        <v>303.69499999999999</v>
      </c>
      <c r="AT69" s="161">
        <f>'Housing benefits'!AT37</f>
        <v>413.56399999999968</v>
      </c>
      <c r="AU69" s="161">
        <f>'Housing benefits'!AU37</f>
        <v>495.83100000000047</v>
      </c>
      <c r="AV69" s="161">
        <f>'Housing benefits'!AV37</f>
        <v>588.97799999999972</v>
      </c>
      <c r="AW69" s="161">
        <f>'Housing benefits'!AW37</f>
        <v>783.39700000000119</v>
      </c>
      <c r="AX69" s="161">
        <f>'Housing benefits'!AX37</f>
        <v>876.75761116881586</v>
      </c>
      <c r="AY69" s="161">
        <f>'Housing benefits'!AY37</f>
        <v>1079.4106882910114</v>
      </c>
      <c r="AZ69" s="161">
        <f>'Housing benefits'!AZ37</f>
        <v>1216.4408100213277</v>
      </c>
      <c r="BA69" s="161">
        <f>'Housing benefits'!BA37</f>
        <v>1277.9795461451065</v>
      </c>
      <c r="BB69" s="161">
        <f>'Housing benefits'!BB37</f>
        <v>1181.8701801279974</v>
      </c>
      <c r="BC69" s="161">
        <f>'Housing benefits'!BC37</f>
        <v>992.02728649103301</v>
      </c>
      <c r="BD69" s="161">
        <f>'Housing benefits'!BD37</f>
        <v>934.39317727625121</v>
      </c>
      <c r="BE69" s="161">
        <f>'Housing benefits'!BE37</f>
        <v>920.78722401502739</v>
      </c>
      <c r="BF69" s="161">
        <f>'Housing benefits'!BF37</f>
        <v>937.11675053717931</v>
      </c>
      <c r="BG69" s="161">
        <f>'Housing benefits'!BG37</f>
        <v>981.1484059417445</v>
      </c>
      <c r="BH69" s="161">
        <f>'Housing benefits'!BH37</f>
        <v>1088.6496584511015</v>
      </c>
      <c r="BI69" s="161">
        <f>'Housing benefits'!BI37</f>
        <v>1208.6779101513739</v>
      </c>
      <c r="BJ69" s="161">
        <f>'Housing benefits'!BJ37</f>
        <v>1296.5004743209502</v>
      </c>
      <c r="BK69" s="161">
        <f>'Housing benefits'!BK37</f>
        <v>1565.8659750252277</v>
      </c>
      <c r="BL69" s="245">
        <f>SUM('Housing benefits'!BL23:BL24,'Housing benefits'!BL26:BL27,'Housing benefits'!BL29)</f>
        <v>2818.731593208101</v>
      </c>
      <c r="BM69" s="161">
        <f>SUM('Housing benefits'!BM23:BM24,'Housing benefits'!BM26:BM27,'Housing benefits'!BM29)</f>
        <v>3647.6743165754906</v>
      </c>
      <c r="BN69" s="161">
        <f>SUM('Housing benefits'!BN23:BN24,'Housing benefits'!BN26:BN27,'Housing benefits'!BN29)</f>
        <v>4498.9811767903993</v>
      </c>
      <c r="BO69" s="161">
        <f>SUM('Housing benefits'!BO23:BO24,'Housing benefits'!BO26:BO27,'Housing benefits'!BO29)</f>
        <v>5198.4137954447706</v>
      </c>
      <c r="BP69" s="161">
        <f>SUM('Housing benefits'!BP23:BP24,'Housing benefits'!BP26:BP27,'Housing benefits'!BP29)</f>
        <v>5745.7969890804134</v>
      </c>
      <c r="BQ69" s="161">
        <f>SUM('Housing benefits'!BQ23:BQ24,'Housing benefits'!BQ26:BQ27,'Housing benefits'!BQ29)</f>
        <v>6332.7591456479722</v>
      </c>
      <c r="BR69" s="161">
        <f>SUM('Housing benefits'!BR23:BR24,'Housing benefits'!BR26:BR27,'Housing benefits'!BR29)</f>
        <v>6843.2627978360115</v>
      </c>
      <c r="BS69" s="161">
        <f>SUM('Housing benefits'!BS23:BS24,'Housing benefits'!BS26:BS27,'Housing benefits'!BS29)</f>
        <v>7079.7382658913511</v>
      </c>
      <c r="BT69" s="161">
        <f>SUM('Housing benefits'!BT23:BT24,'Housing benefits'!BT26:BT27,'Housing benefits'!BT29)</f>
        <v>6880.7027897061271</v>
      </c>
      <c r="BU69" s="161">
        <f>SUM('Housing benefits'!BU23:BU24,'Housing benefits'!BU26:BU27,'Housing benefits'!BU29)</f>
        <v>6438.9995473936051</v>
      </c>
      <c r="BV69" s="161">
        <f>SUM('Housing benefits'!BV23:BV24,'Housing benefits'!BV26:BV27,'Housing benefits'!BV29)</f>
        <v>5992.526321567233</v>
      </c>
      <c r="BW69" s="161">
        <f>SUM('Housing benefits'!BW23:BW24,'Housing benefits'!BW26:BW27,'Housing benefits'!BW29)</f>
        <v>5343.3369481576328</v>
      </c>
      <c r="BX69" s="161">
        <f>SUM('Housing benefits'!BX23:BX24,'Housing benefits'!BX26:BX27,'Housing benefits'!BX29)</f>
        <v>4973.7164624725883</v>
      </c>
      <c r="BY69" s="161">
        <f>SUM('Housing benefits'!BY23:BY24,'Housing benefits'!BY26:BY27,'Housing benefits'!BY29)</f>
        <v>4540.8054823777138</v>
      </c>
      <c r="BZ69" s="161">
        <f>SUM('Housing benefits'!BZ23:BZ24,'Housing benefits'!BZ26:BZ27,'Housing benefits'!BZ29)</f>
        <v>4348.1164743167747</v>
      </c>
      <c r="CA69" s="161">
        <f>SUM('Housing benefits'!CA23:CA24,'Housing benefits'!CA26:CA27,'Housing benefits'!CA29)</f>
        <v>4352.3020454713769</v>
      </c>
      <c r="CB69" s="161">
        <f>SUM('Housing benefits'!CB23:CB24,'Housing benefits'!CB26:CB27,'Housing benefits'!CB29)</f>
        <v>3099.2449701251899</v>
      </c>
      <c r="CC69" s="161">
        <f>SUM('Housing benefits'!CC23:CC24,'Housing benefits'!CC26:CC27,'Housing benefits'!CC29)</f>
        <v>1664.6385824536069</v>
      </c>
      <c r="CD69" s="161">
        <f>SUM('Housing benefits'!CD23:CD24,'Housing benefits'!CD26:CD27,'Housing benefits'!CD29)</f>
        <v>1823.4764476007927</v>
      </c>
      <c r="CE69" s="161">
        <f>SUM('Housing benefits'!CE23:CE24,'Housing benefits'!CE26:CE27,'Housing benefits'!CE29)</f>
        <v>1924.0217427809353</v>
      </c>
      <c r="CF69" s="162">
        <f>SUM('Housing benefits'!CF23:CF24,'Housing benefits'!CF26:CF27,'Housing benefits'!CF29)</f>
        <v>2037.6605754161567</v>
      </c>
    </row>
    <row r="70" spans="1:84" ht="26.25" customHeight="1" x14ac:dyDescent="0.35">
      <c r="A70" s="155"/>
      <c r="B70" s="61" t="s">
        <v>449</v>
      </c>
      <c r="AH70" s="161">
        <f>'Housing benefits'!AH30</f>
        <v>320.9395900106818</v>
      </c>
      <c r="AI70" s="161">
        <f>'Housing benefits'!AI30</f>
        <v>352.75813604081998</v>
      </c>
      <c r="AJ70" s="161">
        <f>'Housing benefits'!AJ30</f>
        <v>455.35323341022615</v>
      </c>
      <c r="AK70" s="161">
        <f>'Housing benefits'!AK30</f>
        <v>736.40552867942881</v>
      </c>
      <c r="AL70" s="161">
        <f>'Housing benefits'!AL30</f>
        <v>946.35929177961918</v>
      </c>
      <c r="AM70" s="161">
        <f>'Housing benefits'!AM30</f>
        <v>1119.0866247744702</v>
      </c>
      <c r="AN70" s="161">
        <f>'Housing benefits'!AN30</f>
        <v>1260.4022225303984</v>
      </c>
      <c r="AO70" s="161">
        <f>'Housing benefits'!AO30</f>
        <v>1413.4558865030046</v>
      </c>
      <c r="AP70" s="161">
        <f>'Housing benefits'!AP30</f>
        <v>1518.3915054319073</v>
      </c>
      <c r="AQ70" s="161">
        <f>'Housing benefits'!AQ30</f>
        <v>1572.8116400781266</v>
      </c>
      <c r="AR70" s="161">
        <f>'Housing benefits'!AR30</f>
        <v>1819.8820000000001</v>
      </c>
      <c r="AS70" s="161">
        <f>'Housing benefits'!AS30</f>
        <v>2044.9829999999999</v>
      </c>
      <c r="AT70" s="161">
        <f>'Housing benefits'!AT30</f>
        <v>2323.52</v>
      </c>
      <c r="AU70" s="161">
        <f>'Housing benefits'!AU30</f>
        <v>2573.1280000000002</v>
      </c>
      <c r="AV70" s="161">
        <f>'Housing benefits'!AV30</f>
        <v>2807.8249999999998</v>
      </c>
      <c r="AW70" s="161">
        <f>'Housing benefits'!AW30</f>
        <v>3189.0050000000001</v>
      </c>
      <c r="AX70" s="161">
        <f>'Housing benefits'!AX30</f>
        <v>3402.2148963971672</v>
      </c>
      <c r="AY70" s="161">
        <f>'Housing benefits'!AY30</f>
        <v>3614.8473488867526</v>
      </c>
      <c r="AZ70" s="161">
        <f>'Housing benefits'!AZ30</f>
        <v>3751.9206727282358</v>
      </c>
      <c r="BA70" s="161">
        <f>'Housing benefits'!BA30</f>
        <v>3788.0146137757624</v>
      </c>
      <c r="BB70" s="161">
        <f>'Housing benefits'!BB30</f>
        <v>3851.7417929521921</v>
      </c>
      <c r="BC70" s="161">
        <f>'Housing benefits'!BC30</f>
        <v>3997.2728888889624</v>
      </c>
      <c r="BD70" s="161">
        <f>'Housing benefits'!BD30</f>
        <v>4207.3417317175063</v>
      </c>
      <c r="BE70" s="161">
        <f>'Housing benefits'!BE30</f>
        <v>4458.6120397296809</v>
      </c>
      <c r="BF70" s="161">
        <f>'Housing benefits'!BF30</f>
        <v>4782.8062827579006</v>
      </c>
      <c r="BG70" s="161">
        <f>'Housing benefits'!BG30</f>
        <v>4439.9426964228405</v>
      </c>
      <c r="BH70" s="161">
        <f>'Housing benefits'!BH30</f>
        <v>4548.4601171225586</v>
      </c>
      <c r="BI70" s="161">
        <f>'Housing benefits'!BI30</f>
        <v>4563.9384927414358</v>
      </c>
      <c r="BJ70" s="161">
        <f>'Housing benefits'!BJ30</f>
        <v>4861.4789099542368</v>
      </c>
      <c r="BK70" s="161">
        <f>'Housing benefits'!BK30</f>
        <v>4923.6027084858815</v>
      </c>
      <c r="BL70" s="161">
        <f>'Housing benefits'!BL30</f>
        <v>5503.9442212258709</v>
      </c>
      <c r="BM70" s="161">
        <f>'Housing benefits'!BM30</f>
        <v>5762.4397376097304</v>
      </c>
      <c r="BN70" s="161">
        <f>'Housing benefits'!BN30</f>
        <v>5948.9797621593234</v>
      </c>
      <c r="BO70" s="161">
        <f>'Housing benefits'!BO30</f>
        <v>6241.622946717006</v>
      </c>
      <c r="BP70" s="161">
        <f>'Housing benefits'!BP30</f>
        <v>6427.139962759471</v>
      </c>
      <c r="BQ70" s="161">
        <f>'Housing benefits'!BQ30</f>
        <v>6544.0581409153201</v>
      </c>
      <c r="BR70" s="161">
        <f>'Housing benefits'!BR30</f>
        <v>6578.0549409279665</v>
      </c>
      <c r="BS70" s="161">
        <f>'Housing benefits'!BS30</f>
        <v>6527.4880116677159</v>
      </c>
      <c r="BT70" s="161">
        <f>'Housing benefits'!BT30</f>
        <v>6329.2889150000001</v>
      </c>
      <c r="BU70" s="161">
        <f>'Housing benefits'!BU30</f>
        <v>6088.1434402404884</v>
      </c>
      <c r="BV70" s="161">
        <f>'Housing benefits'!BV30</f>
        <v>5834.4756976856261</v>
      </c>
      <c r="BW70" s="161">
        <f>'Housing benefits'!BW30</f>
        <v>5764.5872541995759</v>
      </c>
      <c r="BX70" s="161">
        <f>'Housing benefits'!BX30</f>
        <v>5766.2510478545228</v>
      </c>
      <c r="BY70" s="161">
        <f>'Housing benefits'!BY30</f>
        <v>5690.3929603690958</v>
      </c>
      <c r="BZ70" s="161">
        <f>'Housing benefits'!BZ30</f>
        <v>5890.0821823973192</v>
      </c>
      <c r="CA70" s="161">
        <f>'Housing benefits'!CA30</f>
        <v>6140.142095397312</v>
      </c>
      <c r="CB70" s="161">
        <f>'Housing benefits'!CB30</f>
        <v>6723.7571600580022</v>
      </c>
      <c r="CC70" s="161">
        <f>'Housing benefits'!CC30</f>
        <v>6776.2232830602134</v>
      </c>
      <c r="CD70" s="161">
        <f>'Housing benefits'!CD30</f>
        <v>6780.1577765436405</v>
      </c>
      <c r="CE70" s="161">
        <f>'Housing benefits'!CE30</f>
        <v>6610.018000478567</v>
      </c>
      <c r="CF70" s="162">
        <f>'Housing benefits'!CF30</f>
        <v>6561.4008795751497</v>
      </c>
    </row>
    <row r="71" spans="1:84" x14ac:dyDescent="0.35">
      <c r="A71" s="155"/>
      <c r="B71" s="61" t="s">
        <v>426</v>
      </c>
      <c r="AH71" s="161">
        <f>'Housing benefits'!AH31</f>
        <v>400.06040998931815</v>
      </c>
      <c r="AI71" s="161">
        <f>'Housing benefits'!AI31</f>
        <v>440.24186395917997</v>
      </c>
      <c r="AJ71" s="161">
        <f>'Housing benefits'!AJ31</f>
        <v>568.64676658977396</v>
      </c>
      <c r="AK71" s="161">
        <f>'Housing benefits'!AK31</f>
        <v>919.19447132057121</v>
      </c>
      <c r="AL71" s="161">
        <f>'Housing benefits'!AL31</f>
        <v>1181.6407082203809</v>
      </c>
      <c r="AM71" s="161">
        <f>'Housing benefits'!AM31</f>
        <v>1396.9133752255298</v>
      </c>
      <c r="AN71" s="161">
        <f>'Housing benefits'!AN31</f>
        <v>1572.5977774696016</v>
      </c>
      <c r="AO71" s="161">
        <f>'Housing benefits'!AO31</f>
        <v>1763.5441134969951</v>
      </c>
      <c r="AP71" s="161">
        <f>'Housing benefits'!AP31</f>
        <v>1896.6084945680932</v>
      </c>
      <c r="AQ71" s="161">
        <f>'Housing benefits'!AQ31</f>
        <v>1963.1883599218736</v>
      </c>
      <c r="AR71" s="161">
        <f>'Housing benefits'!AR31</f>
        <v>1903.5669999999996</v>
      </c>
      <c r="AS71" s="161">
        <f>'Housing benefits'!AS31</f>
        <v>2187.5540000000001</v>
      </c>
      <c r="AT71" s="161">
        <f>'Housing benefits'!AT31</f>
        <v>2771.8209999999999</v>
      </c>
      <c r="AU71" s="161">
        <f>'Housing benefits'!AU31</f>
        <v>3785.5240000000008</v>
      </c>
      <c r="AV71" s="161">
        <f>'Housing benefits'!AV31</f>
        <v>5004.2709999999997</v>
      </c>
      <c r="AW71" s="161">
        <f>'Housing benefits'!AW31</f>
        <v>6027.8400000000011</v>
      </c>
      <c r="AX71" s="161">
        <f>'Housing benefits'!AX31</f>
        <v>6701.0210236028324</v>
      </c>
      <c r="AY71" s="161">
        <f>'Housing benefits'!AY31</f>
        <v>7259.8193451132465</v>
      </c>
      <c r="AZ71" s="161">
        <f>'Housing benefits'!AZ31</f>
        <v>7627.8412922717607</v>
      </c>
      <c r="BA71" s="161">
        <f>'Housing benefits'!BA31</f>
        <v>7388.3815092242394</v>
      </c>
      <c r="BB71" s="161">
        <f>'Housing benefits'!BB31</f>
        <v>7213.0624270478074</v>
      </c>
      <c r="BC71" s="161">
        <f>'Housing benefits'!BC31</f>
        <v>7066.8309277856351</v>
      </c>
      <c r="BD71" s="161">
        <f>'Housing benefits'!BD31</f>
        <v>6955.0272430824934</v>
      </c>
      <c r="BE71" s="161">
        <f>'Housing benefits'!BE31</f>
        <v>7130.0830912703177</v>
      </c>
      <c r="BF71" s="161">
        <f>'Housing benefits'!BF31</f>
        <v>7853.4141332420995</v>
      </c>
      <c r="BG71" s="161">
        <f>'Housing benefits'!BG31</f>
        <v>7907.4304242871603</v>
      </c>
      <c r="BH71" s="161">
        <f>'Housing benefits'!BH31</f>
        <v>8609.1099443174389</v>
      </c>
      <c r="BI71" s="161">
        <f>'Housing benefits'!BI31</f>
        <v>9364.2666422585644</v>
      </c>
      <c r="BJ71" s="161">
        <f>'Housing benefits'!BJ31</f>
        <v>9979.0686760457666</v>
      </c>
      <c r="BK71" s="161">
        <f>'Housing benefits'!BK31</f>
        <v>10808.197886514117</v>
      </c>
      <c r="BL71" s="161">
        <f>'Housing benefits'!BL31</f>
        <v>11599.496940774132</v>
      </c>
      <c r="BM71" s="161">
        <f>'Housing benefits'!BM31</f>
        <v>14226.791440390265</v>
      </c>
      <c r="BN71" s="161">
        <f>'Housing benefits'!BN31</f>
        <v>15478.01053884067</v>
      </c>
      <c r="BO71" s="161">
        <f>'Housing benefits'!BO31</f>
        <v>16578.667176283001</v>
      </c>
      <c r="BP71" s="161">
        <f>'Housing benefits'!BP31</f>
        <v>17472.491649240532</v>
      </c>
      <c r="BQ71" s="161">
        <f>'Housing benefits'!BQ31</f>
        <v>17625.749532084679</v>
      </c>
      <c r="BR71" s="161">
        <f>'Housing benefits'!BR31</f>
        <v>17738.510614072031</v>
      </c>
      <c r="BS71" s="161">
        <f>'Housing benefits'!BS31</f>
        <v>17716.225635332288</v>
      </c>
      <c r="BT71" s="161">
        <f>'Housing benefits'!BT31</f>
        <v>17111.31100400001</v>
      </c>
      <c r="BU71" s="161">
        <f>'Housing benefits'!BU31</f>
        <v>16213.076773759509</v>
      </c>
      <c r="BV71" s="161">
        <f>'Housing benefits'!BV31</f>
        <v>14895.346253314372</v>
      </c>
      <c r="BW71" s="161">
        <f>'Housing benefits'!BW31</f>
        <v>12614.417210150652</v>
      </c>
      <c r="BX71" s="161">
        <f>'Housing benefits'!BX31</f>
        <v>11568.044655145477</v>
      </c>
      <c r="BY71" s="161">
        <f>'Housing benefits'!BY31</f>
        <v>10435.36452682639</v>
      </c>
      <c r="BZ71" s="161">
        <f>'Housing benefits'!BZ31</f>
        <v>9689.0704626740935</v>
      </c>
      <c r="CA71" s="161">
        <f>'Housing benefits'!CA31</f>
        <v>9347.4879150445613</v>
      </c>
      <c r="CB71" s="161">
        <f>'Housing benefits'!CB31</f>
        <v>7646.0254768749264</v>
      </c>
      <c r="CC71" s="161">
        <f>'Housing benefits'!CC31</f>
        <v>5608.0268179255127</v>
      </c>
      <c r="CD71" s="161">
        <f>'Housing benefits'!CD31</f>
        <v>5683.104767289984</v>
      </c>
      <c r="CE71" s="161">
        <f>'Housing benefits'!CE31</f>
        <v>5508.9044904037137</v>
      </c>
      <c r="CF71" s="162">
        <f>'Housing benefits'!CF31</f>
        <v>4644.7541538996929</v>
      </c>
    </row>
    <row r="72" spans="1:84" s="106" customFormat="1" x14ac:dyDescent="0.35">
      <c r="A72" s="172"/>
      <c r="B72" s="65" t="s">
        <v>214</v>
      </c>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43">
        <f>SUM(AH70:AH71)</f>
        <v>721</v>
      </c>
      <c r="AI72" s="43">
        <f t="shared" ref="AI72:BL72" si="15">SUM(AI70:AI71)</f>
        <v>793</v>
      </c>
      <c r="AJ72" s="43">
        <f t="shared" si="15"/>
        <v>1024</v>
      </c>
      <c r="AK72" s="43">
        <f t="shared" si="15"/>
        <v>1655.6</v>
      </c>
      <c r="AL72" s="43">
        <f t="shared" si="15"/>
        <v>2128</v>
      </c>
      <c r="AM72" s="43">
        <f t="shared" si="15"/>
        <v>2516</v>
      </c>
      <c r="AN72" s="43">
        <f t="shared" si="15"/>
        <v>2833</v>
      </c>
      <c r="AO72" s="43">
        <f t="shared" si="15"/>
        <v>3177</v>
      </c>
      <c r="AP72" s="43">
        <f t="shared" si="15"/>
        <v>3415.0000000000005</v>
      </c>
      <c r="AQ72" s="43">
        <f t="shared" si="15"/>
        <v>3536</v>
      </c>
      <c r="AR72" s="43">
        <f t="shared" si="15"/>
        <v>3723.4489999999996</v>
      </c>
      <c r="AS72" s="43">
        <f t="shared" si="15"/>
        <v>4232.5370000000003</v>
      </c>
      <c r="AT72" s="43">
        <f t="shared" si="15"/>
        <v>5095.3410000000003</v>
      </c>
      <c r="AU72" s="43">
        <f t="shared" si="15"/>
        <v>6358.652000000001</v>
      </c>
      <c r="AV72" s="43">
        <f t="shared" si="15"/>
        <v>7812.0959999999995</v>
      </c>
      <c r="AW72" s="43">
        <f t="shared" si="15"/>
        <v>9216.8450000000012</v>
      </c>
      <c r="AX72" s="43">
        <f t="shared" si="15"/>
        <v>10103.235919999999</v>
      </c>
      <c r="AY72" s="43">
        <f t="shared" si="15"/>
        <v>10874.666694</v>
      </c>
      <c r="AZ72" s="43">
        <f t="shared" si="15"/>
        <v>11379.761964999996</v>
      </c>
      <c r="BA72" s="43">
        <f t="shared" si="15"/>
        <v>11176.396123000002</v>
      </c>
      <c r="BB72" s="43">
        <f t="shared" si="15"/>
        <v>11064.80422</v>
      </c>
      <c r="BC72" s="43">
        <f t="shared" si="15"/>
        <v>11064.103816674597</v>
      </c>
      <c r="BD72" s="43">
        <f t="shared" si="15"/>
        <v>11162.3689748</v>
      </c>
      <c r="BE72" s="43">
        <f t="shared" si="15"/>
        <v>11588.695130999999</v>
      </c>
      <c r="BF72" s="43">
        <f t="shared" si="15"/>
        <v>12636.220416</v>
      </c>
      <c r="BG72" s="43">
        <f t="shared" si="15"/>
        <v>12347.373120710001</v>
      </c>
      <c r="BH72" s="43">
        <f t="shared" si="15"/>
        <v>13157.570061439998</v>
      </c>
      <c r="BI72" s="43">
        <f t="shared" si="15"/>
        <v>13928.205135</v>
      </c>
      <c r="BJ72" s="43">
        <f t="shared" si="15"/>
        <v>14840.547586000004</v>
      </c>
      <c r="BK72" s="43">
        <f t="shared" si="15"/>
        <v>15731.800594999999</v>
      </c>
      <c r="BL72" s="43">
        <f t="shared" si="15"/>
        <v>17103.441162000003</v>
      </c>
      <c r="BM72" s="43">
        <f t="shared" ref="BM72:CF72" si="16">BM71+BM70</f>
        <v>19989.231177999995</v>
      </c>
      <c r="BN72" s="43">
        <f t="shared" si="16"/>
        <v>21426.990300999994</v>
      </c>
      <c r="BO72" s="43">
        <f t="shared" si="16"/>
        <v>22820.290123000006</v>
      </c>
      <c r="BP72" s="43">
        <f t="shared" si="16"/>
        <v>23899.631612000005</v>
      </c>
      <c r="BQ72" s="43">
        <f t="shared" si="16"/>
        <v>24169.807672999999</v>
      </c>
      <c r="BR72" s="43">
        <f t="shared" si="16"/>
        <v>24316.565554999997</v>
      </c>
      <c r="BS72" s="43">
        <f t="shared" si="16"/>
        <v>24243.713647000004</v>
      </c>
      <c r="BT72" s="43">
        <f t="shared" si="16"/>
        <v>23440.599919000011</v>
      </c>
      <c r="BU72" s="43">
        <f t="shared" si="16"/>
        <v>22301.220213999997</v>
      </c>
      <c r="BV72" s="43">
        <f t="shared" si="16"/>
        <v>20729.821950999998</v>
      </c>
      <c r="BW72" s="43">
        <f t="shared" si="16"/>
        <v>18379.004464350226</v>
      </c>
      <c r="BX72" s="43">
        <f t="shared" si="16"/>
        <v>17334.295703</v>
      </c>
      <c r="BY72" s="43">
        <f t="shared" si="16"/>
        <v>16125.757487195486</v>
      </c>
      <c r="BZ72" s="43">
        <f t="shared" si="16"/>
        <v>15579.152645071412</v>
      </c>
      <c r="CA72" s="43">
        <f t="shared" si="16"/>
        <v>15487.630010441873</v>
      </c>
      <c r="CB72" s="43">
        <f t="shared" si="16"/>
        <v>14369.782636932929</v>
      </c>
      <c r="CC72" s="43">
        <f t="shared" si="16"/>
        <v>12384.250100985726</v>
      </c>
      <c r="CD72" s="43">
        <f t="shared" si="16"/>
        <v>12463.262543833625</v>
      </c>
      <c r="CE72" s="43">
        <f t="shared" si="16"/>
        <v>12118.92249088228</v>
      </c>
      <c r="CF72" s="44">
        <f t="shared" si="16"/>
        <v>11206.155033474843</v>
      </c>
    </row>
    <row r="73" spans="1:84" ht="26.25" customHeight="1" x14ac:dyDescent="0.35">
      <c r="A73" s="155"/>
      <c r="B73" s="65" t="s">
        <v>388</v>
      </c>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2"/>
    </row>
    <row r="74" spans="1:84" x14ac:dyDescent="0.35">
      <c r="A74" s="155"/>
      <c r="B74" s="59" t="s">
        <v>269</v>
      </c>
      <c r="AH74" s="161">
        <f t="shared" ref="AH74:CF74" si="17">SUM(AH75:AH76)</f>
        <v>0</v>
      </c>
      <c r="AI74" s="161">
        <f t="shared" si="17"/>
        <v>0</v>
      </c>
      <c r="AJ74" s="161">
        <f t="shared" si="17"/>
        <v>0</v>
      </c>
      <c r="AK74" s="161">
        <f t="shared" si="17"/>
        <v>0</v>
      </c>
      <c r="AL74" s="161">
        <f t="shared" si="17"/>
        <v>0</v>
      </c>
      <c r="AM74" s="161">
        <f t="shared" si="17"/>
        <v>0</v>
      </c>
      <c r="AN74" s="161">
        <f t="shared" si="17"/>
        <v>0</v>
      </c>
      <c r="AO74" s="161">
        <f t="shared" si="17"/>
        <v>0</v>
      </c>
      <c r="AP74" s="161">
        <f t="shared" si="17"/>
        <v>0</v>
      </c>
      <c r="AQ74" s="161">
        <f t="shared" si="17"/>
        <v>0</v>
      </c>
      <c r="AR74" s="161">
        <f t="shared" si="17"/>
        <v>0</v>
      </c>
      <c r="AS74" s="161">
        <f t="shared" si="17"/>
        <v>0</v>
      </c>
      <c r="AT74" s="161">
        <f t="shared" si="17"/>
        <v>0</v>
      </c>
      <c r="AU74" s="161">
        <f t="shared" si="17"/>
        <v>0</v>
      </c>
      <c r="AV74" s="161">
        <f t="shared" si="17"/>
        <v>0</v>
      </c>
      <c r="AW74" s="161">
        <f t="shared" si="17"/>
        <v>0</v>
      </c>
      <c r="AX74" s="161">
        <f t="shared" si="17"/>
        <v>0</v>
      </c>
      <c r="AY74" s="161">
        <f t="shared" si="17"/>
        <v>0</v>
      </c>
      <c r="AZ74" s="161">
        <f t="shared" si="17"/>
        <v>0</v>
      </c>
      <c r="BA74" s="161">
        <f t="shared" si="17"/>
        <v>0</v>
      </c>
      <c r="BB74" s="161">
        <f t="shared" si="17"/>
        <v>0</v>
      </c>
      <c r="BC74" s="161">
        <f t="shared" si="17"/>
        <v>0</v>
      </c>
      <c r="BD74" s="161">
        <f t="shared" si="17"/>
        <v>0</v>
      </c>
      <c r="BE74" s="161">
        <f t="shared" si="17"/>
        <v>0</v>
      </c>
      <c r="BF74" s="161">
        <f t="shared" si="17"/>
        <v>0</v>
      </c>
      <c r="BG74" s="161">
        <f t="shared" si="17"/>
        <v>0</v>
      </c>
      <c r="BH74" s="161">
        <f t="shared" si="17"/>
        <v>0</v>
      </c>
      <c r="BI74" s="161">
        <f t="shared" si="17"/>
        <v>0</v>
      </c>
      <c r="BJ74" s="161">
        <f t="shared" si="17"/>
        <v>3.4359999999999999</v>
      </c>
      <c r="BK74" s="161">
        <f t="shared" si="17"/>
        <v>3.99</v>
      </c>
      <c r="BL74" s="161">
        <f t="shared" si="17"/>
        <v>211.09399999999999</v>
      </c>
      <c r="BM74" s="161">
        <f t="shared" si="17"/>
        <v>298.26100000000002</v>
      </c>
      <c r="BN74" s="161">
        <f t="shared" si="17"/>
        <v>435.41003044000001</v>
      </c>
      <c r="BO74" s="161">
        <f t="shared" si="17"/>
        <v>128.72999999999999</v>
      </c>
      <c r="BP74" s="161">
        <f t="shared" si="17"/>
        <v>141.73699999999999</v>
      </c>
      <c r="BQ74" s="161">
        <f t="shared" si="17"/>
        <v>8.4069999999999965</v>
      </c>
      <c r="BR74" s="161">
        <f t="shared" si="17"/>
        <v>11.036000000000001</v>
      </c>
      <c r="BS74" s="161">
        <f t="shared" si="17"/>
        <v>3.7847469900000021</v>
      </c>
      <c r="BT74" s="161">
        <f t="shared" si="17"/>
        <v>3.1778794199999973</v>
      </c>
      <c r="BU74" s="161">
        <f t="shared" si="17"/>
        <v>114.2644971</v>
      </c>
      <c r="BV74" s="161">
        <f t="shared" si="17"/>
        <v>26.955252089999995</v>
      </c>
      <c r="BW74" s="161">
        <f t="shared" si="17"/>
        <v>0.22715072999999977</v>
      </c>
      <c r="BX74" s="161">
        <f t="shared" si="17"/>
        <v>98.735709329999992</v>
      </c>
      <c r="BY74" s="161">
        <f t="shared" si="17"/>
        <v>0.41659862000000003</v>
      </c>
      <c r="BZ74" s="161">
        <f t="shared" si="17"/>
        <v>139.73607573999999</v>
      </c>
      <c r="CA74" s="161">
        <f t="shared" si="17"/>
        <v>38.230864964166827</v>
      </c>
      <c r="CB74" s="161">
        <f t="shared" si="17"/>
        <v>33.89421652402693</v>
      </c>
      <c r="CC74" s="161">
        <f t="shared" si="17"/>
        <v>33.894216524026923</v>
      </c>
      <c r="CD74" s="161">
        <f t="shared" si="17"/>
        <v>33.894216524026923</v>
      </c>
      <c r="CE74" s="161">
        <f t="shared" si="17"/>
        <v>33.894216524026923</v>
      </c>
      <c r="CF74" s="162">
        <f t="shared" si="17"/>
        <v>33.894216524026923</v>
      </c>
    </row>
    <row r="75" spans="1:84" x14ac:dyDescent="0.35">
      <c r="A75" s="155"/>
      <c r="B75" s="203" t="s">
        <v>450</v>
      </c>
      <c r="AH75" s="161">
        <f>'Table 2a'!AH85</f>
        <v>0</v>
      </c>
      <c r="AI75" s="161">
        <f>'Table 2a'!AI85</f>
        <v>0</v>
      </c>
      <c r="AJ75" s="161">
        <f>'Table 2a'!AJ85</f>
        <v>0</v>
      </c>
      <c r="AK75" s="161">
        <f>'Table 2a'!AK85</f>
        <v>0</v>
      </c>
      <c r="AL75" s="161">
        <f>'Table 2a'!AL85</f>
        <v>0</v>
      </c>
      <c r="AM75" s="161">
        <f>'Table 2a'!AM85</f>
        <v>0</v>
      </c>
      <c r="AN75" s="161">
        <f>'Table 2a'!AN85</f>
        <v>0</v>
      </c>
      <c r="AO75" s="161">
        <f>'Table 2a'!AO85</f>
        <v>0</v>
      </c>
      <c r="AP75" s="161">
        <f>'Table 2a'!AP85</f>
        <v>0</v>
      </c>
      <c r="AQ75" s="161">
        <f>'Table 2a'!AQ85</f>
        <v>0</v>
      </c>
      <c r="AR75" s="161">
        <f>'Table 2a'!AR85</f>
        <v>0</v>
      </c>
      <c r="AS75" s="161">
        <f>'Table 2a'!AS85</f>
        <v>0</v>
      </c>
      <c r="AT75" s="161">
        <f>'Table 2a'!AT85</f>
        <v>0</v>
      </c>
      <c r="AU75" s="161">
        <f>'Table 2a'!AU85</f>
        <v>0</v>
      </c>
      <c r="AV75" s="161">
        <f>'Table 2a'!AV85</f>
        <v>0</v>
      </c>
      <c r="AW75" s="161">
        <f>'Table 2a'!AW85</f>
        <v>0</v>
      </c>
      <c r="AX75" s="161">
        <f>'Table 2a'!AX85</f>
        <v>0</v>
      </c>
      <c r="AY75" s="161">
        <f>'Table 2a'!AY85</f>
        <v>0</v>
      </c>
      <c r="AZ75" s="161">
        <f>'Table 2a'!AZ85</f>
        <v>0</v>
      </c>
      <c r="BA75" s="161">
        <f>'Table 2a'!BA85</f>
        <v>0</v>
      </c>
      <c r="BB75" s="161">
        <f>'Table 2a'!BB85</f>
        <v>0</v>
      </c>
      <c r="BC75" s="161">
        <f>'Table 2a'!BC85</f>
        <v>0</v>
      </c>
      <c r="BD75" s="161">
        <f>'Table 2a'!BD85</f>
        <v>0</v>
      </c>
      <c r="BE75" s="161">
        <f>'Table 2a'!BE85</f>
        <v>0</v>
      </c>
      <c r="BF75" s="161">
        <f>'Table 2a'!BF85</f>
        <v>0</v>
      </c>
      <c r="BG75" s="161">
        <f>'Table 2a'!BG85</f>
        <v>0</v>
      </c>
      <c r="BH75" s="161">
        <f>'Table 2a'!BH85</f>
        <v>0</v>
      </c>
      <c r="BI75" s="161">
        <f>'Table 2a'!BI85</f>
        <v>0</v>
      </c>
      <c r="BJ75" s="161">
        <f>'Table 2a'!BJ85</f>
        <v>2.3854757613040265</v>
      </c>
      <c r="BK75" s="161">
        <f>'Table 2a'!BK85</f>
        <v>2.7799798323037712</v>
      </c>
      <c r="BL75" s="161">
        <f>'Table 2a'!BL85</f>
        <v>145.43650100833483</v>
      </c>
      <c r="BM75" s="161">
        <f>'Table 2a'!BM85</f>
        <v>193.92315446943357</v>
      </c>
      <c r="BN75" s="161">
        <f>'Table 2a'!BN85</f>
        <v>266.81067065860327</v>
      </c>
      <c r="BO75" s="161">
        <f>'Table 2a'!BO85</f>
        <v>77.89376230618096</v>
      </c>
      <c r="BP75" s="161">
        <f>'Table 2a'!BP85</f>
        <v>83.761185046642368</v>
      </c>
      <c r="BQ75" s="161">
        <f>'Table 2a'!BQ85</f>
        <v>4.8547000187328013</v>
      </c>
      <c r="BR75" s="161">
        <f>'Table 2a'!BR85</f>
        <v>6.144183842691306</v>
      </c>
      <c r="BS75" s="161">
        <f>'Table 2a'!BS85</f>
        <v>1.8738021637673685</v>
      </c>
      <c r="BT75" s="161">
        <f>'Table 2a'!BT85</f>
        <v>1.5587465546696961</v>
      </c>
      <c r="BU75" s="161">
        <f>'Table 2a'!BU85</f>
        <v>54.094519769972067</v>
      </c>
      <c r="BV75" s="161">
        <f>'Table 2a'!BV85</f>
        <v>20.090436254533998</v>
      </c>
      <c r="BW75" s="161">
        <f>'Table 2a'!BW85</f>
        <v>9.7350312857142074E-2</v>
      </c>
      <c r="BX75" s="161">
        <f>'Table 2a'!BX85</f>
        <v>34.684445434036235</v>
      </c>
      <c r="BY75" s="161">
        <f>'Table 2a'!BY85</f>
        <v>0.15308136350412035</v>
      </c>
      <c r="BZ75" s="161">
        <f>'Table 2a'!BZ85</f>
        <v>45.36404054085245</v>
      </c>
      <c r="CA75" s="161">
        <f>'Table 2a'!CA85</f>
        <v>14.358422247122864</v>
      </c>
      <c r="CB75" s="161">
        <f>'Table 2a'!CB85</f>
        <v>12.729700807018963</v>
      </c>
      <c r="CC75" s="161">
        <f>'Table 2a'!CC85</f>
        <v>12.729700807018963</v>
      </c>
      <c r="CD75" s="161">
        <f>'Table 2a'!CD85</f>
        <v>12.729700807018963</v>
      </c>
      <c r="CE75" s="161">
        <f>'Table 2a'!CE85</f>
        <v>12.729700807018963</v>
      </c>
      <c r="CF75" s="162">
        <f>'Table 2a'!CF85</f>
        <v>12.729700807018963</v>
      </c>
    </row>
    <row r="76" spans="1:84" x14ac:dyDescent="0.35">
      <c r="A76" s="155"/>
      <c r="B76" s="203" t="s">
        <v>451</v>
      </c>
      <c r="AH76" s="161">
        <f>'Table 2a'!AH28</f>
        <v>0</v>
      </c>
      <c r="AI76" s="161">
        <f>'Table 2a'!AI28</f>
        <v>0</v>
      </c>
      <c r="AJ76" s="161">
        <f>'Table 2a'!AJ28</f>
        <v>0</v>
      </c>
      <c r="AK76" s="161">
        <f>'Table 2a'!AK28</f>
        <v>0</v>
      </c>
      <c r="AL76" s="161">
        <f>'Table 2a'!AL28</f>
        <v>0</v>
      </c>
      <c r="AM76" s="161">
        <f>'Table 2a'!AM28</f>
        <v>0</v>
      </c>
      <c r="AN76" s="161">
        <f>'Table 2a'!AN28</f>
        <v>0</v>
      </c>
      <c r="AO76" s="161">
        <f>'Table 2a'!AO28</f>
        <v>0</v>
      </c>
      <c r="AP76" s="161">
        <f>'Table 2a'!AP28</f>
        <v>0</v>
      </c>
      <c r="AQ76" s="161">
        <f>'Table 2a'!AQ28</f>
        <v>0</v>
      </c>
      <c r="AR76" s="161">
        <f>'Table 2a'!AR28</f>
        <v>0</v>
      </c>
      <c r="AS76" s="161">
        <f>'Table 2a'!AS28</f>
        <v>0</v>
      </c>
      <c r="AT76" s="161">
        <f>'Table 2a'!AT28</f>
        <v>0</v>
      </c>
      <c r="AU76" s="161">
        <f>'Table 2a'!AU28</f>
        <v>0</v>
      </c>
      <c r="AV76" s="161">
        <f>'Table 2a'!AV28</f>
        <v>0</v>
      </c>
      <c r="AW76" s="161">
        <f>'Table 2a'!AW28</f>
        <v>0</v>
      </c>
      <c r="AX76" s="161">
        <f>'Table 2a'!AX28</f>
        <v>0</v>
      </c>
      <c r="AY76" s="161">
        <f>'Table 2a'!AY28</f>
        <v>0</v>
      </c>
      <c r="AZ76" s="161">
        <f>'Table 2a'!AZ28</f>
        <v>0</v>
      </c>
      <c r="BA76" s="161">
        <f>'Table 2a'!BA28</f>
        <v>0</v>
      </c>
      <c r="BB76" s="161">
        <f>'Table 2a'!BB28</f>
        <v>0</v>
      </c>
      <c r="BC76" s="161">
        <f>'Table 2a'!BC28</f>
        <v>0</v>
      </c>
      <c r="BD76" s="161">
        <f>'Table 2a'!BD28</f>
        <v>0</v>
      </c>
      <c r="BE76" s="161">
        <f>'Table 2a'!BE28</f>
        <v>0</v>
      </c>
      <c r="BF76" s="161">
        <f>'Table 2a'!BF28</f>
        <v>0</v>
      </c>
      <c r="BG76" s="161">
        <f>'Table 2a'!BG28</f>
        <v>0</v>
      </c>
      <c r="BH76" s="161">
        <f>'Table 2a'!BH28</f>
        <v>0</v>
      </c>
      <c r="BI76" s="161">
        <f>'Table 2a'!BI28</f>
        <v>0</v>
      </c>
      <c r="BJ76" s="161">
        <f>'Table 2a'!BJ28</f>
        <v>1.0505242386959734</v>
      </c>
      <c r="BK76" s="161">
        <f>'Table 2a'!BK28</f>
        <v>1.210020167696229</v>
      </c>
      <c r="BL76" s="161">
        <f>'Table 2a'!BL28</f>
        <v>65.657498991665165</v>
      </c>
      <c r="BM76" s="161">
        <f>'Table 2a'!BM28</f>
        <v>104.33784553056645</v>
      </c>
      <c r="BN76" s="161">
        <f>'Table 2a'!BN28</f>
        <v>168.59935978139674</v>
      </c>
      <c r="BO76" s="161">
        <f>'Table 2a'!BO28</f>
        <v>50.836237693819029</v>
      </c>
      <c r="BP76" s="161">
        <f>'Table 2a'!BP28</f>
        <v>57.975814953357627</v>
      </c>
      <c r="BQ76" s="161">
        <f>'Table 2a'!BQ28</f>
        <v>3.5522999812671952</v>
      </c>
      <c r="BR76" s="161">
        <f>'Table 2a'!BR28</f>
        <v>4.8918161573086953</v>
      </c>
      <c r="BS76" s="161">
        <f>'Table 2a'!BS28</f>
        <v>1.9109448262326334</v>
      </c>
      <c r="BT76" s="161">
        <f>'Table 2a'!BT28</f>
        <v>1.6191328653303012</v>
      </c>
      <c r="BU76" s="161">
        <f>'Table 2a'!BU28</f>
        <v>60.169977330027926</v>
      </c>
      <c r="BV76" s="161">
        <f>'Table 2a'!BV28</f>
        <v>6.8648158354659987</v>
      </c>
      <c r="BW76" s="161">
        <f>'Table 2a'!BW28</f>
        <v>0.1298004171428577</v>
      </c>
      <c r="BX76" s="161">
        <f>'Table 2a'!BX28</f>
        <v>64.051263895963757</v>
      </c>
      <c r="BY76" s="161">
        <f>'Table 2a'!BY28</f>
        <v>0.26351725649587965</v>
      </c>
      <c r="BZ76" s="161">
        <f>'Table 2a'!BZ28</f>
        <v>94.372035199147533</v>
      </c>
      <c r="CA76" s="161">
        <f>'Table 2a'!CA28</f>
        <v>23.872442717043967</v>
      </c>
      <c r="CB76" s="161">
        <f>'Table 2a'!CB28</f>
        <v>21.164515717007969</v>
      </c>
      <c r="CC76" s="161">
        <f>'Table 2a'!CC28</f>
        <v>21.164515717007962</v>
      </c>
      <c r="CD76" s="161">
        <f>'Table 2a'!CD28</f>
        <v>21.164515717007962</v>
      </c>
      <c r="CE76" s="161">
        <f>'Table 2a'!CE28</f>
        <v>21.164515717007962</v>
      </c>
      <c r="CF76" s="162">
        <f>'Table 2a'!CF28</f>
        <v>21.164515717007962</v>
      </c>
    </row>
    <row r="77" spans="1:84" x14ac:dyDescent="0.35">
      <c r="A77" s="155"/>
      <c r="B77" s="59" t="s">
        <v>274</v>
      </c>
      <c r="AH77" s="161">
        <f>'Table 1a'!AH18</f>
        <v>0</v>
      </c>
      <c r="AI77" s="161">
        <f>'Table 1a'!AI18</f>
        <v>0</v>
      </c>
      <c r="AJ77" s="161">
        <f>'Table 1a'!AJ18</f>
        <v>0</v>
      </c>
      <c r="AK77" s="161">
        <f>'Table 1a'!AK18</f>
        <v>0</v>
      </c>
      <c r="AL77" s="161">
        <f>'Table 1a'!AL18</f>
        <v>0</v>
      </c>
      <c r="AM77" s="161">
        <f>'Table 1a'!AM18</f>
        <v>0</v>
      </c>
      <c r="AN77" s="161">
        <f>'Table 1a'!AN18</f>
        <v>0</v>
      </c>
      <c r="AO77" s="161">
        <f>'Table 1a'!AO18</f>
        <v>0</v>
      </c>
      <c r="AP77" s="161">
        <f>'Table 1a'!AP18</f>
        <v>0</v>
      </c>
      <c r="AQ77" s="161">
        <f>'Table 1a'!AQ18</f>
        <v>0</v>
      </c>
      <c r="AR77" s="161">
        <f>'Table 1a'!AR18</f>
        <v>0</v>
      </c>
      <c r="AS77" s="161">
        <f>'Table 1a'!AS18</f>
        <v>0</v>
      </c>
      <c r="AT77" s="161">
        <f>'Table 1a'!AT18</f>
        <v>0</v>
      </c>
      <c r="AU77" s="161">
        <f>'Table 1a'!AU18</f>
        <v>0</v>
      </c>
      <c r="AV77" s="161">
        <f>'Table 1a'!AV18</f>
        <v>0</v>
      </c>
      <c r="AW77" s="161">
        <f>'Table 1a'!AW18</f>
        <v>0</v>
      </c>
      <c r="AX77" s="161">
        <f>'Table 1a'!AX18</f>
        <v>0</v>
      </c>
      <c r="AY77" s="161">
        <f>'Table 1a'!AY18</f>
        <v>0</v>
      </c>
      <c r="AZ77" s="161">
        <f>'Table 1a'!AZ18</f>
        <v>0</v>
      </c>
      <c r="BA77" s="161">
        <f>'Table 1a'!BA18</f>
        <v>0</v>
      </c>
      <c r="BB77" s="161">
        <f>'Table 1a'!BB18</f>
        <v>0</v>
      </c>
      <c r="BC77" s="161">
        <f>'Table 1a'!BC18</f>
        <v>0</v>
      </c>
      <c r="BD77" s="161">
        <f>'Table 1a'!BD18</f>
        <v>0</v>
      </c>
      <c r="BE77" s="161">
        <f>'Table 1a'!BE18</f>
        <v>6.8540000000000001</v>
      </c>
      <c r="BF77" s="161">
        <f>'Table 1a'!BF18</f>
        <v>13.107519600000002</v>
      </c>
      <c r="BG77" s="161">
        <f>'Table 1a'!BG18</f>
        <v>14.986460219999998</v>
      </c>
      <c r="BH77" s="161">
        <f>'Table 1a'!BH18</f>
        <v>16.622024122071426</v>
      </c>
      <c r="BI77" s="161">
        <f>'Table 1a'!BI18</f>
        <v>17.693564299999998</v>
      </c>
      <c r="BJ77" s="161">
        <f>'Table 1a'!BJ18</f>
        <v>19.498030839999998</v>
      </c>
      <c r="BK77" s="161">
        <f>'Table 1a'!BK18</f>
        <v>20.507303</v>
      </c>
      <c r="BL77" s="161">
        <f>'Table 1a'!BL18</f>
        <v>21.180479929999997</v>
      </c>
      <c r="BM77" s="161">
        <f>'Table 1a'!BM18</f>
        <v>21.798681950000002</v>
      </c>
      <c r="BN77" s="161">
        <f>'Table 1a'!BN18</f>
        <v>21.362664119999998</v>
      </c>
      <c r="BO77" s="161">
        <f>'Table 1a'!BO18</f>
        <v>22.339751259999996</v>
      </c>
      <c r="BP77" s="161">
        <f>'Table 1a'!BP18</f>
        <v>56.572572000000001</v>
      </c>
      <c r="BQ77" s="161">
        <f>'Table 1a'!BQ18</f>
        <v>147.69367399999999</v>
      </c>
      <c r="BR77" s="161">
        <f>'Table 1a'!BR18</f>
        <v>148.66278700000001</v>
      </c>
      <c r="BS77" s="161">
        <f>'Table 1a'!BS18</f>
        <v>112.29069</v>
      </c>
      <c r="BT77" s="161">
        <f>'Table 1a'!BT18</f>
        <v>131.32171600000001</v>
      </c>
      <c r="BU77" s="161">
        <f>'Table 1a'!BU18</f>
        <v>163.743438</v>
      </c>
      <c r="BV77" s="161">
        <f>'Table 1a'!BV18</f>
        <v>151.43220199999999</v>
      </c>
      <c r="BW77" s="161">
        <f>'Table 1a'!BW18</f>
        <v>132.03679</v>
      </c>
      <c r="BX77" s="161">
        <f>'Table 1a'!BX18</f>
        <v>171.42592500000001</v>
      </c>
      <c r="BY77" s="161">
        <f>'Table 1a'!BY18</f>
        <v>141.535426</v>
      </c>
      <c r="BZ77" s="161">
        <f>'Table 1a'!BZ18</f>
        <v>111.211405</v>
      </c>
      <c r="CA77" s="161">
        <f>'Table 1a'!CA18</f>
        <v>0</v>
      </c>
      <c r="CB77" s="161">
        <f>'Table 1a'!CB18</f>
        <v>0</v>
      </c>
      <c r="CC77" s="161">
        <f>'Table 1a'!CC18</f>
        <v>0</v>
      </c>
      <c r="CD77" s="161">
        <f>'Table 1a'!CD18</f>
        <v>0</v>
      </c>
      <c r="CE77" s="161">
        <f>'Table 1a'!CE18</f>
        <v>0</v>
      </c>
      <c r="CF77" s="162">
        <f>'Table 1a'!CF18</f>
        <v>0</v>
      </c>
    </row>
    <row r="78" spans="1:84" x14ac:dyDescent="0.35">
      <c r="A78" s="155"/>
      <c r="B78" s="59" t="s">
        <v>280</v>
      </c>
      <c r="AH78" s="161">
        <f t="shared" ref="AH78:CF78" si="18">SUM(AH79:AH80)</f>
        <v>0</v>
      </c>
      <c r="AI78" s="161">
        <f t="shared" si="18"/>
        <v>0</v>
      </c>
      <c r="AJ78" s="161">
        <f t="shared" si="18"/>
        <v>0</v>
      </c>
      <c r="AK78" s="161">
        <f t="shared" si="18"/>
        <v>0</v>
      </c>
      <c r="AL78" s="161">
        <f t="shared" si="18"/>
        <v>0</v>
      </c>
      <c r="AM78" s="161">
        <f t="shared" si="18"/>
        <v>0</v>
      </c>
      <c r="AN78" s="161">
        <f t="shared" si="18"/>
        <v>0</v>
      </c>
      <c r="AO78" s="161">
        <f t="shared" si="18"/>
        <v>0</v>
      </c>
      <c r="AP78" s="161">
        <f t="shared" si="18"/>
        <v>0</v>
      </c>
      <c r="AQ78" s="161">
        <f t="shared" si="18"/>
        <v>0</v>
      </c>
      <c r="AR78" s="161">
        <f t="shared" si="18"/>
        <v>0</v>
      </c>
      <c r="AS78" s="161">
        <f t="shared" si="18"/>
        <v>0</v>
      </c>
      <c r="AT78" s="161">
        <f t="shared" si="18"/>
        <v>0</v>
      </c>
      <c r="AU78" s="161">
        <f t="shared" si="18"/>
        <v>0</v>
      </c>
      <c r="AV78" s="161">
        <f t="shared" si="18"/>
        <v>0</v>
      </c>
      <c r="AW78" s="161">
        <f t="shared" si="18"/>
        <v>0</v>
      </c>
      <c r="AX78" s="161">
        <f t="shared" si="18"/>
        <v>0</v>
      </c>
      <c r="AY78" s="161">
        <f t="shared" si="18"/>
        <v>0</v>
      </c>
      <c r="AZ78" s="161">
        <f t="shared" si="18"/>
        <v>0</v>
      </c>
      <c r="BA78" s="161">
        <f t="shared" si="18"/>
        <v>0</v>
      </c>
      <c r="BB78" s="161">
        <f t="shared" si="18"/>
        <v>0</v>
      </c>
      <c r="BC78" s="161">
        <f t="shared" si="18"/>
        <v>0</v>
      </c>
      <c r="BD78" s="161">
        <f t="shared" si="18"/>
        <v>0</v>
      </c>
      <c r="BE78" s="161">
        <f t="shared" si="18"/>
        <v>0</v>
      </c>
      <c r="BF78" s="161">
        <f t="shared" si="18"/>
        <v>0</v>
      </c>
      <c r="BG78" s="161">
        <f t="shared" si="18"/>
        <v>0</v>
      </c>
      <c r="BH78" s="161">
        <f t="shared" si="18"/>
        <v>0</v>
      </c>
      <c r="BI78" s="161">
        <f t="shared" si="18"/>
        <v>0</v>
      </c>
      <c r="BJ78" s="161">
        <f t="shared" si="18"/>
        <v>46.637999999999998</v>
      </c>
      <c r="BK78" s="161">
        <f t="shared" si="18"/>
        <v>46.658999999999999</v>
      </c>
      <c r="BL78" s="161">
        <f t="shared" si="18"/>
        <v>50.039000000000001</v>
      </c>
      <c r="BM78" s="161">
        <f t="shared" si="18"/>
        <v>47.561</v>
      </c>
      <c r="BN78" s="161">
        <f t="shared" si="18"/>
        <v>44.601999999999997</v>
      </c>
      <c r="BO78" s="161">
        <f t="shared" si="18"/>
        <v>46.558457389804701</v>
      </c>
      <c r="BP78" s="161">
        <f t="shared" si="18"/>
        <v>43.945999999999998</v>
      </c>
      <c r="BQ78" s="161">
        <f t="shared" si="18"/>
        <v>44.098999999999997</v>
      </c>
      <c r="BR78" s="161">
        <f t="shared" si="18"/>
        <v>44.164999999999999</v>
      </c>
      <c r="BS78" s="161">
        <f t="shared" si="18"/>
        <v>39.841999999999999</v>
      </c>
      <c r="BT78" s="161">
        <f t="shared" si="18"/>
        <v>38.499000000000002</v>
      </c>
      <c r="BU78" s="161">
        <f t="shared" si="18"/>
        <v>36.994</v>
      </c>
      <c r="BV78" s="161">
        <f t="shared" si="18"/>
        <v>44.322000000000003</v>
      </c>
      <c r="BW78" s="161">
        <f t="shared" si="18"/>
        <v>33.988</v>
      </c>
      <c r="BX78" s="161">
        <f t="shared" si="18"/>
        <v>62.020754029999992</v>
      </c>
      <c r="BY78" s="161">
        <f t="shared" si="18"/>
        <v>48.520351089999991</v>
      </c>
      <c r="BZ78" s="161">
        <f t="shared" si="18"/>
        <v>45.593648689999988</v>
      </c>
      <c r="CA78" s="161">
        <f t="shared" si="18"/>
        <v>48.365813211589227</v>
      </c>
      <c r="CB78" s="161">
        <f t="shared" si="18"/>
        <v>50.569630105938202</v>
      </c>
      <c r="CC78" s="161">
        <f t="shared" si="18"/>
        <v>50.018197461121552</v>
      </c>
      <c r="CD78" s="161">
        <f t="shared" si="18"/>
        <v>52.347950085145804</v>
      </c>
      <c r="CE78" s="161">
        <f t="shared" si="18"/>
        <v>52.933737499238248</v>
      </c>
      <c r="CF78" s="162">
        <f t="shared" si="18"/>
        <v>53.707344009309978</v>
      </c>
    </row>
    <row r="79" spans="1:84" x14ac:dyDescent="0.35">
      <c r="A79" s="155"/>
      <c r="B79" s="203" t="s">
        <v>450</v>
      </c>
      <c r="AH79" s="161">
        <f>'Table 2a'!AH90</f>
        <v>0</v>
      </c>
      <c r="AI79" s="161">
        <f>'Table 2a'!AI90</f>
        <v>0</v>
      </c>
      <c r="AJ79" s="161">
        <f>'Table 2a'!AJ90</f>
        <v>0</v>
      </c>
      <c r="AK79" s="161">
        <f>'Table 2a'!AK90</f>
        <v>0</v>
      </c>
      <c r="AL79" s="161">
        <f>'Table 2a'!AL90</f>
        <v>0</v>
      </c>
      <c r="AM79" s="161">
        <f>'Table 2a'!AM90</f>
        <v>0</v>
      </c>
      <c r="AN79" s="161">
        <f>'Table 2a'!AN90</f>
        <v>0</v>
      </c>
      <c r="AO79" s="161">
        <f>'Table 2a'!AO90</f>
        <v>0</v>
      </c>
      <c r="AP79" s="161">
        <f>'Table 2a'!AP90</f>
        <v>0</v>
      </c>
      <c r="AQ79" s="161">
        <f>'Table 2a'!AQ90</f>
        <v>0</v>
      </c>
      <c r="AR79" s="161">
        <f>'Table 2a'!AR90</f>
        <v>0</v>
      </c>
      <c r="AS79" s="161">
        <f>'Table 2a'!AS90</f>
        <v>0</v>
      </c>
      <c r="AT79" s="161">
        <f>'Table 2a'!AT90</f>
        <v>0</v>
      </c>
      <c r="AU79" s="161">
        <f>'Table 2a'!AU90</f>
        <v>0</v>
      </c>
      <c r="AV79" s="161">
        <f>'Table 2a'!AV90</f>
        <v>0</v>
      </c>
      <c r="AW79" s="161">
        <f>'Table 2a'!AW90</f>
        <v>0</v>
      </c>
      <c r="AX79" s="161">
        <f>'Table 2a'!AX90</f>
        <v>0</v>
      </c>
      <c r="AY79" s="161">
        <f>'Table 2a'!AY90</f>
        <v>0</v>
      </c>
      <c r="AZ79" s="161">
        <f>'Table 2a'!AZ90</f>
        <v>0</v>
      </c>
      <c r="BA79" s="161">
        <f>'Table 2a'!BA90</f>
        <v>0</v>
      </c>
      <c r="BB79" s="161">
        <f>'Table 2a'!BB90</f>
        <v>0</v>
      </c>
      <c r="BC79" s="161">
        <f>'Table 2a'!BC90</f>
        <v>0</v>
      </c>
      <c r="BD79" s="161">
        <f>'Table 2a'!BD90</f>
        <v>0</v>
      </c>
      <c r="BE79" s="161">
        <f>'Table 2a'!BE90</f>
        <v>0</v>
      </c>
      <c r="BF79" s="161">
        <f>'Table 2a'!BF90</f>
        <v>0</v>
      </c>
      <c r="BG79" s="161">
        <f>'Table 2a'!BG90</f>
        <v>0</v>
      </c>
      <c r="BH79" s="161">
        <f>'Table 2a'!BH90</f>
        <v>0</v>
      </c>
      <c r="BI79" s="161">
        <f>'Table 2a'!BI90</f>
        <v>0</v>
      </c>
      <c r="BJ79" s="161">
        <f>'Table 2a'!BJ90</f>
        <v>22.992533999999999</v>
      </c>
      <c r="BK79" s="161">
        <f>'Table 2a'!BK90</f>
        <v>22.396319999999999</v>
      </c>
      <c r="BL79" s="161">
        <f>'Table 2a'!BL90</f>
        <v>23.618407999999999</v>
      </c>
      <c r="BM79" s="161">
        <f>'Table 2a'!BM90</f>
        <v>22.115864999999999</v>
      </c>
      <c r="BN79" s="161">
        <f>'Table 2a'!BN90</f>
        <v>20.338511999999998</v>
      </c>
      <c r="BO79" s="161">
        <f>'Table 2a'!BO90</f>
        <v>21.323773484530555</v>
      </c>
      <c r="BP79" s="161">
        <f>'Table 2a'!BP90</f>
        <v>18.545211999999999</v>
      </c>
      <c r="BQ79" s="161">
        <f>'Table 2a'!BQ90</f>
        <v>17.904194</v>
      </c>
      <c r="BR79" s="161">
        <f>'Table 2a'!BR90</f>
        <v>16.738534999999999</v>
      </c>
      <c r="BS79" s="161">
        <f>'Table 2a'!BS90</f>
        <v>14.297962929999997</v>
      </c>
      <c r="BT79" s="161">
        <f>'Table 2a'!BT90</f>
        <v>13.080097299999998</v>
      </c>
      <c r="BU79" s="161">
        <f>'Table 2a'!BU90</f>
        <v>11.470037099999999</v>
      </c>
      <c r="BV79" s="161">
        <f>'Table 2a'!BV90</f>
        <v>12.475959119999999</v>
      </c>
      <c r="BW79" s="161">
        <f>'Table 2a'!BW90</f>
        <v>9.6425249466657483</v>
      </c>
      <c r="BX79" s="161">
        <f>'Table 2a'!BX90</f>
        <v>14.784030843881922</v>
      </c>
      <c r="BY79" s="161">
        <f>'Table 2a'!BY90</f>
        <v>11.565908513843006</v>
      </c>
      <c r="BZ79" s="161">
        <f>'Table 2a'!BZ90</f>
        <v>10.479592655181511</v>
      </c>
      <c r="CA79" s="161">
        <f>'Table 2a'!CA90</f>
        <v>11.355654193205471</v>
      </c>
      <c r="CB79" s="161">
        <f>'Table 2a'!CB90</f>
        <v>11.873081295028175</v>
      </c>
      <c r="CC79" s="161">
        <f>'Table 2a'!CC90</f>
        <v>11.743612192586163</v>
      </c>
      <c r="CD79" s="161">
        <f>'Table 2a'!CD90</f>
        <v>12.290607340551404</v>
      </c>
      <c r="CE79" s="161">
        <f>'Table 2a'!CE90</f>
        <v>12.428142489109019</v>
      </c>
      <c r="CF79" s="162">
        <f>'Table 2a'!CF90</f>
        <v>12.609775080947299</v>
      </c>
    </row>
    <row r="80" spans="1:84" x14ac:dyDescent="0.35">
      <c r="A80" s="155"/>
      <c r="B80" s="203" t="s">
        <v>451</v>
      </c>
      <c r="AH80" s="161">
        <f>'Table 2a'!AH38</f>
        <v>0</v>
      </c>
      <c r="AI80" s="161">
        <f>'Table 2a'!AI38</f>
        <v>0</v>
      </c>
      <c r="AJ80" s="161">
        <f>'Table 2a'!AJ38</f>
        <v>0</v>
      </c>
      <c r="AK80" s="161">
        <f>'Table 2a'!AK38</f>
        <v>0</v>
      </c>
      <c r="AL80" s="161">
        <f>'Table 2a'!AL38</f>
        <v>0</v>
      </c>
      <c r="AM80" s="161">
        <f>'Table 2a'!AM38</f>
        <v>0</v>
      </c>
      <c r="AN80" s="161">
        <f>'Table 2a'!AN38</f>
        <v>0</v>
      </c>
      <c r="AO80" s="161">
        <f>'Table 2a'!AO38</f>
        <v>0</v>
      </c>
      <c r="AP80" s="161">
        <f>'Table 2a'!AP38</f>
        <v>0</v>
      </c>
      <c r="AQ80" s="161">
        <f>'Table 2a'!AQ38</f>
        <v>0</v>
      </c>
      <c r="AR80" s="161">
        <f>'Table 2a'!AR38</f>
        <v>0</v>
      </c>
      <c r="AS80" s="161">
        <f>'Table 2a'!AS38</f>
        <v>0</v>
      </c>
      <c r="AT80" s="161">
        <f>'Table 2a'!AT38</f>
        <v>0</v>
      </c>
      <c r="AU80" s="161">
        <f>'Table 2a'!AU38</f>
        <v>0</v>
      </c>
      <c r="AV80" s="161">
        <f>'Table 2a'!AV38</f>
        <v>0</v>
      </c>
      <c r="AW80" s="161">
        <f>'Table 2a'!AW38</f>
        <v>0</v>
      </c>
      <c r="AX80" s="161">
        <f>'Table 2a'!AX38</f>
        <v>0</v>
      </c>
      <c r="AY80" s="161">
        <f>'Table 2a'!AY38</f>
        <v>0</v>
      </c>
      <c r="AZ80" s="161">
        <f>'Table 2a'!AZ38</f>
        <v>0</v>
      </c>
      <c r="BA80" s="161">
        <f>'Table 2a'!BA38</f>
        <v>0</v>
      </c>
      <c r="BB80" s="161">
        <f>'Table 2a'!BB38</f>
        <v>0</v>
      </c>
      <c r="BC80" s="161">
        <f>'Table 2a'!BC38</f>
        <v>0</v>
      </c>
      <c r="BD80" s="161">
        <f>'Table 2a'!BD38</f>
        <v>0</v>
      </c>
      <c r="BE80" s="161">
        <f>'Table 2a'!BE38</f>
        <v>0</v>
      </c>
      <c r="BF80" s="161">
        <f>'Table 2a'!BF38</f>
        <v>0</v>
      </c>
      <c r="BG80" s="161">
        <f>'Table 2a'!BG38</f>
        <v>0</v>
      </c>
      <c r="BH80" s="161">
        <f>'Table 2a'!BH38</f>
        <v>0</v>
      </c>
      <c r="BI80" s="161">
        <f>'Table 2a'!BI38</f>
        <v>0</v>
      </c>
      <c r="BJ80" s="161">
        <f>'Table 2a'!BJ38</f>
        <v>23.645465999999999</v>
      </c>
      <c r="BK80" s="161">
        <f>'Table 2a'!BK38</f>
        <v>24.26268</v>
      </c>
      <c r="BL80" s="161">
        <f>'Table 2a'!BL38</f>
        <v>26.420592000000003</v>
      </c>
      <c r="BM80" s="161">
        <f>'Table 2a'!BM38</f>
        <v>25.445135000000001</v>
      </c>
      <c r="BN80" s="161">
        <f>'Table 2a'!BN38</f>
        <v>24.263487999999999</v>
      </c>
      <c r="BO80" s="161">
        <f>'Table 2a'!BO38</f>
        <v>25.234683905274146</v>
      </c>
      <c r="BP80" s="161">
        <f>'Table 2a'!BP38</f>
        <v>25.400787999999999</v>
      </c>
      <c r="BQ80" s="161">
        <f>'Table 2a'!BQ38</f>
        <v>26.194805999999996</v>
      </c>
      <c r="BR80" s="161">
        <f>'Table 2a'!BR38</f>
        <v>27.426465</v>
      </c>
      <c r="BS80" s="161">
        <f>'Table 2a'!BS38</f>
        <v>25.544037070000002</v>
      </c>
      <c r="BT80" s="161">
        <f>'Table 2a'!BT38</f>
        <v>25.418902700000004</v>
      </c>
      <c r="BU80" s="161">
        <f>'Table 2a'!BU38</f>
        <v>25.523962900000001</v>
      </c>
      <c r="BV80" s="161">
        <f>'Table 2a'!BV38</f>
        <v>31.846040880000004</v>
      </c>
      <c r="BW80" s="161">
        <f>'Table 2a'!BW38</f>
        <v>24.345475053334251</v>
      </c>
      <c r="BX80" s="161">
        <f>'Table 2a'!BX38</f>
        <v>47.23672318611807</v>
      </c>
      <c r="BY80" s="161">
        <f>'Table 2a'!BY38</f>
        <v>36.954442576156985</v>
      </c>
      <c r="BZ80" s="161">
        <f>'Table 2a'!BZ38</f>
        <v>35.114056034818475</v>
      </c>
      <c r="CA80" s="161">
        <f>'Table 2a'!CA38</f>
        <v>37.01015901838376</v>
      </c>
      <c r="CB80" s="161">
        <f>'Table 2a'!CB38</f>
        <v>38.696548810910024</v>
      </c>
      <c r="CC80" s="161">
        <f>'Table 2a'!CC38</f>
        <v>38.27458526853539</v>
      </c>
      <c r="CD80" s="161">
        <f>'Table 2a'!CD38</f>
        <v>40.057342744594401</v>
      </c>
      <c r="CE80" s="161">
        <f>'Table 2a'!CE38</f>
        <v>40.505595010129227</v>
      </c>
      <c r="CF80" s="162">
        <f>'Table 2a'!CF38</f>
        <v>41.097568928362676</v>
      </c>
    </row>
    <row r="81" spans="1:87" x14ac:dyDescent="0.35">
      <c r="A81" s="155"/>
      <c r="B81" s="59" t="s">
        <v>287</v>
      </c>
      <c r="AH81" s="161">
        <f>'Table 1a'!AH33</f>
        <v>0</v>
      </c>
      <c r="AI81" s="161">
        <f>'Table 1a'!AI33</f>
        <v>0</v>
      </c>
      <c r="AJ81" s="161">
        <f>'Table 1a'!AJ33</f>
        <v>0</v>
      </c>
      <c r="AK81" s="161">
        <f>'Table 1a'!AK33</f>
        <v>0</v>
      </c>
      <c r="AL81" s="161">
        <f>'Table 1a'!AL33</f>
        <v>0</v>
      </c>
      <c r="AM81" s="161">
        <f>'Table 1a'!AM33</f>
        <v>0</v>
      </c>
      <c r="AN81" s="161">
        <f>'Table 1a'!AN33</f>
        <v>0</v>
      </c>
      <c r="AO81" s="161">
        <f>'Table 1a'!AO33</f>
        <v>0</v>
      </c>
      <c r="AP81" s="161">
        <f>'Table 1a'!AP33</f>
        <v>0</v>
      </c>
      <c r="AQ81" s="161">
        <f>'Table 1a'!AQ33</f>
        <v>0</v>
      </c>
      <c r="AR81" s="161">
        <f>'Table 1a'!AR33</f>
        <v>1.2749999999999999</v>
      </c>
      <c r="AS81" s="161">
        <f>'Table 1a'!AS33</f>
        <v>10.731</v>
      </c>
      <c r="AT81" s="161">
        <f>'Table 1a'!AT33</f>
        <v>24.417000000000002</v>
      </c>
      <c r="AU81" s="161">
        <f>'Table 1a'!AU33</f>
        <v>45.9</v>
      </c>
      <c r="AV81" s="161">
        <f>'Table 1a'!AV33</f>
        <v>86.460999999999999</v>
      </c>
      <c r="AW81" s="161">
        <f>'Table 1a'!AW33</f>
        <v>112.84399999999999</v>
      </c>
      <c r="AX81" s="161">
        <f>'Table 1a'!AX33</f>
        <v>101.313</v>
      </c>
      <c r="AY81" s="161">
        <f>'Table 1a'!AY33</f>
        <v>104.523</v>
      </c>
      <c r="AZ81" s="161">
        <f>'Table 1a'!AZ33</f>
        <v>109.417</v>
      </c>
      <c r="BA81" s="161">
        <f>'Table 1a'!BA33</f>
        <v>107.491</v>
      </c>
      <c r="BB81" s="161">
        <f>'Table 1a'!BB33</f>
        <v>112.054</v>
      </c>
      <c r="BC81" s="161">
        <f>'Table 1a'!BC33</f>
        <v>125.285</v>
      </c>
      <c r="BD81" s="161">
        <f>'Table 1a'!BD33</f>
        <v>132.35599999999999</v>
      </c>
      <c r="BE81" s="161">
        <f>'Table 1a'!BE33</f>
        <v>148.73699999999999</v>
      </c>
      <c r="BF81" s="161">
        <f>'Table 1a'!BF33</f>
        <v>168.34100000000001</v>
      </c>
      <c r="BG81" s="161">
        <f>'Table 1a'!BG33</f>
        <v>189.08099999999999</v>
      </c>
      <c r="BH81" s="161">
        <f>'Table 1a'!BH33</f>
        <v>209.41499999999999</v>
      </c>
      <c r="BI81" s="161">
        <f>'Table 1a'!BI33</f>
        <v>231.1134238570055</v>
      </c>
      <c r="BJ81" s="161">
        <f>'Table 1a'!BJ33</f>
        <v>259.31581324546704</v>
      </c>
      <c r="BK81" s="161">
        <f>'Table 1a'!BK33</f>
        <v>296.238</v>
      </c>
      <c r="BL81" s="161">
        <f>'Table 1a'!BL33</f>
        <v>324.96100000000001</v>
      </c>
      <c r="BM81" s="161">
        <f>'Table 1a'!BM33</f>
        <v>341.1</v>
      </c>
      <c r="BN81" s="161">
        <f>'Table 1a'!BN33</f>
        <v>349.83600000000001</v>
      </c>
      <c r="BO81" s="161">
        <f>'Table 1a'!BO33</f>
        <v>325.97800000000001</v>
      </c>
      <c r="BP81" s="161">
        <f>'Table 1a'!BP33</f>
        <v>304.01600000000002</v>
      </c>
      <c r="BQ81" s="161">
        <f>'Table 1a'!BQ33</f>
        <v>285.58</v>
      </c>
      <c r="BR81" s="161">
        <f>'Table 1a'!BR33</f>
        <v>271.61900000000003</v>
      </c>
      <c r="BS81" s="161">
        <f>'Table 1a'!BS33</f>
        <v>0</v>
      </c>
      <c r="BT81" s="161">
        <f>'Table 1a'!BT33</f>
        <v>0</v>
      </c>
      <c r="BU81" s="161">
        <f>'Table 1a'!BU33</f>
        <v>0</v>
      </c>
      <c r="BV81" s="161">
        <f>'Table 1a'!BV33</f>
        <v>0</v>
      </c>
      <c r="BW81" s="161">
        <f>'Table 1a'!BW33</f>
        <v>0</v>
      </c>
      <c r="BX81" s="161">
        <f>'Table 1a'!BX33</f>
        <v>0</v>
      </c>
      <c r="BY81" s="161">
        <f>'Table 1a'!BY33</f>
        <v>0</v>
      </c>
      <c r="BZ81" s="161">
        <f>'Table 1a'!BZ33</f>
        <v>0</v>
      </c>
      <c r="CA81" s="161">
        <f>'Table 1a'!CA33</f>
        <v>0</v>
      </c>
      <c r="CB81" s="161">
        <f>'Table 1a'!CB33</f>
        <v>0</v>
      </c>
      <c r="CC81" s="161">
        <f>'Table 1a'!CC33</f>
        <v>0</v>
      </c>
      <c r="CD81" s="161">
        <f>'Table 1a'!CD33</f>
        <v>0</v>
      </c>
      <c r="CE81" s="161">
        <f>'Table 1a'!CE33</f>
        <v>0</v>
      </c>
      <c r="CF81" s="162">
        <f>'Table 1a'!CF33</f>
        <v>0</v>
      </c>
    </row>
    <row r="82" spans="1:87" x14ac:dyDescent="0.35">
      <c r="A82" s="155"/>
      <c r="B82" s="59" t="s">
        <v>34</v>
      </c>
      <c r="AH82" s="161">
        <f>'Table 1a'!AH58</f>
        <v>0</v>
      </c>
      <c r="AI82" s="161">
        <f>'Table 1a'!AI58</f>
        <v>0</v>
      </c>
      <c r="AJ82" s="161">
        <f>'Table 1a'!AJ58</f>
        <v>0</v>
      </c>
      <c r="AK82" s="161">
        <f>'Table 1a'!AK58</f>
        <v>0</v>
      </c>
      <c r="AL82" s="161">
        <f>'Table 1a'!AL58</f>
        <v>0</v>
      </c>
      <c r="AM82" s="161">
        <f>'Table 1a'!AM58</f>
        <v>0</v>
      </c>
      <c r="AN82" s="161">
        <f>'Table 1a'!AN58</f>
        <v>0</v>
      </c>
      <c r="AO82" s="161">
        <f>'Table 1a'!AO58</f>
        <v>0</v>
      </c>
      <c r="AP82" s="161">
        <f>'Table 1a'!AP58</f>
        <v>0</v>
      </c>
      <c r="AQ82" s="161">
        <f>'Table 1a'!AQ58</f>
        <v>0</v>
      </c>
      <c r="AR82" s="161">
        <f>'Table 1a'!AR58</f>
        <v>118</v>
      </c>
      <c r="AS82" s="161">
        <f>'Table 1a'!AS58</f>
        <v>93</v>
      </c>
      <c r="AT82" s="161">
        <f>'Table 1a'!AT58</f>
        <v>98.4</v>
      </c>
      <c r="AU82" s="161">
        <f>'Table 1a'!AU58</f>
        <v>126.66799999999999</v>
      </c>
      <c r="AV82" s="161">
        <f>'Table 1a'!AV58</f>
        <v>127.428</v>
      </c>
      <c r="AW82" s="161">
        <f>'Table 1a'!AW58</f>
        <v>139.703</v>
      </c>
      <c r="AX82" s="161">
        <f>'Table 1a'!AX58</f>
        <v>134.45699999999999</v>
      </c>
      <c r="AY82" s="161">
        <f>'Table 1a'!AY58</f>
        <v>137.58500000000001</v>
      </c>
      <c r="AZ82" s="161">
        <f>'Table 1a'!AZ58</f>
        <v>134.505</v>
      </c>
      <c r="BA82" s="161">
        <f>'Table 1a'!BA58</f>
        <v>128.536</v>
      </c>
      <c r="BB82" s="161">
        <f>'Table 1a'!BB58</f>
        <v>142.53099999999998</v>
      </c>
      <c r="BC82" s="161">
        <f>'Table 1a'!BC58</f>
        <v>129.44200000000001</v>
      </c>
      <c r="BD82" s="161">
        <f>'Table 1a'!BD58</f>
        <v>126.22099999999999</v>
      </c>
      <c r="BE82" s="161">
        <f>'Table 1a'!BE58</f>
        <v>136</v>
      </c>
      <c r="BF82" s="161">
        <f>'Table 1a'!BF58</f>
        <v>135.53100000000001</v>
      </c>
      <c r="BG82" s="161">
        <f>'Table 1a'!BG58</f>
        <v>154.86799999999999</v>
      </c>
      <c r="BH82" s="161">
        <f>'Table 1a'!BH58</f>
        <v>160.81200000000001</v>
      </c>
      <c r="BI82" s="161">
        <f>'Table 1a'!BI58</f>
        <v>190.72200000000001</v>
      </c>
      <c r="BJ82" s="161">
        <f>'Table 1a'!BJ58</f>
        <v>272.476</v>
      </c>
      <c r="BK82" s="161">
        <f>'Table 1a'!BK58</f>
        <v>234.56</v>
      </c>
      <c r="BL82" s="161">
        <f>'Table 1a'!BL58</f>
        <v>217.55500000000001</v>
      </c>
      <c r="BM82" s="161">
        <f>'Table 1a'!BM58</f>
        <v>270.00200000000001</v>
      </c>
      <c r="BN82" s="161">
        <f>'Table 1a'!BN58</f>
        <v>273.28648482000006</v>
      </c>
      <c r="BO82" s="161">
        <f>'Table 1a'!BO58</f>
        <v>126.68199999999999</v>
      </c>
      <c r="BP82" s="161">
        <f>'Table 1a'!BP58</f>
        <v>96.879000000000005</v>
      </c>
      <c r="BQ82" s="161">
        <f>'Table 1a'!BQ58</f>
        <v>8.7829999999999995</v>
      </c>
      <c r="BR82" s="161">
        <f>'Table 1a'!BR58</f>
        <v>0</v>
      </c>
      <c r="BS82" s="161">
        <f>'Table 1a'!BS58</f>
        <v>0</v>
      </c>
      <c r="BT82" s="161">
        <f>'Table 1a'!BT58</f>
        <v>0</v>
      </c>
      <c r="BU82" s="161">
        <f>'Table 1a'!BU58</f>
        <v>0</v>
      </c>
      <c r="BV82" s="161">
        <f>'Table 1a'!BV58</f>
        <v>0</v>
      </c>
      <c r="BW82" s="161">
        <f>'Table 1a'!BW58</f>
        <v>0</v>
      </c>
      <c r="BX82" s="161">
        <f>'Table 1a'!BX58</f>
        <v>0</v>
      </c>
      <c r="BY82" s="161">
        <f>'Table 1a'!BY58</f>
        <v>0</v>
      </c>
      <c r="BZ82" s="161">
        <f>'Table 1a'!BZ58</f>
        <v>0</v>
      </c>
      <c r="CA82" s="161">
        <f>'Table 1a'!CA58</f>
        <v>0</v>
      </c>
      <c r="CB82" s="161">
        <f>'Table 1a'!CB58</f>
        <v>0</v>
      </c>
      <c r="CC82" s="161">
        <f>'Table 1a'!CC58</f>
        <v>0</v>
      </c>
      <c r="CD82" s="161">
        <f>'Table 1a'!CD58</f>
        <v>0</v>
      </c>
      <c r="CE82" s="161">
        <f>'Table 1a'!CE58</f>
        <v>0</v>
      </c>
      <c r="CF82" s="162">
        <f>'Table 1a'!CF58</f>
        <v>0</v>
      </c>
    </row>
    <row r="83" spans="1:87" x14ac:dyDescent="0.35">
      <c r="A83" s="155"/>
      <c r="B83" s="203" t="s">
        <v>450</v>
      </c>
      <c r="AH83" s="161">
        <f>'Table 2a'!AH110</f>
        <v>0</v>
      </c>
      <c r="AI83" s="161">
        <f>'Table 2a'!AI110</f>
        <v>0</v>
      </c>
      <c r="AJ83" s="161">
        <f>'Table 2a'!AJ110</f>
        <v>0</v>
      </c>
      <c r="AK83" s="161">
        <f>'Table 2a'!AK110</f>
        <v>0</v>
      </c>
      <c r="AL83" s="161">
        <f>'Table 2a'!AL110</f>
        <v>0</v>
      </c>
      <c r="AM83" s="161">
        <f>'Table 2a'!AM110</f>
        <v>0</v>
      </c>
      <c r="AN83" s="161">
        <f>'Table 2a'!AN110</f>
        <v>0</v>
      </c>
      <c r="AO83" s="161">
        <f>'Table 2a'!AO110</f>
        <v>0</v>
      </c>
      <c r="AP83" s="161">
        <f>'Table 2a'!AP110</f>
        <v>0</v>
      </c>
      <c r="AQ83" s="161">
        <f>'Table 2a'!AQ110</f>
        <v>0</v>
      </c>
      <c r="AR83" s="161">
        <f>'Table 2a'!AR110</f>
        <v>0</v>
      </c>
      <c r="AS83" s="161">
        <f>'Table 2a'!AS110</f>
        <v>0</v>
      </c>
      <c r="AT83" s="161">
        <f>'Table 2a'!AT110</f>
        <v>0</v>
      </c>
      <c r="AU83" s="161">
        <f>'Table 2a'!AU110</f>
        <v>0</v>
      </c>
      <c r="AV83" s="161">
        <f>'Table 2a'!AV110</f>
        <v>0</v>
      </c>
      <c r="AW83" s="161">
        <f>'Table 2a'!AW110</f>
        <v>0</v>
      </c>
      <c r="AX83" s="161">
        <f>'Table 2a'!AX110</f>
        <v>0</v>
      </c>
      <c r="AY83" s="161">
        <f>'Table 2a'!AY110</f>
        <v>0</v>
      </c>
      <c r="AZ83" s="161">
        <f>'Table 2a'!AZ110</f>
        <v>0</v>
      </c>
      <c r="BA83" s="161">
        <f>'Table 2a'!BA110</f>
        <v>0</v>
      </c>
      <c r="BB83" s="161">
        <f>'Table 2a'!BB110</f>
        <v>0</v>
      </c>
      <c r="BC83" s="161">
        <f>'Table 2a'!BC110</f>
        <v>0</v>
      </c>
      <c r="BD83" s="161">
        <f>'Table 2a'!BD110</f>
        <v>0</v>
      </c>
      <c r="BE83" s="161">
        <f>'Table 2a'!BE110</f>
        <v>0</v>
      </c>
      <c r="BF83" s="161">
        <f>'Table 2a'!BF110</f>
        <v>0</v>
      </c>
      <c r="BG83" s="161">
        <f>'Table 2a'!BG110</f>
        <v>0</v>
      </c>
      <c r="BH83" s="161">
        <f>'Table 2a'!BH110</f>
        <v>0</v>
      </c>
      <c r="BI83" s="161">
        <f>'Table 2a'!BI110</f>
        <v>0</v>
      </c>
      <c r="BJ83" s="161">
        <f>'Table 2a'!BJ110</f>
        <v>19.951376999999997</v>
      </c>
      <c r="BK83" s="161">
        <f>'Table 2a'!BK110</f>
        <v>17.527673000000004</v>
      </c>
      <c r="BL83" s="161">
        <f>'Table 2a'!BL110</f>
        <v>14.842842999999998</v>
      </c>
      <c r="BM83" s="161">
        <f>'Table 2a'!BM110</f>
        <v>15.344812999999997</v>
      </c>
      <c r="BN83" s="161">
        <f>'Table 2a'!BN110</f>
        <v>15.454585269990007</v>
      </c>
      <c r="BO83" s="161">
        <f>'Table 2a'!BO110</f>
        <v>9.8689252387300055</v>
      </c>
      <c r="BP83" s="161">
        <f>'Table 2a'!BP110</f>
        <v>8.0439209999999992</v>
      </c>
      <c r="BQ83" s="161">
        <f>'Table 2a'!BQ110</f>
        <v>0.56211199999999995</v>
      </c>
      <c r="BR83" s="161">
        <f>'Table 2a'!BR110</f>
        <v>0</v>
      </c>
      <c r="BS83" s="161">
        <f>'Table 2a'!BS110</f>
        <v>0</v>
      </c>
      <c r="BT83" s="161">
        <f>'Table 2a'!BT110</f>
        <v>0</v>
      </c>
      <c r="BU83" s="161">
        <f>'Table 2a'!BU110</f>
        <v>0</v>
      </c>
      <c r="BV83" s="161">
        <f>'Table 2a'!BV110</f>
        <v>0</v>
      </c>
      <c r="BW83" s="161">
        <f>'Table 2a'!BW110</f>
        <v>0</v>
      </c>
      <c r="BX83" s="161">
        <f>'Table 2a'!BX110</f>
        <v>0</v>
      </c>
      <c r="BY83" s="161">
        <f>'Table 2a'!BY110</f>
        <v>0</v>
      </c>
      <c r="BZ83" s="161">
        <f>'Table 2a'!BZ110</f>
        <v>0</v>
      </c>
      <c r="CA83" s="161">
        <f>'Table 2a'!CA110</f>
        <v>0</v>
      </c>
      <c r="CB83" s="161">
        <f>'Table 2a'!CB110</f>
        <v>0</v>
      </c>
      <c r="CC83" s="161">
        <f>'Table 2a'!CC110</f>
        <v>0</v>
      </c>
      <c r="CD83" s="161">
        <f>'Table 2a'!CD110</f>
        <v>0</v>
      </c>
      <c r="CE83" s="161">
        <f>'Table 2a'!CE110</f>
        <v>0</v>
      </c>
      <c r="CF83" s="162">
        <f>'Table 2a'!CF110</f>
        <v>0</v>
      </c>
    </row>
    <row r="84" spans="1:87" x14ac:dyDescent="0.35">
      <c r="A84" s="155"/>
      <c r="B84" s="203" t="s">
        <v>451</v>
      </c>
      <c r="AH84" s="161">
        <f>'Table 2a'!AH62</f>
        <v>0</v>
      </c>
      <c r="AI84" s="161">
        <f>'Table 2a'!AI62</f>
        <v>0</v>
      </c>
      <c r="AJ84" s="161">
        <f>'Table 2a'!AJ62</f>
        <v>0</v>
      </c>
      <c r="AK84" s="161">
        <f>'Table 2a'!AK62</f>
        <v>0</v>
      </c>
      <c r="AL84" s="161">
        <f>'Table 2a'!AL62</f>
        <v>0</v>
      </c>
      <c r="AM84" s="161">
        <f>'Table 2a'!AM62</f>
        <v>0</v>
      </c>
      <c r="AN84" s="161">
        <f>'Table 2a'!AN62</f>
        <v>0</v>
      </c>
      <c r="AO84" s="161">
        <f>'Table 2a'!AO62</f>
        <v>0</v>
      </c>
      <c r="AP84" s="161">
        <f>'Table 2a'!AP62</f>
        <v>0</v>
      </c>
      <c r="AQ84" s="161">
        <f>'Table 2a'!AQ62</f>
        <v>0</v>
      </c>
      <c r="AR84" s="161">
        <f>'Table 2a'!AR62</f>
        <v>0</v>
      </c>
      <c r="AS84" s="161">
        <f>'Table 2a'!AS62</f>
        <v>0</v>
      </c>
      <c r="AT84" s="161">
        <f>'Table 2a'!AT62</f>
        <v>0</v>
      </c>
      <c r="AU84" s="161">
        <f>'Table 2a'!AU62</f>
        <v>0</v>
      </c>
      <c r="AV84" s="161">
        <f>'Table 2a'!AV62</f>
        <v>0</v>
      </c>
      <c r="AW84" s="161">
        <f>'Table 2a'!AW62</f>
        <v>0</v>
      </c>
      <c r="AX84" s="161">
        <f>'Table 2a'!AX62</f>
        <v>0</v>
      </c>
      <c r="AY84" s="161">
        <f>'Table 2a'!AY62</f>
        <v>0</v>
      </c>
      <c r="AZ84" s="161">
        <f>'Table 2a'!AZ62</f>
        <v>0</v>
      </c>
      <c r="BA84" s="161">
        <f>'Table 2a'!BA62</f>
        <v>0</v>
      </c>
      <c r="BB84" s="161">
        <f>'Table 2a'!BB62</f>
        <v>0</v>
      </c>
      <c r="BC84" s="161">
        <f>'Table 2a'!BC62</f>
        <v>0</v>
      </c>
      <c r="BD84" s="161">
        <f>'Table 2a'!BD62</f>
        <v>0</v>
      </c>
      <c r="BE84" s="161">
        <f>'Table 2a'!BE62</f>
        <v>0</v>
      </c>
      <c r="BF84" s="161">
        <f>'Table 2a'!BF62</f>
        <v>0</v>
      </c>
      <c r="BG84" s="161">
        <f>'Table 2a'!BG62</f>
        <v>0</v>
      </c>
      <c r="BH84" s="161">
        <f>'Table 2a'!BH62</f>
        <v>0</v>
      </c>
      <c r="BI84" s="161">
        <f>'Table 2a'!BI62</f>
        <v>0</v>
      </c>
      <c r="BJ84" s="161">
        <f>'Table 2a'!BJ62</f>
        <v>252.52462299999999</v>
      </c>
      <c r="BK84" s="161">
        <f>'Table 2a'!BK62</f>
        <v>217.03232700000001</v>
      </c>
      <c r="BL84" s="161">
        <f>'Table 2a'!BL62</f>
        <v>202.71215699999999</v>
      </c>
      <c r="BM84" s="161">
        <f>'Table 2a'!BM62</f>
        <v>254.65718699999999</v>
      </c>
      <c r="BN84" s="161">
        <f>'Table 2a'!BN62</f>
        <v>257.83189955001012</v>
      </c>
      <c r="BO84" s="161">
        <f>'Table 2a'!BO62</f>
        <v>116.81307476126997</v>
      </c>
      <c r="BP84" s="161">
        <f>'Table 2a'!BP62</f>
        <v>88.835079000000007</v>
      </c>
      <c r="BQ84" s="161">
        <f>'Table 2a'!BQ62</f>
        <v>8.2208879999999986</v>
      </c>
      <c r="BR84" s="161">
        <f>'Table 2a'!BR62</f>
        <v>0</v>
      </c>
      <c r="BS84" s="161">
        <f>'Table 2a'!BS62</f>
        <v>0</v>
      </c>
      <c r="BT84" s="161">
        <f>'Table 2a'!BT62</f>
        <v>0</v>
      </c>
      <c r="BU84" s="161">
        <f>'Table 2a'!BU62</f>
        <v>0</v>
      </c>
      <c r="BV84" s="161">
        <f>'Table 2a'!BV62</f>
        <v>0</v>
      </c>
      <c r="BW84" s="161">
        <f>'Table 2a'!BW62</f>
        <v>0</v>
      </c>
      <c r="BX84" s="161">
        <f>'Table 2a'!BX62</f>
        <v>0</v>
      </c>
      <c r="BY84" s="161">
        <f>'Table 2a'!BY62</f>
        <v>0</v>
      </c>
      <c r="BZ84" s="161">
        <f>'Table 2a'!BZ62</f>
        <v>0</v>
      </c>
      <c r="CA84" s="161">
        <f>'Table 2a'!CA62</f>
        <v>0</v>
      </c>
      <c r="CB84" s="161">
        <f>'Table 2a'!CB62</f>
        <v>0</v>
      </c>
      <c r="CC84" s="161">
        <f>'Table 2a'!CC62</f>
        <v>0</v>
      </c>
      <c r="CD84" s="161">
        <f>'Table 2a'!CD62</f>
        <v>0</v>
      </c>
      <c r="CE84" s="161">
        <f>'Table 2a'!CE62</f>
        <v>0</v>
      </c>
      <c r="CF84" s="162">
        <f>'Table 2a'!CF62</f>
        <v>0</v>
      </c>
    </row>
    <row r="85" spans="1:87" x14ac:dyDescent="0.35">
      <c r="A85" s="155"/>
      <c r="B85" s="59" t="s">
        <v>314</v>
      </c>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v>0</v>
      </c>
      <c r="BT85" s="161">
        <v>0</v>
      </c>
      <c r="BU85" s="161">
        <v>0</v>
      </c>
      <c r="BV85" s="161">
        <v>6.3246354783961998</v>
      </c>
      <c r="BW85" s="161">
        <v>7.2606378499366624</v>
      </c>
      <c r="BX85" s="161">
        <v>0.44307884388463659</v>
      </c>
      <c r="BY85" s="161">
        <v>3.977999408192936</v>
      </c>
      <c r="BZ85" s="161">
        <v>3.7439869188945201</v>
      </c>
      <c r="CA85" s="161">
        <v>2.6769704247033146</v>
      </c>
      <c r="CB85" s="161">
        <v>0.73939169284067818</v>
      </c>
      <c r="CC85" s="161">
        <v>1.0043348055409487</v>
      </c>
      <c r="CD85" s="161">
        <v>1.3083851061525069</v>
      </c>
      <c r="CE85" s="161">
        <v>1.6634389768587052</v>
      </c>
      <c r="CF85" s="162">
        <v>1.7737656935635524</v>
      </c>
    </row>
    <row r="86" spans="1:87" x14ac:dyDescent="0.35">
      <c r="A86" s="155"/>
      <c r="B86" s="59" t="s">
        <v>315</v>
      </c>
      <c r="AH86" s="161">
        <f t="shared" ref="AH86:CF86" si="19">SUM(AH87:AH88)</f>
        <v>0</v>
      </c>
      <c r="AI86" s="161">
        <f t="shared" si="19"/>
        <v>0</v>
      </c>
      <c r="AJ86" s="161">
        <f t="shared" si="19"/>
        <v>0</v>
      </c>
      <c r="AK86" s="161">
        <f t="shared" si="19"/>
        <v>0</v>
      </c>
      <c r="AL86" s="161">
        <f t="shared" si="19"/>
        <v>0</v>
      </c>
      <c r="AM86" s="161">
        <f t="shared" si="19"/>
        <v>0</v>
      </c>
      <c r="AN86" s="161">
        <f t="shared" si="19"/>
        <v>0</v>
      </c>
      <c r="AO86" s="161">
        <f t="shared" si="19"/>
        <v>0</v>
      </c>
      <c r="AP86" s="161">
        <f t="shared" si="19"/>
        <v>0</v>
      </c>
      <c r="AQ86" s="161">
        <f t="shared" si="19"/>
        <v>0</v>
      </c>
      <c r="AR86" s="161">
        <f t="shared" si="19"/>
        <v>0</v>
      </c>
      <c r="AS86" s="161">
        <f t="shared" si="19"/>
        <v>0</v>
      </c>
      <c r="AT86" s="161">
        <f t="shared" si="19"/>
        <v>0</v>
      </c>
      <c r="AU86" s="161">
        <f t="shared" si="19"/>
        <v>0</v>
      </c>
      <c r="AV86" s="161">
        <f t="shared" si="19"/>
        <v>0</v>
      </c>
      <c r="AW86" s="161">
        <f t="shared" si="19"/>
        <v>0</v>
      </c>
      <c r="AX86" s="161">
        <f t="shared" si="19"/>
        <v>0</v>
      </c>
      <c r="AY86" s="161">
        <f t="shared" si="19"/>
        <v>0</v>
      </c>
      <c r="AZ86" s="161">
        <f t="shared" si="19"/>
        <v>0</v>
      </c>
      <c r="BA86" s="161">
        <f t="shared" si="19"/>
        <v>0</v>
      </c>
      <c r="BB86" s="161">
        <f t="shared" si="19"/>
        <v>0</v>
      </c>
      <c r="BC86" s="161">
        <f t="shared" si="19"/>
        <v>0</v>
      </c>
      <c r="BD86" s="161">
        <f t="shared" si="19"/>
        <v>0</v>
      </c>
      <c r="BE86" s="161">
        <f t="shared" si="19"/>
        <v>0</v>
      </c>
      <c r="BF86" s="161">
        <f t="shared" si="19"/>
        <v>0</v>
      </c>
      <c r="BG86" s="161">
        <f t="shared" si="19"/>
        <v>0</v>
      </c>
      <c r="BH86" s="161">
        <f t="shared" si="19"/>
        <v>0</v>
      </c>
      <c r="BI86" s="161">
        <f t="shared" si="19"/>
        <v>0</v>
      </c>
      <c r="BJ86" s="161">
        <f t="shared" si="19"/>
        <v>120.111</v>
      </c>
      <c r="BK86" s="161">
        <f t="shared" si="19"/>
        <v>123.071</v>
      </c>
      <c r="BL86" s="161">
        <f t="shared" si="19"/>
        <v>133.291</v>
      </c>
      <c r="BM86" s="161">
        <f t="shared" si="19"/>
        <v>138.81399999999999</v>
      </c>
      <c r="BN86" s="161">
        <f t="shared" si="19"/>
        <v>130.89869660000002</v>
      </c>
      <c r="BO86" s="161">
        <f t="shared" si="19"/>
        <v>46.04</v>
      </c>
      <c r="BP86" s="161">
        <f t="shared" si="19"/>
        <v>39.037999999999997</v>
      </c>
      <c r="BQ86" s="161">
        <f t="shared" si="19"/>
        <v>37.116999999999997</v>
      </c>
      <c r="BR86" s="161">
        <f t="shared" si="19"/>
        <v>33.851999999999997</v>
      </c>
      <c r="BS86" s="161">
        <f t="shared" si="19"/>
        <v>30.114000000000001</v>
      </c>
      <c r="BT86" s="161">
        <f t="shared" si="19"/>
        <v>27.888000000000002</v>
      </c>
      <c r="BU86" s="161">
        <f t="shared" si="19"/>
        <v>25.614000000000001</v>
      </c>
      <c r="BV86" s="161">
        <f t="shared" si="19"/>
        <v>24.831</v>
      </c>
      <c r="BW86" s="161">
        <f t="shared" si="19"/>
        <v>25.919</v>
      </c>
      <c r="BX86" s="161">
        <f t="shared" si="19"/>
        <v>27.905347539999973</v>
      </c>
      <c r="BY86" s="161">
        <f t="shared" si="19"/>
        <v>25.654237789999986</v>
      </c>
      <c r="BZ86" s="161">
        <f t="shared" si="19"/>
        <v>25.353212500000005</v>
      </c>
      <c r="CA86" s="161">
        <f t="shared" si="19"/>
        <v>22.909882030972508</v>
      </c>
      <c r="CB86" s="161">
        <f t="shared" si="19"/>
        <v>23.843227084767118</v>
      </c>
      <c r="CC86" s="161">
        <f t="shared" si="19"/>
        <v>22.307143023164528</v>
      </c>
      <c r="CD86" s="161">
        <f t="shared" si="19"/>
        <v>20.998575136151398</v>
      </c>
      <c r="CE86" s="161">
        <f t="shared" si="19"/>
        <v>20.801709441843869</v>
      </c>
      <c r="CF86" s="162">
        <f t="shared" si="19"/>
        <v>21.267009219388672</v>
      </c>
    </row>
    <row r="87" spans="1:87" x14ac:dyDescent="0.35">
      <c r="A87" s="155"/>
      <c r="B87" s="203" t="s">
        <v>450</v>
      </c>
      <c r="AH87" s="161">
        <f>'Table 2a'!AH122</f>
        <v>0</v>
      </c>
      <c r="AI87" s="161">
        <f>'Table 2a'!AI122</f>
        <v>0</v>
      </c>
      <c r="AJ87" s="161">
        <f>'Table 2a'!AJ122</f>
        <v>0</v>
      </c>
      <c r="AK87" s="161">
        <f>'Table 2a'!AK122</f>
        <v>0</v>
      </c>
      <c r="AL87" s="161">
        <f>'Table 2a'!AL122</f>
        <v>0</v>
      </c>
      <c r="AM87" s="161">
        <f>'Table 2a'!AM122</f>
        <v>0</v>
      </c>
      <c r="AN87" s="161">
        <f>'Table 2a'!AN122</f>
        <v>0</v>
      </c>
      <c r="AO87" s="161">
        <f>'Table 2a'!AO122</f>
        <v>0</v>
      </c>
      <c r="AP87" s="161">
        <f>'Table 2a'!AP122</f>
        <v>0</v>
      </c>
      <c r="AQ87" s="161">
        <f>'Table 2a'!AQ122</f>
        <v>0</v>
      </c>
      <c r="AR87" s="161">
        <f>'Table 2a'!AR122</f>
        <v>0</v>
      </c>
      <c r="AS87" s="161">
        <f>'Table 2a'!AS122</f>
        <v>0</v>
      </c>
      <c r="AT87" s="161">
        <f>'Table 2a'!AT122</f>
        <v>0</v>
      </c>
      <c r="AU87" s="161">
        <f>'Table 2a'!AU122</f>
        <v>0</v>
      </c>
      <c r="AV87" s="161">
        <f>'Table 2a'!AV122</f>
        <v>0</v>
      </c>
      <c r="AW87" s="161">
        <f>'Table 2a'!AW122</f>
        <v>0</v>
      </c>
      <c r="AX87" s="161">
        <f>'Table 2a'!AX122</f>
        <v>0</v>
      </c>
      <c r="AY87" s="161">
        <f>'Table 2a'!AY122</f>
        <v>0</v>
      </c>
      <c r="AZ87" s="161">
        <f>'Table 2a'!AZ122</f>
        <v>0</v>
      </c>
      <c r="BA87" s="161">
        <f>'Table 2a'!BA122</f>
        <v>0</v>
      </c>
      <c r="BB87" s="161">
        <f>'Table 2a'!BB122</f>
        <v>0</v>
      </c>
      <c r="BC87" s="161">
        <f>'Table 2a'!BC122</f>
        <v>0</v>
      </c>
      <c r="BD87" s="161">
        <f>'Table 2a'!BD122</f>
        <v>0</v>
      </c>
      <c r="BE87" s="161">
        <f>'Table 2a'!BE122</f>
        <v>0</v>
      </c>
      <c r="BF87" s="161">
        <f>'Table 2a'!BF122</f>
        <v>0</v>
      </c>
      <c r="BG87" s="161">
        <f>'Table 2a'!BG122</f>
        <v>0</v>
      </c>
      <c r="BH87" s="161">
        <f>'Table 2a'!BH122</f>
        <v>0</v>
      </c>
      <c r="BI87" s="161">
        <f>'Table 2a'!BI122</f>
        <v>0</v>
      </c>
      <c r="BJ87" s="161">
        <f>'Table 2a'!BJ122</f>
        <v>0.24022200000000002</v>
      </c>
      <c r="BK87" s="161">
        <f>'Table 2a'!BK122</f>
        <v>0</v>
      </c>
      <c r="BL87" s="161">
        <f>'Table 2a'!BL122</f>
        <v>0</v>
      </c>
      <c r="BM87" s="161">
        <f>'Table 2a'!BM122</f>
        <v>0</v>
      </c>
      <c r="BN87" s="161">
        <f>'Table 2a'!BN122</f>
        <v>0</v>
      </c>
      <c r="BO87" s="161">
        <f>'Table 2a'!BO122</f>
        <v>0</v>
      </c>
      <c r="BP87" s="161">
        <f>'Table 2a'!BP122</f>
        <v>0</v>
      </c>
      <c r="BQ87" s="161">
        <f>'Table 2a'!BQ122</f>
        <v>0</v>
      </c>
      <c r="BR87" s="161">
        <f>'Table 2a'!BR122</f>
        <v>0</v>
      </c>
      <c r="BS87" s="161">
        <f>'Table 2a'!BS122</f>
        <v>4.9999999999990052E-3</v>
      </c>
      <c r="BT87" s="161">
        <f>'Table 2a'!BT122</f>
        <v>7.5000000000002842E-3</v>
      </c>
      <c r="BU87" s="161">
        <f>'Table 2a'!BU122</f>
        <v>3.4999999999989484E-3</v>
      </c>
      <c r="BV87" s="161">
        <f>'Table 2a'!BV122</f>
        <v>4.0000000000013358E-3</v>
      </c>
      <c r="BW87" s="161">
        <f>'Table 2a'!BW122</f>
        <v>4.2251202216974093E-3</v>
      </c>
      <c r="BX87" s="161">
        <f>'Table 2a'!BX122</f>
        <v>2.214402566309559E-3</v>
      </c>
      <c r="BY87" s="161">
        <f>'Table 2a'!BY122</f>
        <v>2.0357678727158657E-3</v>
      </c>
      <c r="BZ87" s="161">
        <f>'Table 2a'!BZ122</f>
        <v>2.2345507227204378E-3</v>
      </c>
      <c r="CA87" s="161">
        <f>'Table 2a'!CA122</f>
        <v>1.9073460313977942E-3</v>
      </c>
      <c r="CB87" s="161">
        <f>'Table 2a'!CB122</f>
        <v>1.985051013984487E-3</v>
      </c>
      <c r="CC87" s="161">
        <f>'Table 2a'!CC122</f>
        <v>1.8571654214340687E-3</v>
      </c>
      <c r="CD87" s="161">
        <f>'Table 2a'!CD122</f>
        <v>1.7482215271471045E-3</v>
      </c>
      <c r="CE87" s="161">
        <f>'Table 2a'!CE122</f>
        <v>1.7318316129498947E-3</v>
      </c>
      <c r="CF87" s="162">
        <f>'Table 2a'!CF122</f>
        <v>1.770569816966421E-3</v>
      </c>
    </row>
    <row r="88" spans="1:87" x14ac:dyDescent="0.35">
      <c r="A88" s="155"/>
      <c r="B88" s="203" t="s">
        <v>451</v>
      </c>
      <c r="AH88" s="161">
        <f>'Table 2a'!AH66</f>
        <v>0</v>
      </c>
      <c r="AI88" s="161">
        <f>'Table 2a'!AI66</f>
        <v>0</v>
      </c>
      <c r="AJ88" s="161">
        <f>'Table 2a'!AJ66</f>
        <v>0</v>
      </c>
      <c r="AK88" s="161">
        <f>'Table 2a'!AK66</f>
        <v>0</v>
      </c>
      <c r="AL88" s="161">
        <f>'Table 2a'!AL66</f>
        <v>0</v>
      </c>
      <c r="AM88" s="161">
        <f>'Table 2a'!AM66</f>
        <v>0</v>
      </c>
      <c r="AN88" s="161">
        <f>'Table 2a'!AN66</f>
        <v>0</v>
      </c>
      <c r="AO88" s="161">
        <f>'Table 2a'!AO66</f>
        <v>0</v>
      </c>
      <c r="AP88" s="161">
        <f>'Table 2a'!AP66</f>
        <v>0</v>
      </c>
      <c r="AQ88" s="161">
        <f>'Table 2a'!AQ66</f>
        <v>0</v>
      </c>
      <c r="AR88" s="161">
        <f>'Table 2a'!AR66</f>
        <v>0</v>
      </c>
      <c r="AS88" s="161">
        <f>'Table 2a'!AS66</f>
        <v>0</v>
      </c>
      <c r="AT88" s="161">
        <f>'Table 2a'!AT66</f>
        <v>0</v>
      </c>
      <c r="AU88" s="161">
        <f>'Table 2a'!AU66</f>
        <v>0</v>
      </c>
      <c r="AV88" s="161">
        <f>'Table 2a'!AV66</f>
        <v>0</v>
      </c>
      <c r="AW88" s="161">
        <f>'Table 2a'!AW66</f>
        <v>0</v>
      </c>
      <c r="AX88" s="161">
        <f>'Table 2a'!AX66</f>
        <v>0</v>
      </c>
      <c r="AY88" s="161">
        <f>'Table 2a'!AY66</f>
        <v>0</v>
      </c>
      <c r="AZ88" s="161">
        <f>'Table 2a'!AZ66</f>
        <v>0</v>
      </c>
      <c r="BA88" s="161">
        <f>'Table 2a'!BA66</f>
        <v>0</v>
      </c>
      <c r="BB88" s="161">
        <f>'Table 2a'!BB66</f>
        <v>0</v>
      </c>
      <c r="BC88" s="161">
        <f>'Table 2a'!BC66</f>
        <v>0</v>
      </c>
      <c r="BD88" s="161">
        <f>'Table 2a'!BD66</f>
        <v>0</v>
      </c>
      <c r="BE88" s="161">
        <f>'Table 2a'!BE66</f>
        <v>0</v>
      </c>
      <c r="BF88" s="161">
        <f>'Table 2a'!BF66</f>
        <v>0</v>
      </c>
      <c r="BG88" s="161">
        <f>'Table 2a'!BG66</f>
        <v>0</v>
      </c>
      <c r="BH88" s="161">
        <f>'Table 2a'!BH66</f>
        <v>0</v>
      </c>
      <c r="BI88" s="161">
        <f>'Table 2a'!BI66</f>
        <v>0</v>
      </c>
      <c r="BJ88" s="161">
        <f>'Table 2a'!BJ66</f>
        <v>119.870778</v>
      </c>
      <c r="BK88" s="161">
        <f>'Table 2a'!BK66</f>
        <v>123.071</v>
      </c>
      <c r="BL88" s="161">
        <f>'Table 2a'!BL66</f>
        <v>133.291</v>
      </c>
      <c r="BM88" s="161">
        <f>'Table 2a'!BM66</f>
        <v>138.81399999999999</v>
      </c>
      <c r="BN88" s="161">
        <f>'Table 2a'!BN66</f>
        <v>130.89869660000002</v>
      </c>
      <c r="BO88" s="161">
        <f>'Table 2a'!BO66</f>
        <v>46.04</v>
      </c>
      <c r="BP88" s="161">
        <f>'Table 2a'!BP66</f>
        <v>39.037999999999997</v>
      </c>
      <c r="BQ88" s="161">
        <f>'Table 2a'!BQ66</f>
        <v>37.116999999999997</v>
      </c>
      <c r="BR88" s="161">
        <f>'Table 2a'!BR66</f>
        <v>33.851999999999997</v>
      </c>
      <c r="BS88" s="161">
        <f>'Table 2a'!BS66</f>
        <v>30.109000000000002</v>
      </c>
      <c r="BT88" s="161">
        <f>'Table 2a'!BT66</f>
        <v>27.880500000000001</v>
      </c>
      <c r="BU88" s="161">
        <f>'Table 2a'!BU66</f>
        <v>25.610500000000002</v>
      </c>
      <c r="BV88" s="161">
        <f>'Table 2a'!BV66</f>
        <v>24.826999999999998</v>
      </c>
      <c r="BW88" s="161">
        <f>'Table 2a'!BW66</f>
        <v>25.914774879778303</v>
      </c>
      <c r="BX88" s="161">
        <f>'Table 2a'!BX66</f>
        <v>27.903133137433663</v>
      </c>
      <c r="BY88" s="161">
        <f>'Table 2a'!BY66</f>
        <v>25.65220202212727</v>
      </c>
      <c r="BZ88" s="161">
        <f>'Table 2a'!BZ66</f>
        <v>25.350977949277283</v>
      </c>
      <c r="CA88" s="161">
        <f>'Table 2a'!CA66</f>
        <v>22.907974684941109</v>
      </c>
      <c r="CB88" s="161">
        <f>'Table 2a'!CB66</f>
        <v>23.841242033753133</v>
      </c>
      <c r="CC88" s="161">
        <f>'Table 2a'!CC66</f>
        <v>22.305285857743094</v>
      </c>
      <c r="CD88" s="161">
        <f>'Table 2a'!CD66</f>
        <v>20.996826914624251</v>
      </c>
      <c r="CE88" s="161">
        <f>'Table 2a'!CE66</f>
        <v>20.799977610230918</v>
      </c>
      <c r="CF88" s="162">
        <f>'Table 2a'!CF66</f>
        <v>21.265238649571707</v>
      </c>
    </row>
    <row r="89" spans="1:87" x14ac:dyDescent="0.35">
      <c r="A89" s="155"/>
      <c r="B89" s="59" t="s">
        <v>317</v>
      </c>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f>'Table 2a'!BQ69</f>
        <v>5.8574696600000031</v>
      </c>
      <c r="BR89" s="161">
        <f>'Table 2a'!BR69</f>
        <v>56.150329630000009</v>
      </c>
      <c r="BS89" s="161">
        <f>'Table 2a'!BS69</f>
        <v>490.88279648000002</v>
      </c>
      <c r="BT89" s="161">
        <f>'Table 2a'!BT69</f>
        <v>1585.7627723199994</v>
      </c>
      <c r="BU89" s="161">
        <f>'Table 2a'!BU69</f>
        <v>3322.5426384599987</v>
      </c>
      <c r="BV89" s="161">
        <f>'Table 2a'!BV69</f>
        <v>8134.8647156900006</v>
      </c>
      <c r="BW89" s="161">
        <f>'Table 2a'!BW69</f>
        <v>18388.256169110005</v>
      </c>
      <c r="BX89" s="161">
        <f>'Table 2a'!BX69</f>
        <v>38320.348814015022</v>
      </c>
      <c r="BY89" s="161">
        <f>'Table 2a'!BY69</f>
        <v>40935.681691392034</v>
      </c>
      <c r="BZ89" s="161">
        <f>'Table 2a'!BZ69</f>
        <v>41937.592814439668</v>
      </c>
      <c r="CA89" s="161">
        <f>'Table 2a'!CA69</f>
        <v>51896.157196589353</v>
      </c>
      <c r="CB89" s="161">
        <f>'Table 2a'!CB69</f>
        <v>66982.647028810214</v>
      </c>
      <c r="CC89" s="161">
        <f>'Table 2a'!CC69</f>
        <v>74289.327702220573</v>
      </c>
      <c r="CD89" s="161">
        <f>'Table 2a'!CD69</f>
        <v>77566.552554740847</v>
      </c>
      <c r="CE89" s="161">
        <f>'Table 2a'!CE69</f>
        <v>80756.053045497523</v>
      </c>
      <c r="CF89" s="162">
        <f>'Table 2a'!CF69</f>
        <v>87202.207956809245</v>
      </c>
    </row>
    <row r="90" spans="1:87" x14ac:dyDescent="0.35">
      <c r="A90" s="155"/>
      <c r="B90" s="59" t="s">
        <v>322</v>
      </c>
      <c r="AH90" s="161">
        <f>'Table 1a'!AH75</f>
        <v>0</v>
      </c>
      <c r="AI90" s="161">
        <f>'Table 1a'!AI75</f>
        <v>0</v>
      </c>
      <c r="AJ90" s="161">
        <f>'Table 1a'!AJ75</f>
        <v>0</v>
      </c>
      <c r="AK90" s="161">
        <f>'Table 1a'!AK75</f>
        <v>0</v>
      </c>
      <c r="AL90" s="161">
        <f>'Table 1a'!AL75</f>
        <v>0</v>
      </c>
      <c r="AM90" s="161">
        <f>'Table 1a'!AM75</f>
        <v>0</v>
      </c>
      <c r="AN90" s="161">
        <f>'Table 1a'!AN75</f>
        <v>0</v>
      </c>
      <c r="AO90" s="161">
        <f>'Table 1a'!AO75</f>
        <v>0</v>
      </c>
      <c r="AP90" s="161">
        <f>'Table 1a'!AP75</f>
        <v>0</v>
      </c>
      <c r="AQ90" s="161">
        <f>'Table 1a'!AQ75</f>
        <v>0</v>
      </c>
      <c r="AR90" s="161">
        <f>'Table 1a'!AR75</f>
        <v>33.869999999999997</v>
      </c>
      <c r="AS90" s="161">
        <f>'Table 1a'!AS75</f>
        <v>25.613</v>
      </c>
      <c r="AT90" s="161">
        <f>'Table 1a'!AT75</f>
        <v>10.731</v>
      </c>
      <c r="AU90" s="161">
        <f>'Table 1a'!AU75</f>
        <v>4.2610000000000001</v>
      </c>
      <c r="AV90" s="161">
        <f>'Table 1a'!AV75</f>
        <v>2.2210000000000001</v>
      </c>
      <c r="AW90" s="161">
        <f>'Table 1a'!AW75</f>
        <v>1.3009999999999999</v>
      </c>
      <c r="AX90" s="161">
        <f>'Table 1a'!AX75</f>
        <v>0.84199999999999997</v>
      </c>
      <c r="AY90" s="161">
        <f>'Table 1a'!AY75</f>
        <v>1.5860000000000001</v>
      </c>
      <c r="AZ90" s="161">
        <f>'Table 1a'!AZ75</f>
        <v>0</v>
      </c>
      <c r="BA90" s="161">
        <f>'Table 1a'!BA75</f>
        <v>0.22500000000000001</v>
      </c>
      <c r="BB90" s="161">
        <f>'Table 1a'!BB75</f>
        <v>0.53600000000000003</v>
      </c>
      <c r="BC90" s="161">
        <f>'Table 1a'!BC75</f>
        <v>0.21700000000000003</v>
      </c>
      <c r="BD90" s="161">
        <f>'Table 1a'!BD75</f>
        <v>4.3999999999999997E-2</v>
      </c>
      <c r="BE90" s="161">
        <f>'Table 1a'!BE75</f>
        <v>0.34199999999999997</v>
      </c>
      <c r="BF90" s="161">
        <f>'Table 1a'!BF75</f>
        <v>0.34199999999999997</v>
      </c>
      <c r="BG90" s="161">
        <f>'Table 1a'!BG75</f>
        <v>0.127</v>
      </c>
      <c r="BH90" s="161">
        <f>'Table 1a'!BH75</f>
        <v>8.6999999999999994E-2</v>
      </c>
      <c r="BI90" s="161">
        <f>'Table 1a'!BI75</f>
        <v>0</v>
      </c>
      <c r="BJ90" s="161">
        <f>'Table 1a'!BJ75</f>
        <v>0</v>
      </c>
      <c r="BK90" s="161">
        <f>'Table 1a'!BK75</f>
        <v>0</v>
      </c>
      <c r="BL90" s="161">
        <f>'Table 1a'!BL75</f>
        <v>0</v>
      </c>
      <c r="BM90" s="161">
        <f>'Table 1a'!BM75</f>
        <v>0</v>
      </c>
      <c r="BN90" s="161">
        <f>'Table 1a'!BN75</f>
        <v>0</v>
      </c>
      <c r="BO90" s="161">
        <f>'Table 1a'!BO75</f>
        <v>0</v>
      </c>
      <c r="BP90" s="161">
        <f>'Table 1a'!BP75</f>
        <v>0</v>
      </c>
      <c r="BQ90" s="161">
        <f>'Table 1a'!BQ75</f>
        <v>0</v>
      </c>
      <c r="BR90" s="161">
        <f>'Table 1a'!BR75</f>
        <v>0</v>
      </c>
      <c r="BS90" s="161">
        <f>'Table 1a'!BS75</f>
        <v>0</v>
      </c>
      <c r="BT90" s="161">
        <f>'Table 1a'!BT75</f>
        <v>0</v>
      </c>
      <c r="BU90" s="161">
        <f>'Table 1a'!BU75</f>
        <v>0</v>
      </c>
      <c r="BV90" s="161">
        <f>'Table 1a'!BV75</f>
        <v>0</v>
      </c>
      <c r="BW90" s="161">
        <f>'Table 1a'!BW75</f>
        <v>0</v>
      </c>
      <c r="BX90" s="161">
        <f>'Table 1a'!BX75</f>
        <v>0</v>
      </c>
      <c r="BY90" s="161">
        <f>'Table 1a'!BY75</f>
        <v>0</v>
      </c>
      <c r="BZ90" s="161">
        <f>'Table 1a'!BZ75</f>
        <v>0</v>
      </c>
      <c r="CA90" s="161">
        <f>'Table 1a'!CA75</f>
        <v>0</v>
      </c>
      <c r="CB90" s="161">
        <f>'Table 1a'!CB75</f>
        <v>0</v>
      </c>
      <c r="CC90" s="161">
        <f>'Table 1a'!CC75</f>
        <v>0</v>
      </c>
      <c r="CD90" s="161">
        <f>'Table 1a'!CD75</f>
        <v>0</v>
      </c>
      <c r="CE90" s="161">
        <f>'Table 1a'!CE75</f>
        <v>0</v>
      </c>
      <c r="CF90" s="162">
        <f>'Table 1a'!CF75</f>
        <v>0</v>
      </c>
    </row>
    <row r="91" spans="1:87" ht="26.25" customHeight="1" x14ac:dyDescent="0.35">
      <c r="A91" s="155"/>
      <c r="B91" s="106" t="s">
        <v>452</v>
      </c>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266" t="s">
        <v>420</v>
      </c>
      <c r="BI91" s="161"/>
      <c r="BJ91" s="161"/>
      <c r="BK91" s="161"/>
      <c r="BL91" s="266" t="s">
        <v>420</v>
      </c>
      <c r="BM91" s="161"/>
      <c r="BN91" s="161"/>
      <c r="BO91" s="161"/>
      <c r="BP91" s="161"/>
      <c r="BQ91" s="161"/>
      <c r="BR91" s="161"/>
      <c r="BS91" s="161"/>
      <c r="BT91" s="161"/>
      <c r="BU91" s="161"/>
      <c r="BV91" s="161"/>
      <c r="BW91" s="161"/>
      <c r="BX91" s="161"/>
      <c r="BY91" s="161"/>
      <c r="BZ91" s="161"/>
      <c r="CA91" s="161"/>
      <c r="CB91" s="161"/>
      <c r="CC91" s="161"/>
      <c r="CD91" s="161"/>
      <c r="CE91" s="161"/>
      <c r="CF91" s="162"/>
    </row>
    <row r="92" spans="1:87" x14ac:dyDescent="0.35">
      <c r="A92" s="155"/>
      <c r="B92" s="59" t="s">
        <v>453</v>
      </c>
      <c r="AH92" s="161">
        <f t="shared" ref="AH92:BK92" si="20">AH6+AH56+AH65+AH83</f>
        <v>1071</v>
      </c>
      <c r="AI92" s="161">
        <f t="shared" si="20"/>
        <v>1194</v>
      </c>
      <c r="AJ92" s="161">
        <f t="shared" si="20"/>
        <v>1476</v>
      </c>
      <c r="AK92" s="161">
        <f t="shared" si="20"/>
        <v>2096.33</v>
      </c>
      <c r="AL92" s="161">
        <f t="shared" si="20"/>
        <v>2419</v>
      </c>
      <c r="AM92" s="161">
        <f t="shared" si="20"/>
        <v>2704</v>
      </c>
      <c r="AN92" s="161">
        <f t="shared" si="20"/>
        <v>3117</v>
      </c>
      <c r="AO92" s="161">
        <f t="shared" si="20"/>
        <v>3515</v>
      </c>
      <c r="AP92" s="161">
        <f t="shared" si="20"/>
        <v>3782</v>
      </c>
      <c r="AQ92" s="161">
        <f t="shared" si="20"/>
        <v>3985</v>
      </c>
      <c r="AR92" s="161">
        <f t="shared" si="20"/>
        <v>4434.1280000000006</v>
      </c>
      <c r="AS92" s="161">
        <f t="shared" si="20"/>
        <v>5031.3342119219333</v>
      </c>
      <c r="AT92" s="161">
        <f t="shared" si="20"/>
        <v>5790.8220000000001</v>
      </c>
      <c r="AU92" s="161">
        <f t="shared" si="20"/>
        <v>6001.4549999999999</v>
      </c>
      <c r="AV92" s="161">
        <f t="shared" si="20"/>
        <v>7260.0259999999998</v>
      </c>
      <c r="AW92" s="161">
        <f t="shared" si="20"/>
        <v>8069.4830000000002</v>
      </c>
      <c r="AX92" s="161">
        <f t="shared" si="20"/>
        <v>8344.4640593971671</v>
      </c>
      <c r="AY92" s="161">
        <f t="shared" si="20"/>
        <v>8494.3502538867524</v>
      </c>
      <c r="AZ92" s="161">
        <f t="shared" si="20"/>
        <v>8602.025694728236</v>
      </c>
      <c r="BA92" s="161">
        <f t="shared" si="20"/>
        <v>8640.5586407757619</v>
      </c>
      <c r="BB92" s="161">
        <f t="shared" si="20"/>
        <v>8595.464433952191</v>
      </c>
      <c r="BC92" s="161">
        <f t="shared" si="20"/>
        <v>8942.0083998374503</v>
      </c>
      <c r="BD92" s="161">
        <f t="shared" si="20"/>
        <v>9531.7037557356707</v>
      </c>
      <c r="BE92" s="161">
        <f t="shared" si="20"/>
        <v>10294.057763499603</v>
      </c>
      <c r="BF92" s="161">
        <f t="shared" si="20"/>
        <v>10697.652014520467</v>
      </c>
      <c r="BG92" s="161">
        <f t="shared" si="20"/>
        <v>10903.644924357332</v>
      </c>
      <c r="BH92" s="245">
        <f t="shared" si="20"/>
        <v>12347.603465567412</v>
      </c>
      <c r="BI92" s="161">
        <f t="shared" si="20"/>
        <v>12833.50964645738</v>
      </c>
      <c r="BJ92" s="161">
        <f t="shared" si="20"/>
        <v>13753.967936590454</v>
      </c>
      <c r="BK92" s="161">
        <f t="shared" si="20"/>
        <v>14354.868818296125</v>
      </c>
      <c r="BL92" s="161">
        <f t="shared" ref="BL92:CF92" si="21">BL6+BL56+BL65+BL75+BL79+BL83+BL87</f>
        <v>14721.011200425168</v>
      </c>
      <c r="BM92" s="161">
        <f t="shared" si="21"/>
        <v>15492.068565823669</v>
      </c>
      <c r="BN92" s="161">
        <f t="shared" si="21"/>
        <v>15810.513671509976</v>
      </c>
      <c r="BO92" s="161">
        <f t="shared" si="21"/>
        <v>15612.339757306714</v>
      </c>
      <c r="BP92" s="161">
        <f t="shared" si="21"/>
        <v>15242.974138951089</v>
      </c>
      <c r="BQ92" s="161">
        <f t="shared" si="21"/>
        <v>12961.116992112904</v>
      </c>
      <c r="BR92" s="161">
        <f t="shared" si="21"/>
        <v>12603.588065432599</v>
      </c>
      <c r="BS92" s="161">
        <f t="shared" si="21"/>
        <v>12139.565133600741</v>
      </c>
      <c r="BT92" s="161">
        <f t="shared" si="21"/>
        <v>11644.694403247282</v>
      </c>
      <c r="BU92" s="161">
        <f t="shared" si="21"/>
        <v>11296.249894133553</v>
      </c>
      <c r="BV92" s="161">
        <f t="shared" si="21"/>
        <v>10910.848339015991</v>
      </c>
      <c r="BW92" s="161">
        <f t="shared" si="21"/>
        <v>10756.106788400457</v>
      </c>
      <c r="BX92" s="161">
        <f t="shared" si="21"/>
        <v>10831.431974540646</v>
      </c>
      <c r="BY92" s="161">
        <f t="shared" si="21"/>
        <v>10521.099477425321</v>
      </c>
      <c r="BZ92" s="161">
        <f t="shared" si="21"/>
        <v>10849.626644173572</v>
      </c>
      <c r="CA92" s="161">
        <f t="shared" si="21"/>
        <v>11487.609519332991</v>
      </c>
      <c r="CB92" s="161">
        <f t="shared" si="21"/>
        <v>12497.00801492991</v>
      </c>
      <c r="CC92" s="161">
        <f t="shared" si="21"/>
        <v>12616.013287626158</v>
      </c>
      <c r="CD92" s="161">
        <f t="shared" si="21"/>
        <v>12444.783396435241</v>
      </c>
      <c r="CE92" s="161">
        <f t="shared" si="21"/>
        <v>11954.612978716603</v>
      </c>
      <c r="CF92" s="162">
        <f t="shared" si="21"/>
        <v>11829.481861373702</v>
      </c>
    </row>
    <row r="93" spans="1:87" x14ac:dyDescent="0.35">
      <c r="A93" s="155"/>
      <c r="B93" s="59" t="s">
        <v>445</v>
      </c>
      <c r="AH93" s="161">
        <f t="shared" ref="AH93:CF93" si="22">AH7+AH57+AH66+AH50+AH81</f>
        <v>209</v>
      </c>
      <c r="AI93" s="161">
        <f t="shared" si="22"/>
        <v>234</v>
      </c>
      <c r="AJ93" s="161">
        <f t="shared" si="22"/>
        <v>287</v>
      </c>
      <c r="AK93" s="161">
        <f t="shared" si="22"/>
        <v>379</v>
      </c>
      <c r="AL93" s="161">
        <f t="shared" si="22"/>
        <v>487</v>
      </c>
      <c r="AM93" s="161">
        <f t="shared" si="22"/>
        <v>570</v>
      </c>
      <c r="AN93" s="161">
        <f t="shared" si="22"/>
        <v>651</v>
      </c>
      <c r="AO93" s="161">
        <f t="shared" si="22"/>
        <v>762</v>
      </c>
      <c r="AP93" s="161">
        <f t="shared" si="22"/>
        <v>898</v>
      </c>
      <c r="AQ93" s="161">
        <f t="shared" si="22"/>
        <v>959</v>
      </c>
      <c r="AR93" s="161">
        <f t="shared" si="22"/>
        <v>1075.9450000000002</v>
      </c>
      <c r="AS93" s="161">
        <f t="shared" si="22"/>
        <v>1329.8654154022263</v>
      </c>
      <c r="AT93" s="161">
        <f t="shared" si="22"/>
        <v>1688.6289999999999</v>
      </c>
      <c r="AU93" s="161">
        <f t="shared" si="22"/>
        <v>2107</v>
      </c>
      <c r="AV93" s="161">
        <f t="shared" si="22"/>
        <v>2857.45</v>
      </c>
      <c r="AW93" s="161">
        <f t="shared" si="22"/>
        <v>3630.4380000000001</v>
      </c>
      <c r="AX93" s="161">
        <f t="shared" si="22"/>
        <v>4346.2807426775134</v>
      </c>
      <c r="AY93" s="161">
        <f t="shared" si="22"/>
        <v>5065.8874139371928</v>
      </c>
      <c r="AZ93" s="161">
        <f t="shared" si="22"/>
        <v>5601.3392822887272</v>
      </c>
      <c r="BA93" s="161">
        <f t="shared" si="22"/>
        <v>5978.4903319487757</v>
      </c>
      <c r="BB93" s="161">
        <f t="shared" si="22"/>
        <v>6383.9058155570938</v>
      </c>
      <c r="BC93" s="161">
        <f t="shared" si="22"/>
        <v>6803.9420322813176</v>
      </c>
      <c r="BD93" s="161">
        <f t="shared" si="22"/>
        <v>7321.7918379957373</v>
      </c>
      <c r="BE93" s="161">
        <f t="shared" si="22"/>
        <v>7978.1188632648191</v>
      </c>
      <c r="BF93" s="161">
        <f t="shared" si="22"/>
        <v>8534.0938975427689</v>
      </c>
      <c r="BG93" s="161">
        <f t="shared" si="22"/>
        <v>8861.5484462812674</v>
      </c>
      <c r="BH93" s="245">
        <f t="shared" si="22"/>
        <v>8877.5650148769746</v>
      </c>
      <c r="BI93" s="161">
        <f t="shared" si="22"/>
        <v>9075.8113139076904</v>
      </c>
      <c r="BJ93" s="161">
        <f t="shared" si="22"/>
        <v>9399.8005565574513</v>
      </c>
      <c r="BK93" s="161">
        <f t="shared" si="22"/>
        <v>10177.618454791738</v>
      </c>
      <c r="BL93" s="161">
        <f t="shared" si="22"/>
        <v>10907.655073310243</v>
      </c>
      <c r="BM93" s="161">
        <f t="shared" si="22"/>
        <v>12107.895681998447</v>
      </c>
      <c r="BN93" s="161">
        <f t="shared" si="22"/>
        <v>12725.741947067476</v>
      </c>
      <c r="BO93" s="161">
        <f t="shared" si="22"/>
        <v>13372.605140368021</v>
      </c>
      <c r="BP93" s="161">
        <f t="shared" si="22"/>
        <v>14433.780228520354</v>
      </c>
      <c r="BQ93" s="161">
        <f t="shared" si="22"/>
        <v>14369.329112285412</v>
      </c>
      <c r="BR93" s="161">
        <f t="shared" si="22"/>
        <v>16136.072598192797</v>
      </c>
      <c r="BS93" s="161">
        <f t="shared" si="22"/>
        <v>16994.593159353492</v>
      </c>
      <c r="BT93" s="161">
        <f t="shared" si="22"/>
        <v>17113.226801433557</v>
      </c>
      <c r="BU93" s="161">
        <f t="shared" si="22"/>
        <v>17349.916306110354</v>
      </c>
      <c r="BV93" s="161">
        <f t="shared" si="22"/>
        <v>16806.873433414352</v>
      </c>
      <c r="BW93" s="161">
        <f t="shared" si="22"/>
        <v>15009.586781133727</v>
      </c>
      <c r="BX93" s="161">
        <f t="shared" si="22"/>
        <v>14293.157338841358</v>
      </c>
      <c r="BY93" s="161">
        <f t="shared" si="22"/>
        <v>13218.126918418213</v>
      </c>
      <c r="BZ93" s="161">
        <f t="shared" si="22"/>
        <v>12312.483763470973</v>
      </c>
      <c r="CA93" s="161">
        <f t="shared" si="22"/>
        <v>12443.932020173448</v>
      </c>
      <c r="CB93" s="161">
        <f t="shared" si="22"/>
        <v>12230.25952374263</v>
      </c>
      <c r="CC93" s="161">
        <f t="shared" si="22"/>
        <v>10580.855822131856</v>
      </c>
      <c r="CD93" s="161">
        <f t="shared" si="22"/>
        <v>10040.062275187754</v>
      </c>
      <c r="CE93" s="161">
        <f t="shared" si="22"/>
        <v>9341.311412711093</v>
      </c>
      <c r="CF93" s="162">
        <f t="shared" si="22"/>
        <v>6611.3144291129574</v>
      </c>
    </row>
    <row r="94" spans="1:87" x14ac:dyDescent="0.35">
      <c r="A94" s="155"/>
      <c r="B94" s="59" t="s">
        <v>446</v>
      </c>
      <c r="AH94" s="161">
        <f t="shared" ref="AH94:CA94" si="23">AH8+AH58+AH67+AH48+AH54</f>
        <v>604.78921306205552</v>
      </c>
      <c r="AI94" s="161">
        <f t="shared" si="23"/>
        <v>657.35884322879861</v>
      </c>
      <c r="AJ94" s="161">
        <f t="shared" si="23"/>
        <v>835.65377077913138</v>
      </c>
      <c r="AK94" s="161">
        <f t="shared" si="23"/>
        <v>1188.8295369048553</v>
      </c>
      <c r="AL94" s="161">
        <f t="shared" si="23"/>
        <v>1568.4209595146817</v>
      </c>
      <c r="AM94" s="161">
        <f t="shared" si="23"/>
        <v>1874.9653575731388</v>
      </c>
      <c r="AN94" s="161">
        <f t="shared" si="23"/>
        <v>2110.6155378158642</v>
      </c>
      <c r="AO94" s="161">
        <f t="shared" si="23"/>
        <v>2449.4943669573745</v>
      </c>
      <c r="AP94" s="161">
        <f t="shared" si="23"/>
        <v>2724.5694023244978</v>
      </c>
      <c r="AQ94" s="161">
        <f t="shared" si="23"/>
        <v>2891.2348768546713</v>
      </c>
      <c r="AR94" s="161">
        <f t="shared" si="23"/>
        <v>2718.5591405014425</v>
      </c>
      <c r="AS94" s="161">
        <f t="shared" si="23"/>
        <v>3071.7675611423365</v>
      </c>
      <c r="AT94" s="161">
        <f t="shared" si="23"/>
        <v>3653.0339272426231</v>
      </c>
      <c r="AU94" s="161">
        <f t="shared" si="23"/>
        <v>4584.6811160338402</v>
      </c>
      <c r="AV94" s="161">
        <f t="shared" si="23"/>
        <v>5706.6628545365193</v>
      </c>
      <c r="AW94" s="161">
        <f t="shared" si="23"/>
        <v>6544.3247590274568</v>
      </c>
      <c r="AX94" s="161">
        <f t="shared" si="23"/>
        <v>7231.7418987599576</v>
      </c>
      <c r="AY94" s="161">
        <f t="shared" si="23"/>
        <v>7852.0269815811735</v>
      </c>
      <c r="AZ94" s="161">
        <f t="shared" si="23"/>
        <v>8273.1951780794916</v>
      </c>
      <c r="BA94" s="161">
        <f t="shared" si="23"/>
        <v>8247.3200384394113</v>
      </c>
      <c r="BB94" s="161">
        <f t="shared" si="23"/>
        <v>8257.5641428037525</v>
      </c>
      <c r="BC94" s="161">
        <f t="shared" si="23"/>
        <v>8109.3576874313303</v>
      </c>
      <c r="BD94" s="161">
        <f t="shared" si="23"/>
        <v>7416.2123257729063</v>
      </c>
      <c r="BE94" s="161">
        <f t="shared" si="23"/>
        <v>7644.1400997220408</v>
      </c>
      <c r="BF94" s="161">
        <f t="shared" si="23"/>
        <v>7945.9948495321341</v>
      </c>
      <c r="BG94" s="161">
        <f t="shared" si="23"/>
        <v>8381.4400630081327</v>
      </c>
      <c r="BH94" s="245">
        <f t="shared" si="23"/>
        <v>8399.2957024825664</v>
      </c>
      <c r="BI94" s="161">
        <f t="shared" si="23"/>
        <v>8098.4461662645435</v>
      </c>
      <c r="BJ94" s="161">
        <f t="shared" si="23"/>
        <v>7904.4431749670312</v>
      </c>
      <c r="BK94" s="161">
        <f t="shared" si="23"/>
        <v>7934.8015649484423</v>
      </c>
      <c r="BL94" s="161">
        <f t="shared" si="23"/>
        <v>6979.5691337471253</v>
      </c>
      <c r="BM94" s="161">
        <f t="shared" si="23"/>
        <v>6903.7837099420121</v>
      </c>
      <c r="BN94" s="161">
        <f t="shared" si="23"/>
        <v>6447.8765347053477</v>
      </c>
      <c r="BO94" s="161">
        <f t="shared" si="23"/>
        <v>5867.1154917241129</v>
      </c>
      <c r="BP94" s="161">
        <f t="shared" si="23"/>
        <v>5374.8245307749994</v>
      </c>
      <c r="BQ94" s="161">
        <f t="shared" si="23"/>
        <v>4462.4761587829598</v>
      </c>
      <c r="BR94" s="161">
        <f t="shared" si="23"/>
        <v>4093.3920430081221</v>
      </c>
      <c r="BS94" s="161">
        <f t="shared" si="23"/>
        <v>3814.3175589739649</v>
      </c>
      <c r="BT94" s="161">
        <f t="shared" si="23"/>
        <v>3486.1178340444458</v>
      </c>
      <c r="BU94" s="161">
        <f t="shared" si="23"/>
        <v>3212.5247623231603</v>
      </c>
      <c r="BV94" s="161">
        <f t="shared" si="23"/>
        <v>2748.2634417962731</v>
      </c>
      <c r="BW94" s="161">
        <f t="shared" si="23"/>
        <v>1870.6813703429007</v>
      </c>
      <c r="BX94" s="161">
        <f t="shared" si="23"/>
        <v>1405.9945276100607</v>
      </c>
      <c r="BY94" s="161">
        <f t="shared" si="23"/>
        <v>970.43979760400907</v>
      </c>
      <c r="BZ94" s="161">
        <f t="shared" si="23"/>
        <v>807.44867404203444</v>
      </c>
      <c r="CA94" s="161">
        <f t="shared" si="23"/>
        <v>595.34297762630081</v>
      </c>
      <c r="CB94" s="161">
        <f>CB8+CB58+CB67+CB48+CB54</f>
        <v>180.80332393979631</v>
      </c>
      <c r="CC94" s="161">
        <f>CC8+CC58+CC67+CC48+CC54</f>
        <v>0</v>
      </c>
      <c r="CD94" s="161" t="str">
        <f>IFERROR(CD8+CD58+CD67+CD48+CD54,"-")</f>
        <v>-</v>
      </c>
      <c r="CE94" s="161">
        <f t="shared" ref="CE94:CF94" si="24">CE8+CE58+CE67+CE48+CE54</f>
        <v>0</v>
      </c>
      <c r="CF94" s="162">
        <f t="shared" si="24"/>
        <v>0</v>
      </c>
    </row>
    <row r="95" spans="1:87" x14ac:dyDescent="0.35">
      <c r="A95" s="155"/>
      <c r="B95" s="59" t="s">
        <v>447</v>
      </c>
      <c r="AH95" s="161">
        <f t="shared" ref="AH95:CA95" si="25">AH9+AH59+AH68</f>
        <v>756</v>
      </c>
      <c r="AI95" s="161">
        <f t="shared" si="25"/>
        <v>793</v>
      </c>
      <c r="AJ95" s="161">
        <f t="shared" si="25"/>
        <v>1148</v>
      </c>
      <c r="AK95" s="161">
        <f t="shared" si="25"/>
        <v>2067.04</v>
      </c>
      <c r="AL95" s="161">
        <f t="shared" si="25"/>
        <v>3267</v>
      </c>
      <c r="AM95" s="161">
        <f t="shared" si="25"/>
        <v>4071</v>
      </c>
      <c r="AN95" s="161">
        <f t="shared" si="25"/>
        <v>4642</v>
      </c>
      <c r="AO95" s="161">
        <f t="shared" si="25"/>
        <v>5229</v>
      </c>
      <c r="AP95" s="161">
        <f t="shared" si="25"/>
        <v>5437</v>
      </c>
      <c r="AQ95" s="161">
        <f t="shared" si="25"/>
        <v>5127</v>
      </c>
      <c r="AR95" s="161">
        <f t="shared" si="25"/>
        <v>4096.0129999999999</v>
      </c>
      <c r="AS95" s="161">
        <f t="shared" si="25"/>
        <v>3773.7157552913354</v>
      </c>
      <c r="AT95" s="161">
        <f t="shared" si="25"/>
        <v>4312.1579999999994</v>
      </c>
      <c r="AU95" s="161">
        <f t="shared" si="25"/>
        <v>5974.9769999999999</v>
      </c>
      <c r="AV95" s="161">
        <f t="shared" si="25"/>
        <v>7916.7080000000005</v>
      </c>
      <c r="AW95" s="161">
        <f t="shared" si="25"/>
        <v>8448.2150000000001</v>
      </c>
      <c r="AX95" s="161">
        <f t="shared" si="25"/>
        <v>7973.0091843945538</v>
      </c>
      <c r="AY95" s="161">
        <f t="shared" si="25"/>
        <v>7519.1957620574103</v>
      </c>
      <c r="AZ95" s="161">
        <f t="shared" si="25"/>
        <v>6731.3656549678171</v>
      </c>
      <c r="BA95" s="161">
        <f t="shared" si="25"/>
        <v>5447.2148039972835</v>
      </c>
      <c r="BB95" s="161">
        <f t="shared" si="25"/>
        <v>4765.1852759879757</v>
      </c>
      <c r="BC95" s="161">
        <f t="shared" si="25"/>
        <v>4260.0799680961009</v>
      </c>
      <c r="BD95" s="161">
        <f t="shared" si="25"/>
        <v>3747.1325745085078</v>
      </c>
      <c r="BE95" s="161">
        <f t="shared" si="25"/>
        <v>3329.5274676964054</v>
      </c>
      <c r="BF95" s="161">
        <f t="shared" si="25"/>
        <v>3351.1347082952034</v>
      </c>
      <c r="BG95" s="161">
        <f t="shared" si="25"/>
        <v>3180.0668678793036</v>
      </c>
      <c r="BH95" s="245">
        <f t="shared" si="25"/>
        <v>3064.9140059971505</v>
      </c>
      <c r="BI95" s="161">
        <f t="shared" si="25"/>
        <v>3226.2896895357376</v>
      </c>
      <c r="BJ95" s="161">
        <f t="shared" si="25"/>
        <v>3450.5297708403323</v>
      </c>
      <c r="BK95" s="161">
        <f t="shared" si="25"/>
        <v>3375.8363496902339</v>
      </c>
      <c r="BL95" s="161">
        <f t="shared" si="25"/>
        <v>4084.1136279446196</v>
      </c>
      <c r="BM95" s="161">
        <f t="shared" si="25"/>
        <v>6843.5264629219619</v>
      </c>
      <c r="BN95" s="161">
        <f t="shared" si="25"/>
        <v>7300.8178403324891</v>
      </c>
      <c r="BO95" s="161">
        <f t="shared" si="25"/>
        <v>8171.4466938054484</v>
      </c>
      <c r="BP95" s="161">
        <f t="shared" si="25"/>
        <v>8772.610755404321</v>
      </c>
      <c r="BQ95" s="161">
        <f t="shared" si="25"/>
        <v>7053.2625445483209</v>
      </c>
      <c r="BR95" s="161">
        <f t="shared" si="25"/>
        <v>5107.5159623545978</v>
      </c>
      <c r="BS95" s="161">
        <f t="shared" si="25"/>
        <v>3920.384057256696</v>
      </c>
      <c r="BT95" s="161">
        <f t="shared" si="25"/>
        <v>3247.841348372327</v>
      </c>
      <c r="BU95" s="161">
        <f t="shared" si="25"/>
        <v>2894.4322317035239</v>
      </c>
      <c r="BV95" s="161">
        <f t="shared" si="25"/>
        <v>2249.3313145094244</v>
      </c>
      <c r="BW95" s="161">
        <f t="shared" si="25"/>
        <v>1131.4374948941679</v>
      </c>
      <c r="BX95" s="161">
        <f t="shared" si="25"/>
        <v>811.30230992684687</v>
      </c>
      <c r="BY95" s="161">
        <f t="shared" si="25"/>
        <v>560.29455928283539</v>
      </c>
      <c r="BZ95" s="161">
        <f t="shared" si="25"/>
        <v>390.83379843184338</v>
      </c>
      <c r="CA95" s="161">
        <f t="shared" si="25"/>
        <v>245.46920495652375</v>
      </c>
      <c r="CB95" s="161"/>
      <c r="CC95" s="161"/>
      <c r="CD95" s="161"/>
      <c r="CE95" s="161"/>
      <c r="CF95" s="162"/>
      <c r="CI95" s="39" t="s">
        <v>567</v>
      </c>
    </row>
    <row r="96" spans="1:87" x14ac:dyDescent="0.35">
      <c r="A96" s="155"/>
      <c r="B96" s="59" t="s">
        <v>448</v>
      </c>
      <c r="AH96" s="161">
        <f t="shared" ref="AH96:BK96" si="26">AH10+AH60+AH69+AH49+AH53+AH84+AH77+AH90</f>
        <v>51.210786937944519</v>
      </c>
      <c r="AI96" s="161">
        <f t="shared" si="26"/>
        <v>61.641156771201267</v>
      </c>
      <c r="AJ96" s="161">
        <f t="shared" si="26"/>
        <v>83.346229220868537</v>
      </c>
      <c r="AK96" s="161">
        <f t="shared" si="26"/>
        <v>126.05046309514468</v>
      </c>
      <c r="AL96" s="161">
        <f t="shared" si="26"/>
        <v>175.57904048531827</v>
      </c>
      <c r="AM96" s="161">
        <f t="shared" si="26"/>
        <v>229.03464242686098</v>
      </c>
      <c r="AN96" s="161">
        <f t="shared" si="26"/>
        <v>262.38446218413594</v>
      </c>
      <c r="AO96" s="161">
        <f t="shared" si="26"/>
        <v>276.50563304262545</v>
      </c>
      <c r="AP96" s="161">
        <f t="shared" si="26"/>
        <v>334.43059767550233</v>
      </c>
      <c r="AQ96" s="161">
        <f t="shared" si="26"/>
        <v>410.4731231453286</v>
      </c>
      <c r="AR96" s="161">
        <f t="shared" si="26"/>
        <v>775.30485949855722</v>
      </c>
      <c r="AS96" s="161">
        <f t="shared" si="26"/>
        <v>862.08305624216769</v>
      </c>
      <c r="AT96" s="161">
        <f t="shared" si="26"/>
        <v>1198.1940727573765</v>
      </c>
      <c r="AU96" s="161">
        <f t="shared" si="26"/>
        <v>1417.1347834778908</v>
      </c>
      <c r="AV96" s="161">
        <f t="shared" si="26"/>
        <v>1574.051145463482</v>
      </c>
      <c r="AW96" s="161">
        <f t="shared" si="26"/>
        <v>1903.0312409725441</v>
      </c>
      <c r="AX96" s="161">
        <f t="shared" si="26"/>
        <v>2226.3203287708056</v>
      </c>
      <c r="AY96" s="161">
        <f t="shared" si="26"/>
        <v>2689.2452145374687</v>
      </c>
      <c r="AZ96" s="161">
        <f t="shared" si="26"/>
        <v>2990.6749469357251</v>
      </c>
      <c r="BA96" s="161">
        <f t="shared" si="26"/>
        <v>3140.9229328387701</v>
      </c>
      <c r="BB96" s="161">
        <f t="shared" si="26"/>
        <v>3012.021166698984</v>
      </c>
      <c r="BC96" s="161">
        <f t="shared" si="26"/>
        <v>2425.9510548214885</v>
      </c>
      <c r="BD96" s="161">
        <f t="shared" si="26"/>
        <v>1414.7579598053403</v>
      </c>
      <c r="BE96" s="161">
        <f t="shared" si="26"/>
        <v>1421.2424738472355</v>
      </c>
      <c r="BF96" s="161">
        <f t="shared" si="26"/>
        <v>1465.7532395770065</v>
      </c>
      <c r="BG96" s="161">
        <f t="shared" si="26"/>
        <v>1698.2695550272188</v>
      </c>
      <c r="BH96" s="245">
        <f t="shared" si="26"/>
        <v>2010.0478595563138</v>
      </c>
      <c r="BI96" s="161">
        <f t="shared" si="26"/>
        <v>2118.2767134766536</v>
      </c>
      <c r="BJ96" s="161">
        <f t="shared" si="26"/>
        <v>2493.3100939001984</v>
      </c>
      <c r="BK96" s="161">
        <f t="shared" si="26"/>
        <v>2679.2367238565553</v>
      </c>
      <c r="BL96" s="161">
        <f t="shared" ref="BL96:CF96" si="27">BL10+BL60+BL69+BL49+BL53+BL80+BL84+BL76+BL77+BL88+BL85+BL90</f>
        <v>4274.4935652628419</v>
      </c>
      <c r="BM96" s="161">
        <f t="shared" si="27"/>
        <v>5348.5484000439055</v>
      </c>
      <c r="BN96" s="161">
        <f t="shared" si="27"/>
        <v>6479.9130541664217</v>
      </c>
      <c r="BO96" s="161">
        <f t="shared" si="27"/>
        <v>6916.5123564755131</v>
      </c>
      <c r="BP96" s="161">
        <f t="shared" si="27"/>
        <v>7581.7676323992355</v>
      </c>
      <c r="BQ96" s="161">
        <f t="shared" si="27"/>
        <v>7290.1833322365683</v>
      </c>
      <c r="BR96" s="161">
        <f t="shared" si="27"/>
        <v>7792.8803511718834</v>
      </c>
      <c r="BS96" s="161">
        <f t="shared" si="27"/>
        <v>7997.2042286151081</v>
      </c>
      <c r="BT96" s="161">
        <f t="shared" si="27"/>
        <v>7801.714023612406</v>
      </c>
      <c r="BU96" s="161">
        <f t="shared" si="27"/>
        <v>7479.3476857294081</v>
      </c>
      <c r="BV96" s="161">
        <f t="shared" si="27"/>
        <v>6926.5218029023563</v>
      </c>
      <c r="BW96" s="161">
        <f t="shared" si="27"/>
        <v>6189.0598475789184</v>
      </c>
      <c r="BX96" s="161">
        <f t="shared" si="27"/>
        <v>5800.1201534000202</v>
      </c>
      <c r="BY96" s="161">
        <f t="shared" si="27"/>
        <v>5159.6539867605297</v>
      </c>
      <c r="BZ96" s="161">
        <f t="shared" si="27"/>
        <v>5131.4433180320038</v>
      </c>
      <c r="CA96" s="161">
        <f t="shared" si="27"/>
        <v>4854.8581351601497</v>
      </c>
      <c r="CB96" s="161">
        <f t="shared" si="27"/>
        <v>3321.6026820933198</v>
      </c>
      <c r="CC96" s="161">
        <f t="shared" si="27"/>
        <v>1747.6176476672447</v>
      </c>
      <c r="CD96" s="161">
        <f t="shared" si="27"/>
        <v>1907.2336156756617</v>
      </c>
      <c r="CE96" s="161">
        <f t="shared" si="27"/>
        <v>2008.385039419125</v>
      </c>
      <c r="CF96" s="162">
        <f t="shared" si="27"/>
        <v>2123.1915568556228</v>
      </c>
    </row>
    <row r="97" spans="1:84" ht="24.75" customHeight="1" x14ac:dyDescent="0.35">
      <c r="A97" s="155"/>
      <c r="B97" s="59" t="s">
        <v>454</v>
      </c>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f t="shared" ref="BL97:CF97" si="28">BL89</f>
        <v>0</v>
      </c>
      <c r="BM97" s="161">
        <f t="shared" si="28"/>
        <v>0</v>
      </c>
      <c r="BN97" s="161">
        <f t="shared" si="28"/>
        <v>0</v>
      </c>
      <c r="BO97" s="161">
        <f t="shared" si="28"/>
        <v>0</v>
      </c>
      <c r="BP97" s="161">
        <f t="shared" si="28"/>
        <v>0</v>
      </c>
      <c r="BQ97" s="161">
        <f t="shared" si="28"/>
        <v>5.8574696600000031</v>
      </c>
      <c r="BR97" s="161">
        <f t="shared" si="28"/>
        <v>56.150329630000009</v>
      </c>
      <c r="BS97" s="161">
        <f t="shared" si="28"/>
        <v>490.88279648000002</v>
      </c>
      <c r="BT97" s="161">
        <f t="shared" si="28"/>
        <v>1585.7627723199994</v>
      </c>
      <c r="BU97" s="161">
        <f t="shared" si="28"/>
        <v>3322.5426384599987</v>
      </c>
      <c r="BV97" s="161">
        <f t="shared" si="28"/>
        <v>8134.8647156900006</v>
      </c>
      <c r="BW97" s="161">
        <f t="shared" si="28"/>
        <v>18388.256169110005</v>
      </c>
      <c r="BX97" s="161">
        <f t="shared" si="28"/>
        <v>38320.348814015022</v>
      </c>
      <c r="BY97" s="161">
        <f t="shared" si="28"/>
        <v>40935.681691392034</v>
      </c>
      <c r="BZ97" s="161">
        <f t="shared" si="28"/>
        <v>41937.592814439668</v>
      </c>
      <c r="CA97" s="161">
        <f t="shared" si="28"/>
        <v>51896.157196589353</v>
      </c>
      <c r="CB97" s="161">
        <f t="shared" si="28"/>
        <v>66982.647028810214</v>
      </c>
      <c r="CC97" s="161">
        <f t="shared" si="28"/>
        <v>74289.327702220573</v>
      </c>
      <c r="CD97" s="161">
        <f t="shared" si="28"/>
        <v>77566.552554740847</v>
      </c>
      <c r="CE97" s="161">
        <f t="shared" si="28"/>
        <v>80756.053045497523</v>
      </c>
      <c r="CF97" s="162">
        <f t="shared" si="28"/>
        <v>87202.207956809245</v>
      </c>
    </row>
    <row r="98" spans="1:84" ht="26.25" customHeight="1" x14ac:dyDescent="0.35">
      <c r="A98" s="155"/>
      <c r="B98" s="61" t="s">
        <v>449</v>
      </c>
      <c r="AH98" s="161">
        <f t="shared" ref="AH98:CF98" si="29">AH6+AH61+AH70+AH75+AH79+AH83+AH85+AH87</f>
        <v>1071</v>
      </c>
      <c r="AI98" s="161">
        <f t="shared" si="29"/>
        <v>1194</v>
      </c>
      <c r="AJ98" s="161">
        <f t="shared" si="29"/>
        <v>1476</v>
      </c>
      <c r="AK98" s="161">
        <f t="shared" si="29"/>
        <v>2096.33</v>
      </c>
      <c r="AL98" s="161">
        <f t="shared" si="29"/>
        <v>2419</v>
      </c>
      <c r="AM98" s="161">
        <f t="shared" si="29"/>
        <v>2704</v>
      </c>
      <c r="AN98" s="161">
        <f t="shared" si="29"/>
        <v>3117</v>
      </c>
      <c r="AO98" s="161">
        <f t="shared" si="29"/>
        <v>3515</v>
      </c>
      <c r="AP98" s="161">
        <f t="shared" si="29"/>
        <v>3782</v>
      </c>
      <c r="AQ98" s="161">
        <f t="shared" si="29"/>
        <v>3985</v>
      </c>
      <c r="AR98" s="161">
        <f t="shared" si="29"/>
        <v>4434.1280000000006</v>
      </c>
      <c r="AS98" s="161">
        <f t="shared" si="29"/>
        <v>5031.3342119219333</v>
      </c>
      <c r="AT98" s="161">
        <f t="shared" si="29"/>
        <v>5790.8220000000001</v>
      </c>
      <c r="AU98" s="161">
        <f t="shared" si="29"/>
        <v>6001.4549999999999</v>
      </c>
      <c r="AV98" s="161">
        <f t="shared" si="29"/>
        <v>7260.0259999999998</v>
      </c>
      <c r="AW98" s="161">
        <f t="shared" si="29"/>
        <v>8069.4830000000002</v>
      </c>
      <c r="AX98" s="161">
        <f t="shared" si="29"/>
        <v>8344.4640593971671</v>
      </c>
      <c r="AY98" s="161">
        <f t="shared" si="29"/>
        <v>8494.3502538867524</v>
      </c>
      <c r="AZ98" s="161">
        <f t="shared" si="29"/>
        <v>8602.025694728236</v>
      </c>
      <c r="BA98" s="161">
        <f t="shared" si="29"/>
        <v>8640.5586407757619</v>
      </c>
      <c r="BB98" s="161">
        <f t="shared" si="29"/>
        <v>8595.464433952191</v>
      </c>
      <c r="BC98" s="161">
        <f t="shared" si="29"/>
        <v>8942.0083998374503</v>
      </c>
      <c r="BD98" s="161">
        <f t="shared" si="29"/>
        <v>9531.7037557356707</v>
      </c>
      <c r="BE98" s="161">
        <f t="shared" si="29"/>
        <v>10294.057763499603</v>
      </c>
      <c r="BF98" s="161">
        <f t="shared" si="29"/>
        <v>10697.652014520467</v>
      </c>
      <c r="BG98" s="161">
        <f t="shared" si="29"/>
        <v>10903.644924357332</v>
      </c>
      <c r="BH98" s="161">
        <f t="shared" si="29"/>
        <v>12347.603465567412</v>
      </c>
      <c r="BI98" s="161">
        <f t="shared" si="29"/>
        <v>12833.50964645738</v>
      </c>
      <c r="BJ98" s="161">
        <f t="shared" si="29"/>
        <v>13779.58616835176</v>
      </c>
      <c r="BK98" s="161">
        <f t="shared" si="29"/>
        <v>14380.045118128428</v>
      </c>
      <c r="BL98" s="161">
        <f t="shared" si="29"/>
        <v>15553.985666372697</v>
      </c>
      <c r="BM98" s="161">
        <f t="shared" si="29"/>
        <v>16362.454703807016</v>
      </c>
      <c r="BN98" s="161">
        <f t="shared" si="29"/>
        <v>16766.754930850635</v>
      </c>
      <c r="BO98" s="161">
        <f t="shared" si="29"/>
        <v>16629.992018452118</v>
      </c>
      <c r="BP98" s="161">
        <f t="shared" si="29"/>
        <v>16184.951057678054</v>
      </c>
      <c r="BQ98" s="161">
        <f t="shared" si="29"/>
        <v>13608.902623134025</v>
      </c>
      <c r="BR98" s="161">
        <f t="shared" si="29"/>
        <v>13177.017597510659</v>
      </c>
      <c r="BS98" s="161">
        <f t="shared" si="29"/>
        <v>12622.370827631481</v>
      </c>
      <c r="BT98" s="161">
        <f t="shared" si="29"/>
        <v>12009.520813964671</v>
      </c>
      <c r="BU98" s="161">
        <f t="shared" si="29"/>
        <v>11521.359515350463</v>
      </c>
      <c r="BV98" s="161">
        <f t="shared" si="29"/>
        <v>11013.247955258557</v>
      </c>
      <c r="BW98" s="161">
        <f t="shared" si="29"/>
        <v>10842.478793169255</v>
      </c>
      <c r="BX98" s="161">
        <f t="shared" si="29"/>
        <v>10887.224614893938</v>
      </c>
      <c r="BY98" s="161">
        <f t="shared" si="29"/>
        <v>10540.386247152508</v>
      </c>
      <c r="BZ98" s="161">
        <f t="shared" si="29"/>
        <v>10884.982251072974</v>
      </c>
      <c r="CA98" s="161">
        <f t="shared" si="29"/>
        <v>11574.462913157218</v>
      </c>
      <c r="CB98" s="161">
        <f t="shared" si="29"/>
        <v>12564.807912610038</v>
      </c>
      <c r="CC98" s="161">
        <f t="shared" si="29"/>
        <v>12681.350071862058</v>
      </c>
      <c r="CD98" s="161">
        <f t="shared" si="29"/>
        <v>12527.125235482779</v>
      </c>
      <c r="CE98" s="161">
        <f t="shared" si="29"/>
        <v>12035.96601882773</v>
      </c>
      <c r="CF98" s="162">
        <f t="shared" si="29"/>
        <v>11900.97007040401</v>
      </c>
    </row>
    <row r="99" spans="1:84" x14ac:dyDescent="0.35">
      <c r="A99" s="155"/>
      <c r="B99" s="61" t="s">
        <v>426</v>
      </c>
      <c r="AH99" s="161">
        <f t="shared" ref="AH99:CC99" si="30">AH11+AH62+AH71+AH76+AH45+AH50+AH53+AH54+AH77+AH80+AH81+AH84+SUM(AH88:AH90)</f>
        <v>1621</v>
      </c>
      <c r="AI99" s="161">
        <f t="shared" si="30"/>
        <v>1746</v>
      </c>
      <c r="AJ99" s="161">
        <f t="shared" si="30"/>
        <v>2354</v>
      </c>
      <c r="AK99" s="161">
        <f t="shared" si="30"/>
        <v>3760.92</v>
      </c>
      <c r="AL99" s="161">
        <f t="shared" si="30"/>
        <v>5498</v>
      </c>
      <c r="AM99" s="161">
        <f t="shared" si="30"/>
        <v>6745</v>
      </c>
      <c r="AN99" s="161">
        <f t="shared" si="30"/>
        <v>7666</v>
      </c>
      <c r="AO99" s="161">
        <f t="shared" si="30"/>
        <v>8717</v>
      </c>
      <c r="AP99" s="161">
        <f t="shared" si="30"/>
        <v>9394</v>
      </c>
      <c r="AQ99" s="161">
        <f t="shared" si="30"/>
        <v>9387.7080000000005</v>
      </c>
      <c r="AR99" s="161">
        <f t="shared" si="30"/>
        <v>8665.8220000000001</v>
      </c>
      <c r="AS99" s="161">
        <f t="shared" si="30"/>
        <v>9037.4317880780673</v>
      </c>
      <c r="AT99" s="161">
        <f t="shared" si="30"/>
        <v>10852.014999999998</v>
      </c>
      <c r="AU99" s="161">
        <f t="shared" si="30"/>
        <v>14083.792899511733</v>
      </c>
      <c r="AV99" s="161">
        <f t="shared" si="30"/>
        <v>18054.872000000003</v>
      </c>
      <c r="AW99" s="161">
        <f t="shared" si="30"/>
        <v>20526.009000000005</v>
      </c>
      <c r="AX99" s="161">
        <f t="shared" si="30"/>
        <v>21777.352154602828</v>
      </c>
      <c r="AY99" s="161">
        <f t="shared" si="30"/>
        <v>23126.355372113245</v>
      </c>
      <c r="AZ99" s="161">
        <f t="shared" si="30"/>
        <v>23596.575062271761</v>
      </c>
      <c r="BA99" s="161">
        <f t="shared" si="30"/>
        <v>22813.948107224242</v>
      </c>
      <c r="BB99" s="161">
        <f t="shared" si="30"/>
        <v>22418.676401047804</v>
      </c>
      <c r="BC99" s="161">
        <f t="shared" si="30"/>
        <v>21599.330742630242</v>
      </c>
      <c r="BD99" s="161">
        <f t="shared" si="30"/>
        <v>19899.894698082491</v>
      </c>
      <c r="BE99" s="161">
        <f t="shared" si="30"/>
        <v>20373.0289045305</v>
      </c>
      <c r="BF99" s="161">
        <f t="shared" si="30"/>
        <v>21296.976694947112</v>
      </c>
      <c r="BG99" s="161">
        <f t="shared" si="30"/>
        <v>22121.324932195923</v>
      </c>
      <c r="BH99" s="161">
        <f t="shared" si="30"/>
        <v>22351.822582913006</v>
      </c>
      <c r="BI99" s="161">
        <f t="shared" si="30"/>
        <v>22518.823883184625</v>
      </c>
      <c r="BJ99" s="161">
        <f t="shared" si="30"/>
        <v>23392.650364503712</v>
      </c>
      <c r="BK99" s="161">
        <f t="shared" si="30"/>
        <v>24316.036793454667</v>
      </c>
      <c r="BL99" s="161">
        <f t="shared" si="30"/>
        <v>25412.856934317304</v>
      </c>
      <c r="BM99" s="161">
        <f t="shared" si="30"/>
        <v>30333.368116922975</v>
      </c>
      <c r="BN99" s="161">
        <f t="shared" si="30"/>
        <v>31998.108116931067</v>
      </c>
      <c r="BO99" s="161">
        <f t="shared" si="30"/>
        <v>33310.027421227693</v>
      </c>
      <c r="BP99" s="161">
        <f t="shared" si="30"/>
        <v>35221.006228371945</v>
      </c>
      <c r="BQ99" s="161">
        <f t="shared" si="30"/>
        <v>32533.322986492138</v>
      </c>
      <c r="BR99" s="161">
        <f t="shared" si="30"/>
        <v>32612.58175227934</v>
      </c>
      <c r="BS99" s="161">
        <f t="shared" si="30"/>
        <v>32734.576106648525</v>
      </c>
      <c r="BT99" s="161">
        <f t="shared" si="30"/>
        <v>32869.836369065342</v>
      </c>
      <c r="BU99" s="161">
        <f t="shared" si="30"/>
        <v>34033.654003109536</v>
      </c>
      <c r="BV99" s="161">
        <f t="shared" si="30"/>
        <v>36763.455092069838</v>
      </c>
      <c r="BW99" s="161">
        <f t="shared" si="30"/>
        <v>42502.649658290917</v>
      </c>
      <c r="BX99" s="161">
        <f t="shared" si="30"/>
        <v>60575.130503440014</v>
      </c>
      <c r="BY99" s="161">
        <f t="shared" si="30"/>
        <v>60824.910183730433</v>
      </c>
      <c r="BZ99" s="161">
        <f t="shared" si="30"/>
        <v>60544.446761517116</v>
      </c>
      <c r="CA99" s="161">
        <f t="shared" si="30"/>
        <v>69948.906140681531</v>
      </c>
      <c r="CB99" s="161">
        <f t="shared" si="30"/>
        <v>82743.482932025785</v>
      </c>
      <c r="CC99" s="161">
        <f t="shared" si="30"/>
        <v>86552.464387783781</v>
      </c>
      <c r="CD99" s="161">
        <f t="shared" ref="CD99:CE99" si="31">CD11+CD62+CD71+CD76+CD45+CD50+CD53+CD54+CD77+CD80+CD81+CD84+SUM(CD88:CD90)</f>
        <v>89431.506606556708</v>
      </c>
      <c r="CE99" s="161">
        <f t="shared" si="31"/>
        <v>92024.396457516617</v>
      </c>
      <c r="CF99" s="162">
        <f t="shared" ref="CF99" si="32">CF11+CF62+CF71+CF76+CF45+CF50+CF53+CF54+CF77+CF80+CF81+CF84+SUM(CF88:CF90)</f>
        <v>95865.225733747531</v>
      </c>
    </row>
    <row r="100" spans="1:84" s="106" customFormat="1" x14ac:dyDescent="0.35">
      <c r="A100" s="172"/>
      <c r="B100" s="106" t="s">
        <v>214</v>
      </c>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43">
        <f>AH99+AH98</f>
        <v>2692</v>
      </c>
      <c r="AI100" s="43">
        <f t="shared" ref="AI100:CF100" si="33">AI99+AI98</f>
        <v>2940</v>
      </c>
      <c r="AJ100" s="43">
        <f t="shared" si="33"/>
        <v>3830</v>
      </c>
      <c r="AK100" s="43">
        <f t="shared" si="33"/>
        <v>5857.25</v>
      </c>
      <c r="AL100" s="43">
        <f t="shared" si="33"/>
        <v>7917</v>
      </c>
      <c r="AM100" s="43">
        <f t="shared" si="33"/>
        <v>9449</v>
      </c>
      <c r="AN100" s="43">
        <f t="shared" si="33"/>
        <v>10783</v>
      </c>
      <c r="AO100" s="43">
        <f t="shared" si="33"/>
        <v>12232</v>
      </c>
      <c r="AP100" s="43">
        <f t="shared" si="33"/>
        <v>13176</v>
      </c>
      <c r="AQ100" s="43">
        <f t="shared" si="33"/>
        <v>13372.708000000001</v>
      </c>
      <c r="AR100" s="43">
        <f t="shared" si="33"/>
        <v>13099.95</v>
      </c>
      <c r="AS100" s="43">
        <f t="shared" si="33"/>
        <v>14068.766</v>
      </c>
      <c r="AT100" s="43">
        <f t="shared" si="33"/>
        <v>16642.837</v>
      </c>
      <c r="AU100" s="43">
        <f t="shared" si="33"/>
        <v>20085.247899511734</v>
      </c>
      <c r="AV100" s="43">
        <f t="shared" si="33"/>
        <v>25314.898000000001</v>
      </c>
      <c r="AW100" s="43">
        <f t="shared" si="33"/>
        <v>28595.492000000006</v>
      </c>
      <c r="AX100" s="43">
        <f t="shared" si="33"/>
        <v>30121.816213999995</v>
      </c>
      <c r="AY100" s="43">
        <f t="shared" si="33"/>
        <v>31620.705625999995</v>
      </c>
      <c r="AZ100" s="43">
        <f t="shared" si="33"/>
        <v>32198.600756999997</v>
      </c>
      <c r="BA100" s="43">
        <f t="shared" si="33"/>
        <v>31454.506748000003</v>
      </c>
      <c r="BB100" s="43">
        <f t="shared" si="33"/>
        <v>31014.140834999995</v>
      </c>
      <c r="BC100" s="43">
        <f t="shared" si="33"/>
        <v>30541.339142467692</v>
      </c>
      <c r="BD100" s="43">
        <f t="shared" si="33"/>
        <v>29431.598453818162</v>
      </c>
      <c r="BE100" s="43">
        <f t="shared" si="33"/>
        <v>30667.086668030104</v>
      </c>
      <c r="BF100" s="43">
        <f t="shared" si="33"/>
        <v>31994.628709467579</v>
      </c>
      <c r="BG100" s="43">
        <f t="shared" si="33"/>
        <v>33024.969856553253</v>
      </c>
      <c r="BH100" s="43">
        <f t="shared" si="33"/>
        <v>34699.426048480418</v>
      </c>
      <c r="BI100" s="43">
        <f t="shared" si="33"/>
        <v>35352.333529642005</v>
      </c>
      <c r="BJ100" s="43">
        <f t="shared" si="33"/>
        <v>37172.236532855473</v>
      </c>
      <c r="BK100" s="43">
        <f t="shared" si="33"/>
        <v>38696.081911583096</v>
      </c>
      <c r="BL100" s="43">
        <f t="shared" si="33"/>
        <v>40966.842600689997</v>
      </c>
      <c r="BM100" s="43">
        <f t="shared" si="33"/>
        <v>46695.822820729991</v>
      </c>
      <c r="BN100" s="43">
        <f t="shared" si="33"/>
        <v>48764.863047781706</v>
      </c>
      <c r="BO100" s="43">
        <f t="shared" si="33"/>
        <v>49940.019439679811</v>
      </c>
      <c r="BP100" s="43">
        <f t="shared" si="33"/>
        <v>51405.957286049997</v>
      </c>
      <c r="BQ100" s="43">
        <f t="shared" si="33"/>
        <v>46142.225609626163</v>
      </c>
      <c r="BR100" s="43">
        <f t="shared" si="33"/>
        <v>45789.599349789998</v>
      </c>
      <c r="BS100" s="43">
        <f t="shared" si="33"/>
        <v>45356.946934280008</v>
      </c>
      <c r="BT100" s="43">
        <f t="shared" si="33"/>
        <v>44879.357183030013</v>
      </c>
      <c r="BU100" s="43">
        <f t="shared" si="33"/>
        <v>45555.01351846</v>
      </c>
      <c r="BV100" s="43">
        <f t="shared" si="33"/>
        <v>47776.703047328396</v>
      </c>
      <c r="BW100" s="43">
        <f t="shared" si="33"/>
        <v>53345.128451460172</v>
      </c>
      <c r="BX100" s="43">
        <f t="shared" si="33"/>
        <v>71462.355118333944</v>
      </c>
      <c r="BY100" s="43">
        <f t="shared" si="33"/>
        <v>71365.29643088294</v>
      </c>
      <c r="BZ100" s="43">
        <f t="shared" si="33"/>
        <v>71429.429012590088</v>
      </c>
      <c r="CA100" s="43">
        <f t="shared" si="33"/>
        <v>81523.369053838745</v>
      </c>
      <c r="CB100" s="43">
        <f t="shared" si="33"/>
        <v>95308.29084463582</v>
      </c>
      <c r="CC100" s="43">
        <f t="shared" si="33"/>
        <v>99233.814459645844</v>
      </c>
      <c r="CD100" s="43">
        <f t="shared" si="33"/>
        <v>101958.63184203948</v>
      </c>
      <c r="CE100" s="43">
        <f t="shared" si="33"/>
        <v>104060.36247634435</v>
      </c>
      <c r="CF100" s="44">
        <f t="shared" si="33"/>
        <v>107766.19580415155</v>
      </c>
    </row>
    <row r="101" spans="1:84" ht="26.25" customHeight="1" x14ac:dyDescent="0.35">
      <c r="A101" s="155"/>
      <c r="B101" s="106" t="s">
        <v>455</v>
      </c>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266" t="s">
        <v>420</v>
      </c>
      <c r="BI101" s="161"/>
      <c r="BJ101" s="161"/>
      <c r="BK101" s="161"/>
      <c r="BL101" s="266" t="s">
        <v>420</v>
      </c>
      <c r="BM101" s="161"/>
      <c r="BN101" s="161"/>
      <c r="BO101" s="161"/>
      <c r="BP101" s="161"/>
      <c r="BQ101" s="161"/>
      <c r="BR101" s="161"/>
      <c r="BS101" s="161"/>
      <c r="BT101" s="161"/>
      <c r="BU101" s="161"/>
      <c r="BV101" s="161"/>
      <c r="BW101" s="161"/>
      <c r="BX101" s="161"/>
      <c r="BY101" s="161"/>
      <c r="BZ101" s="161"/>
      <c r="CA101" s="161"/>
      <c r="CB101" s="161"/>
      <c r="CC101" s="161"/>
      <c r="CD101" s="161"/>
      <c r="CE101" s="161"/>
      <c r="CF101" s="162"/>
    </row>
    <row r="102" spans="1:84" x14ac:dyDescent="0.35">
      <c r="A102" s="155"/>
      <c r="B102" s="59" t="s">
        <v>453</v>
      </c>
      <c r="AH102" s="161">
        <f t="shared" ref="AH102:BK102" si="34">AH37+AH65+AH83</f>
        <v>879.13660835202791</v>
      </c>
      <c r="AI102" s="161">
        <f t="shared" si="34"/>
        <v>965.71952684567862</v>
      </c>
      <c r="AJ102" s="161">
        <f t="shared" si="34"/>
        <v>1165.6784581666639</v>
      </c>
      <c r="AK102" s="161">
        <f t="shared" si="34"/>
        <v>1639.2650340306036</v>
      </c>
      <c r="AL102" s="161">
        <f t="shared" si="34"/>
        <v>1851.3099674185678</v>
      </c>
      <c r="AM102" s="161">
        <f t="shared" si="34"/>
        <v>2016.8889613949996</v>
      </c>
      <c r="AN102" s="161">
        <f t="shared" si="34"/>
        <v>2285.0079196275701</v>
      </c>
      <c r="AO102" s="161">
        <f t="shared" si="34"/>
        <v>2502.7997699406551</v>
      </c>
      <c r="AP102" s="161">
        <f t="shared" si="34"/>
        <v>2574.1306790081708</v>
      </c>
      <c r="AQ102" s="161">
        <f t="shared" si="34"/>
        <v>2604.1375405841391</v>
      </c>
      <c r="AR102" s="161">
        <f t="shared" si="34"/>
        <v>2958.032581333252</v>
      </c>
      <c r="AS102" s="161">
        <f t="shared" si="34"/>
        <v>3196.5630327702083</v>
      </c>
      <c r="AT102" s="161">
        <f t="shared" si="34"/>
        <v>3588.5128467443524</v>
      </c>
      <c r="AU102" s="161">
        <f t="shared" si="34"/>
        <v>4013.0219693975573</v>
      </c>
      <c r="AV102" s="161">
        <f t="shared" si="34"/>
        <v>4947.6392028615437</v>
      </c>
      <c r="AW102" s="161">
        <f t="shared" si="34"/>
        <v>5390.1946462719416</v>
      </c>
      <c r="AX102" s="161">
        <f t="shared" si="34"/>
        <v>5624.3306398979967</v>
      </c>
      <c r="AY102" s="161">
        <f t="shared" si="34"/>
        <v>5955.8548748241155</v>
      </c>
      <c r="AZ102" s="161">
        <f t="shared" si="34"/>
        <v>6094.6968416297641</v>
      </c>
      <c r="BA102" s="161">
        <f t="shared" si="34"/>
        <v>6209.4369681790304</v>
      </c>
      <c r="BB102" s="161">
        <f t="shared" si="34"/>
        <v>6235.793846672108</v>
      </c>
      <c r="BC102" s="161">
        <f t="shared" si="34"/>
        <v>6610.5244448185294</v>
      </c>
      <c r="BD102" s="161">
        <f t="shared" si="34"/>
        <v>7161.3827794828449</v>
      </c>
      <c r="BE102" s="161">
        <f t="shared" si="34"/>
        <v>7817.6821619821239</v>
      </c>
      <c r="BF102" s="161">
        <f t="shared" si="34"/>
        <v>8579.982507645871</v>
      </c>
      <c r="BG102" s="161">
        <f t="shared" si="34"/>
        <v>9007.604491842576</v>
      </c>
      <c r="BH102" s="245">
        <f t="shared" si="34"/>
        <v>10519.076117122559</v>
      </c>
      <c r="BI102" s="161">
        <f t="shared" si="34"/>
        <v>10990.213712341436</v>
      </c>
      <c r="BJ102" s="161">
        <f t="shared" si="34"/>
        <v>11749.973946554235</v>
      </c>
      <c r="BK102" s="161">
        <f t="shared" si="34"/>
        <v>12308.255202199914</v>
      </c>
      <c r="BL102" s="161">
        <f t="shared" ref="BL102:CF102" si="35">BL37+BL65+BL75+BL79+BL83+BL87</f>
        <v>12769.37405091318</v>
      </c>
      <c r="BM102" s="161">
        <f t="shared" si="35"/>
        <v>13485.278884461528</v>
      </c>
      <c r="BN102" s="161">
        <f t="shared" si="35"/>
        <v>13776.993584378495</v>
      </c>
      <c r="BO102" s="161">
        <f t="shared" si="35"/>
        <v>13629.556631362422</v>
      </c>
      <c r="BP102" s="161">
        <f t="shared" si="35"/>
        <v>13321.914565692789</v>
      </c>
      <c r="BQ102" s="161">
        <f t="shared" si="35"/>
        <v>12961.116992112904</v>
      </c>
      <c r="BR102" s="161">
        <f t="shared" si="35"/>
        <v>12603.588065432599</v>
      </c>
      <c r="BS102" s="161">
        <f t="shared" si="35"/>
        <v>12139.565133600741</v>
      </c>
      <c r="BT102" s="161">
        <f t="shared" si="35"/>
        <v>11644.694403247282</v>
      </c>
      <c r="BU102" s="161">
        <f t="shared" si="35"/>
        <v>11296.249894133553</v>
      </c>
      <c r="BV102" s="161">
        <f t="shared" si="35"/>
        <v>10910.848339015991</v>
      </c>
      <c r="BW102" s="161">
        <f t="shared" si="35"/>
        <v>10756.106788400457</v>
      </c>
      <c r="BX102" s="161">
        <f t="shared" si="35"/>
        <v>10831.431974540646</v>
      </c>
      <c r="BY102" s="161">
        <f t="shared" si="35"/>
        <v>10521.099477425321</v>
      </c>
      <c r="BZ102" s="161">
        <f t="shared" si="35"/>
        <v>10849.626644173572</v>
      </c>
      <c r="CA102" s="161">
        <f t="shared" si="35"/>
        <v>11487.609519332991</v>
      </c>
      <c r="CB102" s="161">
        <f t="shared" si="35"/>
        <v>12497.00801492991</v>
      </c>
      <c r="CC102" s="161">
        <f t="shared" si="35"/>
        <v>12616.013287626158</v>
      </c>
      <c r="CD102" s="161">
        <f t="shared" si="35"/>
        <v>12444.783396435241</v>
      </c>
      <c r="CE102" s="161">
        <f t="shared" si="35"/>
        <v>11954.612978716603</v>
      </c>
      <c r="CF102" s="162">
        <f t="shared" si="35"/>
        <v>11829.481861373702</v>
      </c>
    </row>
    <row r="103" spans="1:84" x14ac:dyDescent="0.35">
      <c r="A103" s="155"/>
      <c r="B103" s="59" t="s">
        <v>445</v>
      </c>
      <c r="AH103" s="161">
        <f t="shared" ref="AH103:CF103" si="36">AH38+AH66</f>
        <v>173.98603128178249</v>
      </c>
      <c r="AI103" s="161">
        <f t="shared" si="36"/>
        <v>191.91759828256252</v>
      </c>
      <c r="AJ103" s="161">
        <f t="shared" si="36"/>
        <v>231.39129284350997</v>
      </c>
      <c r="AK103" s="161">
        <f t="shared" si="36"/>
        <v>298.96993997116317</v>
      </c>
      <c r="AL103" s="161">
        <f t="shared" si="36"/>
        <v>388.36914883756549</v>
      </c>
      <c r="AM103" s="161">
        <f t="shared" si="36"/>
        <v>442.99125490758956</v>
      </c>
      <c r="AN103" s="161">
        <f t="shared" si="36"/>
        <v>492.20964010500967</v>
      </c>
      <c r="AO103" s="161">
        <f t="shared" si="36"/>
        <v>558.88540844568683</v>
      </c>
      <c r="AP103" s="161">
        <f t="shared" si="36"/>
        <v>645.40178856227408</v>
      </c>
      <c r="AQ103" s="161">
        <f t="shared" si="36"/>
        <v>660.33447330565866</v>
      </c>
      <c r="AR103" s="161">
        <f t="shared" si="36"/>
        <v>749.87724320652671</v>
      </c>
      <c r="AS103" s="161">
        <f t="shared" si="36"/>
        <v>886.22282284645803</v>
      </c>
      <c r="AT103" s="161">
        <f t="shared" si="36"/>
        <v>1140.0778012292672</v>
      </c>
      <c r="AU103" s="161">
        <f t="shared" si="36"/>
        <v>1450.0592963380868</v>
      </c>
      <c r="AV103" s="161">
        <f t="shared" si="36"/>
        <v>1976.8686907194983</v>
      </c>
      <c r="AW103" s="161">
        <f t="shared" si="36"/>
        <v>2532.5381014695945</v>
      </c>
      <c r="AX103" s="161">
        <f t="shared" si="36"/>
        <v>3215.7905667483042</v>
      </c>
      <c r="AY103" s="161">
        <f t="shared" si="36"/>
        <v>3832.4483674293779</v>
      </c>
      <c r="AZ103" s="161">
        <f t="shared" si="36"/>
        <v>4268.1013320393704</v>
      </c>
      <c r="BA103" s="161">
        <f t="shared" si="36"/>
        <v>4557.5242449501457</v>
      </c>
      <c r="BB103" s="161">
        <f t="shared" si="36"/>
        <v>4887.2047576060413</v>
      </c>
      <c r="BC103" s="161">
        <f t="shared" si="36"/>
        <v>5193.2776606713469</v>
      </c>
      <c r="BD103" s="161">
        <f t="shared" si="36"/>
        <v>5572.4760072038625</v>
      </c>
      <c r="BE103" s="161">
        <f t="shared" si="36"/>
        <v>6049.1470342251359</v>
      </c>
      <c r="BF103" s="161">
        <f t="shared" si="36"/>
        <v>6757.3072068304691</v>
      </c>
      <c r="BG103" s="161">
        <f t="shared" si="36"/>
        <v>6984.0724574320702</v>
      </c>
      <c r="BH103" s="245">
        <f t="shared" si="36"/>
        <v>7155.297257357598</v>
      </c>
      <c r="BI103" s="161">
        <f t="shared" si="36"/>
        <v>7422.888283572589</v>
      </c>
      <c r="BJ103" s="161">
        <f t="shared" si="36"/>
        <v>7861.5580073674555</v>
      </c>
      <c r="BK103" s="161">
        <f t="shared" si="36"/>
        <v>8639.3355645641968</v>
      </c>
      <c r="BL103" s="161">
        <f t="shared" si="36"/>
        <v>9276.4901575728472</v>
      </c>
      <c r="BM103" s="161">
        <f t="shared" si="36"/>
        <v>10483.020756598369</v>
      </c>
      <c r="BN103" s="161">
        <f t="shared" si="36"/>
        <v>11086.344482750013</v>
      </c>
      <c r="BO103" s="161">
        <f t="shared" si="36"/>
        <v>11794.398626656106</v>
      </c>
      <c r="BP103" s="161">
        <f t="shared" si="36"/>
        <v>12942.535004600777</v>
      </c>
      <c r="BQ103" s="161">
        <f t="shared" si="36"/>
        <v>14063.187178853328</v>
      </c>
      <c r="BR103" s="161">
        <f t="shared" si="36"/>
        <v>15858.310024490012</v>
      </c>
      <c r="BS103" s="161">
        <f t="shared" si="36"/>
        <v>16992.538506485587</v>
      </c>
      <c r="BT103" s="161">
        <f t="shared" si="36"/>
        <v>17112.703017291027</v>
      </c>
      <c r="BU103" s="161">
        <f t="shared" si="36"/>
        <v>17349.916306110354</v>
      </c>
      <c r="BV103" s="161">
        <f t="shared" si="36"/>
        <v>16806.873433414352</v>
      </c>
      <c r="BW103" s="161">
        <f t="shared" si="36"/>
        <v>15009.586781133727</v>
      </c>
      <c r="BX103" s="161">
        <f t="shared" si="36"/>
        <v>14293.157338841358</v>
      </c>
      <c r="BY103" s="161">
        <f t="shared" si="36"/>
        <v>13218.126918418213</v>
      </c>
      <c r="BZ103" s="161">
        <f t="shared" si="36"/>
        <v>12312.483763470973</v>
      </c>
      <c r="CA103" s="161">
        <f t="shared" si="36"/>
        <v>12443.932020173448</v>
      </c>
      <c r="CB103" s="161">
        <f t="shared" si="36"/>
        <v>12230.25952374263</v>
      </c>
      <c r="CC103" s="161">
        <f t="shared" si="36"/>
        <v>10580.855822131856</v>
      </c>
      <c r="CD103" s="161">
        <f t="shared" si="36"/>
        <v>10040.062275187754</v>
      </c>
      <c r="CE103" s="161">
        <f t="shared" si="36"/>
        <v>9341.311412711093</v>
      </c>
      <c r="CF103" s="162">
        <f t="shared" si="36"/>
        <v>6611.3144291129574</v>
      </c>
    </row>
    <row r="104" spans="1:84" x14ac:dyDescent="0.35">
      <c r="A104" s="155"/>
      <c r="B104" s="59" t="s">
        <v>446</v>
      </c>
      <c r="AH104" s="161">
        <f t="shared" ref="AH104:CA104" si="37">AH39+AH67+AH54</f>
        <v>319.93644801641562</v>
      </c>
      <c r="AI104" s="161">
        <f t="shared" si="37"/>
        <v>346.39406349637238</v>
      </c>
      <c r="AJ104" s="161">
        <f t="shared" si="37"/>
        <v>429.15025325874183</v>
      </c>
      <c r="AK104" s="161">
        <f t="shared" si="37"/>
        <v>653.10198282576016</v>
      </c>
      <c r="AL104" s="161">
        <f t="shared" si="37"/>
        <v>904.06405172775965</v>
      </c>
      <c r="AM104" s="161">
        <f t="shared" si="37"/>
        <v>1124.9093961708841</v>
      </c>
      <c r="AN104" s="161">
        <f t="shared" si="37"/>
        <v>1274.2921638369685</v>
      </c>
      <c r="AO104" s="161">
        <f t="shared" si="37"/>
        <v>1495.4115737735642</v>
      </c>
      <c r="AP104" s="161">
        <f t="shared" si="37"/>
        <v>1661.4935640754265</v>
      </c>
      <c r="AQ104" s="161">
        <f t="shared" si="37"/>
        <v>1734.0699943599564</v>
      </c>
      <c r="AR104" s="161">
        <f t="shared" si="37"/>
        <v>1580.561455</v>
      </c>
      <c r="AS104" s="161">
        <f t="shared" si="37"/>
        <v>1740.6311500000002</v>
      </c>
      <c r="AT104" s="161">
        <f t="shared" si="37"/>
        <v>2198.6880353333336</v>
      </c>
      <c r="AU104" s="161">
        <f t="shared" si="37"/>
        <v>2914.7150026666668</v>
      </c>
      <c r="AV104" s="161">
        <f t="shared" si="37"/>
        <v>3586.7719856666668</v>
      </c>
      <c r="AW104" s="161">
        <f t="shared" si="37"/>
        <v>4044.0053453333339</v>
      </c>
      <c r="AX104" s="161">
        <f t="shared" si="37"/>
        <v>4664.6398293619486</v>
      </c>
      <c r="AY104" s="161">
        <f t="shared" si="37"/>
        <v>5054.6330278276318</v>
      </c>
      <c r="AZ104" s="161">
        <f t="shared" si="37"/>
        <v>5259.3567779938894</v>
      </c>
      <c r="BA104" s="161">
        <f t="shared" si="37"/>
        <v>5099.244864133073</v>
      </c>
      <c r="BB104" s="161">
        <f t="shared" si="37"/>
        <v>4991.3620183747407</v>
      </c>
      <c r="BC104" s="161">
        <f t="shared" si="37"/>
        <v>4913.0941428824599</v>
      </c>
      <c r="BD104" s="161">
        <f t="shared" si="37"/>
        <v>4799.9691073019958</v>
      </c>
      <c r="BE104" s="161">
        <f t="shared" si="37"/>
        <v>4786.4497117072478</v>
      </c>
      <c r="BF104" s="161">
        <f t="shared" si="37"/>
        <v>4874.2798953002002</v>
      </c>
      <c r="BG104" s="161">
        <f t="shared" si="37"/>
        <v>5164.6116047330152</v>
      </c>
      <c r="BH104" s="245">
        <f t="shared" si="37"/>
        <v>5448.2936791109623</v>
      </c>
      <c r="BI104" s="161">
        <f t="shared" si="37"/>
        <v>5628.494077749363</v>
      </c>
      <c r="BJ104" s="161">
        <f t="shared" si="37"/>
        <v>5792.8778503610465</v>
      </c>
      <c r="BK104" s="161">
        <f t="shared" si="37"/>
        <v>6075.7958651793906</v>
      </c>
      <c r="BL104" s="161">
        <f t="shared" si="37"/>
        <v>5411.6156377595216</v>
      </c>
      <c r="BM104" s="161">
        <f t="shared" si="37"/>
        <v>5790.5689146122786</v>
      </c>
      <c r="BN104" s="161">
        <f t="shared" si="37"/>
        <v>5557.5086604960225</v>
      </c>
      <c r="BO104" s="161">
        <f t="shared" si="37"/>
        <v>5165.5461284125304</v>
      </c>
      <c r="BP104" s="161">
        <f t="shared" si="37"/>
        <v>4793.2542106087767</v>
      </c>
      <c r="BQ104" s="161">
        <f t="shared" si="37"/>
        <v>4336.1105307043927</v>
      </c>
      <c r="BR104" s="161">
        <f t="shared" si="37"/>
        <v>3999.7340292388521</v>
      </c>
      <c r="BS104" s="161">
        <f t="shared" si="37"/>
        <v>3751.499532023573</v>
      </c>
      <c r="BT104" s="161">
        <f t="shared" si="37"/>
        <v>3439.870904090169</v>
      </c>
      <c r="BU104" s="161">
        <f t="shared" si="37"/>
        <v>3179.2606915601668</v>
      </c>
      <c r="BV104" s="161">
        <f t="shared" si="37"/>
        <v>2722.9660269089313</v>
      </c>
      <c r="BW104" s="161">
        <f t="shared" si="37"/>
        <v>1856.7084095479609</v>
      </c>
      <c r="BX104" s="161">
        <f t="shared" si="37"/>
        <v>1397.5728624543622</v>
      </c>
      <c r="BY104" s="161">
        <f t="shared" si="37"/>
        <v>965.25140314371311</v>
      </c>
      <c r="BZ104" s="161">
        <f t="shared" si="37"/>
        <v>804.3353194050992</v>
      </c>
      <c r="CA104" s="161">
        <f t="shared" si="37"/>
        <v>593.55222242423304</v>
      </c>
      <c r="CB104" s="161">
        <f>CB39+CB67+CB54</f>
        <v>180.80332393979631</v>
      </c>
      <c r="CC104" s="161">
        <f>CC39+CC67+CC54</f>
        <v>0</v>
      </c>
      <c r="CD104" s="161" t="str">
        <f>IFERROR(CD39+CD67+CD54,"-")</f>
        <v>-</v>
      </c>
      <c r="CE104" s="161">
        <f t="shared" ref="CE104:CF104" si="38">CE39+CE67+CE54</f>
        <v>0</v>
      </c>
      <c r="CF104" s="162">
        <f t="shared" si="38"/>
        <v>0</v>
      </c>
    </row>
    <row r="105" spans="1:84" x14ac:dyDescent="0.35">
      <c r="A105" s="155"/>
      <c r="B105" s="59" t="s">
        <v>447</v>
      </c>
      <c r="AH105" s="161">
        <f t="shared" ref="AH105:CA105" si="39">AH40+AH68</f>
        <v>589.28593923698281</v>
      </c>
      <c r="AI105" s="161">
        <f t="shared" si="39"/>
        <v>612.90867110654028</v>
      </c>
      <c r="AJ105" s="161">
        <f t="shared" si="39"/>
        <v>899.30659876913808</v>
      </c>
      <c r="AK105" s="161">
        <f t="shared" si="39"/>
        <v>1650.6381737850329</v>
      </c>
      <c r="AL105" s="161">
        <f t="shared" si="39"/>
        <v>2705.192373541026</v>
      </c>
      <c r="AM105" s="161">
        <f t="shared" si="39"/>
        <v>3411.740746875093</v>
      </c>
      <c r="AN105" s="161">
        <f t="shared" si="39"/>
        <v>3880.0491470459629</v>
      </c>
      <c r="AO105" s="161">
        <f t="shared" si="39"/>
        <v>4386.0520547680844</v>
      </c>
      <c r="AP105" s="161">
        <f t="shared" si="39"/>
        <v>4557.4233486582634</v>
      </c>
      <c r="AQ105" s="161">
        <f t="shared" si="39"/>
        <v>4272.8837086708436</v>
      </c>
      <c r="AR105" s="161">
        <f t="shared" si="39"/>
        <v>3439.072944</v>
      </c>
      <c r="AS105" s="161">
        <f t="shared" si="39"/>
        <v>3132.390277</v>
      </c>
      <c r="AT105" s="161">
        <f t="shared" si="39"/>
        <v>3562.720902</v>
      </c>
      <c r="AU105" s="161">
        <f t="shared" si="39"/>
        <v>5083.328547666667</v>
      </c>
      <c r="AV105" s="161">
        <f t="shared" si="39"/>
        <v>6720.6649470000002</v>
      </c>
      <c r="AW105" s="161">
        <f t="shared" si="39"/>
        <v>7298.4704266666668</v>
      </c>
      <c r="AX105" s="161">
        <f t="shared" si="39"/>
        <v>6770.7275243945533</v>
      </c>
      <c r="AY105" s="161">
        <f t="shared" si="39"/>
        <v>6492.3000610574099</v>
      </c>
      <c r="AZ105" s="161">
        <f t="shared" si="39"/>
        <v>5879.4303849678172</v>
      </c>
      <c r="BA105" s="161">
        <f t="shared" si="39"/>
        <v>4802.2826039972833</v>
      </c>
      <c r="BB105" s="161">
        <f t="shared" si="39"/>
        <v>4189.3568789879755</v>
      </c>
      <c r="BC105" s="161">
        <f t="shared" si="39"/>
        <v>3725.1490612666144</v>
      </c>
      <c r="BD105" s="161">
        <f t="shared" si="39"/>
        <v>3216.000235508508</v>
      </c>
      <c r="BE105" s="161">
        <f t="shared" si="39"/>
        <v>2852.9186309288407</v>
      </c>
      <c r="BF105" s="161">
        <f t="shared" si="39"/>
        <v>2869.2711366405547</v>
      </c>
      <c r="BG105" s="161">
        <f t="shared" si="39"/>
        <v>2752.8634056763035</v>
      </c>
      <c r="BH105" s="245">
        <f t="shared" si="39"/>
        <v>2704.1797888204469</v>
      </c>
      <c r="BI105" s="161">
        <f t="shared" si="39"/>
        <v>2961.0306207566055</v>
      </c>
      <c r="BJ105" s="161">
        <f t="shared" si="39"/>
        <v>3194.7994910607176</v>
      </c>
      <c r="BK105" s="161">
        <f t="shared" si="39"/>
        <v>3133.2427400280239</v>
      </c>
      <c r="BL105" s="161">
        <f t="shared" si="39"/>
        <v>3776.0860778774304</v>
      </c>
      <c r="BM105" s="161">
        <f t="shared" si="39"/>
        <v>6328.0440266974529</v>
      </c>
      <c r="BN105" s="161">
        <f t="shared" si="39"/>
        <v>6741.1689729287364</v>
      </c>
      <c r="BO105" s="161">
        <f t="shared" si="39"/>
        <v>7583.2088016023854</v>
      </c>
      <c r="BP105" s="161">
        <f t="shared" si="39"/>
        <v>8151.6434438887918</v>
      </c>
      <c r="BQ105" s="161">
        <f t="shared" si="39"/>
        <v>7053.2625445483209</v>
      </c>
      <c r="BR105" s="161">
        <f t="shared" si="39"/>
        <v>5107.5159623545978</v>
      </c>
      <c r="BS105" s="161">
        <f t="shared" si="39"/>
        <v>3920.384057256696</v>
      </c>
      <c r="BT105" s="161">
        <f t="shared" si="39"/>
        <v>3247.841348372327</v>
      </c>
      <c r="BU105" s="161">
        <f t="shared" si="39"/>
        <v>2894.4322317035239</v>
      </c>
      <c r="BV105" s="161">
        <f t="shared" si="39"/>
        <v>2249.3313145094244</v>
      </c>
      <c r="BW105" s="161">
        <f t="shared" si="39"/>
        <v>1131.4374948941679</v>
      </c>
      <c r="BX105" s="161">
        <f t="shared" si="39"/>
        <v>811.30230992684687</v>
      </c>
      <c r="BY105" s="161">
        <f t="shared" si="39"/>
        <v>560.29455928283539</v>
      </c>
      <c r="BZ105" s="161">
        <f t="shared" si="39"/>
        <v>390.83379843184338</v>
      </c>
      <c r="CA105" s="161">
        <f t="shared" si="39"/>
        <v>245.46920495652375</v>
      </c>
      <c r="CB105" s="161"/>
      <c r="CC105" s="161"/>
      <c r="CD105" s="161"/>
      <c r="CE105" s="161"/>
      <c r="CF105" s="162"/>
    </row>
    <row r="106" spans="1:84" x14ac:dyDescent="0.35">
      <c r="A106" s="155"/>
      <c r="B106" s="59" t="s">
        <v>448</v>
      </c>
      <c r="AH106" s="161">
        <f t="shared" ref="AH106:BK106" si="40">AH41+AH69+AH84+AH77+AH90</f>
        <v>32.148709316448112</v>
      </c>
      <c r="AI106" s="161">
        <f t="shared" si="40"/>
        <v>38.97968426884615</v>
      </c>
      <c r="AJ106" s="161">
        <f t="shared" si="40"/>
        <v>49.587750808100012</v>
      </c>
      <c r="AK106" s="161">
        <f t="shared" si="40"/>
        <v>71.310338887440281</v>
      </c>
      <c r="AL106" s="161">
        <f t="shared" si="40"/>
        <v>96.597852725081168</v>
      </c>
      <c r="AM106" s="161">
        <f t="shared" si="40"/>
        <v>124.50707515143412</v>
      </c>
      <c r="AN106" s="161">
        <f t="shared" si="40"/>
        <v>150.6705316344889</v>
      </c>
      <c r="AO106" s="161">
        <f t="shared" si="40"/>
        <v>159.73148035772317</v>
      </c>
      <c r="AP106" s="161">
        <f t="shared" si="40"/>
        <v>195.97505862919874</v>
      </c>
      <c r="AQ106" s="161">
        <f t="shared" si="40"/>
        <v>258.28365007940278</v>
      </c>
      <c r="AR106" s="161">
        <f t="shared" si="40"/>
        <v>411.38882312688787</v>
      </c>
      <c r="AS106" s="161">
        <f t="shared" si="40"/>
        <v>455.14843404999999</v>
      </c>
      <c r="AT106" s="161">
        <f t="shared" si="40"/>
        <v>645.26082318101385</v>
      </c>
      <c r="AU106" s="161">
        <f t="shared" si="40"/>
        <v>856.35281221506784</v>
      </c>
      <c r="AV106" s="161">
        <f t="shared" si="40"/>
        <v>844.27257532492695</v>
      </c>
      <c r="AW106" s="161">
        <f t="shared" si="40"/>
        <v>1033.4909411552298</v>
      </c>
      <c r="AX106" s="161">
        <f t="shared" si="40"/>
        <v>1247.4996111688147</v>
      </c>
      <c r="AY106" s="161">
        <f t="shared" si="40"/>
        <v>1508.3036882910108</v>
      </c>
      <c r="AZ106" s="161">
        <f t="shared" si="40"/>
        <v>1594.8588100213278</v>
      </c>
      <c r="BA106" s="161">
        <f t="shared" si="40"/>
        <v>1613.5475461451074</v>
      </c>
      <c r="BB106" s="161">
        <f t="shared" si="40"/>
        <v>1492.1641801279961</v>
      </c>
      <c r="BC106" s="161">
        <f t="shared" si="40"/>
        <v>1222.4332864910332</v>
      </c>
      <c r="BD106" s="161">
        <f t="shared" si="40"/>
        <v>1156.5421772762502</v>
      </c>
      <c r="BE106" s="161">
        <f t="shared" si="40"/>
        <v>1171.3003434271991</v>
      </c>
      <c r="BF106" s="161">
        <f t="shared" si="40"/>
        <v>1211.7469810897792</v>
      </c>
      <c r="BG106" s="161">
        <f t="shared" si="40"/>
        <v>1387.5201185816741</v>
      </c>
      <c r="BH106" s="245">
        <f t="shared" si="40"/>
        <v>1685.327243150504</v>
      </c>
      <c r="BI106" s="161">
        <f t="shared" si="40"/>
        <v>1794.3802710649381</v>
      </c>
      <c r="BJ106" s="161">
        <f t="shared" si="40"/>
        <v>2140.2751083046505</v>
      </c>
      <c r="BK106" s="161">
        <f t="shared" si="40"/>
        <v>2305.2949801281179</v>
      </c>
      <c r="BL106" s="161">
        <f t="shared" ref="BL106:BY106" si="41">BL41+BL69+BL80+BL84+BL85+BL76+BL77+BL88+BL90</f>
        <v>3718.1819347192895</v>
      </c>
      <c r="BM106" s="161">
        <f t="shared" si="41"/>
        <v>4693.1595836145716</v>
      </c>
      <c r="BN106" s="161">
        <f t="shared" si="41"/>
        <v>5695.0183081689056</v>
      </c>
      <c r="BO106" s="161">
        <f t="shared" si="41"/>
        <v>6071.8946420392685</v>
      </c>
      <c r="BP106" s="161">
        <f t="shared" si="41"/>
        <v>6688.3707366013268</v>
      </c>
      <c r="BQ106" s="161">
        <f t="shared" si="41"/>
        <v>7264.9362005047496</v>
      </c>
      <c r="BR106" s="161">
        <f t="shared" si="41"/>
        <v>7773.1905218613538</v>
      </c>
      <c r="BS106" s="161">
        <f t="shared" si="41"/>
        <v>7981.852105321107</v>
      </c>
      <c r="BT106" s="161">
        <f t="shared" si="41"/>
        <v>7789.3103685860578</v>
      </c>
      <c r="BU106" s="161">
        <f t="shared" si="41"/>
        <v>7470.0039544731044</v>
      </c>
      <c r="BV106" s="161">
        <f t="shared" si="41"/>
        <v>6919.1378312662682</v>
      </c>
      <c r="BW106" s="161">
        <f t="shared" si="41"/>
        <v>6185.3757166810492</v>
      </c>
      <c r="BX106" s="161">
        <f t="shared" si="41"/>
        <v>5797.7641363905968</v>
      </c>
      <c r="BY106" s="161">
        <f t="shared" si="41"/>
        <v>5158.2923373357326</v>
      </c>
      <c r="BZ106" s="161">
        <f t="shared" ref="BZ106:CF106" si="42">BZ41+BZ69+BZ84+BZ77+BZ90</f>
        <v>4972.0552529755587</v>
      </c>
      <c r="CA106" s="161">
        <f t="shared" si="42"/>
        <v>4767.9191357073742</v>
      </c>
      <c r="CB106" s="161">
        <f t="shared" si="42"/>
        <v>3236.7695347311228</v>
      </c>
      <c r="CC106" s="161">
        <f t="shared" si="42"/>
        <v>1664.8689260184171</v>
      </c>
      <c r="CD106" s="161">
        <f t="shared" si="42"/>
        <v>1823.7065451932824</v>
      </c>
      <c r="CE106" s="161">
        <f t="shared" si="42"/>
        <v>1924.2515121048982</v>
      </c>
      <c r="CF106" s="162">
        <f t="shared" si="42"/>
        <v>2037.890467867117</v>
      </c>
    </row>
    <row r="107" spans="1:84" ht="26.25" customHeight="1" x14ac:dyDescent="0.35">
      <c r="A107" s="155"/>
      <c r="B107" s="59" t="s">
        <v>454</v>
      </c>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f t="shared" ref="BL107:CF107" si="43">BL89</f>
        <v>0</v>
      </c>
      <c r="BM107" s="161">
        <f t="shared" si="43"/>
        <v>0</v>
      </c>
      <c r="BN107" s="161">
        <f t="shared" si="43"/>
        <v>0</v>
      </c>
      <c r="BO107" s="161">
        <f t="shared" si="43"/>
        <v>0</v>
      </c>
      <c r="BP107" s="161">
        <f t="shared" si="43"/>
        <v>0</v>
      </c>
      <c r="BQ107" s="161">
        <f t="shared" si="43"/>
        <v>5.8574696600000031</v>
      </c>
      <c r="BR107" s="161">
        <f t="shared" si="43"/>
        <v>56.150329630000009</v>
      </c>
      <c r="BS107" s="161">
        <f t="shared" si="43"/>
        <v>490.88279648000002</v>
      </c>
      <c r="BT107" s="161">
        <f t="shared" si="43"/>
        <v>1585.7627723199994</v>
      </c>
      <c r="BU107" s="161">
        <f t="shared" si="43"/>
        <v>3322.5426384599987</v>
      </c>
      <c r="BV107" s="161">
        <f t="shared" si="43"/>
        <v>8134.8647156900006</v>
      </c>
      <c r="BW107" s="161">
        <f t="shared" si="43"/>
        <v>18388.256169110005</v>
      </c>
      <c r="BX107" s="161">
        <f t="shared" si="43"/>
        <v>38320.348814015022</v>
      </c>
      <c r="BY107" s="161">
        <f t="shared" si="43"/>
        <v>40935.681691392034</v>
      </c>
      <c r="BZ107" s="161">
        <f t="shared" si="43"/>
        <v>41937.592814439668</v>
      </c>
      <c r="CA107" s="161">
        <f t="shared" si="43"/>
        <v>51896.157196589353</v>
      </c>
      <c r="CB107" s="161">
        <f t="shared" si="43"/>
        <v>66982.647028810214</v>
      </c>
      <c r="CC107" s="161">
        <f t="shared" si="43"/>
        <v>74289.327702220573</v>
      </c>
      <c r="CD107" s="161">
        <f t="shared" si="43"/>
        <v>77566.552554740847</v>
      </c>
      <c r="CE107" s="161">
        <f t="shared" si="43"/>
        <v>80756.053045497523</v>
      </c>
      <c r="CF107" s="162">
        <f t="shared" si="43"/>
        <v>87202.207956809245</v>
      </c>
    </row>
    <row r="108" spans="1:84" ht="26.25" customHeight="1" x14ac:dyDescent="0.35">
      <c r="A108" s="155"/>
      <c r="B108" s="61" t="s">
        <v>449</v>
      </c>
      <c r="AH108" s="161">
        <f t="shared" ref="AH108:BX108" si="44">AH37+AH70+AH75+AH79+AH83+AH85+AH87</f>
        <v>879.13660835202791</v>
      </c>
      <c r="AI108" s="161">
        <f t="shared" si="44"/>
        <v>965.71952684567862</v>
      </c>
      <c r="AJ108" s="161">
        <f t="shared" si="44"/>
        <v>1165.6784581666639</v>
      </c>
      <c r="AK108" s="161">
        <f t="shared" si="44"/>
        <v>1639.2650340306036</v>
      </c>
      <c r="AL108" s="161">
        <f t="shared" si="44"/>
        <v>1851.3099674185678</v>
      </c>
      <c r="AM108" s="161">
        <f t="shared" si="44"/>
        <v>2016.8889613949996</v>
      </c>
      <c r="AN108" s="161">
        <f t="shared" si="44"/>
        <v>2285.0079196275701</v>
      </c>
      <c r="AO108" s="161">
        <f t="shared" si="44"/>
        <v>2502.7997699406551</v>
      </c>
      <c r="AP108" s="161">
        <f t="shared" si="44"/>
        <v>2574.1306790081708</v>
      </c>
      <c r="AQ108" s="161">
        <f t="shared" si="44"/>
        <v>2604.1375405841391</v>
      </c>
      <c r="AR108" s="161">
        <f t="shared" si="44"/>
        <v>2958.032581333252</v>
      </c>
      <c r="AS108" s="161">
        <f t="shared" si="44"/>
        <v>3196.5630327702083</v>
      </c>
      <c r="AT108" s="161">
        <f t="shared" si="44"/>
        <v>3588.5128467443524</v>
      </c>
      <c r="AU108" s="161">
        <f t="shared" si="44"/>
        <v>4013.0219693975573</v>
      </c>
      <c r="AV108" s="161">
        <f t="shared" si="44"/>
        <v>4947.6392028615437</v>
      </c>
      <c r="AW108" s="161">
        <f t="shared" si="44"/>
        <v>5390.1946462719416</v>
      </c>
      <c r="AX108" s="161">
        <f t="shared" si="44"/>
        <v>5624.3306398979967</v>
      </c>
      <c r="AY108" s="161">
        <f t="shared" si="44"/>
        <v>5955.8548748241155</v>
      </c>
      <c r="AZ108" s="161">
        <f t="shared" si="44"/>
        <v>6094.6968416297641</v>
      </c>
      <c r="BA108" s="161">
        <f t="shared" si="44"/>
        <v>6209.4369681790304</v>
      </c>
      <c r="BB108" s="161">
        <f t="shared" si="44"/>
        <v>6235.793846672108</v>
      </c>
      <c r="BC108" s="161">
        <f t="shared" si="44"/>
        <v>6610.5244448185294</v>
      </c>
      <c r="BD108" s="161">
        <f t="shared" si="44"/>
        <v>7161.3827794828449</v>
      </c>
      <c r="BE108" s="161">
        <f t="shared" si="44"/>
        <v>7817.6821619821239</v>
      </c>
      <c r="BF108" s="161">
        <f t="shared" si="44"/>
        <v>8579.982507645871</v>
      </c>
      <c r="BG108" s="161">
        <f t="shared" si="44"/>
        <v>9007.604491842576</v>
      </c>
      <c r="BH108" s="161">
        <f t="shared" si="44"/>
        <v>10519.076117122559</v>
      </c>
      <c r="BI108" s="161">
        <f t="shared" si="44"/>
        <v>10990.213712341436</v>
      </c>
      <c r="BJ108" s="161">
        <f t="shared" si="44"/>
        <v>11775.592178315541</v>
      </c>
      <c r="BK108" s="161">
        <f t="shared" si="44"/>
        <v>12333.431502032217</v>
      </c>
      <c r="BL108" s="161">
        <f t="shared" si="44"/>
        <v>13391.160455534206</v>
      </c>
      <c r="BM108" s="161">
        <f t="shared" si="44"/>
        <v>14122.708718439164</v>
      </c>
      <c r="BN108" s="161">
        <f t="shared" si="44"/>
        <v>14493.740373247918</v>
      </c>
      <c r="BO108" s="161">
        <f t="shared" si="44"/>
        <v>14402.862517056446</v>
      </c>
      <c r="BP108" s="161">
        <f t="shared" si="44"/>
        <v>14048.365397126114</v>
      </c>
      <c r="BQ108" s="161">
        <f t="shared" si="44"/>
        <v>13608.902623134025</v>
      </c>
      <c r="BR108" s="161">
        <f t="shared" si="44"/>
        <v>13177.017597510659</v>
      </c>
      <c r="BS108" s="161">
        <f t="shared" si="44"/>
        <v>12622.370827631481</v>
      </c>
      <c r="BT108" s="161">
        <f t="shared" si="44"/>
        <v>12009.520813964671</v>
      </c>
      <c r="BU108" s="161">
        <f t="shared" si="44"/>
        <v>11521.359515350463</v>
      </c>
      <c r="BV108" s="161">
        <f t="shared" si="44"/>
        <v>11013.247955258557</v>
      </c>
      <c r="BW108" s="161">
        <f t="shared" si="44"/>
        <v>10842.478793169255</v>
      </c>
      <c r="BX108" s="161">
        <f t="shared" si="44"/>
        <v>10887.224614893938</v>
      </c>
      <c r="BY108" s="161">
        <f>BY37+BY70+BY75+BY79+BY83+BY85+BY87</f>
        <v>10540.386247152508</v>
      </c>
      <c r="BZ108" s="161">
        <f t="shared" ref="BZ108:CB108" si="45">BZ37+BZ70+BZ75+BZ79+BZ83+BZ87</f>
        <v>10881.238264154079</v>
      </c>
      <c r="CA108" s="161">
        <f t="shared" si="45"/>
        <v>11571.785942732515</v>
      </c>
      <c r="CB108" s="161">
        <f t="shared" si="45"/>
        <v>12564.068520917197</v>
      </c>
      <c r="CC108" s="161">
        <f>CC37+CC70+CC75+CC79+CC83+CC87</f>
        <v>12680.345737056517</v>
      </c>
      <c r="CD108" s="161">
        <f>CD37+CD70+CD75+CD79+CD83+CD87</f>
        <v>12525.816850376626</v>
      </c>
      <c r="CE108" s="161">
        <f>CE37+CE70+CE75+CE79+CE83+CE87</f>
        <v>12034.302579850872</v>
      </c>
      <c r="CF108" s="162">
        <f>CF37+CF70+CF75+CF79+CF83+CF87</f>
        <v>11899.196304710445</v>
      </c>
    </row>
    <row r="109" spans="1:84" x14ac:dyDescent="0.35">
      <c r="A109" s="155"/>
      <c r="B109" s="61" t="s">
        <v>426</v>
      </c>
      <c r="AH109" s="161">
        <f t="shared" ref="AH109:CF109" si="46">AH42+AH71+AH84+AH76+AH77+AH80+AH90+AH54+AH88+AH89</f>
        <v>1115.357127851629</v>
      </c>
      <c r="AI109" s="161">
        <f t="shared" si="46"/>
        <v>1190.2000171543214</v>
      </c>
      <c r="AJ109" s="161">
        <f t="shared" si="46"/>
        <v>1609.4358956794899</v>
      </c>
      <c r="AK109" s="161">
        <f t="shared" si="46"/>
        <v>2674.0204354693965</v>
      </c>
      <c r="AL109" s="161">
        <f t="shared" si="46"/>
        <v>4094.2234268314323</v>
      </c>
      <c r="AM109" s="161">
        <f t="shared" si="46"/>
        <v>5104.1484731050004</v>
      </c>
      <c r="AN109" s="161">
        <f t="shared" si="46"/>
        <v>5797.2214826224299</v>
      </c>
      <c r="AO109" s="161">
        <f t="shared" si="46"/>
        <v>6600.080517345059</v>
      </c>
      <c r="AP109" s="161">
        <f t="shared" si="46"/>
        <v>7060.2937599251627</v>
      </c>
      <c r="AQ109" s="161">
        <f t="shared" si="46"/>
        <v>6925.5718264158622</v>
      </c>
      <c r="AR109" s="161">
        <f t="shared" si="46"/>
        <v>6180.900465333415</v>
      </c>
      <c r="AS109" s="161">
        <f t="shared" si="46"/>
        <v>6214.3926838964589</v>
      </c>
      <c r="AT109" s="161">
        <f t="shared" si="46"/>
        <v>7546.7475617436148</v>
      </c>
      <c r="AU109" s="161">
        <f t="shared" si="46"/>
        <v>10304.455658886489</v>
      </c>
      <c r="AV109" s="161">
        <f t="shared" si="46"/>
        <v>13128.578198711091</v>
      </c>
      <c r="AW109" s="161">
        <f t="shared" si="46"/>
        <v>14908.504814624823</v>
      </c>
      <c r="AX109" s="161">
        <f t="shared" si="46"/>
        <v>15898.657531673622</v>
      </c>
      <c r="AY109" s="161">
        <f t="shared" si="46"/>
        <v>16887.685144605432</v>
      </c>
      <c r="AZ109" s="161">
        <f t="shared" si="46"/>
        <v>17001.747305022403</v>
      </c>
      <c r="BA109" s="161">
        <f t="shared" si="46"/>
        <v>16072.59925922561</v>
      </c>
      <c r="BB109" s="161">
        <f t="shared" si="46"/>
        <v>15560.087835096754</v>
      </c>
      <c r="BC109" s="161">
        <f t="shared" si="46"/>
        <v>15053.954151311456</v>
      </c>
      <c r="BD109" s="161">
        <f t="shared" si="46"/>
        <v>14744.987527290616</v>
      </c>
      <c r="BE109" s="161">
        <f t="shared" si="46"/>
        <v>14859.815720288423</v>
      </c>
      <c r="BF109" s="161">
        <f t="shared" si="46"/>
        <v>15712.605219861003</v>
      </c>
      <c r="BG109" s="161">
        <f t="shared" si="46"/>
        <v>16289.067586423063</v>
      </c>
      <c r="BH109" s="161">
        <f t="shared" si="46"/>
        <v>16993.097968439513</v>
      </c>
      <c r="BI109" s="161">
        <f t="shared" si="46"/>
        <v>17806.793253143496</v>
      </c>
      <c r="BJ109" s="161">
        <f t="shared" si="46"/>
        <v>19134.07722533257</v>
      </c>
      <c r="BK109" s="161">
        <f t="shared" si="46"/>
        <v>20302.212850067423</v>
      </c>
      <c r="BL109" s="161">
        <f t="shared" si="46"/>
        <v>21560.587403308069</v>
      </c>
      <c r="BM109" s="161">
        <f t="shared" si="46"/>
        <v>26657.363447545031</v>
      </c>
      <c r="BN109" s="161">
        <f t="shared" si="46"/>
        <v>28363.293635474252</v>
      </c>
      <c r="BO109" s="161">
        <f t="shared" si="46"/>
        <v>29841.742313016264</v>
      </c>
      <c r="BP109" s="161">
        <f t="shared" si="46"/>
        <v>31849.352564266352</v>
      </c>
      <c r="BQ109" s="161">
        <f t="shared" si="46"/>
        <v>32075.568293249664</v>
      </c>
      <c r="BR109" s="161">
        <f t="shared" si="46"/>
        <v>32221.471335496757</v>
      </c>
      <c r="BS109" s="161">
        <f t="shared" si="46"/>
        <v>32654.35130353623</v>
      </c>
      <c r="BT109" s="161">
        <f t="shared" si="46"/>
        <v>32810.661999942189</v>
      </c>
      <c r="BU109" s="161">
        <f t="shared" si="46"/>
        <v>33991.046201090234</v>
      </c>
      <c r="BV109" s="161">
        <f t="shared" si="46"/>
        <v>36730.773705546409</v>
      </c>
      <c r="BW109" s="161">
        <f t="shared" si="46"/>
        <v>42484.992566598106</v>
      </c>
      <c r="BX109" s="161">
        <f t="shared" si="46"/>
        <v>60564.352821274893</v>
      </c>
      <c r="BY109" s="161">
        <f t="shared" si="46"/>
        <v>60818.360139845347</v>
      </c>
      <c r="BZ109" s="161">
        <f t="shared" si="46"/>
        <v>60540.526397925874</v>
      </c>
      <c r="CA109" s="161">
        <f t="shared" si="46"/>
        <v>69946.643932871768</v>
      </c>
      <c r="CB109" s="161">
        <f t="shared" si="46"/>
        <v>82743.091482918098</v>
      </c>
      <c r="CC109" s="161">
        <f t="shared" si="46"/>
        <v>86552.464387783781</v>
      </c>
      <c r="CD109" s="161">
        <f t="shared" si="46"/>
        <v>89431.506606556723</v>
      </c>
      <c r="CE109" s="161">
        <f t="shared" si="46"/>
        <v>92024.396457516617</v>
      </c>
      <c r="CF109" s="162">
        <f t="shared" si="46"/>
        <v>95865.225733747517</v>
      </c>
    </row>
    <row r="110" spans="1:84" s="106" customFormat="1" x14ac:dyDescent="0.35">
      <c r="A110" s="172"/>
      <c r="B110" s="65" t="s">
        <v>214</v>
      </c>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43">
        <f>AH109+AH108</f>
        <v>1994.4937362036569</v>
      </c>
      <c r="AI110" s="43">
        <f t="shared" ref="AI110:CF110" si="47">AI109+AI108</f>
        <v>2155.9195439999999</v>
      </c>
      <c r="AJ110" s="43">
        <f t="shared" si="47"/>
        <v>2775.1143538461538</v>
      </c>
      <c r="AK110" s="43">
        <f t="shared" si="47"/>
        <v>4313.2854695000005</v>
      </c>
      <c r="AL110" s="43">
        <f t="shared" si="47"/>
        <v>5945.5333942500001</v>
      </c>
      <c r="AM110" s="43">
        <f t="shared" si="47"/>
        <v>7121.0374345</v>
      </c>
      <c r="AN110" s="43">
        <f t="shared" si="47"/>
        <v>8082.22940225</v>
      </c>
      <c r="AO110" s="43">
        <f t="shared" si="47"/>
        <v>9102.8802872857141</v>
      </c>
      <c r="AP110" s="43">
        <f t="shared" si="47"/>
        <v>9634.4244389333326</v>
      </c>
      <c r="AQ110" s="43">
        <f t="shared" si="47"/>
        <v>9529.7093670000013</v>
      </c>
      <c r="AR110" s="43">
        <f t="shared" si="47"/>
        <v>9138.933046666667</v>
      </c>
      <c r="AS110" s="43">
        <f t="shared" si="47"/>
        <v>9410.9557166666673</v>
      </c>
      <c r="AT110" s="43">
        <f t="shared" si="47"/>
        <v>11135.260408487968</v>
      </c>
      <c r="AU110" s="43">
        <f t="shared" si="47"/>
        <v>14317.477628284047</v>
      </c>
      <c r="AV110" s="43">
        <f t="shared" si="47"/>
        <v>18076.217401572634</v>
      </c>
      <c r="AW110" s="43">
        <f t="shared" si="47"/>
        <v>20298.699460896765</v>
      </c>
      <c r="AX110" s="43">
        <f t="shared" si="47"/>
        <v>21522.988171571618</v>
      </c>
      <c r="AY110" s="43">
        <f t="shared" si="47"/>
        <v>22843.540019429547</v>
      </c>
      <c r="AZ110" s="43">
        <f t="shared" si="47"/>
        <v>23096.444146652168</v>
      </c>
      <c r="BA110" s="43">
        <f t="shared" si="47"/>
        <v>22282.036227404642</v>
      </c>
      <c r="BB110" s="43">
        <f t="shared" si="47"/>
        <v>21795.881681768864</v>
      </c>
      <c r="BC110" s="43">
        <f t="shared" si="47"/>
        <v>21664.478596129986</v>
      </c>
      <c r="BD110" s="43">
        <f t="shared" si="47"/>
        <v>21906.37030677346</v>
      </c>
      <c r="BE110" s="43">
        <f t="shared" si="47"/>
        <v>22677.497882270545</v>
      </c>
      <c r="BF110" s="43">
        <f t="shared" si="47"/>
        <v>24292.587727506874</v>
      </c>
      <c r="BG110" s="43">
        <f t="shared" si="47"/>
        <v>25296.672078265641</v>
      </c>
      <c r="BH110" s="43">
        <f t="shared" si="47"/>
        <v>27512.174085562074</v>
      </c>
      <c r="BI110" s="43">
        <f t="shared" si="47"/>
        <v>28797.006965484932</v>
      </c>
      <c r="BJ110" s="43">
        <f t="shared" si="47"/>
        <v>30909.669403648113</v>
      </c>
      <c r="BK110" s="43">
        <f t="shared" si="47"/>
        <v>32635.64435209964</v>
      </c>
      <c r="BL110" s="43">
        <f t="shared" si="47"/>
        <v>34951.747858842275</v>
      </c>
      <c r="BM110" s="43">
        <f t="shared" si="47"/>
        <v>40780.072165984195</v>
      </c>
      <c r="BN110" s="43">
        <f t="shared" si="47"/>
        <v>42857.03400872217</v>
      </c>
      <c r="BO110" s="43">
        <f t="shared" si="47"/>
        <v>44244.604830072713</v>
      </c>
      <c r="BP110" s="43">
        <f t="shared" si="47"/>
        <v>45897.717961392467</v>
      </c>
      <c r="BQ110" s="43">
        <f t="shared" si="47"/>
        <v>45684.470916383689</v>
      </c>
      <c r="BR110" s="43">
        <f t="shared" si="47"/>
        <v>45398.488933007415</v>
      </c>
      <c r="BS110" s="43">
        <f t="shared" si="47"/>
        <v>45276.722131167713</v>
      </c>
      <c r="BT110" s="43">
        <f t="shared" si="47"/>
        <v>44820.18281390686</v>
      </c>
      <c r="BU110" s="43">
        <f t="shared" si="47"/>
        <v>45512.405716440699</v>
      </c>
      <c r="BV110" s="43">
        <f t="shared" si="47"/>
        <v>47744.021660804967</v>
      </c>
      <c r="BW110" s="43">
        <f t="shared" si="47"/>
        <v>53327.471359767362</v>
      </c>
      <c r="BX110" s="43">
        <f t="shared" si="47"/>
        <v>71451.577436168824</v>
      </c>
      <c r="BY110" s="43">
        <f t="shared" si="47"/>
        <v>71358.746386997853</v>
      </c>
      <c r="BZ110" s="43">
        <f t="shared" si="47"/>
        <v>71421.76466207995</v>
      </c>
      <c r="CA110" s="43">
        <f t="shared" si="47"/>
        <v>81518.429875604284</v>
      </c>
      <c r="CB110" s="43">
        <f t="shared" si="47"/>
        <v>95307.160003835292</v>
      </c>
      <c r="CC110" s="43">
        <f t="shared" si="47"/>
        <v>99232.810124840296</v>
      </c>
      <c r="CD110" s="43">
        <f t="shared" si="47"/>
        <v>101957.32345693334</v>
      </c>
      <c r="CE110" s="43">
        <f t="shared" si="47"/>
        <v>104058.69903736749</v>
      </c>
      <c r="CF110" s="44">
        <f t="shared" si="47"/>
        <v>107764.42203845797</v>
      </c>
    </row>
    <row r="111" spans="1:84" s="106" customFormat="1" ht="16" thickBot="1" x14ac:dyDescent="0.4">
      <c r="A111" s="270"/>
      <c r="B111" s="271"/>
      <c r="C111" s="271"/>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272"/>
      <c r="BU111" s="272"/>
      <c r="BV111" s="272"/>
      <c r="BW111" s="272"/>
      <c r="BX111" s="272"/>
      <c r="BY111" s="272"/>
      <c r="BZ111" s="272"/>
      <c r="CA111" s="272"/>
      <c r="CB111" s="272"/>
      <c r="CC111" s="272"/>
      <c r="CD111" s="272"/>
      <c r="CE111" s="272"/>
      <c r="CF111" s="273"/>
    </row>
  </sheetData>
  <hyperlinks>
    <hyperlink ref="B1" location="Notes!A1" display="Information relating to this table can be found in the 'Notes' tab" xr:uid="{C87D0C11-331B-4BBD-830B-4EA08862A31C}"/>
    <hyperlink ref="A1" location="Contents!A1" display="Contents page" xr:uid="{8F720632-865D-47E4-8C7D-6159C56DFE32}"/>
  </hyperlinks>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B477D-2E1B-45C7-BB1C-57EF11610172}">
  <dimension ref="A1:CF111"/>
  <sheetViews>
    <sheetView zoomScale="70" zoomScaleNormal="70" workbookViewId="0">
      <pane xSplit="2" topLeftCell="BL1" activePane="topRight" state="frozen"/>
      <selection pane="topRight"/>
    </sheetView>
  </sheetViews>
  <sheetFormatPr defaultColWidth="9" defaultRowHeight="15.5" x14ac:dyDescent="0.35"/>
  <cols>
    <col min="1" max="1" width="23" style="165" bestFit="1" customWidth="1"/>
    <col min="2" max="2" width="75.54296875" style="39" customWidth="1"/>
    <col min="3" max="3" width="25.54296875" style="39" customWidth="1"/>
    <col min="4" max="75" width="12.54296875" style="54" customWidth="1"/>
    <col min="76" max="84" width="12.54296875" style="39" customWidth="1"/>
    <col min="85" max="16384" width="9" style="39"/>
  </cols>
  <sheetData>
    <row r="1" spans="1:84" s="32" customFormat="1" ht="25.5" customHeight="1" thickBot="1" x14ac:dyDescent="0.3">
      <c r="A1" s="29" t="s">
        <v>45</v>
      </c>
      <c r="B1" s="113" t="s">
        <v>200</v>
      </c>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row>
    <row r="2" spans="1:84" ht="33" customHeight="1" x14ac:dyDescent="0.35">
      <c r="A2" s="33" t="s">
        <v>584</v>
      </c>
      <c r="B2" s="34" t="s">
        <v>456</v>
      </c>
      <c r="C2" s="13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41" customFormat="1" x14ac:dyDescent="0.35">
      <c r="A3" s="116">
        <v>2024</v>
      </c>
      <c r="B3" s="40" t="s">
        <v>457</v>
      </c>
      <c r="C3" s="137"/>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6"/>
      <c r="B4" s="46" t="s">
        <v>344</v>
      </c>
      <c r="C4" s="138"/>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4"/>
    </row>
    <row r="5" spans="1:84" ht="27" customHeight="1" x14ac:dyDescent="0.35">
      <c r="B5" s="65" t="s">
        <v>419</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266" t="s">
        <v>420</v>
      </c>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2"/>
    </row>
    <row r="6" spans="1:84" x14ac:dyDescent="0.35">
      <c r="B6" s="59" t="s">
        <v>421</v>
      </c>
      <c r="AH6" s="161">
        <v>3340.6820188498923</v>
      </c>
      <c r="AI6" s="161">
        <v>3179.333556890927</v>
      </c>
      <c r="AJ6" s="161">
        <v>3118.9708889982539</v>
      </c>
      <c r="AK6" s="161">
        <v>3576.9573970379133</v>
      </c>
      <c r="AL6" s="161">
        <v>3392.1557716335487</v>
      </c>
      <c r="AM6" s="161">
        <v>3389.3960675712101</v>
      </c>
      <c r="AN6" s="161">
        <v>3865.5382399532018</v>
      </c>
      <c r="AO6" s="161">
        <v>4227.2506967255822</v>
      </c>
      <c r="AP6" s="161">
        <v>4320.4153110659763</v>
      </c>
      <c r="AQ6" s="161">
        <v>4407.4003710595571</v>
      </c>
      <c r="AR6" s="161">
        <v>4860.4299563140012</v>
      </c>
      <c r="AS6" s="161">
        <v>4973.0982383953124</v>
      </c>
      <c r="AT6" s="161">
        <v>5158.773198400273</v>
      </c>
      <c r="AU6" s="161">
        <v>5821.0580505302278</v>
      </c>
      <c r="AV6" s="161">
        <v>7657.0818545616694</v>
      </c>
      <c r="AW6" s="161">
        <v>7866.1966010566712</v>
      </c>
      <c r="AX6" s="161">
        <v>7797.2044075733465</v>
      </c>
      <c r="AY6" s="161">
        <v>7403.1333411987489</v>
      </c>
      <c r="AZ6" s="161">
        <v>7026.2835985292841</v>
      </c>
      <c r="BA6" s="161">
        <v>6950.1099315143329</v>
      </c>
      <c r="BB6" s="161">
        <v>6576.5445840956818</v>
      </c>
      <c r="BC6" s="161">
        <v>6780.4739731939053</v>
      </c>
      <c r="BD6" s="161">
        <v>7269.395942600574</v>
      </c>
      <c r="BE6" s="161">
        <v>7830.5841301387991</v>
      </c>
      <c r="BF6" s="161">
        <v>7653.1775106994673</v>
      </c>
      <c r="BG6" s="161">
        <v>8095.8246892042062</v>
      </c>
      <c r="BH6" s="245">
        <v>9673.4946642579307</v>
      </c>
      <c r="BI6" s="161">
        <v>10134.389187298251</v>
      </c>
      <c r="BJ6" s="161">
        <v>10549.739608085109</v>
      </c>
      <c r="BK6" s="161">
        <v>11048.243335775554</v>
      </c>
      <c r="BL6" s="161">
        <v>11150.88013118743</v>
      </c>
      <c r="BM6" s="161">
        <v>11609.803750274627</v>
      </c>
      <c r="BN6" s="161">
        <v>11553.822417515004</v>
      </c>
      <c r="BO6" s="161">
        <v>11091.98941476252</v>
      </c>
      <c r="BP6" s="161">
        <v>10159.894870253684</v>
      </c>
      <c r="BQ6" s="161">
        <v>9345.3110086014221</v>
      </c>
      <c r="BR6" s="161">
        <v>8622.6974689725394</v>
      </c>
      <c r="BS6" s="161">
        <v>7913.5952183073459</v>
      </c>
      <c r="BT6" s="161">
        <v>7211.7345820858454</v>
      </c>
      <c r="BU6" s="161">
        <v>6727.1430144932247</v>
      </c>
      <c r="BV6" s="161">
        <v>6308.6076894062235</v>
      </c>
      <c r="BW6" s="161">
        <v>6068.3859298027937</v>
      </c>
      <c r="BX6" s="161">
        <v>5766.5607766775483</v>
      </c>
      <c r="BY6" s="161">
        <v>5542.7338316289897</v>
      </c>
      <c r="BZ6" s="161">
        <v>5300.5647597827056</v>
      </c>
      <c r="CA6" s="161">
        <v>5449.3831439117957</v>
      </c>
      <c r="CB6" s="161">
        <v>5815.7065937061343</v>
      </c>
      <c r="CC6" s="161">
        <v>5801.4340377462713</v>
      </c>
      <c r="CD6" s="161">
        <v>5547.8116365960823</v>
      </c>
      <c r="CE6" s="161">
        <v>5139.7499895113815</v>
      </c>
      <c r="CF6" s="162">
        <v>4961.3526131791459</v>
      </c>
    </row>
    <row r="7" spans="1:84" x14ac:dyDescent="0.35">
      <c r="B7" s="59" t="s">
        <v>422</v>
      </c>
      <c r="AH7" s="161">
        <v>774.13308814703385</v>
      </c>
      <c r="AI7" s="161">
        <v>743.88253093922322</v>
      </c>
      <c r="AJ7" s="161">
        <v>735.88887916008196</v>
      </c>
      <c r="AK7" s="161">
        <v>766.38304633926703</v>
      </c>
      <c r="AL7" s="161">
        <v>933.6539265176292</v>
      </c>
      <c r="AM7" s="161">
        <v>1049.5084270144355</v>
      </c>
      <c r="AN7" s="161">
        <v>1147.6324631652483</v>
      </c>
      <c r="AO7" s="161">
        <v>1332.0002195371637</v>
      </c>
      <c r="AP7" s="161">
        <v>1597.190571100522</v>
      </c>
      <c r="AQ7" s="161">
        <v>1643.6747254205591</v>
      </c>
      <c r="AR7" s="161">
        <v>2023.893460530745</v>
      </c>
      <c r="AS7" s="161">
        <v>2188.1013176371457</v>
      </c>
      <c r="AT7" s="161">
        <v>2421.3897498393876</v>
      </c>
      <c r="AU7" s="161">
        <v>2952.741193869394</v>
      </c>
      <c r="AV7" s="161">
        <v>3900.4287665806355</v>
      </c>
      <c r="AW7" s="161">
        <v>4708.9341419882285</v>
      </c>
      <c r="AX7" s="161">
        <v>5418.1632038516727</v>
      </c>
      <c r="AY7" s="161">
        <v>6135.0040188637777</v>
      </c>
      <c r="AZ7" s="161">
        <v>6459.0240052535255</v>
      </c>
      <c r="BA7" s="161">
        <v>6776.9558542383338</v>
      </c>
      <c r="BB7" s="161">
        <v>6992.6895715944138</v>
      </c>
      <c r="BC7" s="161">
        <v>7264.6654497245463</v>
      </c>
      <c r="BD7" s="161">
        <v>7810.828363233828</v>
      </c>
      <c r="BE7" s="161">
        <v>8324.5777344253074</v>
      </c>
      <c r="BF7" s="161">
        <v>8146.4353832668503</v>
      </c>
      <c r="BG7" s="161">
        <v>8352.5162488080114</v>
      </c>
      <c r="BH7" s="245">
        <v>7641.82169036714</v>
      </c>
      <c r="BI7" s="161">
        <v>7147.371721694356</v>
      </c>
      <c r="BJ7" s="161">
        <v>7025.8209030887319</v>
      </c>
      <c r="BK7" s="161">
        <v>7583.6100965251635</v>
      </c>
      <c r="BL7" s="161">
        <v>7471.5767297650182</v>
      </c>
      <c r="BM7" s="161">
        <v>8099.9233511866805</v>
      </c>
      <c r="BN7" s="161">
        <v>8287.3020892635432</v>
      </c>
      <c r="BO7" s="161">
        <v>8537.6823516250679</v>
      </c>
      <c r="BP7" s="161">
        <v>9420.5580979414153</v>
      </c>
      <c r="BQ7" s="161">
        <v>10470.69191153732</v>
      </c>
      <c r="BR7" s="161">
        <v>12045.282432692191</v>
      </c>
      <c r="BS7" s="161">
        <v>13081.142798071165</v>
      </c>
      <c r="BT7" s="161">
        <v>13038.544228265569</v>
      </c>
      <c r="BU7" s="161">
        <v>13373.113818653241</v>
      </c>
      <c r="BV7" s="161">
        <v>12934.373841048642</v>
      </c>
      <c r="BW7" s="161">
        <v>11199.891625513912</v>
      </c>
      <c r="BX7" s="161">
        <v>10076.662752042503</v>
      </c>
      <c r="BY7" s="161">
        <v>9381.7363390752143</v>
      </c>
      <c r="BZ7" s="161">
        <v>8121.6170301572929</v>
      </c>
      <c r="CA7" s="161">
        <v>7888.8201630188596</v>
      </c>
      <c r="CB7" s="161">
        <v>7730.307691471754</v>
      </c>
      <c r="CC7" s="161">
        <v>6485.6968588396776</v>
      </c>
      <c r="CD7" s="161">
        <v>5915.1323489845008</v>
      </c>
      <c r="CE7" s="161">
        <v>5404.0274158273633</v>
      </c>
      <c r="CF7" s="162">
        <v>3674.4737909910923</v>
      </c>
    </row>
    <row r="8" spans="1:84" x14ac:dyDescent="0.35">
      <c r="B8" s="59" t="s">
        <v>423</v>
      </c>
      <c r="AH8" s="161">
        <v>1988.9265495469947</v>
      </c>
      <c r="AI8" s="161">
        <v>1808.7554690645497</v>
      </c>
      <c r="AJ8" s="161">
        <v>1865.3927401964868</v>
      </c>
      <c r="AK8" s="161">
        <v>2185.4302809296814</v>
      </c>
      <c r="AL8" s="161">
        <v>2811.7763037982654</v>
      </c>
      <c r="AM8" s="161">
        <v>3289.6067417239356</v>
      </c>
      <c r="AN8" s="161">
        <v>3530.6766430522939</v>
      </c>
      <c r="AO8" s="161">
        <v>4048.4173339173517</v>
      </c>
      <c r="AP8" s="161">
        <v>4394.4965063860373</v>
      </c>
      <c r="AQ8" s="161">
        <v>4469.0031716715712</v>
      </c>
      <c r="AR8" s="161">
        <v>4619.300877532607</v>
      </c>
      <c r="AS8" s="161">
        <v>4681.8575865185048</v>
      </c>
      <c r="AT8" s="161">
        <v>5116.8595718441238</v>
      </c>
      <c r="AU8" s="161">
        <v>6036.3401104120567</v>
      </c>
      <c r="AV8" s="161">
        <v>7081.9791401632601</v>
      </c>
      <c r="AW8" s="161">
        <v>7458.8078966607427</v>
      </c>
      <c r="AX8" s="161">
        <v>7958.2955543158541</v>
      </c>
      <c r="AY8" s="161">
        <v>8120.9783179559327</v>
      </c>
      <c r="AZ8" s="161">
        <v>7943.4760577868419</v>
      </c>
      <c r="BA8" s="161">
        <v>7563.5174605878219</v>
      </c>
      <c r="BB8" s="161">
        <v>7161.6916844214093</v>
      </c>
      <c r="BC8" s="161">
        <v>7106.8548944108561</v>
      </c>
      <c r="BD8" s="161">
        <v>7693.6659377853202</v>
      </c>
      <c r="BE8" s="161">
        <v>7889.9331850707467</v>
      </c>
      <c r="BF8" s="161">
        <v>7895.5395103692535</v>
      </c>
      <c r="BG8" s="161">
        <v>8100.5222520907273</v>
      </c>
      <c r="BH8" s="245">
        <v>7447.5837537491325</v>
      </c>
      <c r="BI8" s="161">
        <v>6218.2184505486312</v>
      </c>
      <c r="BJ8" s="161">
        <v>5536.2799819649344</v>
      </c>
      <c r="BK8" s="161">
        <v>5077.5046695274777</v>
      </c>
      <c r="BL8" s="161">
        <v>4431.3956168613786</v>
      </c>
      <c r="BM8" s="161">
        <v>4059.4543110233881</v>
      </c>
      <c r="BN8" s="161">
        <v>3625.4268797061973</v>
      </c>
      <c r="BO8" s="161">
        <v>3174.3361572818139</v>
      </c>
      <c r="BP8" s="161">
        <v>2854.8470672122535</v>
      </c>
      <c r="BQ8" s="161">
        <v>2463.9351403361852</v>
      </c>
      <c r="BR8" s="161">
        <v>2227.5668733930906</v>
      </c>
      <c r="BS8" s="161">
        <v>2028.6892064911535</v>
      </c>
      <c r="BT8" s="161">
        <v>1778.7231305524103</v>
      </c>
      <c r="BU8" s="161">
        <v>1684.9527937442915</v>
      </c>
      <c r="BV8" s="161">
        <v>1378.9776322020318</v>
      </c>
      <c r="BW8" s="161">
        <v>861.05069899915918</v>
      </c>
      <c r="BX8" s="161">
        <v>641.46042308689027</v>
      </c>
      <c r="BY8" s="161">
        <v>408.57413672979027</v>
      </c>
      <c r="BZ8" s="161">
        <v>377.06856296286981</v>
      </c>
      <c r="CA8" s="161">
        <v>232.81306176289812</v>
      </c>
      <c r="CB8" s="161">
        <v>66.914143473654249</v>
      </c>
      <c r="CC8" s="161">
        <v>0</v>
      </c>
      <c r="CD8" s="161">
        <v>0</v>
      </c>
      <c r="CE8" s="161">
        <v>0</v>
      </c>
      <c r="CF8" s="162">
        <v>0</v>
      </c>
    </row>
    <row r="9" spans="1:84" x14ac:dyDescent="0.35">
      <c r="B9" s="59" t="s">
        <v>424</v>
      </c>
      <c r="AH9" s="161">
        <v>3066.758003044019</v>
      </c>
      <c r="AI9" s="161">
        <v>2664.7298882274918</v>
      </c>
      <c r="AJ9" s="161">
        <v>3397.0684305413083</v>
      </c>
      <c r="AK9" s="161">
        <v>5852.5344514486123</v>
      </c>
      <c r="AL9" s="161">
        <v>9253.6279126283953</v>
      </c>
      <c r="AM9" s="161">
        <v>11207.373596019726</v>
      </c>
      <c r="AN9" s="161">
        <v>12126.541324663956</v>
      </c>
      <c r="AO9" s="161">
        <v>12993.168808170389</v>
      </c>
      <c r="AP9" s="161">
        <v>12848.642516311435</v>
      </c>
      <c r="AQ9" s="161">
        <v>11158.507292676199</v>
      </c>
      <c r="AR9" s="161">
        <v>7982.8440250208787</v>
      </c>
      <c r="AS9" s="161">
        <v>6382.3664819327387</v>
      </c>
      <c r="AT9" s="161">
        <v>6580.4953168121601</v>
      </c>
      <c r="AU9" s="161">
        <v>8864.555406898824</v>
      </c>
      <c r="AV9" s="161">
        <v>11048.133931246572</v>
      </c>
      <c r="AW9" s="161">
        <v>11456.808809409018</v>
      </c>
      <c r="AX9" s="161">
        <v>10182.139189834379</v>
      </c>
      <c r="AY9" s="161">
        <v>9183.4650474798273</v>
      </c>
      <c r="AZ9" s="161">
        <v>7721.0200513783602</v>
      </c>
      <c r="BA9" s="161">
        <v>6297.0206457102104</v>
      </c>
      <c r="BB9" s="161">
        <v>5603.3268364977193</v>
      </c>
      <c r="BC9" s="161">
        <v>5014.191885957779</v>
      </c>
      <c r="BD9" s="161">
        <v>4323.0556238224981</v>
      </c>
      <c r="BE9" s="161">
        <v>3728.1836960337982</v>
      </c>
      <c r="BF9" s="161">
        <v>3593.5596348743743</v>
      </c>
      <c r="BG9" s="161">
        <v>3424.4139881380975</v>
      </c>
      <c r="BH9" s="245">
        <v>2850.3032966132423</v>
      </c>
      <c r="BI9" s="161">
        <v>2878.0063744009535</v>
      </c>
      <c r="BJ9" s="161">
        <v>3013.3386568674637</v>
      </c>
      <c r="BK9" s="161">
        <v>2725.5837119097732</v>
      </c>
      <c r="BL9" s="161">
        <v>3082.0023615881801</v>
      </c>
      <c r="BM9" s="161">
        <v>5134.9013017555699</v>
      </c>
      <c r="BN9" s="161">
        <v>5147.8502608806621</v>
      </c>
      <c r="BO9" s="161">
        <v>5763.686132673979</v>
      </c>
      <c r="BP9" s="161">
        <v>6097.2172543643528</v>
      </c>
      <c r="BQ9" s="161">
        <v>5058.2765555495607</v>
      </c>
      <c r="BR9" s="161">
        <v>3534.830742162736</v>
      </c>
      <c r="BS9" s="161">
        <v>2608.4198024506641</v>
      </c>
      <c r="BT9" s="161">
        <v>2050.9120408464228</v>
      </c>
      <c r="BU9" s="161">
        <v>1808.1252658517296</v>
      </c>
      <c r="BV9" s="161">
        <v>1404.0157867853939</v>
      </c>
      <c r="BW9" s="161">
        <v>723.0191038442706</v>
      </c>
      <c r="BX9" s="161">
        <v>495.06870473886414</v>
      </c>
      <c r="BY9" s="161">
        <v>343.98947343633006</v>
      </c>
      <c r="BZ9" s="161">
        <v>241.81046167309751</v>
      </c>
      <c r="CA9" s="161">
        <v>149.70723649839059</v>
      </c>
      <c r="CB9" s="161">
        <v>95.970271119941401</v>
      </c>
      <c r="CC9" s="161">
        <v>0</v>
      </c>
      <c r="CD9" s="161">
        <v>0</v>
      </c>
      <c r="CE9" s="161">
        <v>0</v>
      </c>
      <c r="CF9" s="162">
        <v>0</v>
      </c>
    </row>
    <row r="10" spans="1:84" x14ac:dyDescent="0.35">
      <c r="B10" s="59" t="s">
        <v>425</v>
      </c>
      <c r="AH10" s="161">
        <v>125.05226808529009</v>
      </c>
      <c r="AI10" s="161">
        <v>137.5673173654728</v>
      </c>
      <c r="AJ10" s="161">
        <v>145.46640634559759</v>
      </c>
      <c r="AK10" s="161">
        <v>179.05494809926509</v>
      </c>
      <c r="AL10" s="161">
        <v>234.31469198318879</v>
      </c>
      <c r="AM10" s="161">
        <v>306.2500000140484</v>
      </c>
      <c r="AN10" s="161">
        <v>364.1213480864244</v>
      </c>
      <c r="AO10" s="161">
        <v>357.66672561646061</v>
      </c>
      <c r="AP10" s="161">
        <v>441.52392410756545</v>
      </c>
      <c r="AQ10" s="161">
        <v>599.22724231686482</v>
      </c>
      <c r="AR10" s="161">
        <v>390.62192437704795</v>
      </c>
      <c r="AS10" s="161">
        <v>392.98493731398844</v>
      </c>
      <c r="AT10" s="161">
        <v>629.01546642337098</v>
      </c>
      <c r="AU10" s="161">
        <v>905.49934846431449</v>
      </c>
      <c r="AV10" s="161">
        <v>690.09861001890431</v>
      </c>
      <c r="AW10" s="161">
        <v>680.22530714438267</v>
      </c>
      <c r="AX10" s="161">
        <v>836.98244984575467</v>
      </c>
      <c r="AY10" s="161">
        <v>941.63933657999917</v>
      </c>
      <c r="AZ10" s="161">
        <v>830.06838438772093</v>
      </c>
      <c r="BA10" s="161">
        <v>750.30424780668704</v>
      </c>
      <c r="BB10" s="161">
        <v>695.43460814798777</v>
      </c>
      <c r="BC10" s="161">
        <v>515.25504970272948</v>
      </c>
      <c r="BD10" s="161">
        <v>518.75794093243724</v>
      </c>
      <c r="BE10" s="161">
        <v>568.89057449135112</v>
      </c>
      <c r="BF10" s="161">
        <v>604.7353652034833</v>
      </c>
      <c r="BG10" s="161">
        <v>809.27830728741765</v>
      </c>
      <c r="BH10" s="245">
        <v>1159.275829944394</v>
      </c>
      <c r="BI10" s="161">
        <v>1064.1716110786772</v>
      </c>
      <c r="BJ10" s="161">
        <v>1013.8091670292321</v>
      </c>
      <c r="BK10" s="161">
        <v>877.86918533462153</v>
      </c>
      <c r="BL10" s="161">
        <v>759.46498622917784</v>
      </c>
      <c r="BM10" s="161">
        <v>780.54104360762756</v>
      </c>
      <c r="BN10" s="161">
        <v>890.29650442299112</v>
      </c>
      <c r="BO10" s="161">
        <v>896.13332055225351</v>
      </c>
      <c r="BP10" s="161">
        <v>959.07526205894317</v>
      </c>
      <c r="BQ10" s="161">
        <v>975.00077584997155</v>
      </c>
      <c r="BR10" s="161">
        <v>963.46522252996215</v>
      </c>
      <c r="BS10" s="161">
        <v>973.28166335638593</v>
      </c>
      <c r="BT10" s="161">
        <v>935.29137486628599</v>
      </c>
      <c r="BU10" s="161">
        <v>959.13224586743422</v>
      </c>
      <c r="BV10" s="161">
        <v>874.75818345070275</v>
      </c>
      <c r="BW10" s="161">
        <v>786.63607314991077</v>
      </c>
      <c r="BX10" s="161">
        <v>586.02345818273864</v>
      </c>
      <c r="BY10" s="161">
        <v>470.61632156474781</v>
      </c>
      <c r="BZ10" s="161">
        <v>551.54025448869277</v>
      </c>
      <c r="CA10" s="161">
        <v>419.43324975460934</v>
      </c>
      <c r="CB10" s="161">
        <v>137.91601371361824</v>
      </c>
      <c r="CC10" s="161">
        <v>0.22727944938812603</v>
      </c>
      <c r="CD10" s="161">
        <v>0.22314614566014268</v>
      </c>
      <c r="CE10" s="161">
        <v>0.21873116097518441</v>
      </c>
      <c r="CF10" s="162">
        <v>0.21469879531387331</v>
      </c>
    </row>
    <row r="11" spans="1:84" ht="26.25" customHeight="1" x14ac:dyDescent="0.35">
      <c r="B11" s="61" t="s">
        <v>426</v>
      </c>
      <c r="AH11" s="161">
        <v>5954.8699088233379</v>
      </c>
      <c r="AI11" s="161">
        <v>5354.9352055967374</v>
      </c>
      <c r="AJ11" s="161">
        <v>6143.8164562434749</v>
      </c>
      <c r="AK11" s="161">
        <v>8983.4027268168265</v>
      </c>
      <c r="AL11" s="161">
        <v>13233.372834927479</v>
      </c>
      <c r="AM11" s="161">
        <v>15852.738764772146</v>
      </c>
      <c r="AN11" s="161">
        <v>17168.971778967923</v>
      </c>
      <c r="AO11" s="161">
        <v>18731.253087241366</v>
      </c>
      <c r="AP11" s="161">
        <v>19281.853517905558</v>
      </c>
      <c r="AQ11" s="161">
        <v>17870.412432085195</v>
      </c>
      <c r="AR11" s="161">
        <v>15016.66028746128</v>
      </c>
      <c r="AS11" s="161">
        <v>13645.310323402377</v>
      </c>
      <c r="AT11" s="161">
        <v>14747.760104919042</v>
      </c>
      <c r="AU11" s="161">
        <v>18759.136059644588</v>
      </c>
      <c r="AV11" s="161">
        <v>22720.64044800937</v>
      </c>
      <c r="AW11" s="161">
        <v>24304.776155202373</v>
      </c>
      <c r="AX11" s="161">
        <v>24395.580397847662</v>
      </c>
      <c r="AY11" s="161">
        <v>24381.086720879535</v>
      </c>
      <c r="AZ11" s="161">
        <v>22953.588498806446</v>
      </c>
      <c r="BA11" s="161">
        <v>21387.798208343054</v>
      </c>
      <c r="BB11" s="161">
        <v>20453.14270066153</v>
      </c>
      <c r="BC11" s="161">
        <v>19900.96727979591</v>
      </c>
      <c r="BD11" s="161">
        <v>20346.307865774084</v>
      </c>
      <c r="BE11" s="161">
        <v>20511.585190021207</v>
      </c>
      <c r="BF11" s="161">
        <v>20240.269893713961</v>
      </c>
      <c r="BG11" s="161">
        <v>20686.730796324257</v>
      </c>
      <c r="BH11" s="245">
        <v>19098.984570673907</v>
      </c>
      <c r="BI11" s="161">
        <v>17307.768157722618</v>
      </c>
      <c r="BJ11" s="161">
        <v>16589.248708950363</v>
      </c>
      <c r="BK11" s="161">
        <v>16264.567663297037</v>
      </c>
      <c r="BL11" s="161">
        <v>15744.439694443754</v>
      </c>
      <c r="BM11" s="161">
        <v>18074.820007573264</v>
      </c>
      <c r="BN11" s="161">
        <v>17950.875734273395</v>
      </c>
      <c r="BO11" s="161">
        <v>18371.837962133115</v>
      </c>
      <c r="BP11" s="161">
        <v>19331.697681576967</v>
      </c>
      <c r="BQ11" s="161">
        <v>18967.904383273039</v>
      </c>
      <c r="BR11" s="161">
        <v>18771.145270777979</v>
      </c>
      <c r="BS11" s="161">
        <v>18691.533470369366</v>
      </c>
      <c r="BT11" s="161">
        <v>17803.470774530688</v>
      </c>
      <c r="BU11" s="161">
        <v>17825.324124116698</v>
      </c>
      <c r="BV11" s="161">
        <v>16592.12544348677</v>
      </c>
      <c r="BW11" s="161">
        <v>13570.597501507253</v>
      </c>
      <c r="BX11" s="161">
        <v>11799.215338050995</v>
      </c>
      <c r="BY11" s="161">
        <v>10604.916270806083</v>
      </c>
      <c r="BZ11" s="161">
        <v>9292.0363092819534</v>
      </c>
      <c r="CA11" s="161">
        <v>8690.7737110347589</v>
      </c>
      <c r="CB11" s="161">
        <v>8031.1081197789681</v>
      </c>
      <c r="CC11" s="161">
        <v>6485.924138289065</v>
      </c>
      <c r="CD11" s="161">
        <v>5915.3554951301612</v>
      </c>
      <c r="CE11" s="161">
        <v>5404.2461469883374</v>
      </c>
      <c r="CF11" s="162">
        <v>3674.6884897864065</v>
      </c>
    </row>
    <row r="12" spans="1:84" x14ac:dyDescent="0.35">
      <c r="B12" s="61" t="s">
        <v>427</v>
      </c>
      <c r="AH12" s="161">
        <v>9295.5519276732302</v>
      </c>
      <c r="AI12" s="161">
        <v>8534.2687624876635</v>
      </c>
      <c r="AJ12" s="161">
        <v>9262.787345241728</v>
      </c>
      <c r="AK12" s="161">
        <v>12560.36012385474</v>
      </c>
      <c r="AL12" s="161">
        <v>16625.528606561027</v>
      </c>
      <c r="AM12" s="161">
        <v>19242.134832343356</v>
      </c>
      <c r="AN12" s="161">
        <v>21034.510018921123</v>
      </c>
      <c r="AO12" s="161">
        <v>22958.503783966946</v>
      </c>
      <c r="AP12" s="161">
        <v>23602.268828971537</v>
      </c>
      <c r="AQ12" s="161">
        <v>22277.812803144752</v>
      </c>
      <c r="AR12" s="161">
        <v>19877.090243775281</v>
      </c>
      <c r="AS12" s="161">
        <v>18618.408561797689</v>
      </c>
      <c r="AT12" s="161">
        <v>19906.533303319313</v>
      </c>
      <c r="AU12" s="161">
        <v>24580.194110174816</v>
      </c>
      <c r="AV12" s="161">
        <v>30377.722302571041</v>
      </c>
      <c r="AW12" s="161">
        <v>32170.972756259045</v>
      </c>
      <c r="AX12" s="161">
        <v>32192.784805421008</v>
      </c>
      <c r="AY12" s="161">
        <v>31784.220062078286</v>
      </c>
      <c r="AZ12" s="161">
        <v>29979.87209733573</v>
      </c>
      <c r="BA12" s="161">
        <v>28337.908139857387</v>
      </c>
      <c r="BB12" s="161">
        <v>27029.687284757212</v>
      </c>
      <c r="BC12" s="161">
        <v>26681.441252989815</v>
      </c>
      <c r="BD12" s="161">
        <v>27615.703808374656</v>
      </c>
      <c r="BE12" s="161">
        <v>28342.169320160003</v>
      </c>
      <c r="BF12" s="161">
        <v>27893.447404413429</v>
      </c>
      <c r="BG12" s="161">
        <v>28782.555485528457</v>
      </c>
      <c r="BH12" s="245">
        <v>28772.479234931834</v>
      </c>
      <c r="BI12" s="161">
        <v>27442.157345020867</v>
      </c>
      <c r="BJ12" s="161">
        <v>27138.98831703547</v>
      </c>
      <c r="BK12" s="161">
        <v>27312.81099907259</v>
      </c>
      <c r="BL12" s="161">
        <v>26895.319825631184</v>
      </c>
      <c r="BM12" s="161">
        <v>29684.62375784789</v>
      </c>
      <c r="BN12" s="161">
        <v>29504.698151788398</v>
      </c>
      <c r="BO12" s="161">
        <v>29463.827376895635</v>
      </c>
      <c r="BP12" s="161">
        <v>29491.592551830647</v>
      </c>
      <c r="BQ12" s="161">
        <v>28313.215391874459</v>
      </c>
      <c r="BR12" s="161">
        <v>27393.842739750518</v>
      </c>
      <c r="BS12" s="161">
        <v>26605.128688676712</v>
      </c>
      <c r="BT12" s="161">
        <v>25015.205356616534</v>
      </c>
      <c r="BU12" s="161">
        <v>24552.467138609922</v>
      </c>
      <c r="BV12" s="161">
        <v>22900.733132892994</v>
      </c>
      <c r="BW12" s="161">
        <v>19638.983431310047</v>
      </c>
      <c r="BX12" s="161">
        <v>17565.776114728542</v>
      </c>
      <c r="BY12" s="161">
        <v>16147.650102435073</v>
      </c>
      <c r="BZ12" s="161">
        <v>14592.60106906466</v>
      </c>
      <c r="CA12" s="161">
        <v>14140.156854946554</v>
      </c>
      <c r="CB12" s="161">
        <v>13846.814713485102</v>
      </c>
      <c r="CC12" s="161">
        <v>12287.358176035337</v>
      </c>
      <c r="CD12" s="161">
        <v>11463.167131726243</v>
      </c>
      <c r="CE12" s="161">
        <v>10543.99613649972</v>
      </c>
      <c r="CF12" s="162">
        <v>8636.0411029655515</v>
      </c>
    </row>
    <row r="13" spans="1:84" ht="25.5" customHeight="1" x14ac:dyDescent="0.35">
      <c r="B13" s="65" t="s">
        <v>428</v>
      </c>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245"/>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2"/>
    </row>
    <row r="14" spans="1:84" x14ac:dyDescent="0.35">
      <c r="B14" s="59" t="s">
        <v>421</v>
      </c>
      <c r="AH14" s="161"/>
      <c r="AI14" s="161"/>
      <c r="AJ14" s="161"/>
      <c r="AK14" s="161"/>
      <c r="AL14" s="161"/>
      <c r="AM14" s="161"/>
      <c r="AN14" s="161"/>
      <c r="AO14" s="161"/>
      <c r="AP14" s="161"/>
      <c r="AQ14" s="161"/>
      <c r="AR14" s="161"/>
      <c r="AS14" s="161"/>
      <c r="AT14" s="161"/>
      <c r="AU14" s="161"/>
      <c r="AV14" s="161"/>
      <c r="AW14" s="161"/>
      <c r="AX14" s="161"/>
      <c r="AY14" s="161"/>
      <c r="AZ14" s="161"/>
      <c r="BA14" s="161">
        <v>215.14565391784438</v>
      </c>
      <c r="BB14" s="161">
        <v>240.198287399131</v>
      </c>
      <c r="BC14" s="161">
        <v>196.72648373306382</v>
      </c>
      <c r="BD14" s="161">
        <v>222.70664260599921</v>
      </c>
      <c r="BE14" s="161">
        <v>210.14351788303301</v>
      </c>
      <c r="BF14" s="161">
        <v>171.50819319834594</v>
      </c>
      <c r="BG14" s="161">
        <v>168.35205169676374</v>
      </c>
      <c r="BH14" s="245">
        <v>183.40479374221985</v>
      </c>
      <c r="BI14" s="161">
        <v>211.63659856760384</v>
      </c>
      <c r="BJ14" s="161">
        <v>219.18006446237212</v>
      </c>
      <c r="BK14" s="161">
        <v>252.54413669134476</v>
      </c>
      <c r="BL14" s="161">
        <v>249.26680144440326</v>
      </c>
      <c r="BM14" s="161">
        <v>241.22568072166632</v>
      </c>
      <c r="BN14" s="161">
        <v>195.41036110447212</v>
      </c>
      <c r="BO14" s="161">
        <v>137.61409246597518</v>
      </c>
      <c r="BP14" s="161">
        <v>125.12393841517124</v>
      </c>
      <c r="BQ14" s="161">
        <v>112.14601256331792</v>
      </c>
      <c r="BR14" s="161">
        <v>97.554880379393751</v>
      </c>
      <c r="BS14" s="161">
        <v>74.986860815430418</v>
      </c>
      <c r="BT14" s="161">
        <v>55.880393133948836</v>
      </c>
      <c r="BU14" s="161">
        <v>45.869891895628243</v>
      </c>
      <c r="BV14" s="161"/>
      <c r="BW14" s="161"/>
      <c r="BX14" s="161"/>
      <c r="BY14" s="161"/>
      <c r="BZ14" s="161"/>
      <c r="CA14" s="161"/>
      <c r="CB14" s="161"/>
      <c r="CC14" s="161"/>
      <c r="CD14" s="161"/>
      <c r="CE14" s="161"/>
      <c r="CF14" s="162"/>
    </row>
    <row r="15" spans="1:84" x14ac:dyDescent="0.35">
      <c r="B15" s="59" t="s">
        <v>276</v>
      </c>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v>0.78040391889439809</v>
      </c>
      <c r="BM15" s="161">
        <v>36.875075596941876</v>
      </c>
      <c r="BN15" s="161">
        <v>71.860007670252031</v>
      </c>
      <c r="BO15" s="161">
        <v>80.664391531661252</v>
      </c>
      <c r="BP15" s="161">
        <v>126.35744775897263</v>
      </c>
      <c r="BQ15" s="161">
        <v>126.15816689277598</v>
      </c>
      <c r="BR15" s="161">
        <v>138.81533055992523</v>
      </c>
      <c r="BS15" s="161">
        <v>135.58708714636273</v>
      </c>
      <c r="BT15" s="161">
        <v>127.44884258574426</v>
      </c>
      <c r="BU15" s="161">
        <v>105.43411387928447</v>
      </c>
      <c r="BV15" s="161"/>
      <c r="BW15" s="161"/>
      <c r="BX15" s="161"/>
      <c r="BY15" s="161"/>
      <c r="BZ15" s="161"/>
      <c r="CA15" s="161"/>
      <c r="CB15" s="161"/>
      <c r="CC15" s="161"/>
      <c r="CD15" s="161"/>
      <c r="CE15" s="161"/>
      <c r="CF15" s="162"/>
    </row>
    <row r="16" spans="1:84" x14ac:dyDescent="0.35">
      <c r="B16" s="203" t="s">
        <v>429</v>
      </c>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v>0.72479363038981404</v>
      </c>
      <c r="BM16" s="161">
        <v>25.890274355333261</v>
      </c>
      <c r="BN16" s="161">
        <v>32.930603763551382</v>
      </c>
      <c r="BO16" s="161">
        <v>28.210025145750905</v>
      </c>
      <c r="BP16" s="161">
        <v>33.534593962892906</v>
      </c>
      <c r="BQ16" s="161">
        <v>22.455627680819092</v>
      </c>
      <c r="BR16" s="161">
        <v>18.760119561027537</v>
      </c>
      <c r="BS16" s="161">
        <v>11.366420074012007</v>
      </c>
      <c r="BT16" s="161">
        <v>7.8547296841416729</v>
      </c>
      <c r="BU16" s="161">
        <v>5.9113846401460757</v>
      </c>
      <c r="BV16" s="161"/>
      <c r="BW16" s="161"/>
      <c r="BX16" s="161"/>
      <c r="BY16" s="161"/>
      <c r="BZ16" s="161"/>
      <c r="CA16" s="161"/>
      <c r="CB16" s="161"/>
      <c r="CC16" s="161"/>
      <c r="CD16" s="161"/>
      <c r="CE16" s="161"/>
      <c r="CF16" s="162"/>
    </row>
    <row r="17" spans="2:84" x14ac:dyDescent="0.35">
      <c r="B17" s="203" t="s">
        <v>458</v>
      </c>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v>3.5419641900800089E-2</v>
      </c>
      <c r="BM17" s="161">
        <v>3.2951271581106187</v>
      </c>
      <c r="BN17" s="161">
        <v>26.943098488608275</v>
      </c>
      <c r="BO17" s="161">
        <v>37.125636073582207</v>
      </c>
      <c r="BP17" s="161">
        <v>52.633052124233615</v>
      </c>
      <c r="BQ17" s="161">
        <v>36.287468187820714</v>
      </c>
      <c r="BR17" s="161">
        <v>30.043127397136946</v>
      </c>
      <c r="BS17" s="161">
        <v>23.262269939691596</v>
      </c>
      <c r="BT17" s="161">
        <v>19.209786585056925</v>
      </c>
      <c r="BU17" s="161">
        <v>15.157248635588237</v>
      </c>
      <c r="BV17" s="161"/>
      <c r="BW17" s="161"/>
      <c r="BX17" s="161"/>
      <c r="BY17" s="161"/>
      <c r="BZ17" s="161"/>
      <c r="CA17" s="161"/>
      <c r="CB17" s="161"/>
      <c r="CC17" s="161"/>
      <c r="CD17" s="161"/>
      <c r="CE17" s="161"/>
      <c r="CF17" s="162"/>
    </row>
    <row r="18" spans="2:84" x14ac:dyDescent="0.35">
      <c r="B18" s="203" t="s">
        <v>459</v>
      </c>
      <c r="C18" s="268"/>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v>2.0190646603783974E-2</v>
      </c>
      <c r="BM18" s="161">
        <v>7.6896740834980006</v>
      </c>
      <c r="BN18" s="161">
        <v>11.986305418092373</v>
      </c>
      <c r="BO18" s="161">
        <v>15.32873031232813</v>
      </c>
      <c r="BP18" s="161">
        <v>40.189801671846105</v>
      </c>
      <c r="BQ18" s="161">
        <v>67.415071024136182</v>
      </c>
      <c r="BR18" s="161">
        <v>90.01208360176075</v>
      </c>
      <c r="BS18" s="161">
        <v>100.95839713265914</v>
      </c>
      <c r="BT18" s="161">
        <v>100.38432631654567</v>
      </c>
      <c r="BU18" s="161">
        <v>84.365480603550154</v>
      </c>
      <c r="BV18" s="161"/>
      <c r="BW18" s="161"/>
      <c r="BX18" s="161"/>
      <c r="BY18" s="161"/>
      <c r="BZ18" s="161"/>
      <c r="CA18" s="161"/>
      <c r="CB18" s="161"/>
      <c r="CC18" s="161"/>
      <c r="CD18" s="161"/>
      <c r="CE18" s="161"/>
      <c r="CF18" s="162"/>
    </row>
    <row r="19" spans="2:84" ht="25.5" customHeight="1" x14ac:dyDescent="0.35">
      <c r="B19" s="59" t="s">
        <v>432</v>
      </c>
      <c r="AH19" s="161"/>
      <c r="AI19" s="161"/>
      <c r="AJ19" s="161"/>
      <c r="AK19" s="161"/>
      <c r="AL19" s="161"/>
      <c r="AM19" s="161"/>
      <c r="AN19" s="161"/>
      <c r="AO19" s="161"/>
      <c r="AP19" s="161"/>
      <c r="AQ19" s="161"/>
      <c r="AR19" s="161"/>
      <c r="AS19" s="161"/>
      <c r="AT19" s="161"/>
      <c r="AU19" s="161"/>
      <c r="AV19" s="161"/>
      <c r="AW19" s="161"/>
      <c r="AX19" s="161"/>
      <c r="AY19" s="161"/>
      <c r="AZ19" s="161"/>
      <c r="BA19" s="161">
        <v>301.13827291528946</v>
      </c>
      <c r="BB19" s="161">
        <v>339.91906294015575</v>
      </c>
      <c r="BC19" s="161">
        <v>268.93707923432851</v>
      </c>
      <c r="BD19" s="161">
        <v>300.72976102688307</v>
      </c>
      <c r="BE19" s="161">
        <v>269.18378255538727</v>
      </c>
      <c r="BF19" s="161">
        <v>203.37790431278677</v>
      </c>
      <c r="BG19" s="161">
        <v>187.44396891314807</v>
      </c>
      <c r="BH19" s="245">
        <v>189.23073155504784</v>
      </c>
      <c r="BI19" s="161">
        <v>195.76310944794227</v>
      </c>
      <c r="BJ19" s="161">
        <v>189.2547541614573</v>
      </c>
      <c r="BK19" s="161">
        <v>201.6858866461335</v>
      </c>
      <c r="BL19" s="161">
        <v>188.11247763126909</v>
      </c>
      <c r="BM19" s="161">
        <v>174.13523458844975</v>
      </c>
      <c r="BN19" s="161">
        <v>133.46816526701795</v>
      </c>
      <c r="BO19" s="161">
        <v>81.315891841086085</v>
      </c>
      <c r="BP19" s="161">
        <v>50.016547493898912</v>
      </c>
      <c r="BQ19" s="161">
        <v>21.108908294005936</v>
      </c>
      <c r="BR19" s="161">
        <v>8.618952060252802</v>
      </c>
      <c r="BS19" s="161">
        <v>3.0932944592761018</v>
      </c>
      <c r="BT19" s="161">
        <v>0.39792600892869207</v>
      </c>
      <c r="BU19" s="161">
        <v>0</v>
      </c>
      <c r="BV19" s="161"/>
      <c r="BW19" s="161"/>
      <c r="BX19" s="161"/>
      <c r="BY19" s="161"/>
      <c r="BZ19" s="161"/>
      <c r="CA19" s="161"/>
      <c r="CB19" s="161"/>
      <c r="CC19" s="161"/>
      <c r="CD19" s="161"/>
      <c r="CE19" s="161"/>
      <c r="CF19" s="162"/>
    </row>
    <row r="20" spans="2:84" x14ac:dyDescent="0.35">
      <c r="B20" s="59" t="s">
        <v>423</v>
      </c>
      <c r="AH20" s="161"/>
      <c r="AI20" s="161"/>
      <c r="AJ20" s="161"/>
      <c r="AK20" s="161"/>
      <c r="AL20" s="161"/>
      <c r="AM20" s="161"/>
      <c r="AN20" s="161"/>
      <c r="AO20" s="161"/>
      <c r="AP20" s="161"/>
      <c r="AQ20" s="161"/>
      <c r="AR20" s="161"/>
      <c r="AS20" s="161"/>
      <c r="AT20" s="161"/>
      <c r="AU20" s="161"/>
      <c r="AV20" s="161"/>
      <c r="AW20" s="161"/>
      <c r="AX20" s="161"/>
      <c r="AY20" s="161"/>
      <c r="AZ20" s="161"/>
      <c r="BA20" s="161">
        <v>374.60340637042657</v>
      </c>
      <c r="BB20" s="161">
        <v>360.54817868023201</v>
      </c>
      <c r="BC20" s="161">
        <v>252.24878853996762</v>
      </c>
      <c r="BD20" s="161">
        <v>245.71214945237287</v>
      </c>
      <c r="BE20" s="161">
        <v>200.39051671589721</v>
      </c>
      <c r="BF20" s="161">
        <v>127.77367230514253</v>
      </c>
      <c r="BG20" s="161">
        <v>105.09259867745345</v>
      </c>
      <c r="BH20" s="245">
        <v>100.08826277166432</v>
      </c>
      <c r="BI20" s="161">
        <v>100.47070090364716</v>
      </c>
      <c r="BJ20" s="161">
        <v>97.476664507377492</v>
      </c>
      <c r="BK20" s="161">
        <v>94.381622581174483</v>
      </c>
      <c r="BL20" s="161">
        <v>87.981627130028045</v>
      </c>
      <c r="BM20" s="161">
        <v>96.678796799354856</v>
      </c>
      <c r="BN20" s="161">
        <v>90.322700070146382</v>
      </c>
      <c r="BO20" s="161">
        <v>63.274811103801461</v>
      </c>
      <c r="BP20" s="161">
        <v>45.559894955610687</v>
      </c>
      <c r="BQ20" s="161">
        <v>36.950807239121339</v>
      </c>
      <c r="BR20" s="161">
        <v>35.664813820995874</v>
      </c>
      <c r="BS20" s="161">
        <v>29.695509822418639</v>
      </c>
      <c r="BT20" s="161">
        <v>22.619867962312355</v>
      </c>
      <c r="BU20" s="161">
        <v>17.104521401820122</v>
      </c>
      <c r="BV20" s="161"/>
      <c r="BW20" s="161"/>
      <c r="BX20" s="161"/>
      <c r="BY20" s="161"/>
      <c r="BZ20" s="161"/>
      <c r="CA20" s="161"/>
      <c r="CB20" s="161"/>
      <c r="CC20" s="161"/>
      <c r="CD20" s="161"/>
      <c r="CE20" s="161"/>
      <c r="CF20" s="162"/>
    </row>
    <row r="21" spans="2:84" x14ac:dyDescent="0.35">
      <c r="B21" s="59" t="s">
        <v>424</v>
      </c>
      <c r="AH21" s="161"/>
      <c r="AI21" s="161"/>
      <c r="AJ21" s="161"/>
      <c r="AK21" s="161"/>
      <c r="AL21" s="161"/>
      <c r="AM21" s="161"/>
      <c r="AN21" s="161"/>
      <c r="AO21" s="161"/>
      <c r="AP21" s="161"/>
      <c r="AQ21" s="161"/>
      <c r="AR21" s="161"/>
      <c r="AS21" s="161"/>
      <c r="AT21" s="161"/>
      <c r="AU21" s="161"/>
      <c r="AV21" s="161"/>
      <c r="AW21" s="161"/>
      <c r="AX21" s="161"/>
      <c r="AY21" s="161"/>
      <c r="AZ21" s="161"/>
      <c r="BA21" s="161">
        <v>266.08480883058223</v>
      </c>
      <c r="BB21" s="161">
        <v>215.06834760518052</v>
      </c>
      <c r="BC21" s="161">
        <v>134.33074744253992</v>
      </c>
      <c r="BD21" s="161">
        <v>116.81962324610971</v>
      </c>
      <c r="BE21" s="161">
        <v>77.080787324609162</v>
      </c>
      <c r="BF21" s="161">
        <v>50.079217699687078</v>
      </c>
      <c r="BG21" s="161">
        <v>43.664689856382473</v>
      </c>
      <c r="BH21" s="245">
        <v>36.081955170460951</v>
      </c>
      <c r="BI21" s="161">
        <v>33.100760668986211</v>
      </c>
      <c r="BJ21" s="161">
        <v>35.063231976389019</v>
      </c>
      <c r="BK21" s="161">
        <v>33.946490962857951</v>
      </c>
      <c r="BL21" s="161">
        <v>36.017750020555411</v>
      </c>
      <c r="BM21" s="161">
        <v>177.26017117470795</v>
      </c>
      <c r="BN21" s="161">
        <v>169.89737256750189</v>
      </c>
      <c r="BO21" s="161">
        <v>103.87400242679028</v>
      </c>
      <c r="BP21" s="161">
        <v>87.508449016387004</v>
      </c>
      <c r="BQ21" s="161">
        <v>57.602081484219106</v>
      </c>
      <c r="BR21" s="161">
        <v>33.455366376132986</v>
      </c>
      <c r="BS21" s="161">
        <v>19.67084650543471</v>
      </c>
      <c r="BT21" s="161">
        <v>11.522204886661115</v>
      </c>
      <c r="BU21" s="161">
        <v>6.6808202617247208</v>
      </c>
      <c r="BV21" s="161"/>
      <c r="BW21" s="161"/>
      <c r="BX21" s="161"/>
      <c r="BY21" s="161"/>
      <c r="BZ21" s="161"/>
      <c r="CA21" s="161"/>
      <c r="CB21" s="161"/>
      <c r="CC21" s="161"/>
      <c r="CD21" s="161"/>
      <c r="CE21" s="161"/>
      <c r="CF21" s="162"/>
    </row>
    <row r="22" spans="2:84" x14ac:dyDescent="0.35">
      <c r="B22" s="59" t="s">
        <v>425</v>
      </c>
      <c r="AH22" s="161"/>
      <c r="AI22" s="161"/>
      <c r="AJ22" s="161"/>
      <c r="AK22" s="161"/>
      <c r="AL22" s="161"/>
      <c r="AM22" s="161"/>
      <c r="AN22" s="161"/>
      <c r="AO22" s="161"/>
      <c r="AP22" s="161"/>
      <c r="AQ22" s="161"/>
      <c r="AR22" s="161"/>
      <c r="AS22" s="161"/>
      <c r="AT22" s="161"/>
      <c r="AU22" s="161"/>
      <c r="AV22" s="161"/>
      <c r="AW22" s="161"/>
      <c r="AX22" s="161"/>
      <c r="AY22" s="161"/>
      <c r="AZ22" s="161"/>
      <c r="BA22" s="161">
        <v>71.452421587261696</v>
      </c>
      <c r="BB22" s="161">
        <v>62.806422574087435</v>
      </c>
      <c r="BC22" s="161">
        <v>40.209867856072471</v>
      </c>
      <c r="BD22" s="161">
        <v>39.016329595589866</v>
      </c>
      <c r="BE22" s="161">
        <v>34.08862149080317</v>
      </c>
      <c r="BF22" s="161">
        <v>22.324107580316397</v>
      </c>
      <c r="BG22" s="161">
        <v>17.312100861350274</v>
      </c>
      <c r="BH22" s="245">
        <v>29.075306246055909</v>
      </c>
      <c r="BI22" s="161">
        <v>30.812167761513631</v>
      </c>
      <c r="BJ22" s="161">
        <v>31.333324556552206</v>
      </c>
      <c r="BK22" s="161">
        <v>35.774586584156943</v>
      </c>
      <c r="BL22" s="161">
        <v>34.76562584372958</v>
      </c>
      <c r="BM22" s="161">
        <v>35.195526643126243</v>
      </c>
      <c r="BN22" s="161">
        <v>25.783008122072935</v>
      </c>
      <c r="BO22" s="161">
        <v>20.589060892461799</v>
      </c>
      <c r="BP22" s="161">
        <v>24.281138349635633</v>
      </c>
      <c r="BQ22" s="161">
        <v>26.828660363936635</v>
      </c>
      <c r="BR22" s="161">
        <v>21.860352273122619</v>
      </c>
      <c r="BS22" s="161">
        <v>21.545364764846944</v>
      </c>
      <c r="BT22" s="161">
        <v>17.382270648167246</v>
      </c>
      <c r="BU22" s="161">
        <v>14.034650239131972</v>
      </c>
      <c r="BV22" s="161"/>
      <c r="BW22" s="161"/>
      <c r="BX22" s="161"/>
      <c r="BY22" s="161"/>
      <c r="BZ22" s="161"/>
      <c r="CA22" s="161"/>
      <c r="CB22" s="161"/>
      <c r="CC22" s="161"/>
      <c r="CD22" s="161"/>
      <c r="CE22" s="161"/>
      <c r="CF22" s="162"/>
    </row>
    <row r="23" spans="2:84" ht="26.25" customHeight="1" x14ac:dyDescent="0.35">
      <c r="B23" s="61" t="s">
        <v>426</v>
      </c>
      <c r="AH23" s="161"/>
      <c r="AI23" s="161"/>
      <c r="AJ23" s="161"/>
      <c r="AK23" s="161"/>
      <c r="AL23" s="161"/>
      <c r="AM23" s="161"/>
      <c r="AN23" s="161"/>
      <c r="AO23" s="161"/>
      <c r="AP23" s="161"/>
      <c r="AQ23" s="161"/>
      <c r="AR23" s="161"/>
      <c r="AS23" s="161"/>
      <c r="AT23" s="161"/>
      <c r="AU23" s="161"/>
      <c r="AV23" s="161"/>
      <c r="AW23" s="161"/>
      <c r="AX23" s="161"/>
      <c r="AY23" s="161"/>
      <c r="AZ23" s="161"/>
      <c r="BA23" s="161">
        <v>1013.27890970356</v>
      </c>
      <c r="BB23" s="161">
        <v>978.34201179965567</v>
      </c>
      <c r="BC23" s="161">
        <v>695.72648307290842</v>
      </c>
      <c r="BD23" s="161">
        <v>702.27786332095559</v>
      </c>
      <c r="BE23" s="161">
        <v>580.74370808669687</v>
      </c>
      <c r="BF23" s="161">
        <v>403.55490189793278</v>
      </c>
      <c r="BG23" s="161">
        <v>353.51335830833426</v>
      </c>
      <c r="BH23" s="245">
        <v>354.47625574322905</v>
      </c>
      <c r="BI23" s="161">
        <v>360.1467387820893</v>
      </c>
      <c r="BJ23" s="161">
        <v>353.12797520177605</v>
      </c>
      <c r="BK23" s="161">
        <v>365.78858677432282</v>
      </c>
      <c r="BL23" s="161">
        <v>347.65788454447653</v>
      </c>
      <c r="BM23" s="161">
        <v>520.14480480258067</v>
      </c>
      <c r="BN23" s="161">
        <v>491.33125369699115</v>
      </c>
      <c r="BO23" s="161">
        <v>349.71815779580089</v>
      </c>
      <c r="BP23" s="161">
        <v>333.72347757450484</v>
      </c>
      <c r="BQ23" s="161">
        <v>268.64862427405893</v>
      </c>
      <c r="BR23" s="161">
        <v>238.41481509042953</v>
      </c>
      <c r="BS23" s="161">
        <v>209.59210269833915</v>
      </c>
      <c r="BT23" s="161">
        <v>179.37111209181367</v>
      </c>
      <c r="BU23" s="161">
        <v>143.2541057819613</v>
      </c>
      <c r="BV23" s="161"/>
      <c r="BW23" s="161"/>
      <c r="BX23" s="161"/>
      <c r="BY23" s="161"/>
      <c r="BZ23" s="161"/>
      <c r="CA23" s="161"/>
      <c r="CB23" s="161"/>
      <c r="CC23" s="161"/>
      <c r="CD23" s="161"/>
      <c r="CE23" s="161"/>
      <c r="CF23" s="162"/>
    </row>
    <row r="24" spans="2:84" x14ac:dyDescent="0.35">
      <c r="B24" s="61" t="s">
        <v>427</v>
      </c>
      <c r="AH24" s="161"/>
      <c r="AI24" s="161"/>
      <c r="AJ24" s="161"/>
      <c r="AK24" s="161"/>
      <c r="AL24" s="161"/>
      <c r="AM24" s="161"/>
      <c r="AN24" s="161"/>
      <c r="AO24" s="161"/>
      <c r="AP24" s="161"/>
      <c r="AQ24" s="161"/>
      <c r="AR24" s="161"/>
      <c r="AS24" s="161"/>
      <c r="AT24" s="161"/>
      <c r="AU24" s="161"/>
      <c r="AV24" s="161"/>
      <c r="AW24" s="161"/>
      <c r="AX24" s="161"/>
      <c r="AY24" s="161"/>
      <c r="AZ24" s="161"/>
      <c r="BA24" s="161">
        <v>1228.4245636214043</v>
      </c>
      <c r="BB24" s="161">
        <v>1218.5402991987867</v>
      </c>
      <c r="BC24" s="161">
        <v>892.45296680597232</v>
      </c>
      <c r="BD24" s="161">
        <v>924.98450592695474</v>
      </c>
      <c r="BE24" s="161">
        <v>790.88722596972991</v>
      </c>
      <c r="BF24" s="161">
        <v>575.06309509627874</v>
      </c>
      <c r="BG24" s="161">
        <v>521.86541000509806</v>
      </c>
      <c r="BH24" s="245">
        <v>537.8810494854489</v>
      </c>
      <c r="BI24" s="161">
        <v>571.78333734969306</v>
      </c>
      <c r="BJ24" s="161">
        <v>572.30803966414817</v>
      </c>
      <c r="BK24" s="161">
        <v>618.33272346566753</v>
      </c>
      <c r="BL24" s="161">
        <v>596.92468598887979</v>
      </c>
      <c r="BM24" s="161">
        <v>761.37048552424699</v>
      </c>
      <c r="BN24" s="161">
        <v>686.74161480146336</v>
      </c>
      <c r="BO24" s="161">
        <v>487.33225026177604</v>
      </c>
      <c r="BP24" s="161">
        <v>458.84741598967611</v>
      </c>
      <c r="BQ24" s="161">
        <v>380.79463683737686</v>
      </c>
      <c r="BR24" s="161">
        <v>335.96969546982325</v>
      </c>
      <c r="BS24" s="161">
        <v>284.57896351376957</v>
      </c>
      <c r="BT24" s="161">
        <v>235.25150522576251</v>
      </c>
      <c r="BU24" s="161">
        <v>189.12399767758953</v>
      </c>
      <c r="BV24" s="161"/>
      <c r="BW24" s="161"/>
      <c r="BX24" s="161"/>
      <c r="BY24" s="161"/>
      <c r="BZ24" s="161"/>
      <c r="CA24" s="161"/>
      <c r="CB24" s="161"/>
      <c r="CC24" s="161"/>
      <c r="CD24" s="161"/>
      <c r="CE24" s="161"/>
      <c r="CF24" s="162"/>
    </row>
    <row r="25" spans="2:84" ht="26.25" customHeight="1" x14ac:dyDescent="0.35">
      <c r="B25" s="65" t="s">
        <v>433</v>
      </c>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245"/>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2"/>
    </row>
    <row r="26" spans="2:84" x14ac:dyDescent="0.35">
      <c r="B26" s="59" t="s">
        <v>421</v>
      </c>
      <c r="AH26" s="161">
        <v>16.691391134101519</v>
      </c>
      <c r="AI26" s="161">
        <v>15.885229316769989</v>
      </c>
      <c r="AJ26" s="161">
        <v>18.8988145021859</v>
      </c>
      <c r="AK26" s="161">
        <v>11.81518808304042</v>
      </c>
      <c r="AL26" s="161">
        <v>18.593746785329905</v>
      </c>
      <c r="AM26" s="161">
        <v>16.588357286575555</v>
      </c>
      <c r="AN26" s="161">
        <v>19.432437857926697</v>
      </c>
      <c r="AO26" s="161">
        <v>18.53204064964573</v>
      </c>
      <c r="AP26" s="161">
        <v>18.425820612250476</v>
      </c>
      <c r="AQ26" s="161">
        <v>31.318816228983881</v>
      </c>
      <c r="AR26" s="161">
        <v>53.41668389663019</v>
      </c>
      <c r="AS26" s="161">
        <v>56.336522262509135</v>
      </c>
      <c r="AT26" s="161">
        <v>61.3723195442833</v>
      </c>
      <c r="AU26" s="161">
        <v>70.016131570156332</v>
      </c>
      <c r="AV26" s="161">
        <v>79.680667303635616</v>
      </c>
      <c r="AW26" s="161">
        <v>86.560227164731302</v>
      </c>
      <c r="AX26" s="161">
        <v>85.386165878248406</v>
      </c>
      <c r="AY26" s="161">
        <v>89.227940201109718</v>
      </c>
      <c r="AZ26" s="161">
        <v>93.384189667058664</v>
      </c>
      <c r="BA26" s="161">
        <v>95.109482105472594</v>
      </c>
      <c r="BB26" s="161">
        <v>96.556540461823687</v>
      </c>
      <c r="BC26" s="161">
        <v>98.696155934593961</v>
      </c>
      <c r="BD26" s="161">
        <v>112.08893738893417</v>
      </c>
      <c r="BE26" s="161">
        <v>122.0775148741389</v>
      </c>
      <c r="BF26" s="161">
        <v>134.66963985876899</v>
      </c>
      <c r="BG26" s="161">
        <v>73.862611223225301</v>
      </c>
      <c r="BH26" s="245">
        <v>0</v>
      </c>
      <c r="BI26" s="161">
        <v>0</v>
      </c>
      <c r="BJ26" s="161">
        <v>0</v>
      </c>
      <c r="BK26" s="161">
        <v>0</v>
      </c>
      <c r="BL26" s="161">
        <v>0</v>
      </c>
      <c r="BM26" s="161">
        <v>0</v>
      </c>
      <c r="BN26" s="161">
        <v>0</v>
      </c>
      <c r="BO26" s="161">
        <v>0</v>
      </c>
      <c r="BP26" s="161">
        <v>0</v>
      </c>
      <c r="BQ26" s="161">
        <v>0</v>
      </c>
      <c r="BR26" s="161">
        <v>0</v>
      </c>
      <c r="BS26" s="161">
        <v>0</v>
      </c>
      <c r="BT26" s="161">
        <v>0</v>
      </c>
      <c r="BU26" s="161">
        <v>0</v>
      </c>
      <c r="BV26" s="161">
        <v>0</v>
      </c>
      <c r="BW26" s="161">
        <v>0</v>
      </c>
      <c r="BX26" s="161">
        <v>0</v>
      </c>
      <c r="BY26" s="161">
        <v>0</v>
      </c>
      <c r="BZ26" s="161">
        <v>0</v>
      </c>
      <c r="CA26" s="161">
        <v>0</v>
      </c>
      <c r="CB26" s="161">
        <v>0</v>
      </c>
      <c r="CC26" s="161">
        <v>0</v>
      </c>
      <c r="CD26" s="161">
        <v>0</v>
      </c>
      <c r="CE26" s="161">
        <v>0</v>
      </c>
      <c r="CF26" s="162">
        <v>0</v>
      </c>
    </row>
    <row r="27" spans="2:84" x14ac:dyDescent="0.35">
      <c r="B27" s="59" t="s">
        <v>422</v>
      </c>
      <c r="AH27" s="161">
        <v>44.727870175023611</v>
      </c>
      <c r="AI27" s="161">
        <v>42.887395163695729</v>
      </c>
      <c r="AJ27" s="161">
        <v>40.56657007835009</v>
      </c>
      <c r="AK27" s="161">
        <v>46.582725676085666</v>
      </c>
      <c r="AL27" s="161">
        <v>49.551452154969972</v>
      </c>
      <c r="AM27" s="161">
        <v>65.691317330199539</v>
      </c>
      <c r="AN27" s="161">
        <v>68.297573329640784</v>
      </c>
      <c r="AO27" s="161">
        <v>80.534077223131206</v>
      </c>
      <c r="AP27" s="161">
        <v>96.621996746485664</v>
      </c>
      <c r="AQ27" s="161">
        <v>107.89420023305291</v>
      </c>
      <c r="AR27" s="161">
        <v>155.16015396945926</v>
      </c>
      <c r="AS27" s="161">
        <v>214.292177318732</v>
      </c>
      <c r="AT27" s="161">
        <v>236.10585695159625</v>
      </c>
      <c r="AU27" s="161">
        <v>372.08376769802658</v>
      </c>
      <c r="AV27" s="161">
        <v>524.49866179154355</v>
      </c>
      <c r="AW27" s="161">
        <v>651.55887938598789</v>
      </c>
      <c r="AX27" s="161">
        <v>591.54044252174799</v>
      </c>
      <c r="AY27" s="161">
        <v>665.58700490810929</v>
      </c>
      <c r="AZ27" s="161">
        <v>706.92885060065214</v>
      </c>
      <c r="BA27" s="161">
        <v>756.61700336865192</v>
      </c>
      <c r="BB27" s="161">
        <v>782.88684124139183</v>
      </c>
      <c r="BC27" s="161">
        <v>905.03994812048506</v>
      </c>
      <c r="BD27" s="161">
        <v>1145.788164485414</v>
      </c>
      <c r="BE27" s="161">
        <v>1331.0037993544083</v>
      </c>
      <c r="BF27" s="161">
        <v>1481.5315955870781</v>
      </c>
      <c r="BG27" s="161">
        <v>1539.7050147900088</v>
      </c>
      <c r="BH27" s="245">
        <v>1235.9649283070398</v>
      </c>
      <c r="BI27" s="161">
        <v>917.58860759479717</v>
      </c>
      <c r="BJ27" s="161">
        <v>727.45238196501657</v>
      </c>
      <c r="BK27" s="161">
        <v>620.78894254624083</v>
      </c>
      <c r="BL27" s="161">
        <v>523.99697384988087</v>
      </c>
      <c r="BM27" s="161">
        <v>367.71632763046023</v>
      </c>
      <c r="BN27" s="161">
        <v>288.21562467966095</v>
      </c>
      <c r="BO27" s="161">
        <v>213.3817517034723</v>
      </c>
      <c r="BP27" s="161">
        <v>103.16685545153648</v>
      </c>
      <c r="BQ27" s="161">
        <v>27.289217100596495</v>
      </c>
      <c r="BR27" s="161">
        <v>8.0555859902829496</v>
      </c>
      <c r="BS27" s="161">
        <v>2.6748605664827978</v>
      </c>
      <c r="BT27" s="161">
        <v>0.66672582692159399</v>
      </c>
      <c r="BU27" s="161">
        <v>0</v>
      </c>
      <c r="BV27" s="161">
        <v>0</v>
      </c>
      <c r="BW27" s="161">
        <v>0</v>
      </c>
      <c r="BX27" s="161">
        <v>0</v>
      </c>
      <c r="BY27" s="161">
        <v>0</v>
      </c>
      <c r="BZ27" s="161">
        <v>0</v>
      </c>
      <c r="CA27" s="161">
        <v>0</v>
      </c>
      <c r="CB27" s="161">
        <v>0</v>
      </c>
      <c r="CC27" s="161">
        <v>0</v>
      </c>
      <c r="CD27" s="161">
        <v>0</v>
      </c>
      <c r="CE27" s="161">
        <v>0</v>
      </c>
      <c r="CF27" s="162">
        <v>0</v>
      </c>
    </row>
    <row r="28" spans="2:84" x14ac:dyDescent="0.35">
      <c r="B28" s="59" t="s">
        <v>423</v>
      </c>
      <c r="AH28" s="161">
        <v>1084.6846471678882</v>
      </c>
      <c r="AI28" s="161">
        <v>986.42621479517459</v>
      </c>
      <c r="AJ28" s="161">
        <v>1052.8537286988324</v>
      </c>
      <c r="AK28" s="161">
        <v>1153.4754088966886</v>
      </c>
      <c r="AL28" s="161">
        <v>1344.4703788028212</v>
      </c>
      <c r="AM28" s="161">
        <v>1440.6441792093442</v>
      </c>
      <c r="AN28" s="161">
        <v>1537.6944906891688</v>
      </c>
      <c r="AO28" s="161">
        <v>1725.0105182407742</v>
      </c>
      <c r="AP28" s="161">
        <v>1834.5561345516503</v>
      </c>
      <c r="AQ28" s="161">
        <v>1924.3502176059351</v>
      </c>
      <c r="AR28" s="161">
        <v>2062.238756872272</v>
      </c>
      <c r="AS28" s="161">
        <v>2219.2632037914345</v>
      </c>
      <c r="AT28" s="161">
        <v>2308.9374404919522</v>
      </c>
      <c r="AU28" s="161">
        <v>2613.2160525062982</v>
      </c>
      <c r="AV28" s="161">
        <v>3073.098354716461</v>
      </c>
      <c r="AW28" s="161">
        <v>3276.5028456105092</v>
      </c>
      <c r="AX28" s="161">
        <v>3074.8645894450378</v>
      </c>
      <c r="AY28" s="161">
        <v>3085.9869936079072</v>
      </c>
      <c r="AZ28" s="161">
        <v>3049.4089235136357</v>
      </c>
      <c r="BA28" s="161">
        <v>2984.3860465025832</v>
      </c>
      <c r="BB28" s="161">
        <v>2914.1906583728346</v>
      </c>
      <c r="BC28" s="161">
        <v>3169.0493536089311</v>
      </c>
      <c r="BD28" s="161">
        <v>3844.6210843152535</v>
      </c>
      <c r="BE28" s="161">
        <v>4206.8582619061071</v>
      </c>
      <c r="BF28" s="161">
        <v>4463.1132916655806</v>
      </c>
      <c r="BG28" s="161">
        <v>4492.8827403588202</v>
      </c>
      <c r="BH28" s="245">
        <v>3855.3769812949813</v>
      </c>
      <c r="BI28" s="161">
        <v>2897.5653972247374</v>
      </c>
      <c r="BJ28" s="161">
        <v>2285.6183950299146</v>
      </c>
      <c r="BK28" s="161">
        <v>1859.7010291974045</v>
      </c>
      <c r="BL28" s="161">
        <v>1475.3782597475554</v>
      </c>
      <c r="BM28" s="161">
        <v>818.97425647242312</v>
      </c>
      <c r="BN28" s="161">
        <v>540.51132796623892</v>
      </c>
      <c r="BO28" s="161">
        <v>355.1655935391708</v>
      </c>
      <c r="BP28" s="161">
        <v>245.84645317342708</v>
      </c>
      <c r="BQ28" s="161">
        <v>167.70889129077713</v>
      </c>
      <c r="BR28" s="161">
        <v>122.80640228269807</v>
      </c>
      <c r="BS28" s="161">
        <v>81.779976451891798</v>
      </c>
      <c r="BT28" s="161">
        <v>58.867804717157078</v>
      </c>
      <c r="BU28" s="161">
        <v>41.689052729700599</v>
      </c>
      <c r="BV28" s="161">
        <v>31.049665009649935</v>
      </c>
      <c r="BW28" s="161">
        <v>16.754636494398781</v>
      </c>
      <c r="BX28" s="161">
        <v>9.5767050479196332</v>
      </c>
      <c r="BY28" s="161">
        <v>5.9487254912423078</v>
      </c>
      <c r="BZ28" s="161">
        <v>3.3437691163563983</v>
      </c>
      <c r="CA28" s="161">
        <v>1.8051500980656272</v>
      </c>
      <c r="CB28" s="161">
        <v>0</v>
      </c>
      <c r="CC28" s="161">
        <v>0</v>
      </c>
      <c r="CD28" s="161">
        <v>0</v>
      </c>
      <c r="CE28" s="161">
        <v>0</v>
      </c>
      <c r="CF28" s="162">
        <v>0</v>
      </c>
    </row>
    <row r="29" spans="2:84" x14ac:dyDescent="0.35">
      <c r="B29" s="59" t="s">
        <v>424</v>
      </c>
      <c r="AH29" s="161">
        <v>556.6092302336026</v>
      </c>
      <c r="AI29" s="161">
        <v>483.64209057074675</v>
      </c>
      <c r="AJ29" s="161">
        <v>570.68924457536707</v>
      </c>
      <c r="AK29" s="161">
        <v>956.33344158291516</v>
      </c>
      <c r="AL29" s="161">
        <v>1289.0535834078487</v>
      </c>
      <c r="AM29" s="161">
        <v>1484.5513681685211</v>
      </c>
      <c r="AN29" s="161">
        <v>1656.233633934035</v>
      </c>
      <c r="AO29" s="161">
        <v>1751.7133891656883</v>
      </c>
      <c r="AP29" s="161">
        <v>1701.7057102335393</v>
      </c>
      <c r="AQ29" s="161">
        <v>1501.3501667359085</v>
      </c>
      <c r="AR29" s="161">
        <v>1136.6680007696775</v>
      </c>
      <c r="AS29" s="161">
        <v>860.40831246494861</v>
      </c>
      <c r="AT29" s="161">
        <v>842.65008257151533</v>
      </c>
      <c r="AU29" s="161">
        <v>1189.7382631596001</v>
      </c>
      <c r="AV29" s="161">
        <v>1469.9893480585147</v>
      </c>
      <c r="AW29" s="161">
        <v>1537.1426307449765</v>
      </c>
      <c r="AX29" s="161">
        <v>1610.9114674250804</v>
      </c>
      <c r="AY29" s="161">
        <v>1256.7047338454665</v>
      </c>
      <c r="AZ29" s="161">
        <v>902.45844384779798</v>
      </c>
      <c r="BA29" s="161">
        <v>607.88133511787169</v>
      </c>
      <c r="BB29" s="161">
        <v>554.25424099176098</v>
      </c>
      <c r="BC29" s="161">
        <v>511.09100300456572</v>
      </c>
      <c r="BD29" s="161">
        <v>541.43242063325397</v>
      </c>
      <c r="BE29" s="161">
        <v>495.73916472568408</v>
      </c>
      <c r="BF29" s="161">
        <v>494.6454803542249</v>
      </c>
      <c r="BG29" s="161">
        <v>427.03351655755631</v>
      </c>
      <c r="BH29" s="245">
        <v>231.49346585408227</v>
      </c>
      <c r="BI29" s="161">
        <v>38.043437447315476</v>
      </c>
      <c r="BJ29" s="161">
        <v>18.77639116086706</v>
      </c>
      <c r="BK29" s="161">
        <v>0</v>
      </c>
      <c r="BL29" s="161">
        <v>0</v>
      </c>
      <c r="BM29" s="161">
        <v>0</v>
      </c>
      <c r="BN29" s="161">
        <v>0</v>
      </c>
      <c r="BO29" s="161">
        <v>0</v>
      </c>
      <c r="BP29" s="161">
        <v>0</v>
      </c>
      <c r="BQ29" s="161">
        <v>0</v>
      </c>
      <c r="BR29" s="161">
        <v>0</v>
      </c>
      <c r="BS29" s="161">
        <v>0</v>
      </c>
      <c r="BT29" s="161">
        <v>0</v>
      </c>
      <c r="BU29" s="161">
        <v>0</v>
      </c>
      <c r="BV29" s="161">
        <v>0</v>
      </c>
      <c r="BW29" s="161">
        <v>0</v>
      </c>
      <c r="BX29" s="161">
        <v>0</v>
      </c>
      <c r="BY29" s="161">
        <v>0</v>
      </c>
      <c r="BZ29" s="161">
        <v>0</v>
      </c>
      <c r="CA29" s="161">
        <v>0</v>
      </c>
      <c r="CB29" s="161">
        <v>0</v>
      </c>
      <c r="CC29" s="161">
        <v>0</v>
      </c>
      <c r="CD29" s="161">
        <v>0</v>
      </c>
      <c r="CE29" s="161">
        <v>0</v>
      </c>
      <c r="CF29" s="162">
        <v>0</v>
      </c>
    </row>
    <row r="30" spans="2:84" x14ac:dyDescent="0.35">
      <c r="B30" s="59" t="s">
        <v>425</v>
      </c>
      <c r="AH30" s="161">
        <v>9.3492601684515435</v>
      </c>
      <c r="AI30" s="161">
        <v>10.284920540973678</v>
      </c>
      <c r="AJ30" s="161">
        <v>10.758179492465894</v>
      </c>
      <c r="AK30" s="161">
        <v>16.234690965412558</v>
      </c>
      <c r="AL30" s="161">
        <v>21.668147001282282</v>
      </c>
      <c r="AM30" s="161">
        <v>30.808886957935023</v>
      </c>
      <c r="AN30" s="161">
        <v>36.952276150971777</v>
      </c>
      <c r="AO30" s="161">
        <v>38.246351246838607</v>
      </c>
      <c r="AP30" s="161">
        <v>39.639394867062101</v>
      </c>
      <c r="AQ30" s="161">
        <v>50.864753598871097</v>
      </c>
      <c r="AR30" s="161">
        <v>59.254401511982103</v>
      </c>
      <c r="AS30" s="161">
        <v>87.717066408406041</v>
      </c>
      <c r="AT30" s="161">
        <v>134.51608073906823</v>
      </c>
      <c r="AU30" s="161">
        <v>153.57227484830455</v>
      </c>
      <c r="AV30" s="161">
        <v>170.30110961934801</v>
      </c>
      <c r="AW30" s="161">
        <v>183.38494459496602</v>
      </c>
      <c r="AX30" s="161">
        <v>110.30421594266271</v>
      </c>
      <c r="AY30" s="161">
        <v>128.00489763256869</v>
      </c>
      <c r="AZ30" s="161">
        <v>133.11630397140263</v>
      </c>
      <c r="BA30" s="161">
        <v>132.58076125385969</v>
      </c>
      <c r="BB30" s="161">
        <v>132.53400099675773</v>
      </c>
      <c r="BC30" s="161">
        <v>102.45670973564862</v>
      </c>
      <c r="BD30" s="161">
        <v>124.47975147424604</v>
      </c>
      <c r="BE30" s="161">
        <v>144.16583667145864</v>
      </c>
      <c r="BF30" s="161">
        <v>158.95874983976006</v>
      </c>
      <c r="BG30" s="161">
        <v>156.33307036080657</v>
      </c>
      <c r="BH30" s="245">
        <v>219.62022720890332</v>
      </c>
      <c r="BI30" s="161">
        <v>168.40820070779299</v>
      </c>
      <c r="BJ30" s="161">
        <v>135.62671528161326</v>
      </c>
      <c r="BK30" s="161">
        <v>125.20161437311383</v>
      </c>
      <c r="BL30" s="161">
        <v>107.79787963132114</v>
      </c>
      <c r="BM30" s="161">
        <v>65.815462904597993</v>
      </c>
      <c r="BN30" s="161">
        <v>58.917903759014663</v>
      </c>
      <c r="BO30" s="161">
        <v>52.792975532458527</v>
      </c>
      <c r="BP30" s="161">
        <v>46.344836905518761</v>
      </c>
      <c r="BQ30" s="161">
        <v>33.507279909872395</v>
      </c>
      <c r="BR30" s="161">
        <v>25.817727729561703</v>
      </c>
      <c r="BS30" s="161">
        <v>19.986241886607043</v>
      </c>
      <c r="BT30" s="161">
        <v>15.788635971987647</v>
      </c>
      <c r="BU30" s="161">
        <v>11.710271656515866</v>
      </c>
      <c r="BV30" s="161">
        <v>9.0629752787899847</v>
      </c>
      <c r="BW30" s="161">
        <v>4.4175515051856884</v>
      </c>
      <c r="BX30" s="161">
        <v>2.6791471247059198</v>
      </c>
      <c r="BY30" s="161">
        <v>1.5611917531347723</v>
      </c>
      <c r="BZ30" s="161">
        <v>0.8667344176029369</v>
      </c>
      <c r="CA30" s="161">
        <v>0.4752423558767514</v>
      </c>
      <c r="CB30" s="161">
        <v>0.39144910768549285</v>
      </c>
      <c r="CC30" s="161">
        <v>0</v>
      </c>
      <c r="CD30" s="161">
        <v>0</v>
      </c>
      <c r="CE30" s="161">
        <v>0</v>
      </c>
      <c r="CF30" s="162">
        <v>0</v>
      </c>
    </row>
    <row r="31" spans="2:84" ht="26.25" customHeight="1" x14ac:dyDescent="0.35">
      <c r="B31" s="61" t="s">
        <v>426</v>
      </c>
      <c r="AH31" s="161">
        <v>1695.3710077449659</v>
      </c>
      <c r="AI31" s="161">
        <v>1523.2406210705908</v>
      </c>
      <c r="AJ31" s="161">
        <v>1674.8677228450156</v>
      </c>
      <c r="AK31" s="161">
        <v>2172.6262671211016</v>
      </c>
      <c r="AL31" s="161">
        <v>2704.7435613669222</v>
      </c>
      <c r="AM31" s="161">
        <v>3021.695751666</v>
      </c>
      <c r="AN31" s="161">
        <v>3299.1779741038163</v>
      </c>
      <c r="AO31" s="161">
        <v>3595.5043358764319</v>
      </c>
      <c r="AP31" s="161">
        <v>3672.5232363987375</v>
      </c>
      <c r="AQ31" s="161">
        <v>3584.4593381737673</v>
      </c>
      <c r="AR31" s="161">
        <v>3413.3213131233911</v>
      </c>
      <c r="AS31" s="161">
        <v>3381.6807599835211</v>
      </c>
      <c r="AT31" s="161">
        <v>3522.2094607541317</v>
      </c>
      <c r="AU31" s="161">
        <v>4328.6103582122296</v>
      </c>
      <c r="AV31" s="161">
        <v>5237.8874741858672</v>
      </c>
      <c r="AW31" s="161">
        <v>5648.5893003364399</v>
      </c>
      <c r="AX31" s="161">
        <v>5387.6207153345295</v>
      </c>
      <c r="AY31" s="161">
        <v>5136.2836299940518</v>
      </c>
      <c r="AZ31" s="161">
        <v>4791.9125219334883</v>
      </c>
      <c r="BA31" s="161">
        <v>4481.4651462429674</v>
      </c>
      <c r="BB31" s="161">
        <v>4383.8657416027445</v>
      </c>
      <c r="BC31" s="161">
        <v>4687.6370144696302</v>
      </c>
      <c r="BD31" s="161">
        <v>5656.3214209081671</v>
      </c>
      <c r="BE31" s="161">
        <v>6177.7670626576592</v>
      </c>
      <c r="BF31" s="161">
        <v>6598.249117446645</v>
      </c>
      <c r="BG31" s="161">
        <v>6615.9543420671926</v>
      </c>
      <c r="BH31" s="245">
        <v>5542.4556026650062</v>
      </c>
      <c r="BI31" s="161">
        <v>4021.6056429746423</v>
      </c>
      <c r="BJ31" s="161">
        <v>3167.4738834374111</v>
      </c>
      <c r="BK31" s="161">
        <v>2605.691586116759</v>
      </c>
      <c r="BL31" s="161">
        <v>2107.1731132287573</v>
      </c>
      <c r="BM31" s="161">
        <v>1252.5060470074811</v>
      </c>
      <c r="BN31" s="161">
        <v>887.64485640491455</v>
      </c>
      <c r="BO31" s="161">
        <v>621.34032077510165</v>
      </c>
      <c r="BP31" s="161">
        <v>395.35814553048232</v>
      </c>
      <c r="BQ31" s="161">
        <v>228.505388301246</v>
      </c>
      <c r="BR31" s="161">
        <v>156.67971600254273</v>
      </c>
      <c r="BS31" s="161">
        <v>104.44107890498164</v>
      </c>
      <c r="BT31" s="161">
        <v>75.323166516066308</v>
      </c>
      <c r="BU31" s="161">
        <v>53.399324386216463</v>
      </c>
      <c r="BV31" s="161">
        <v>40.11264028843992</v>
      </c>
      <c r="BW31" s="161">
        <v>21.172187999584473</v>
      </c>
      <c r="BX31" s="161">
        <v>12.255852172625554</v>
      </c>
      <c r="BY31" s="161">
        <v>7.5099172443770792</v>
      </c>
      <c r="BZ31" s="161">
        <v>4.2105035339593355</v>
      </c>
      <c r="CA31" s="161">
        <v>2.2803924539423788</v>
      </c>
      <c r="CB31" s="161">
        <v>0.39144910768549285</v>
      </c>
      <c r="CC31" s="161">
        <v>0</v>
      </c>
      <c r="CD31" s="161">
        <v>0</v>
      </c>
      <c r="CE31" s="161">
        <v>0</v>
      </c>
      <c r="CF31" s="162">
        <v>0</v>
      </c>
    </row>
    <row r="32" spans="2:84" x14ac:dyDescent="0.35">
      <c r="B32" s="61" t="s">
        <v>427</v>
      </c>
      <c r="AH32" s="161">
        <v>1712.0623988790674</v>
      </c>
      <c r="AI32" s="161">
        <v>1539.1258503873605</v>
      </c>
      <c r="AJ32" s="161">
        <v>1693.7665373472016</v>
      </c>
      <c r="AK32" s="161">
        <v>2184.4414552041421</v>
      </c>
      <c r="AL32" s="161">
        <v>2723.3373081522523</v>
      </c>
      <c r="AM32" s="161">
        <v>3038.2841089525755</v>
      </c>
      <c r="AN32" s="161">
        <v>3318.610411961743</v>
      </c>
      <c r="AO32" s="161">
        <v>3614.0363765260777</v>
      </c>
      <c r="AP32" s="161">
        <v>3690.9490570109883</v>
      </c>
      <c r="AQ32" s="161">
        <v>3615.7781544027507</v>
      </c>
      <c r="AR32" s="161">
        <v>3466.7379970200213</v>
      </c>
      <c r="AS32" s="161">
        <v>3438.0172822460304</v>
      </c>
      <c r="AT32" s="161">
        <v>3583.5817802984152</v>
      </c>
      <c r="AU32" s="161">
        <v>4398.6264897823858</v>
      </c>
      <c r="AV32" s="161">
        <v>5317.5681414895025</v>
      </c>
      <c r="AW32" s="161">
        <v>5735.1495275011721</v>
      </c>
      <c r="AX32" s="161">
        <v>5473.0068812127774</v>
      </c>
      <c r="AY32" s="161">
        <v>5225.5115701951609</v>
      </c>
      <c r="AZ32" s="161">
        <v>4885.2967116005475</v>
      </c>
      <c r="BA32" s="161">
        <v>4576.5746283484395</v>
      </c>
      <c r="BB32" s="161">
        <v>4480.4222820645682</v>
      </c>
      <c r="BC32" s="161">
        <v>4786.3331704042239</v>
      </c>
      <c r="BD32" s="161">
        <v>5768.4103582971011</v>
      </c>
      <c r="BE32" s="161">
        <v>6299.8445775317987</v>
      </c>
      <c r="BF32" s="161">
        <v>6732.9187573054132</v>
      </c>
      <c r="BG32" s="161">
        <v>6689.8169532904185</v>
      </c>
      <c r="BH32" s="245">
        <v>5542.4556026650062</v>
      </c>
      <c r="BI32" s="161">
        <v>4021.6056429746423</v>
      </c>
      <c r="BJ32" s="161">
        <v>3167.4738834374111</v>
      </c>
      <c r="BK32" s="161">
        <v>2605.691586116759</v>
      </c>
      <c r="BL32" s="161">
        <v>2107.1731132287573</v>
      </c>
      <c r="BM32" s="161">
        <v>1252.5060470074811</v>
      </c>
      <c r="BN32" s="161">
        <v>887.64485640491455</v>
      </c>
      <c r="BO32" s="161">
        <v>621.34032077510165</v>
      </c>
      <c r="BP32" s="161">
        <v>395.35814553048232</v>
      </c>
      <c r="BQ32" s="161">
        <v>228.505388301246</v>
      </c>
      <c r="BR32" s="161">
        <v>156.67971600254273</v>
      </c>
      <c r="BS32" s="161">
        <v>104.44107890498164</v>
      </c>
      <c r="BT32" s="161">
        <v>75.323166516066308</v>
      </c>
      <c r="BU32" s="161">
        <v>53.399324386216463</v>
      </c>
      <c r="BV32" s="161">
        <v>40.11264028843992</v>
      </c>
      <c r="BW32" s="161">
        <v>21.172187999584473</v>
      </c>
      <c r="BX32" s="161">
        <v>12.255852172625554</v>
      </c>
      <c r="BY32" s="161">
        <v>7.5099172443770792</v>
      </c>
      <c r="BZ32" s="161">
        <v>4.2105035339593355</v>
      </c>
      <c r="CA32" s="161">
        <v>2.2803924539423788</v>
      </c>
      <c r="CB32" s="161">
        <v>0.39144910768549285</v>
      </c>
      <c r="CC32" s="161">
        <v>0</v>
      </c>
      <c r="CD32" s="161">
        <v>0</v>
      </c>
      <c r="CE32" s="161">
        <v>0</v>
      </c>
      <c r="CF32" s="162">
        <v>0</v>
      </c>
    </row>
    <row r="33" spans="2:84" ht="26.25" customHeight="1" x14ac:dyDescent="0.35">
      <c r="B33" s="65" t="s">
        <v>434</v>
      </c>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245"/>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2"/>
    </row>
    <row r="34" spans="2:84" x14ac:dyDescent="0.35">
      <c r="B34" s="59" t="s">
        <v>421</v>
      </c>
      <c r="AH34" s="161">
        <v>0</v>
      </c>
      <c r="AI34" s="161">
        <v>40.357431958098289</v>
      </c>
      <c r="AJ34" s="161">
        <v>60.999786791717845</v>
      </c>
      <c r="AK34" s="161">
        <v>70.514844675089648</v>
      </c>
      <c r="AL34" s="161">
        <v>111.35835065869837</v>
      </c>
      <c r="AM34" s="161">
        <v>283.45978216497332</v>
      </c>
      <c r="AN34" s="161">
        <v>515.02716205908871</v>
      </c>
      <c r="AO34" s="161">
        <v>849.90779521848901</v>
      </c>
      <c r="AP34" s="161">
        <v>1173.5726934639943</v>
      </c>
      <c r="AQ34" s="161">
        <v>1488.237745063401</v>
      </c>
      <c r="AR34" s="161">
        <v>1823.2107871069645</v>
      </c>
      <c r="AS34" s="161">
        <v>2123.2209322424251</v>
      </c>
      <c r="AT34" s="161">
        <v>2266.4735589433453</v>
      </c>
      <c r="AU34" s="161">
        <v>2711.9895685352794</v>
      </c>
      <c r="AV34" s="161">
        <v>3182.3549144939589</v>
      </c>
      <c r="AW34" s="161">
        <v>3383.8530497524416</v>
      </c>
      <c r="AX34" s="161">
        <v>3346.4136890715677</v>
      </c>
      <c r="AY34" s="161">
        <v>2856.3974618865063</v>
      </c>
      <c r="AZ34" s="161">
        <v>2618.0868870855338</v>
      </c>
      <c r="BA34" s="161">
        <v>2394.5839231091059</v>
      </c>
      <c r="BB34" s="161">
        <v>2147.6242353735925</v>
      </c>
      <c r="BC34" s="161">
        <v>1995.4291898091908</v>
      </c>
      <c r="BD34" s="161">
        <v>1913.3280047474404</v>
      </c>
      <c r="BE34" s="161">
        <v>1845.0466974462531</v>
      </c>
      <c r="BF34" s="161">
        <v>1037.5837654715376</v>
      </c>
      <c r="BG34" s="161">
        <v>399.29087612225766</v>
      </c>
      <c r="BH34" s="245">
        <v>0</v>
      </c>
      <c r="BI34" s="161">
        <v>0</v>
      </c>
      <c r="BJ34" s="161">
        <v>0</v>
      </c>
      <c r="BK34" s="161">
        <v>0</v>
      </c>
      <c r="BL34" s="161">
        <v>0</v>
      </c>
      <c r="BM34" s="161">
        <v>0</v>
      </c>
      <c r="BN34" s="161">
        <v>0</v>
      </c>
      <c r="BO34" s="161">
        <v>0</v>
      </c>
      <c r="BP34" s="161">
        <v>0</v>
      </c>
      <c r="BQ34" s="161">
        <v>0</v>
      </c>
      <c r="BR34" s="161">
        <v>0</v>
      </c>
      <c r="BS34" s="161">
        <v>0</v>
      </c>
      <c r="BT34" s="161">
        <v>0</v>
      </c>
      <c r="BU34" s="161">
        <v>0</v>
      </c>
      <c r="BV34" s="161">
        <v>0</v>
      </c>
      <c r="BW34" s="161">
        <v>0</v>
      </c>
      <c r="BX34" s="161">
        <v>0</v>
      </c>
      <c r="BY34" s="161">
        <v>0</v>
      </c>
      <c r="BZ34" s="161">
        <v>0</v>
      </c>
      <c r="CA34" s="161">
        <v>0</v>
      </c>
      <c r="CB34" s="161">
        <v>0</v>
      </c>
      <c r="CC34" s="161">
        <v>0</v>
      </c>
      <c r="CD34" s="161">
        <v>0</v>
      </c>
      <c r="CE34" s="161">
        <v>0</v>
      </c>
      <c r="CF34" s="162">
        <v>0</v>
      </c>
    </row>
    <row r="35" spans="2:84" x14ac:dyDescent="0.35">
      <c r="B35" s="59" t="s">
        <v>422</v>
      </c>
      <c r="AH35" s="161">
        <v>0</v>
      </c>
      <c r="AI35" s="161">
        <v>10.593426325410157</v>
      </c>
      <c r="AJ35" s="161">
        <v>16.011840097127937</v>
      </c>
      <c r="AK35" s="161">
        <v>18.509448586542383</v>
      </c>
      <c r="AL35" s="161">
        <v>29.23046453121491</v>
      </c>
      <c r="AM35" s="161">
        <v>74.405386390768641</v>
      </c>
      <c r="AN35" s="161">
        <v>135.18953095238342</v>
      </c>
      <c r="AO35" s="161">
        <v>223.09238163089285</v>
      </c>
      <c r="AP35" s="161">
        <v>308.05121293723209</v>
      </c>
      <c r="AQ35" s="161">
        <v>390.6476736030304</v>
      </c>
      <c r="AR35" s="161">
        <v>478.5747806987273</v>
      </c>
      <c r="AS35" s="161">
        <v>557.32447351039741</v>
      </c>
      <c r="AT35" s="161">
        <v>563.75804363154975</v>
      </c>
      <c r="AU35" s="161">
        <v>680.60688871870695</v>
      </c>
      <c r="AV35" s="161">
        <v>800.48933290706998</v>
      </c>
      <c r="AW35" s="161">
        <v>924.06665731645626</v>
      </c>
      <c r="AX35" s="161">
        <v>940.61610128967607</v>
      </c>
      <c r="AY35" s="161">
        <v>915.42219188121578</v>
      </c>
      <c r="AZ35" s="161">
        <v>897.26652168426131</v>
      </c>
      <c r="BA35" s="161">
        <v>909.85698020689915</v>
      </c>
      <c r="BB35" s="161">
        <v>901.81088757045291</v>
      </c>
      <c r="BC35" s="161">
        <v>890.39723836059954</v>
      </c>
      <c r="BD35" s="161">
        <v>861.41847670457901</v>
      </c>
      <c r="BE35" s="161">
        <v>853.66369767011042</v>
      </c>
      <c r="BF35" s="161">
        <v>251.10799404852463</v>
      </c>
      <c r="BG35" s="161">
        <v>108.43376368964134</v>
      </c>
      <c r="BH35" s="245">
        <v>0</v>
      </c>
      <c r="BI35" s="161">
        <v>0</v>
      </c>
      <c r="BJ35" s="161">
        <v>0</v>
      </c>
      <c r="BK35" s="161">
        <v>0</v>
      </c>
      <c r="BL35" s="161">
        <v>0</v>
      </c>
      <c r="BM35" s="161">
        <v>0</v>
      </c>
      <c r="BN35" s="161">
        <v>0</v>
      </c>
      <c r="BO35" s="161">
        <v>0</v>
      </c>
      <c r="BP35" s="161">
        <v>0</v>
      </c>
      <c r="BQ35" s="161">
        <v>0</v>
      </c>
      <c r="BR35" s="161">
        <v>0</v>
      </c>
      <c r="BS35" s="161">
        <v>0</v>
      </c>
      <c r="BT35" s="161">
        <v>0</v>
      </c>
      <c r="BU35" s="161">
        <v>0</v>
      </c>
      <c r="BV35" s="161">
        <v>0</v>
      </c>
      <c r="BW35" s="161">
        <v>0</v>
      </c>
      <c r="BX35" s="161">
        <v>0</v>
      </c>
      <c r="BY35" s="161">
        <v>0</v>
      </c>
      <c r="BZ35" s="161">
        <v>0</v>
      </c>
      <c r="CA35" s="161">
        <v>0</v>
      </c>
      <c r="CB35" s="161">
        <v>0</v>
      </c>
      <c r="CC35" s="161">
        <v>0</v>
      </c>
      <c r="CD35" s="161">
        <v>0</v>
      </c>
      <c r="CE35" s="161">
        <v>0</v>
      </c>
      <c r="CF35" s="162">
        <v>0</v>
      </c>
    </row>
    <row r="36" spans="2:84" ht="39" customHeight="1" x14ac:dyDescent="0.35">
      <c r="B36" s="52" t="s">
        <v>435</v>
      </c>
      <c r="C36" s="10"/>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245"/>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2"/>
    </row>
    <row r="37" spans="2:84" x14ac:dyDescent="0.35">
      <c r="B37" s="59" t="s">
        <v>421</v>
      </c>
      <c r="AH37" s="161">
        <v>3323.9906277157911</v>
      </c>
      <c r="AI37" s="161">
        <v>3123.0908956160588</v>
      </c>
      <c r="AJ37" s="161">
        <v>3039.0722877043504</v>
      </c>
      <c r="AK37" s="161">
        <v>3494.6273642797828</v>
      </c>
      <c r="AL37" s="161">
        <v>3262.2036741895204</v>
      </c>
      <c r="AM37" s="161">
        <v>3089.3479281196605</v>
      </c>
      <c r="AN37" s="161">
        <v>3331.0786400361867</v>
      </c>
      <c r="AO37" s="161">
        <v>3358.8108608574471</v>
      </c>
      <c r="AP37" s="161">
        <v>3128.4167969897312</v>
      </c>
      <c r="AQ37" s="161">
        <v>2887.8438097671728</v>
      </c>
      <c r="AR37" s="161">
        <v>2983.8024853104071</v>
      </c>
      <c r="AS37" s="161">
        <v>2793.540783890378</v>
      </c>
      <c r="AT37" s="161">
        <v>2830.9273199126446</v>
      </c>
      <c r="AU37" s="161">
        <v>3039.0523504247917</v>
      </c>
      <c r="AV37" s="161">
        <v>4395.0462727640743</v>
      </c>
      <c r="AW37" s="161">
        <v>4395.7833241394983</v>
      </c>
      <c r="AX37" s="161">
        <v>4365.4045526235304</v>
      </c>
      <c r="AY37" s="161">
        <v>4457.5079391111331</v>
      </c>
      <c r="AZ37" s="161">
        <v>4314.812521776691</v>
      </c>
      <c r="BA37" s="161">
        <v>4460.4165262997549</v>
      </c>
      <c r="BB37" s="161">
        <v>4332.3638082602647</v>
      </c>
      <c r="BC37" s="161">
        <v>4686.3486274501211</v>
      </c>
      <c r="BD37" s="161">
        <v>5243.9790004642</v>
      </c>
      <c r="BE37" s="161">
        <v>5863.4599178184071</v>
      </c>
      <c r="BF37" s="161">
        <v>6480.9241053691603</v>
      </c>
      <c r="BG37" s="161">
        <v>7622.6712018587232</v>
      </c>
      <c r="BH37" s="245">
        <v>9673.4946642579307</v>
      </c>
      <c r="BI37" s="161">
        <v>10134.389187298251</v>
      </c>
      <c r="BJ37" s="161">
        <v>10549.739608085109</v>
      </c>
      <c r="BK37" s="161">
        <v>11048.243335775554</v>
      </c>
      <c r="BL37" s="161">
        <v>11150.88013118743</v>
      </c>
      <c r="BM37" s="161">
        <v>11609.803750274627</v>
      </c>
      <c r="BN37" s="161">
        <v>11553.822417515004</v>
      </c>
      <c r="BO37" s="161">
        <v>11091.98941476252</v>
      </c>
      <c r="BP37" s="161">
        <v>10159.894870253684</v>
      </c>
      <c r="BQ37" s="161">
        <v>9345.3110086014221</v>
      </c>
      <c r="BR37" s="161">
        <v>8622.6974689725394</v>
      </c>
      <c r="BS37" s="161">
        <v>7913.5952183073459</v>
      </c>
      <c r="BT37" s="161">
        <v>7211.7345820858454</v>
      </c>
      <c r="BU37" s="161">
        <v>6727.1430144932247</v>
      </c>
      <c r="BV37" s="161">
        <v>6308.6076894062235</v>
      </c>
      <c r="BW37" s="161">
        <v>6068.3859298027937</v>
      </c>
      <c r="BX37" s="161">
        <v>5766.5607766775483</v>
      </c>
      <c r="BY37" s="161">
        <v>5542.7338316289897</v>
      </c>
      <c r="BZ37" s="161">
        <v>5300.5647597827056</v>
      </c>
      <c r="CA37" s="161">
        <v>5449.3831439117957</v>
      </c>
      <c r="CB37" s="161">
        <v>5815.7065937061343</v>
      </c>
      <c r="CC37" s="161">
        <v>5801.4340377462713</v>
      </c>
      <c r="CD37" s="161">
        <v>5547.8116365960823</v>
      </c>
      <c r="CE37" s="161">
        <v>5139.7499895113815</v>
      </c>
      <c r="CF37" s="162">
        <v>4961.3526131791459</v>
      </c>
    </row>
    <row r="38" spans="2:84" x14ac:dyDescent="0.35">
      <c r="B38" s="59" t="s">
        <v>422</v>
      </c>
      <c r="AH38" s="161">
        <v>729.40521797201029</v>
      </c>
      <c r="AI38" s="161">
        <v>690.40170945011732</v>
      </c>
      <c r="AJ38" s="161">
        <v>679.31046898460397</v>
      </c>
      <c r="AK38" s="161">
        <v>701.29087207663895</v>
      </c>
      <c r="AL38" s="161">
        <v>854.8720098314443</v>
      </c>
      <c r="AM38" s="161">
        <v>909.41172329346739</v>
      </c>
      <c r="AN38" s="161">
        <v>944.14535888322416</v>
      </c>
      <c r="AO38" s="161">
        <v>1028.3737606831396</v>
      </c>
      <c r="AP38" s="161">
        <v>1192.5173614168041</v>
      </c>
      <c r="AQ38" s="161">
        <v>1145.1328515844759</v>
      </c>
      <c r="AR38" s="161">
        <v>1390.1585258625582</v>
      </c>
      <c r="AS38" s="161">
        <v>1416.4846668080163</v>
      </c>
      <c r="AT38" s="161">
        <v>1621.5258492562416</v>
      </c>
      <c r="AU38" s="161">
        <v>1900.0505374526604</v>
      </c>
      <c r="AV38" s="161">
        <v>2575.4407718820221</v>
      </c>
      <c r="AW38" s="161">
        <v>3133.3086052857839</v>
      </c>
      <c r="AX38" s="161">
        <v>3886.0066600402488</v>
      </c>
      <c r="AY38" s="161">
        <v>4553.9948220744536</v>
      </c>
      <c r="AZ38" s="161">
        <v>4854.8286329686116</v>
      </c>
      <c r="BA38" s="161">
        <v>5110.4818706627821</v>
      </c>
      <c r="BB38" s="161">
        <v>5307.9918427825687</v>
      </c>
      <c r="BC38" s="161">
        <v>5469.2282632434617</v>
      </c>
      <c r="BD38" s="161">
        <v>5803.6217220438348</v>
      </c>
      <c r="BE38" s="161">
        <v>6139.9102374007889</v>
      </c>
      <c r="BF38" s="161">
        <v>6413.7957936312478</v>
      </c>
      <c r="BG38" s="161">
        <v>6704.3774703283616</v>
      </c>
      <c r="BH38" s="245">
        <v>6405.8567620600998</v>
      </c>
      <c r="BI38" s="161">
        <v>6229.7831140995586</v>
      </c>
      <c r="BJ38" s="161">
        <v>6298.3685211237143</v>
      </c>
      <c r="BK38" s="161">
        <v>6962.8211539789227</v>
      </c>
      <c r="BL38" s="161">
        <v>6947.579755915137</v>
      </c>
      <c r="BM38" s="161">
        <v>7732.2070235562196</v>
      </c>
      <c r="BN38" s="161">
        <v>7999.0864645838828</v>
      </c>
      <c r="BO38" s="161">
        <v>8324.3005999215948</v>
      </c>
      <c r="BP38" s="161">
        <v>9317.391242489879</v>
      </c>
      <c r="BQ38" s="161">
        <v>10443.402694436723</v>
      </c>
      <c r="BR38" s="161">
        <v>12037.226846701908</v>
      </c>
      <c r="BS38" s="161">
        <v>13078.467937504682</v>
      </c>
      <c r="BT38" s="161">
        <v>13037.877502438647</v>
      </c>
      <c r="BU38" s="161">
        <v>13373.113818653241</v>
      </c>
      <c r="BV38" s="161">
        <v>12934.373841048642</v>
      </c>
      <c r="BW38" s="161">
        <v>11199.891625513912</v>
      </c>
      <c r="BX38" s="161">
        <v>10076.662752042503</v>
      </c>
      <c r="BY38" s="161">
        <v>9381.7363390752143</v>
      </c>
      <c r="BZ38" s="161">
        <v>8121.6170301572929</v>
      </c>
      <c r="CA38" s="161">
        <v>7888.8201630188596</v>
      </c>
      <c r="CB38" s="161">
        <v>7730.307691471754</v>
      </c>
      <c r="CC38" s="161">
        <v>6485.6968588396776</v>
      </c>
      <c r="CD38" s="161">
        <v>5915.1323489845008</v>
      </c>
      <c r="CE38" s="161">
        <v>5404.0274158273633</v>
      </c>
      <c r="CF38" s="162">
        <v>3674.4737909910923</v>
      </c>
    </row>
    <row r="39" spans="2:84" x14ac:dyDescent="0.35">
      <c r="B39" s="59" t="s">
        <v>423</v>
      </c>
      <c r="AH39" s="161">
        <v>904.24190237910648</v>
      </c>
      <c r="AI39" s="161">
        <v>822.32925426937516</v>
      </c>
      <c r="AJ39" s="161">
        <v>812.53901149765431</v>
      </c>
      <c r="AK39" s="161">
        <v>1031.9548720329929</v>
      </c>
      <c r="AL39" s="161">
        <v>1467.3059249954445</v>
      </c>
      <c r="AM39" s="161">
        <v>1848.9625625145918</v>
      </c>
      <c r="AN39" s="161">
        <v>1992.9821523631249</v>
      </c>
      <c r="AO39" s="161">
        <v>2323.4068156765775</v>
      </c>
      <c r="AP39" s="161">
        <v>2559.940371834387</v>
      </c>
      <c r="AQ39" s="161">
        <v>2544.6529540656365</v>
      </c>
      <c r="AR39" s="161">
        <v>2557.062120660335</v>
      </c>
      <c r="AS39" s="161">
        <v>2462.5943827270698</v>
      </c>
      <c r="AT39" s="161">
        <v>2807.9221313521716</v>
      </c>
      <c r="AU39" s="161">
        <v>3423.124057905758</v>
      </c>
      <c r="AV39" s="161">
        <v>4008.8807854467996</v>
      </c>
      <c r="AW39" s="161">
        <v>4182.3050510502344</v>
      </c>
      <c r="AX39" s="161">
        <v>4883.4309648708158</v>
      </c>
      <c r="AY39" s="161">
        <v>5034.991324348025</v>
      </c>
      <c r="AZ39" s="161">
        <v>4894.0671342732057</v>
      </c>
      <c r="BA39" s="161">
        <v>4579.1314140852382</v>
      </c>
      <c r="BB39" s="161">
        <v>4247.5010260485751</v>
      </c>
      <c r="BC39" s="161">
        <v>3937.8055408019245</v>
      </c>
      <c r="BD39" s="161">
        <v>3849.0448534700672</v>
      </c>
      <c r="BE39" s="161">
        <v>3683.0749231646391</v>
      </c>
      <c r="BF39" s="161">
        <v>3432.4262187036729</v>
      </c>
      <c r="BG39" s="161">
        <v>3607.6395117319066</v>
      </c>
      <c r="BH39" s="245">
        <v>3592.2067724541512</v>
      </c>
      <c r="BI39" s="161">
        <v>3320.6530533238943</v>
      </c>
      <c r="BJ39" s="161">
        <v>3250.6615869350198</v>
      </c>
      <c r="BK39" s="161">
        <v>3217.803640330073</v>
      </c>
      <c r="BL39" s="161">
        <v>2956.017357113823</v>
      </c>
      <c r="BM39" s="161">
        <v>3240.4800545509647</v>
      </c>
      <c r="BN39" s="161">
        <v>3084.9155517399586</v>
      </c>
      <c r="BO39" s="161">
        <v>2819.170563742643</v>
      </c>
      <c r="BP39" s="161">
        <v>2609.0006140388264</v>
      </c>
      <c r="BQ39" s="161">
        <v>2296.2262490454082</v>
      </c>
      <c r="BR39" s="161">
        <v>2104.7604711103927</v>
      </c>
      <c r="BS39" s="161">
        <v>1946.9092300392615</v>
      </c>
      <c r="BT39" s="161">
        <v>1719.8553258352533</v>
      </c>
      <c r="BU39" s="161">
        <v>1643.263741014591</v>
      </c>
      <c r="BV39" s="161">
        <v>1347.9279671923821</v>
      </c>
      <c r="BW39" s="161">
        <v>844.29606250476036</v>
      </c>
      <c r="BX39" s="161">
        <v>631.88371803897076</v>
      </c>
      <c r="BY39" s="161">
        <v>402.625411238548</v>
      </c>
      <c r="BZ39" s="161">
        <v>373.72479384651336</v>
      </c>
      <c r="CA39" s="161">
        <v>231.00791166483251</v>
      </c>
      <c r="CB39" s="161">
        <v>66.914143473654249</v>
      </c>
      <c r="CC39" s="161">
        <v>0</v>
      </c>
      <c r="CD39" s="161">
        <v>0</v>
      </c>
      <c r="CE39" s="161">
        <v>0</v>
      </c>
      <c r="CF39" s="162">
        <v>0</v>
      </c>
    </row>
    <row r="40" spans="2:84" x14ac:dyDescent="0.35">
      <c r="B40" s="59" t="s">
        <v>424</v>
      </c>
      <c r="AH40" s="161">
        <v>2510.1487728104166</v>
      </c>
      <c r="AI40" s="161">
        <v>2181.0877976567449</v>
      </c>
      <c r="AJ40" s="161">
        <v>2826.3791859659409</v>
      </c>
      <c r="AK40" s="161">
        <v>4896.2010098656974</v>
      </c>
      <c r="AL40" s="161">
        <v>7964.5743292205461</v>
      </c>
      <c r="AM40" s="161">
        <v>9722.8222278512058</v>
      </c>
      <c r="AN40" s="161">
        <v>10470.307690729922</v>
      </c>
      <c r="AO40" s="161">
        <v>11241.4554190047</v>
      </c>
      <c r="AP40" s="161">
        <v>11146.936806077896</v>
      </c>
      <c r="AQ40" s="161">
        <v>9657.1571259402899</v>
      </c>
      <c r="AR40" s="161">
        <v>6846.1760242512019</v>
      </c>
      <c r="AS40" s="161">
        <v>5521.95816946779</v>
      </c>
      <c r="AT40" s="161">
        <v>5737.8452342406445</v>
      </c>
      <c r="AU40" s="161">
        <v>7674.8171437392239</v>
      </c>
      <c r="AV40" s="161">
        <v>9578.1445831880574</v>
      </c>
      <c r="AW40" s="161">
        <v>9919.6661786640416</v>
      </c>
      <c r="AX40" s="161">
        <v>8571.2277224092995</v>
      </c>
      <c r="AY40" s="161">
        <v>7926.7603136343605</v>
      </c>
      <c r="AZ40" s="161">
        <v>6818.5616075305616</v>
      </c>
      <c r="BA40" s="161">
        <v>5689.1393105923389</v>
      </c>
      <c r="BB40" s="161">
        <v>5049.0725955059579</v>
      </c>
      <c r="BC40" s="161">
        <v>4503.1008829532138</v>
      </c>
      <c r="BD40" s="161">
        <v>3781.6232031892441</v>
      </c>
      <c r="BE40" s="161">
        <v>3232.4445313081142</v>
      </c>
      <c r="BF40" s="161">
        <v>3098.9141545201492</v>
      </c>
      <c r="BG40" s="161">
        <v>2997.3804715805413</v>
      </c>
      <c r="BH40" s="245">
        <v>2618.8098307591599</v>
      </c>
      <c r="BI40" s="161">
        <v>2839.9629369536378</v>
      </c>
      <c r="BJ40" s="161">
        <v>2994.5622657065969</v>
      </c>
      <c r="BK40" s="161">
        <v>2725.5837119097732</v>
      </c>
      <c r="BL40" s="161">
        <v>3082.0023615881801</v>
      </c>
      <c r="BM40" s="161">
        <v>5134.9013017555699</v>
      </c>
      <c r="BN40" s="161">
        <v>5147.8502608806621</v>
      </c>
      <c r="BO40" s="161">
        <v>5763.686132673979</v>
      </c>
      <c r="BP40" s="161">
        <v>6097.2172543643528</v>
      </c>
      <c r="BQ40" s="161">
        <v>5058.2765555495607</v>
      </c>
      <c r="BR40" s="161">
        <v>3534.830742162736</v>
      </c>
      <c r="BS40" s="161">
        <v>2608.4198024506641</v>
      </c>
      <c r="BT40" s="161">
        <v>2050.9120408464228</v>
      </c>
      <c r="BU40" s="161">
        <v>1808.1252658517296</v>
      </c>
      <c r="BV40" s="161">
        <v>1404.0157867853939</v>
      </c>
      <c r="BW40" s="161">
        <v>723.0191038442706</v>
      </c>
      <c r="BX40" s="161">
        <v>495.06870473886414</v>
      </c>
      <c r="BY40" s="161">
        <v>343.98947343633006</v>
      </c>
      <c r="BZ40" s="161">
        <v>241.81046167309751</v>
      </c>
      <c r="CA40" s="161">
        <v>149.70723649839059</v>
      </c>
      <c r="CB40" s="161">
        <v>95.970271119941401</v>
      </c>
      <c r="CC40" s="161">
        <v>0</v>
      </c>
      <c r="CD40" s="161">
        <v>0</v>
      </c>
      <c r="CE40" s="161">
        <v>0</v>
      </c>
      <c r="CF40" s="162">
        <v>0</v>
      </c>
    </row>
    <row r="41" spans="2:84" x14ac:dyDescent="0.35">
      <c r="B41" s="59" t="s">
        <v>425</v>
      </c>
      <c r="AH41" s="161">
        <v>115.70300791683854</v>
      </c>
      <c r="AI41" s="161">
        <v>127.28239682449913</v>
      </c>
      <c r="AJ41" s="161">
        <v>134.70822685313169</v>
      </c>
      <c r="AK41" s="161">
        <v>162.82025713385255</v>
      </c>
      <c r="AL41" s="161">
        <v>212.64654498190652</v>
      </c>
      <c r="AM41" s="161">
        <v>275.44111305611341</v>
      </c>
      <c r="AN41" s="161">
        <v>327.16907193545262</v>
      </c>
      <c r="AO41" s="161">
        <v>319.42037436962204</v>
      </c>
      <c r="AP41" s="161">
        <v>401.88452924050335</v>
      </c>
      <c r="AQ41" s="161">
        <v>548.36248871799376</v>
      </c>
      <c r="AR41" s="161">
        <v>331.36752286506584</v>
      </c>
      <c r="AS41" s="161">
        <v>305.26787090558241</v>
      </c>
      <c r="AT41" s="161">
        <v>494.49938568430275</v>
      </c>
      <c r="AU41" s="161">
        <v>751.92707361600992</v>
      </c>
      <c r="AV41" s="161">
        <v>519.79750039955627</v>
      </c>
      <c r="AW41" s="161">
        <v>496.84036254941668</v>
      </c>
      <c r="AX41" s="161">
        <v>726.67823390309184</v>
      </c>
      <c r="AY41" s="161">
        <v>813.63443894743045</v>
      </c>
      <c r="AZ41" s="161">
        <v>696.95208041631838</v>
      </c>
      <c r="BA41" s="161">
        <v>617.72348655282735</v>
      </c>
      <c r="BB41" s="161">
        <v>562.90060715123002</v>
      </c>
      <c r="BC41" s="161">
        <v>412.79833996708084</v>
      </c>
      <c r="BD41" s="161">
        <v>394.27818945819115</v>
      </c>
      <c r="BE41" s="161">
        <v>424.72473781989254</v>
      </c>
      <c r="BF41" s="161">
        <v>445.77661536372324</v>
      </c>
      <c r="BG41" s="161">
        <v>652.94523692661107</v>
      </c>
      <c r="BH41" s="245">
        <v>939.65560273549056</v>
      </c>
      <c r="BI41" s="161">
        <v>895.76341037088434</v>
      </c>
      <c r="BJ41" s="161">
        <v>878.18245174761887</v>
      </c>
      <c r="BK41" s="161">
        <v>752.66757096150775</v>
      </c>
      <c r="BL41" s="161">
        <v>651.66710659785679</v>
      </c>
      <c r="BM41" s="161">
        <v>714.72558070302955</v>
      </c>
      <c r="BN41" s="161">
        <v>831.37860066397639</v>
      </c>
      <c r="BO41" s="161">
        <v>843.340345019795</v>
      </c>
      <c r="BP41" s="161">
        <v>912.73042515342445</v>
      </c>
      <c r="BQ41" s="161">
        <v>941.49349594009914</v>
      </c>
      <c r="BR41" s="161">
        <v>937.64749480040052</v>
      </c>
      <c r="BS41" s="161">
        <v>953.29542146977894</v>
      </c>
      <c r="BT41" s="161">
        <v>919.50273889429832</v>
      </c>
      <c r="BU41" s="161">
        <v>947.42197421091828</v>
      </c>
      <c r="BV41" s="161">
        <v>865.69520817191278</v>
      </c>
      <c r="BW41" s="161">
        <v>782.21852164472512</v>
      </c>
      <c r="BX41" s="161">
        <v>583.34431105803276</v>
      </c>
      <c r="BY41" s="161">
        <v>469.05512981161303</v>
      </c>
      <c r="BZ41" s="161">
        <v>550.6735200710898</v>
      </c>
      <c r="CA41" s="161">
        <v>418.9580073987326</v>
      </c>
      <c r="CB41" s="161">
        <v>137.52456460593274</v>
      </c>
      <c r="CC41" s="161">
        <v>0.22727944938812603</v>
      </c>
      <c r="CD41" s="161">
        <v>0.22314614566014268</v>
      </c>
      <c r="CE41" s="161">
        <v>0.21873116097518441</v>
      </c>
      <c r="CF41" s="162">
        <v>0.21469879531387331</v>
      </c>
    </row>
    <row r="42" spans="2:84" ht="26.25" customHeight="1" x14ac:dyDescent="0.35">
      <c r="B42" s="61" t="s">
        <v>426</v>
      </c>
      <c r="AH42" s="161">
        <v>4259.498901078372</v>
      </c>
      <c r="AI42" s="161">
        <v>3821.1011582007359</v>
      </c>
      <c r="AJ42" s="161">
        <v>4452.9368933013311</v>
      </c>
      <c r="AK42" s="161">
        <v>6792.267011109182</v>
      </c>
      <c r="AL42" s="161">
        <v>10499.398809029341</v>
      </c>
      <c r="AM42" s="161">
        <v>12756.637626715377</v>
      </c>
      <c r="AN42" s="161">
        <v>13734.604273911722</v>
      </c>
      <c r="AO42" s="161">
        <v>14912.656369734041</v>
      </c>
      <c r="AP42" s="161">
        <v>15301.279068569589</v>
      </c>
      <c r="AQ42" s="161">
        <v>13895.305420308398</v>
      </c>
      <c r="AR42" s="161">
        <v>11124.764193639161</v>
      </c>
      <c r="AS42" s="161">
        <v>9706.3050899084592</v>
      </c>
      <c r="AT42" s="161">
        <v>10661.792600533361</v>
      </c>
      <c r="AU42" s="161">
        <v>13749.918812713653</v>
      </c>
      <c r="AV42" s="161">
        <v>16682.263640916433</v>
      </c>
      <c r="AW42" s="161">
        <v>17732.120197549477</v>
      </c>
      <c r="AX42" s="161">
        <v>18067.343581223457</v>
      </c>
      <c r="AY42" s="161">
        <v>18329.380899004267</v>
      </c>
      <c r="AZ42" s="161">
        <v>17264.409455188699</v>
      </c>
      <c r="BA42" s="161">
        <v>15996.476081893186</v>
      </c>
      <c r="BB42" s="161">
        <v>15167.466071488332</v>
      </c>
      <c r="BC42" s="161">
        <v>14322.933026965682</v>
      </c>
      <c r="BD42" s="161">
        <v>13828.567968161336</v>
      </c>
      <c r="BE42" s="161">
        <v>13480.154429693435</v>
      </c>
      <c r="BF42" s="161">
        <v>13390.912782218793</v>
      </c>
      <c r="BG42" s="161">
        <v>13962.342690567421</v>
      </c>
      <c r="BH42" s="245">
        <v>13556.528968008901</v>
      </c>
      <c r="BI42" s="161">
        <v>13286.162514747975</v>
      </c>
      <c r="BJ42" s="161">
        <v>13421.77482551295</v>
      </c>
      <c r="BK42" s="161">
        <v>13658.876077180277</v>
      </c>
      <c r="BL42" s="161">
        <v>13637.266581214997</v>
      </c>
      <c r="BM42" s="161">
        <v>16822.313960565782</v>
      </c>
      <c r="BN42" s="161">
        <v>17063.230877868482</v>
      </c>
      <c r="BO42" s="161">
        <v>17750.497641358012</v>
      </c>
      <c r="BP42" s="161">
        <v>18936.339536046486</v>
      </c>
      <c r="BQ42" s="161">
        <v>18739.398994971791</v>
      </c>
      <c r="BR42" s="161">
        <v>18614.465554775437</v>
      </c>
      <c r="BS42" s="161">
        <v>18587.092391464386</v>
      </c>
      <c r="BT42" s="161">
        <v>17728.147608014624</v>
      </c>
      <c r="BU42" s="161">
        <v>17771.924799730477</v>
      </c>
      <c r="BV42" s="161">
        <v>16552.012803198333</v>
      </c>
      <c r="BW42" s="161">
        <v>13549.425313507667</v>
      </c>
      <c r="BX42" s="161">
        <v>11786.959485878371</v>
      </c>
      <c r="BY42" s="161">
        <v>10597.406353561704</v>
      </c>
      <c r="BZ42" s="161">
        <v>9287.8258057479925</v>
      </c>
      <c r="CA42" s="161">
        <v>8688.493318580815</v>
      </c>
      <c r="CB42" s="161">
        <v>8030.7166706712824</v>
      </c>
      <c r="CC42" s="161">
        <v>6485.924138289065</v>
      </c>
      <c r="CD42" s="161">
        <v>5915.3554951301612</v>
      </c>
      <c r="CE42" s="161">
        <v>5404.2461469883374</v>
      </c>
      <c r="CF42" s="162">
        <v>3674.6884897864065</v>
      </c>
    </row>
    <row r="43" spans="2:84" x14ac:dyDescent="0.35">
      <c r="B43" s="61" t="s">
        <v>427</v>
      </c>
      <c r="AH43" s="161">
        <v>7583.4895287941636</v>
      </c>
      <c r="AI43" s="161">
        <v>6944.1920538167942</v>
      </c>
      <c r="AJ43" s="161">
        <v>7492.0091810056811</v>
      </c>
      <c r="AK43" s="161">
        <v>10286.894375388965</v>
      </c>
      <c r="AL43" s="161">
        <v>13761.602483218861</v>
      </c>
      <c r="AM43" s="161">
        <v>15845.985554835039</v>
      </c>
      <c r="AN43" s="161">
        <v>17065.682913947909</v>
      </c>
      <c r="AO43" s="161">
        <v>18271.467230591486</v>
      </c>
      <c r="AP43" s="161">
        <v>18429.695865559319</v>
      </c>
      <c r="AQ43" s="161">
        <v>16783.149230075571</v>
      </c>
      <c r="AR43" s="161">
        <v>14108.56667894957</v>
      </c>
      <c r="AS43" s="161">
        <v>12499.845873798839</v>
      </c>
      <c r="AT43" s="161">
        <v>13492.719920446007</v>
      </c>
      <c r="AU43" s="161">
        <v>16788.971163138445</v>
      </c>
      <c r="AV43" s="161">
        <v>21077.309913680507</v>
      </c>
      <c r="AW43" s="161">
        <v>22127.903521688972</v>
      </c>
      <c r="AX43" s="161">
        <v>22432.748133846988</v>
      </c>
      <c r="AY43" s="161">
        <v>22786.888838115399</v>
      </c>
      <c r="AZ43" s="161">
        <v>21579.221976965389</v>
      </c>
      <c r="BA43" s="161">
        <v>20456.892608192942</v>
      </c>
      <c r="BB43" s="161">
        <v>19499.829879748595</v>
      </c>
      <c r="BC43" s="161">
        <v>19009.281654415801</v>
      </c>
      <c r="BD43" s="161">
        <v>19072.546968625535</v>
      </c>
      <c r="BE43" s="161">
        <v>19343.614347511844</v>
      </c>
      <c r="BF43" s="161">
        <v>19871.836887587953</v>
      </c>
      <c r="BG43" s="161">
        <v>21585.013892426145</v>
      </c>
      <c r="BH43" s="245">
        <v>23230.023632266832</v>
      </c>
      <c r="BI43" s="161">
        <v>23420.551702046228</v>
      </c>
      <c r="BJ43" s="161">
        <v>23971.514433598059</v>
      </c>
      <c r="BK43" s="161">
        <v>24707.119412955828</v>
      </c>
      <c r="BL43" s="161">
        <v>24788.146712402428</v>
      </c>
      <c r="BM43" s="161">
        <v>28432.117710840408</v>
      </c>
      <c r="BN43" s="161">
        <v>28617.053295383485</v>
      </c>
      <c r="BO43" s="161">
        <v>28842.487056120528</v>
      </c>
      <c r="BP43" s="161">
        <v>29096.234406300166</v>
      </c>
      <c r="BQ43" s="161">
        <v>28084.710003573215</v>
      </c>
      <c r="BR43" s="161">
        <v>27237.163023747973</v>
      </c>
      <c r="BS43" s="161">
        <v>26500.687609771732</v>
      </c>
      <c r="BT43" s="161">
        <v>24939.88219010047</v>
      </c>
      <c r="BU43" s="161">
        <v>24499.067814223705</v>
      </c>
      <c r="BV43" s="161">
        <v>22860.620492604554</v>
      </c>
      <c r="BW43" s="161">
        <v>19617.811243310462</v>
      </c>
      <c r="BX43" s="161">
        <v>17553.520262555918</v>
      </c>
      <c r="BY43" s="161">
        <v>16140.140185190694</v>
      </c>
      <c r="BZ43" s="161">
        <v>14588.390565530699</v>
      </c>
      <c r="CA43" s="161">
        <v>14137.876462492612</v>
      </c>
      <c r="CB43" s="161">
        <v>13846.423264377416</v>
      </c>
      <c r="CC43" s="161">
        <v>12287.358176035337</v>
      </c>
      <c r="CD43" s="161">
        <v>11463.167131726243</v>
      </c>
      <c r="CE43" s="161">
        <v>10543.99613649972</v>
      </c>
      <c r="CF43" s="162">
        <v>8636.0411029655515</v>
      </c>
    </row>
    <row r="44" spans="2:84" ht="26.25" customHeight="1" x14ac:dyDescent="0.35">
      <c r="B44" s="65" t="s">
        <v>436</v>
      </c>
      <c r="AH44" s="161">
        <v>0</v>
      </c>
      <c r="AI44" s="161">
        <v>0</v>
      </c>
      <c r="AJ44" s="161">
        <v>0</v>
      </c>
      <c r="AK44" s="161">
        <v>0</v>
      </c>
      <c r="AL44" s="161">
        <v>0</v>
      </c>
      <c r="AM44" s="161">
        <v>0</v>
      </c>
      <c r="AN44" s="161">
        <v>0</v>
      </c>
      <c r="AO44" s="161">
        <v>0</v>
      </c>
      <c r="AP44" s="161">
        <v>0</v>
      </c>
      <c r="AQ44" s="161">
        <v>0</v>
      </c>
      <c r="AR44" s="161">
        <v>0</v>
      </c>
      <c r="AS44" s="161">
        <v>0</v>
      </c>
      <c r="AT44" s="161">
        <v>0</v>
      </c>
      <c r="AU44" s="161">
        <v>0</v>
      </c>
      <c r="AV44" s="161">
        <v>0</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162">
        <v>0</v>
      </c>
    </row>
    <row r="45" spans="2:84" x14ac:dyDescent="0.35">
      <c r="B45" s="59" t="s">
        <v>437</v>
      </c>
      <c r="AH45" s="161">
        <v>142.91687781176012</v>
      </c>
      <c r="AI45" s="161">
        <v>137.5673173654728</v>
      </c>
      <c r="AJ45" s="161">
        <v>179.69379607397349</v>
      </c>
      <c r="AK45" s="161">
        <v>255.46101544642232</v>
      </c>
      <c r="AL45" s="161">
        <v>338.85509302184226</v>
      </c>
      <c r="AM45" s="161">
        <v>423.24438204188715</v>
      </c>
      <c r="AN45" s="161">
        <v>409.63651659722746</v>
      </c>
      <c r="AO45" s="161">
        <v>400.8333993977576</v>
      </c>
      <c r="AP45" s="161">
        <v>477.08289786119491</v>
      </c>
      <c r="AQ45" s="161">
        <v>503.20527692653809</v>
      </c>
      <c r="AR45" s="161">
        <v>1033.562017288787</v>
      </c>
      <c r="AS45" s="161">
        <v>1031.3792646487773</v>
      </c>
      <c r="AT45" s="161">
        <v>1106.3125115549383</v>
      </c>
      <c r="AU45" s="161">
        <v>1321.7579763793699</v>
      </c>
      <c r="AV45" s="161">
        <v>1907.4493346599988</v>
      </c>
      <c r="AW45" s="161">
        <v>2411.9308453519225</v>
      </c>
      <c r="AX45" s="161">
        <v>2830.4834262581139</v>
      </c>
      <c r="AY45" s="161">
        <v>3312.2985710945782</v>
      </c>
      <c r="AZ45" s="161">
        <v>3837.6216536260804</v>
      </c>
      <c r="BA45" s="161">
        <v>4285.2539457194807</v>
      </c>
      <c r="BB45" s="161">
        <v>4414.0062689505785</v>
      </c>
      <c r="BC45" s="161">
        <v>3399.5962285081137</v>
      </c>
      <c r="BD45" s="161">
        <v>3.0355719320749648</v>
      </c>
      <c r="BE45" s="161">
        <v>0</v>
      </c>
      <c r="BF45" s="161">
        <v>0</v>
      </c>
      <c r="BG45" s="161">
        <v>0.14219897741009641</v>
      </c>
      <c r="BH45" s="161">
        <v>0</v>
      </c>
      <c r="BI45" s="161">
        <v>0</v>
      </c>
      <c r="BJ45" s="161">
        <v>0</v>
      </c>
      <c r="BK45" s="161">
        <v>0</v>
      </c>
      <c r="BL45" s="161">
        <v>0</v>
      </c>
      <c r="BM45" s="161">
        <v>0</v>
      </c>
      <c r="BN45" s="161">
        <v>0</v>
      </c>
      <c r="BO45" s="161">
        <v>0</v>
      </c>
      <c r="BP45" s="161">
        <v>0</v>
      </c>
      <c r="BQ45" s="161">
        <v>0</v>
      </c>
      <c r="BR45" s="161">
        <v>0</v>
      </c>
      <c r="BS45" s="161">
        <v>0</v>
      </c>
      <c r="BT45" s="161">
        <v>0</v>
      </c>
      <c r="BU45" s="161">
        <v>0</v>
      </c>
      <c r="BV45" s="161">
        <v>0</v>
      </c>
      <c r="BW45" s="161">
        <v>0</v>
      </c>
      <c r="BX45" s="161">
        <v>0</v>
      </c>
      <c r="BY45" s="161">
        <v>0</v>
      </c>
      <c r="BZ45" s="161">
        <v>0</v>
      </c>
      <c r="CA45" s="161">
        <v>0</v>
      </c>
      <c r="CB45" s="161">
        <v>0</v>
      </c>
      <c r="CC45" s="161">
        <v>0</v>
      </c>
      <c r="CD45" s="161">
        <v>0</v>
      </c>
      <c r="CE45" s="161">
        <v>0</v>
      </c>
      <c r="CF45" s="162">
        <v>0</v>
      </c>
    </row>
    <row r="46" spans="2:84" x14ac:dyDescent="0.35">
      <c r="B46" s="203" t="s">
        <v>438</v>
      </c>
      <c r="AH46" s="161">
        <v>86.416875428108511</v>
      </c>
      <c r="AI46" s="161">
        <v>82.200683370279151</v>
      </c>
      <c r="AJ46" s="161">
        <v>105.7516325996974</v>
      </c>
      <c r="AK46" s="161">
        <v>148.0766460499633</v>
      </c>
      <c r="AL46" s="161">
        <v>193.53706682205208</v>
      </c>
      <c r="AM46" s="161">
        <v>238.92249451428088</v>
      </c>
      <c r="AN46" s="161">
        <v>230.15723498473352</v>
      </c>
      <c r="AO46" s="161">
        <v>224.84465121229408</v>
      </c>
      <c r="AP46" s="161">
        <v>267.61459959355403</v>
      </c>
      <c r="AQ46" s="161">
        <v>283.20712887998047</v>
      </c>
      <c r="AR46" s="161">
        <v>562.85865362217976</v>
      </c>
      <c r="AS46" s="161">
        <v>597.30496220328769</v>
      </c>
      <c r="AT46" s="161">
        <v>650.74843465261301</v>
      </c>
      <c r="AU46" s="161">
        <v>791.22391047788358</v>
      </c>
      <c r="AV46" s="161">
        <v>1059.6530993608835</v>
      </c>
      <c r="AW46" s="161">
        <v>1277.0212493336105</v>
      </c>
      <c r="AX46" s="161">
        <v>1465.889039044624</v>
      </c>
      <c r="AY46" s="161">
        <v>1653.2678642479732</v>
      </c>
      <c r="AZ46" s="161">
        <v>1868.2007006647084</v>
      </c>
      <c r="BA46" s="161">
        <v>2061.6831553822376</v>
      </c>
      <c r="BB46" s="161">
        <v>2110.3790539221632</v>
      </c>
      <c r="BC46" s="161">
        <v>1709.0024941043889</v>
      </c>
      <c r="BD46" s="161">
        <v>1.5260047529897454</v>
      </c>
      <c r="BE46" s="161">
        <v>0</v>
      </c>
      <c r="BF46" s="161">
        <v>0</v>
      </c>
      <c r="BG46" s="161">
        <v>7.1484491309603312E-2</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2">
        <v>0</v>
      </c>
    </row>
    <row r="47" spans="2:84" x14ac:dyDescent="0.35">
      <c r="B47" s="203" t="s">
        <v>439</v>
      </c>
      <c r="AH47" s="161">
        <v>56.500002383651591</v>
      </c>
      <c r="AI47" s="161">
        <v>55.366633995193638</v>
      </c>
      <c r="AJ47" s="161">
        <v>73.942163474276086</v>
      </c>
      <c r="AK47" s="161">
        <v>107.38436939645904</v>
      </c>
      <c r="AL47" s="161">
        <v>145.31802619979018</v>
      </c>
      <c r="AM47" s="161">
        <v>184.32188752760624</v>
      </c>
      <c r="AN47" s="161">
        <v>179.47928161249393</v>
      </c>
      <c r="AO47" s="161">
        <v>175.98874818546352</v>
      </c>
      <c r="AP47" s="161">
        <v>209.46829826764082</v>
      </c>
      <c r="AQ47" s="161">
        <v>219.99814804655762</v>
      </c>
      <c r="AR47" s="161">
        <v>470.70336366660717</v>
      </c>
      <c r="AS47" s="161">
        <v>434.07430244548959</v>
      </c>
      <c r="AT47" s="161">
        <v>455.56407690232527</v>
      </c>
      <c r="AU47" s="161">
        <v>530.53406590148643</v>
      </c>
      <c r="AV47" s="161">
        <v>847.79623529911521</v>
      </c>
      <c r="AW47" s="161">
        <v>1134.9095960183115</v>
      </c>
      <c r="AX47" s="161">
        <v>1364.5943872134899</v>
      </c>
      <c r="AY47" s="161">
        <v>1659.0307068466052</v>
      </c>
      <c r="AZ47" s="161">
        <v>1969.420952961372</v>
      </c>
      <c r="BA47" s="161">
        <v>2223.5707903372431</v>
      </c>
      <c r="BB47" s="161">
        <v>2303.6272150284158</v>
      </c>
      <c r="BC47" s="161">
        <v>1690.5937344037247</v>
      </c>
      <c r="BD47" s="161">
        <v>1.5095671790852194</v>
      </c>
      <c r="BE47" s="161">
        <v>0</v>
      </c>
      <c r="BF47" s="161">
        <v>0</v>
      </c>
      <c r="BG47" s="161">
        <v>7.0714486100493107E-2</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2">
        <v>0</v>
      </c>
    </row>
    <row r="48" spans="2:84" x14ac:dyDescent="0.35">
      <c r="B48" s="203" t="s">
        <v>440</v>
      </c>
      <c r="AH48" s="161">
        <v>81.916839674490831</v>
      </c>
      <c r="AI48" s="161">
        <v>75.006942087364934</v>
      </c>
      <c r="AJ48" s="161">
        <v>94.267935876901959</v>
      </c>
      <c r="AK48" s="161">
        <v>124.64251742660606</v>
      </c>
      <c r="AL48" s="161">
        <v>149.24759059895038</v>
      </c>
      <c r="AM48" s="161">
        <v>173.185171421875</v>
      </c>
      <c r="AN48" s="161">
        <v>166.12298520073469</v>
      </c>
      <c r="AO48" s="161">
        <v>164.75461258160593</v>
      </c>
      <c r="AP48" s="161">
        <v>197.5556908870675</v>
      </c>
      <c r="AQ48" s="161">
        <v>217.43278803261936</v>
      </c>
      <c r="AR48" s="161">
        <v>353.86975072001468</v>
      </c>
      <c r="AS48" s="161">
        <v>420.01660892842966</v>
      </c>
      <c r="AT48" s="161">
        <v>447.0113834459512</v>
      </c>
      <c r="AU48" s="161">
        <v>519.03262762650854</v>
      </c>
      <c r="AV48" s="161">
        <v>831.12787438424209</v>
      </c>
      <c r="AW48" s="161">
        <v>1103.8212103412197</v>
      </c>
      <c r="AX48" s="161">
        <v>1289.1367785427985</v>
      </c>
      <c r="AY48" s="161">
        <v>1509.8820399376111</v>
      </c>
      <c r="AZ48" s="161">
        <v>1748.6198228219939</v>
      </c>
      <c r="BA48" s="161">
        <v>2034.0915588938381</v>
      </c>
      <c r="BB48" s="161">
        <v>2217.5400844371193</v>
      </c>
      <c r="BC48" s="161">
        <v>1740.7910239262981</v>
      </c>
      <c r="BD48" s="161">
        <v>1.5543894088144941</v>
      </c>
      <c r="BE48" s="161">
        <v>0</v>
      </c>
      <c r="BF48" s="161">
        <v>0</v>
      </c>
      <c r="BG48" s="161">
        <v>7.2814148165949902E-2</v>
      </c>
      <c r="BH48" s="161">
        <v>0</v>
      </c>
      <c r="BI48" s="161">
        <v>0</v>
      </c>
      <c r="BJ48" s="161">
        <v>0</v>
      </c>
      <c r="BK48" s="161">
        <v>0</v>
      </c>
      <c r="BL48" s="161">
        <v>0</v>
      </c>
      <c r="BM48" s="161">
        <v>0</v>
      </c>
      <c r="BN48" s="161">
        <v>0</v>
      </c>
      <c r="BO48" s="161">
        <v>0</v>
      </c>
      <c r="BP48" s="161">
        <v>0</v>
      </c>
      <c r="BQ48" s="161">
        <v>0</v>
      </c>
      <c r="BR48" s="161">
        <v>0</v>
      </c>
      <c r="BS48" s="161">
        <v>0</v>
      </c>
      <c r="BT48" s="161">
        <v>0</v>
      </c>
      <c r="BU48" s="161">
        <v>0</v>
      </c>
      <c r="BV48" s="161">
        <v>0</v>
      </c>
      <c r="BW48" s="161">
        <v>0</v>
      </c>
      <c r="BX48" s="161">
        <v>0</v>
      </c>
      <c r="BY48" s="161">
        <v>0</v>
      </c>
      <c r="BZ48" s="161">
        <v>0</v>
      </c>
      <c r="CA48" s="161">
        <v>0</v>
      </c>
      <c r="CB48" s="161">
        <v>0</v>
      </c>
      <c r="CC48" s="161">
        <v>0</v>
      </c>
      <c r="CD48" s="161">
        <v>0</v>
      </c>
      <c r="CE48" s="161">
        <v>0</v>
      </c>
      <c r="CF48" s="162">
        <v>0</v>
      </c>
    </row>
    <row r="49" spans="1:84" x14ac:dyDescent="0.35">
      <c r="B49" s="203" t="s">
        <v>441</v>
      </c>
      <c r="AH49" s="161">
        <v>61.000038137269279</v>
      </c>
      <c r="AI49" s="161">
        <v>62.560375278107855</v>
      </c>
      <c r="AJ49" s="161">
        <v>85.425860197071529</v>
      </c>
      <c r="AK49" s="161">
        <v>130.81849801981627</v>
      </c>
      <c r="AL49" s="161">
        <v>189.60750242289188</v>
      </c>
      <c r="AM49" s="161">
        <v>250.05921062001215</v>
      </c>
      <c r="AN49" s="161">
        <v>243.51353139649277</v>
      </c>
      <c r="AO49" s="161">
        <v>236.07878681615168</v>
      </c>
      <c r="AP49" s="161">
        <v>279.52720697412741</v>
      </c>
      <c r="AQ49" s="161">
        <v>285.77248889391871</v>
      </c>
      <c r="AR49" s="161">
        <v>679.69226656877231</v>
      </c>
      <c r="AS49" s="161">
        <v>611.36265572034768</v>
      </c>
      <c r="AT49" s="161">
        <v>659.3011281089872</v>
      </c>
      <c r="AU49" s="161">
        <v>802.72534875286146</v>
      </c>
      <c r="AV49" s="161">
        <v>1076.3214602757571</v>
      </c>
      <c r="AW49" s="161">
        <v>1308.109635010703</v>
      </c>
      <c r="AX49" s="161">
        <v>1541.3466477153156</v>
      </c>
      <c r="AY49" s="161">
        <v>1802.4165311569668</v>
      </c>
      <c r="AZ49" s="161">
        <v>2089.0018308040867</v>
      </c>
      <c r="BA49" s="161">
        <v>2251.1623868256429</v>
      </c>
      <c r="BB49" s="161">
        <v>2196.4661845134583</v>
      </c>
      <c r="BC49" s="161">
        <v>1658.8052045818151</v>
      </c>
      <c r="BD49" s="161">
        <v>1.481182523260471</v>
      </c>
      <c r="BE49" s="161">
        <v>0</v>
      </c>
      <c r="BF49" s="161">
        <v>0</v>
      </c>
      <c r="BG49" s="161">
        <v>6.9384829244146518E-2</v>
      </c>
      <c r="BH49" s="161">
        <v>0</v>
      </c>
      <c r="BI49" s="161">
        <v>0</v>
      </c>
      <c r="BJ49" s="161">
        <v>0</v>
      </c>
      <c r="BK49" s="161">
        <v>0</v>
      </c>
      <c r="BL49" s="161">
        <v>0</v>
      </c>
      <c r="BM49" s="161">
        <v>0</v>
      </c>
      <c r="BN49" s="161">
        <v>0</v>
      </c>
      <c r="BO49" s="161">
        <v>0</v>
      </c>
      <c r="BP49" s="161">
        <v>0</v>
      </c>
      <c r="BQ49" s="161">
        <v>0</v>
      </c>
      <c r="BR49" s="161">
        <v>0</v>
      </c>
      <c r="BS49" s="161">
        <v>0</v>
      </c>
      <c r="BT49" s="161">
        <v>0</v>
      </c>
      <c r="BU49" s="161">
        <v>0</v>
      </c>
      <c r="BV49" s="161">
        <v>0</v>
      </c>
      <c r="BW49" s="161">
        <v>0</v>
      </c>
      <c r="BX49" s="161">
        <v>0</v>
      </c>
      <c r="BY49" s="161">
        <v>0</v>
      </c>
      <c r="BZ49" s="161">
        <v>0</v>
      </c>
      <c r="CA49" s="161">
        <v>0</v>
      </c>
      <c r="CB49" s="161">
        <v>0</v>
      </c>
      <c r="CC49" s="161">
        <v>0</v>
      </c>
      <c r="CD49" s="161">
        <v>0</v>
      </c>
      <c r="CE49" s="161">
        <v>0</v>
      </c>
      <c r="CF49" s="162">
        <v>0</v>
      </c>
    </row>
    <row r="50" spans="1:84" ht="26.25" customHeight="1" x14ac:dyDescent="0.35">
      <c r="B50" s="59" t="s">
        <v>273</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5.9091803904436482</v>
      </c>
      <c r="AW50" s="161">
        <v>14.386412874844442</v>
      </c>
      <c r="AX50" s="161">
        <v>22.334698137994803</v>
      </c>
      <c r="AY50" s="161">
        <v>36.488231537394967</v>
      </c>
      <c r="AZ50" s="161">
        <v>62.669292793487799</v>
      </c>
      <c r="BA50" s="161">
        <v>77.414609059586908</v>
      </c>
      <c r="BB50" s="161">
        <v>88.738829823310397</v>
      </c>
      <c r="BC50" s="161">
        <v>70.455239740503075</v>
      </c>
      <c r="BD50" s="161">
        <v>-0.10828648412665079</v>
      </c>
      <c r="BE50" s="161">
        <v>-0.15088024346608944</v>
      </c>
      <c r="BF50" s="161">
        <v>-0.25153318255024903</v>
      </c>
      <c r="BG50" s="161">
        <v>0.14219897741009641</v>
      </c>
      <c r="BH50" s="161">
        <v>-4.6985327018766572E-2</v>
      </c>
      <c r="BI50" s="161">
        <v>0</v>
      </c>
      <c r="BJ50" s="161">
        <v>0</v>
      </c>
      <c r="BK50" s="161">
        <v>0</v>
      </c>
      <c r="BL50" s="161">
        <v>0</v>
      </c>
      <c r="BM50" s="161">
        <v>0</v>
      </c>
      <c r="BN50" s="161">
        <v>0</v>
      </c>
      <c r="BO50" s="161">
        <v>0</v>
      </c>
      <c r="BP50" s="161">
        <v>0</v>
      </c>
      <c r="BQ50" s="161">
        <v>0</v>
      </c>
      <c r="BR50" s="161">
        <v>0</v>
      </c>
      <c r="BS50" s="161">
        <v>0</v>
      </c>
      <c r="BT50" s="161">
        <v>0</v>
      </c>
      <c r="BU50" s="161">
        <v>0</v>
      </c>
      <c r="BV50" s="161">
        <v>0</v>
      </c>
      <c r="BW50" s="161">
        <v>0</v>
      </c>
      <c r="BX50" s="161">
        <v>0</v>
      </c>
      <c r="BY50" s="161">
        <v>0</v>
      </c>
      <c r="BZ50" s="161">
        <v>0</v>
      </c>
      <c r="CA50" s="161">
        <v>0</v>
      </c>
      <c r="CB50" s="161">
        <v>0</v>
      </c>
      <c r="CC50" s="161">
        <v>0</v>
      </c>
      <c r="CD50" s="161">
        <v>0</v>
      </c>
      <c r="CE50" s="161">
        <v>0</v>
      </c>
      <c r="CF50" s="162">
        <v>0</v>
      </c>
    </row>
    <row r="51" spans="1:84" x14ac:dyDescent="0.35">
      <c r="B51" s="203" t="s">
        <v>438</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1.342352912721408</v>
      </c>
      <c r="AW51" s="161">
        <v>3.2386890315257957</v>
      </c>
      <c r="AX51" s="161">
        <v>5.0592045586169192</v>
      </c>
      <c r="AY51" s="161">
        <v>7.7487476274729525</v>
      </c>
      <c r="AZ51" s="161">
        <v>13.601883958851454</v>
      </c>
      <c r="BA51" s="161">
        <v>17.125137078357028</v>
      </c>
      <c r="BB51" s="161">
        <v>19.632711480586085</v>
      </c>
      <c r="BC51" s="161">
        <v>16.777990598261752</v>
      </c>
      <c r="BD51" s="161">
        <v>0</v>
      </c>
      <c r="BE51" s="161">
        <v>0</v>
      </c>
      <c r="BF51" s="161">
        <v>0</v>
      </c>
      <c r="BG51" s="161">
        <v>0</v>
      </c>
      <c r="BH51" s="161">
        <v>0</v>
      </c>
      <c r="BI51" s="161">
        <v>0</v>
      </c>
      <c r="BJ51" s="161">
        <v>0</v>
      </c>
      <c r="BK51" s="161">
        <v>0</v>
      </c>
      <c r="BL51" s="161">
        <v>0</v>
      </c>
      <c r="BM51" s="161">
        <v>0</v>
      </c>
      <c r="BN51" s="161">
        <v>0</v>
      </c>
      <c r="BO51" s="161">
        <v>0</v>
      </c>
      <c r="BP51" s="161">
        <v>0</v>
      </c>
      <c r="BQ51" s="161">
        <v>0</v>
      </c>
      <c r="BR51" s="161">
        <v>0</v>
      </c>
      <c r="BS51" s="161">
        <v>0</v>
      </c>
      <c r="BT51" s="161">
        <v>0</v>
      </c>
      <c r="BU51" s="161">
        <v>0</v>
      </c>
      <c r="BV51" s="161">
        <v>0</v>
      </c>
      <c r="BW51" s="161">
        <v>0</v>
      </c>
      <c r="BX51" s="161">
        <v>0</v>
      </c>
      <c r="BY51" s="161">
        <v>0</v>
      </c>
      <c r="BZ51" s="161">
        <v>0</v>
      </c>
      <c r="CA51" s="161">
        <v>0</v>
      </c>
      <c r="CB51" s="161">
        <v>0</v>
      </c>
      <c r="CC51" s="161">
        <v>0</v>
      </c>
      <c r="CD51" s="161">
        <v>0</v>
      </c>
      <c r="CE51" s="161">
        <v>0</v>
      </c>
      <c r="CF51" s="162">
        <v>0</v>
      </c>
    </row>
    <row r="52" spans="1:84" x14ac:dyDescent="0.35">
      <c r="B52" s="203" t="s">
        <v>439</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4.5668274777222395</v>
      </c>
      <c r="AW52" s="161">
        <v>11.147723843318648</v>
      </c>
      <c r="AX52" s="161">
        <v>17.275493579377883</v>
      </c>
      <c r="AY52" s="161">
        <v>28.739483909922015</v>
      </c>
      <c r="AZ52" s="161">
        <v>49.067408834636346</v>
      </c>
      <c r="BA52" s="161">
        <v>60.28947198122988</v>
      </c>
      <c r="BB52" s="161">
        <v>69.106118342724315</v>
      </c>
      <c r="BC52" s="161">
        <v>53.677249142241315</v>
      </c>
      <c r="BD52" s="161">
        <v>-0.10828648412665079</v>
      </c>
      <c r="BE52" s="161">
        <v>-0.15088024346608944</v>
      </c>
      <c r="BF52" s="161">
        <v>-0.25153318255024903</v>
      </c>
      <c r="BG52" s="161">
        <v>0.14219897741009641</v>
      </c>
      <c r="BH52" s="161">
        <v>-4.6985327018766572E-2</v>
      </c>
      <c r="BI52" s="161">
        <v>0</v>
      </c>
      <c r="BJ52" s="161">
        <v>0</v>
      </c>
      <c r="BK52" s="161">
        <v>0</v>
      </c>
      <c r="BL52" s="161">
        <v>0</v>
      </c>
      <c r="BM52" s="161">
        <v>0</v>
      </c>
      <c r="BN52" s="161">
        <v>0</v>
      </c>
      <c r="BO52" s="161">
        <v>0</v>
      </c>
      <c r="BP52" s="161">
        <v>0</v>
      </c>
      <c r="BQ52" s="161">
        <v>0</v>
      </c>
      <c r="BR52" s="161">
        <v>0</v>
      </c>
      <c r="BS52" s="161">
        <v>0</v>
      </c>
      <c r="BT52" s="161">
        <v>0</v>
      </c>
      <c r="BU52" s="161">
        <v>0</v>
      </c>
      <c r="BV52" s="161">
        <v>0</v>
      </c>
      <c r="BW52" s="161">
        <v>0</v>
      </c>
      <c r="BX52" s="161">
        <v>0</v>
      </c>
      <c r="BY52" s="161">
        <v>0</v>
      </c>
      <c r="BZ52" s="161">
        <v>0</v>
      </c>
      <c r="CA52" s="161">
        <v>0</v>
      </c>
      <c r="CB52" s="161">
        <v>0</v>
      </c>
      <c r="CC52" s="161">
        <v>0</v>
      </c>
      <c r="CD52" s="161">
        <v>0</v>
      </c>
      <c r="CE52" s="161">
        <v>0</v>
      </c>
      <c r="CF52" s="162">
        <v>0</v>
      </c>
    </row>
    <row r="53" spans="1:84" x14ac:dyDescent="0.35">
      <c r="B53" s="59" t="s">
        <v>377</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5.8807139004204467</v>
      </c>
      <c r="BA53" s="161">
        <v>43.441410685105353</v>
      </c>
      <c r="BB53" s="161">
        <v>58.863617620344662</v>
      </c>
      <c r="BC53" s="161">
        <v>49.226133447281853</v>
      </c>
      <c r="BD53" s="161">
        <v>7.4007598741640512</v>
      </c>
      <c r="BE53" s="161">
        <v>1.0473362635049664E-2</v>
      </c>
      <c r="BF53" s="161">
        <v>7.3391309759160805E-2</v>
      </c>
      <c r="BG53" s="161">
        <v>0</v>
      </c>
      <c r="BH53" s="161">
        <v>0</v>
      </c>
      <c r="BI53" s="161">
        <v>0</v>
      </c>
      <c r="BJ53" s="161">
        <v>0</v>
      </c>
      <c r="BK53" s="161">
        <v>0</v>
      </c>
      <c r="BL53" s="161">
        <v>0</v>
      </c>
      <c r="BM53" s="161">
        <v>0</v>
      </c>
      <c r="BN53" s="161">
        <v>0</v>
      </c>
      <c r="BO53" s="161">
        <v>0</v>
      </c>
      <c r="BP53" s="161">
        <v>0</v>
      </c>
      <c r="BQ53" s="161">
        <v>0</v>
      </c>
      <c r="BR53" s="161">
        <v>0</v>
      </c>
      <c r="BS53" s="161">
        <v>0</v>
      </c>
      <c r="BT53" s="161">
        <v>0</v>
      </c>
      <c r="BU53" s="161">
        <v>0</v>
      </c>
      <c r="BV53" s="161">
        <v>0</v>
      </c>
      <c r="BW53" s="161">
        <v>0</v>
      </c>
      <c r="BX53" s="161">
        <v>0</v>
      </c>
      <c r="BY53" s="161">
        <v>0</v>
      </c>
      <c r="BZ53" s="161">
        <v>0</v>
      </c>
      <c r="CA53" s="161">
        <v>0</v>
      </c>
      <c r="CB53" s="161">
        <v>0</v>
      </c>
      <c r="CC53" s="161">
        <v>0</v>
      </c>
      <c r="CD53" s="161">
        <v>0</v>
      </c>
      <c r="CE53" s="161">
        <v>0</v>
      </c>
      <c r="CF53" s="162">
        <v>0</v>
      </c>
    </row>
    <row r="54" spans="1:84" x14ac:dyDescent="0.35">
      <c r="B54" s="59" t="s">
        <v>442</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131.50882275576686</v>
      </c>
      <c r="BM54" s="161">
        <v>152.77455062643156</v>
      </c>
      <c r="BN54" s="161">
        <v>154.08585127101856</v>
      </c>
      <c r="BO54" s="161">
        <v>159.73734088975345</v>
      </c>
      <c r="BP54" s="161">
        <v>148.83326963244266</v>
      </c>
      <c r="BQ54" s="161">
        <v>134.55278210430109</v>
      </c>
      <c r="BR54" s="161">
        <v>20.584818371128932</v>
      </c>
      <c r="BS54" s="161">
        <v>0</v>
      </c>
      <c r="BT54" s="161">
        <v>0</v>
      </c>
      <c r="BU54" s="161">
        <v>0</v>
      </c>
      <c r="BV54" s="161">
        <v>0</v>
      </c>
      <c r="BW54" s="161">
        <v>0</v>
      </c>
      <c r="BX54" s="161">
        <v>0</v>
      </c>
      <c r="BY54" s="161">
        <v>0</v>
      </c>
      <c r="BZ54" s="161">
        <v>0</v>
      </c>
      <c r="CA54" s="161">
        <v>0</v>
      </c>
      <c r="CB54" s="161">
        <v>0</v>
      </c>
      <c r="CC54" s="161">
        <v>0</v>
      </c>
      <c r="CD54" s="161">
        <v>0</v>
      </c>
      <c r="CE54" s="161">
        <v>0</v>
      </c>
      <c r="CF54" s="162">
        <v>0</v>
      </c>
    </row>
    <row r="55" spans="1:84" ht="26.25" customHeight="1" x14ac:dyDescent="0.35">
      <c r="B55" s="65" t="s">
        <v>443</v>
      </c>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266" t="str">
        <f>'Table 3a'!BL55</f>
        <v>Definition change -&gt;</v>
      </c>
      <c r="BM55" s="161"/>
      <c r="BN55" s="161"/>
      <c r="BO55" s="161"/>
      <c r="BP55" s="161"/>
      <c r="BQ55" s="161"/>
      <c r="BR55" s="161"/>
      <c r="BS55" s="161"/>
      <c r="BT55" s="161"/>
      <c r="BU55" s="161"/>
      <c r="BV55" s="161"/>
      <c r="BW55" s="161"/>
      <c r="BX55" s="161"/>
      <c r="BY55" s="161"/>
      <c r="BZ55" s="161"/>
      <c r="CA55" s="161"/>
      <c r="CB55" s="161"/>
      <c r="CC55" s="161"/>
      <c r="CD55" s="161"/>
      <c r="CE55" s="161"/>
      <c r="CF55" s="162"/>
    </row>
    <row r="56" spans="1:84" x14ac:dyDescent="0.35">
      <c r="B56" s="59" t="s">
        <v>444</v>
      </c>
      <c r="AH56" s="161">
        <v>1125.8301463951941</v>
      </c>
      <c r="AI56" s="161">
        <v>1106.8659423829401</v>
      </c>
      <c r="AJ56" s="161">
        <v>1247.7884428861087</v>
      </c>
      <c r="AK56" s="161">
        <v>1686.7954268104531</v>
      </c>
      <c r="AL56" s="161">
        <v>1916.4804429597366</v>
      </c>
      <c r="AM56" s="161">
        <v>2064.3086648454641</v>
      </c>
      <c r="AN56" s="161">
        <v>2170.4160956404653</v>
      </c>
      <c r="AO56" s="161">
        <v>2252.5113878693992</v>
      </c>
      <c r="AP56" s="161">
        <v>2387.2176095039772</v>
      </c>
      <c r="AQ56" s="161">
        <v>2347.034109617196</v>
      </c>
      <c r="AR56" s="161">
        <v>1993.1391934510998</v>
      </c>
      <c r="AS56" s="161">
        <v>2271.2909209546542</v>
      </c>
      <c r="AT56" s="161">
        <v>2600.7014764564797</v>
      </c>
      <c r="AU56" s="161">
        <v>1414.7978172000637</v>
      </c>
      <c r="AV56" s="161">
        <v>1487.4641459644354</v>
      </c>
      <c r="AW56" s="161">
        <v>1880.1348168493607</v>
      </c>
      <c r="AX56" s="161">
        <v>1911.9734601689765</v>
      </c>
      <c r="AY56" s="161">
        <v>1887.9187792955031</v>
      </c>
      <c r="AZ56" s="161">
        <v>1906.4066681084914</v>
      </c>
      <c r="BA56" s="161">
        <v>1988.5898922766173</v>
      </c>
      <c r="BB56" s="161">
        <v>2043.8763728318147</v>
      </c>
      <c r="BC56" s="161">
        <v>2086.9289456936631</v>
      </c>
      <c r="BD56" s="161">
        <v>2182.3490377008261</v>
      </c>
      <c r="BE56" s="161">
        <v>2355.5390702265745</v>
      </c>
      <c r="BF56" s="161">
        <v>2442.1312166827843</v>
      </c>
      <c r="BG56" s="161">
        <v>2691.0240393231425</v>
      </c>
      <c r="BH56" s="161">
        <v>2962.5501872220552</v>
      </c>
      <c r="BI56" s="161">
        <v>2906.9216218315387</v>
      </c>
      <c r="BJ56" s="161">
        <v>3078.0345614460066</v>
      </c>
      <c r="BK56" s="161">
        <v>3069.2415012931638</v>
      </c>
      <c r="BL56" s="245">
        <v>2825.0775251970163</v>
      </c>
      <c r="BM56" s="161">
        <v>2866.1291116151492</v>
      </c>
      <c r="BN56" s="161">
        <v>2850.5803051618386</v>
      </c>
      <c r="BO56" s="161">
        <v>2731.3203246613934</v>
      </c>
      <c r="BP56" s="161">
        <v>2598.6004295810462</v>
      </c>
      <c r="BQ56" s="161">
        <v>0</v>
      </c>
      <c r="BR56" s="161">
        <v>0</v>
      </c>
      <c r="BS56" s="161">
        <v>0</v>
      </c>
      <c r="BT56" s="161">
        <v>0</v>
      </c>
      <c r="BU56" s="161">
        <v>0</v>
      </c>
      <c r="BV56" s="161">
        <v>0</v>
      </c>
      <c r="BW56" s="161">
        <v>0</v>
      </c>
      <c r="BX56" s="161">
        <v>0</v>
      </c>
      <c r="BY56" s="161">
        <v>0</v>
      </c>
      <c r="BZ56" s="161">
        <v>0</v>
      </c>
      <c r="CA56" s="161">
        <v>0</v>
      </c>
      <c r="CB56" s="161">
        <v>0</v>
      </c>
      <c r="CC56" s="161">
        <v>0</v>
      </c>
      <c r="CD56" s="161">
        <v>0</v>
      </c>
      <c r="CE56" s="161">
        <v>0</v>
      </c>
      <c r="CF56" s="162">
        <v>0</v>
      </c>
    </row>
    <row r="57" spans="1:84" x14ac:dyDescent="0.35">
      <c r="B57" s="59" t="s">
        <v>445</v>
      </c>
      <c r="AH57" s="161">
        <v>163.77575853357146</v>
      </c>
      <c r="AI57" s="161">
        <v>160.93262712437706</v>
      </c>
      <c r="AJ57" s="161">
        <v>181.33920134156077</v>
      </c>
      <c r="AK57" s="161">
        <v>244.67389242229308</v>
      </c>
      <c r="AL57" s="161">
        <v>276.76666039328569</v>
      </c>
      <c r="AM57" s="161">
        <v>296.94181522661586</v>
      </c>
      <c r="AN57" s="161">
        <v>312.75360918308633</v>
      </c>
      <c r="AO57" s="161">
        <v>322.64363499214818</v>
      </c>
      <c r="AP57" s="161">
        <v>343.83788787693481</v>
      </c>
      <c r="AQ57" s="161">
        <v>337.75962119272117</v>
      </c>
      <c r="AR57" s="161">
        <v>217.74943903914914</v>
      </c>
      <c r="AS57" s="161">
        <v>278.5545532636329</v>
      </c>
      <c r="AT57" s="161">
        <v>373.09595165581004</v>
      </c>
      <c r="AU57" s="161">
        <v>236.97700393599834</v>
      </c>
      <c r="AV57" s="161">
        <v>300.17691571851509</v>
      </c>
      <c r="AW57" s="161">
        <v>377.14808110834218</v>
      </c>
      <c r="AX57" s="161">
        <v>467.35426380243968</v>
      </c>
      <c r="AY57" s="161">
        <v>532.06945009825017</v>
      </c>
      <c r="AZ57" s="161">
        <v>587.10992739173662</v>
      </c>
      <c r="BA57" s="161">
        <v>675.61743623998314</v>
      </c>
      <c r="BB57" s="161">
        <v>742.78148774561475</v>
      </c>
      <c r="BC57" s="161">
        <v>797.84102247466342</v>
      </c>
      <c r="BD57" s="161">
        <v>863.30976087571264</v>
      </c>
      <c r="BE57" s="161">
        <v>922.99087323198864</v>
      </c>
      <c r="BF57" s="161">
        <v>1012.8662672179646</v>
      </c>
      <c r="BG57" s="161">
        <v>1169.3706866326354</v>
      </c>
      <c r="BH57" s="161">
        <v>1215.181420581725</v>
      </c>
      <c r="BI57" s="161">
        <v>1324.6390297060043</v>
      </c>
      <c r="BJ57" s="161">
        <v>1236.9151332905753</v>
      </c>
      <c r="BK57" s="161">
        <v>1241.8663694158183</v>
      </c>
      <c r="BL57" s="245">
        <v>1366.7885784730911</v>
      </c>
      <c r="BM57" s="161">
        <v>1465.7915484680589</v>
      </c>
      <c r="BN57" s="161">
        <v>1519.4864657700336</v>
      </c>
      <c r="BO57" s="161">
        <v>1511.5861209139682</v>
      </c>
      <c r="BP57" s="161">
        <v>1502.7876991258113</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2">
        <v>0</v>
      </c>
    </row>
    <row r="58" spans="1:84" x14ac:dyDescent="0.35">
      <c r="B58" s="59" t="s">
        <v>446</v>
      </c>
      <c r="AH58" s="161">
        <v>529.65967217302602</v>
      </c>
      <c r="AI58" s="161">
        <v>522.95908544838778</v>
      </c>
      <c r="AJ58" s="161">
        <v>592.07262544002276</v>
      </c>
      <c r="AK58" s="161">
        <v>795.4806337929748</v>
      </c>
      <c r="AL58" s="161">
        <v>901.18332621355785</v>
      </c>
      <c r="AM58" s="161">
        <v>967.12164026740663</v>
      </c>
      <c r="AN58" s="161">
        <v>1015.1396166938667</v>
      </c>
      <c r="AO58" s="161">
        <v>1051.9906330143465</v>
      </c>
      <c r="AP58" s="161">
        <v>1118.0453270959761</v>
      </c>
      <c r="AQ58" s="161">
        <v>1098.425973068114</v>
      </c>
      <c r="AR58" s="161">
        <v>567.29314238892209</v>
      </c>
      <c r="AS58" s="161">
        <v>589.83474955876954</v>
      </c>
      <c r="AT58" s="161">
        <v>498.73165003064383</v>
      </c>
      <c r="AU58" s="161">
        <v>392.39587691166707</v>
      </c>
      <c r="AV58" s="161">
        <v>449.89874559734363</v>
      </c>
      <c r="AW58" s="161">
        <v>612.82244660138656</v>
      </c>
      <c r="AX58" s="161">
        <v>679.13785352912384</v>
      </c>
      <c r="AY58" s="161">
        <v>730.64342723139464</v>
      </c>
      <c r="AZ58" s="161">
        <v>752.71393233782021</v>
      </c>
      <c r="BA58" s="161">
        <v>780.48039463013311</v>
      </c>
      <c r="BB58" s="161">
        <v>803.70000932473079</v>
      </c>
      <c r="BC58" s="161">
        <v>822.02467808024585</v>
      </c>
      <c r="BD58" s="161">
        <v>798.14878444655449</v>
      </c>
      <c r="BE58" s="161">
        <v>781.41302682300943</v>
      </c>
      <c r="BF58" s="161">
        <v>779.61191061075112</v>
      </c>
      <c r="BG58" s="161">
        <v>875.39848492776775</v>
      </c>
      <c r="BH58" s="161">
        <v>925.78836702076421</v>
      </c>
      <c r="BI58" s="161">
        <v>997.60791602639438</v>
      </c>
      <c r="BJ58" s="161">
        <v>957.64035734324159</v>
      </c>
      <c r="BK58" s="161">
        <v>928.19083275309777</v>
      </c>
      <c r="BL58" s="245">
        <v>794.30090841969184</v>
      </c>
      <c r="BM58" s="161">
        <v>770.93691459238164</v>
      </c>
      <c r="BN58" s="161">
        <v>707.60278835417353</v>
      </c>
      <c r="BO58" s="161">
        <v>611.25914353846008</v>
      </c>
      <c r="BP58" s="161">
        <v>540.83861628138322</v>
      </c>
      <c r="BQ58" s="161">
        <v>0</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2">
        <v>0</v>
      </c>
    </row>
    <row r="59" spans="1:84" x14ac:dyDescent="0.35">
      <c r="B59" s="59" t="s">
        <v>447</v>
      </c>
      <c r="AH59" s="161">
        <v>436.15131358183396</v>
      </c>
      <c r="AI59" s="161">
        <v>433.93868708319076</v>
      </c>
      <c r="AJ59" s="161">
        <v>493.32650127514171</v>
      </c>
      <c r="AK59" s="161">
        <v>655.40039718405751</v>
      </c>
      <c r="AL59" s="161">
        <v>736.17381578508821</v>
      </c>
      <c r="AM59" s="161">
        <v>783.96712934568552</v>
      </c>
      <c r="AN59" s="161">
        <v>820.93218529118815</v>
      </c>
      <c r="AO59" s="161">
        <v>847.37653700864553</v>
      </c>
      <c r="AP59" s="161">
        <v>904.69787804696716</v>
      </c>
      <c r="AQ59" s="161">
        <v>890.28417845604633</v>
      </c>
      <c r="AR59" s="161">
        <v>585.581588995998</v>
      </c>
      <c r="AS59" s="161">
        <v>695.34016212878078</v>
      </c>
      <c r="AT59" s="161">
        <v>834.51509725104938</v>
      </c>
      <c r="AU59" s="161">
        <v>692.18247712240407</v>
      </c>
      <c r="AV59" s="161">
        <v>986.60924593312711</v>
      </c>
      <c r="AW59" s="161">
        <v>758.90125217912066</v>
      </c>
      <c r="AX59" s="161">
        <v>751.00232912231161</v>
      </c>
      <c r="AY59" s="161">
        <v>698.60540041553168</v>
      </c>
      <c r="AZ59" s="161">
        <v>666.59498068945436</v>
      </c>
      <c r="BA59" s="161">
        <v>580.12547335638988</v>
      </c>
      <c r="BB59" s="161">
        <v>492.15668071557445</v>
      </c>
      <c r="BC59" s="161">
        <v>448.20153632744973</v>
      </c>
      <c r="BD59" s="161">
        <v>401.42747438763786</v>
      </c>
      <c r="BE59" s="161">
        <v>336.21036569696582</v>
      </c>
      <c r="BF59" s="161">
        <v>327.78704636581921</v>
      </c>
      <c r="BG59" s="161">
        <v>285.89832352188319</v>
      </c>
      <c r="BH59" s="161">
        <v>352.96222934957933</v>
      </c>
      <c r="BI59" s="161">
        <v>380.27643629058025</v>
      </c>
      <c r="BJ59" s="161">
        <v>374.01253110315776</v>
      </c>
      <c r="BK59" s="161">
        <v>363.80993894881203</v>
      </c>
      <c r="BL59" s="245">
        <v>445.88293938446014</v>
      </c>
      <c r="BM59" s="161">
        <v>736.22025801255222</v>
      </c>
      <c r="BN59" s="161">
        <v>784.51353852995828</v>
      </c>
      <c r="BO59" s="161">
        <v>810.30854544166812</v>
      </c>
      <c r="BP59" s="161">
        <v>839.97703398814576</v>
      </c>
      <c r="BQ59" s="161">
        <v>0</v>
      </c>
      <c r="BR59" s="161">
        <v>0</v>
      </c>
      <c r="BS59" s="161">
        <v>0</v>
      </c>
      <c r="BT59" s="161">
        <v>0</v>
      </c>
      <c r="BU59" s="161">
        <v>0</v>
      </c>
      <c r="BV59" s="161">
        <v>0</v>
      </c>
      <c r="BW59" s="161">
        <v>0</v>
      </c>
      <c r="BX59" s="161">
        <v>0</v>
      </c>
      <c r="BY59" s="161">
        <v>0</v>
      </c>
      <c r="BZ59" s="161">
        <v>0</v>
      </c>
      <c r="CA59" s="161">
        <v>0</v>
      </c>
      <c r="CB59" s="161">
        <v>0</v>
      </c>
      <c r="CC59" s="161">
        <v>0</v>
      </c>
      <c r="CD59" s="161">
        <v>0</v>
      </c>
      <c r="CE59" s="161">
        <v>0</v>
      </c>
      <c r="CF59" s="162">
        <v>0</v>
      </c>
    </row>
    <row r="60" spans="1:84" x14ac:dyDescent="0.35">
      <c r="B60" s="59" t="s">
        <v>448</v>
      </c>
      <c r="AH60" s="161">
        <v>43.162894122182848</v>
      </c>
      <c r="AI60" s="161">
        <v>42.616851577230385</v>
      </c>
      <c r="AJ60" s="161">
        <v>48.249034969311715</v>
      </c>
      <c r="AK60" s="161">
        <v>64.825109738459872</v>
      </c>
      <c r="AL60" s="161">
        <v>73.439007229769814</v>
      </c>
      <c r="AM60" s="161">
        <v>78.81243590034407</v>
      </c>
      <c r="AN60" s="161">
        <v>82.725504879059358</v>
      </c>
      <c r="AO60" s="161">
        <v>85.728558725333983</v>
      </c>
      <c r="AP60" s="161">
        <v>91.111471408154088</v>
      </c>
      <c r="AQ60" s="161">
        <v>89.512655894834154</v>
      </c>
      <c r="AR60" s="161">
        <v>215.1042207727306</v>
      </c>
      <c r="AS60" s="161">
        <v>288.07569140878115</v>
      </c>
      <c r="AT60" s="161">
        <v>443.59203527721399</v>
      </c>
      <c r="AU60" s="161">
        <v>227.29353245817654</v>
      </c>
      <c r="AV60" s="161">
        <v>252.29756080658228</v>
      </c>
      <c r="AW60" s="161">
        <v>244.98040158365725</v>
      </c>
      <c r="AX60" s="161">
        <v>271.26806138872058</v>
      </c>
      <c r="AY60" s="161">
        <v>318.20706579927412</v>
      </c>
      <c r="AZ60" s="161">
        <v>342.74821013513434</v>
      </c>
      <c r="BA60" s="161">
        <v>386.33965120363195</v>
      </c>
      <c r="BB60" s="161">
        <v>374.06137886264526</v>
      </c>
      <c r="BC60" s="161">
        <v>347.78249030482971</v>
      </c>
      <c r="BD60" s="161">
        <v>325.01993294942804</v>
      </c>
      <c r="BE60" s="161">
        <v>292.11278491022597</v>
      </c>
      <c r="BF60" s="161">
        <v>274.49930065051751</v>
      </c>
      <c r="BG60" s="161">
        <v>362.18689889972819</v>
      </c>
      <c r="BH60" s="161">
        <v>306.4868193966978</v>
      </c>
      <c r="BI60" s="161">
        <v>342.38420883142589</v>
      </c>
      <c r="BJ60" s="161">
        <v>406.61736951379532</v>
      </c>
      <c r="BK60" s="161">
        <v>435.58695357673406</v>
      </c>
      <c r="BL60" s="245">
        <v>697.48679372472895</v>
      </c>
      <c r="BM60" s="161">
        <v>870.22132442834049</v>
      </c>
      <c r="BN60" s="161">
        <v>1041.3444043068209</v>
      </c>
      <c r="BO60" s="161">
        <v>1110.6835034748487</v>
      </c>
      <c r="BP60" s="161">
        <v>1162.1453054741849</v>
      </c>
      <c r="BQ60" s="161">
        <v>0</v>
      </c>
      <c r="BR60" s="161">
        <v>0</v>
      </c>
      <c r="BS60" s="161">
        <v>0</v>
      </c>
      <c r="BT60" s="161">
        <v>0</v>
      </c>
      <c r="BU60" s="161">
        <v>0</v>
      </c>
      <c r="BV60" s="161">
        <v>0</v>
      </c>
      <c r="BW60" s="161">
        <v>0</v>
      </c>
      <c r="BX60" s="161">
        <v>0</v>
      </c>
      <c r="BY60" s="161">
        <v>0</v>
      </c>
      <c r="BZ60" s="161">
        <v>0</v>
      </c>
      <c r="CA60" s="161">
        <v>0</v>
      </c>
      <c r="CB60" s="161">
        <v>0</v>
      </c>
      <c r="CC60" s="161">
        <v>0</v>
      </c>
      <c r="CD60" s="161">
        <v>0</v>
      </c>
      <c r="CE60" s="161">
        <v>0</v>
      </c>
      <c r="CF60" s="162">
        <v>0</v>
      </c>
    </row>
    <row r="61" spans="1:84" ht="26.25" customHeight="1" x14ac:dyDescent="0.35">
      <c r="B61" s="61" t="s">
        <v>449</v>
      </c>
      <c r="AH61" s="161">
        <v>1125.8301463951941</v>
      </c>
      <c r="AI61" s="161">
        <v>1106.8659423829401</v>
      </c>
      <c r="AJ61" s="161">
        <v>1247.7884428861087</v>
      </c>
      <c r="AK61" s="161">
        <v>1686.7954268104531</v>
      </c>
      <c r="AL61" s="161">
        <v>1916.4804429597366</v>
      </c>
      <c r="AM61" s="161">
        <v>2064.3086648454641</v>
      </c>
      <c r="AN61" s="161">
        <v>2170.4160956404653</v>
      </c>
      <c r="AO61" s="161">
        <v>2252.5113878693992</v>
      </c>
      <c r="AP61" s="161">
        <v>2387.2176095039772</v>
      </c>
      <c r="AQ61" s="161">
        <v>2347.034109617196</v>
      </c>
      <c r="AR61" s="161">
        <v>1993.1391934510998</v>
      </c>
      <c r="AS61" s="161">
        <v>2271.2909209546542</v>
      </c>
      <c r="AT61" s="161">
        <v>2600.7014764564797</v>
      </c>
      <c r="AU61" s="161">
        <v>1414.7978172000637</v>
      </c>
      <c r="AV61" s="161">
        <v>1487.4641459644354</v>
      </c>
      <c r="AW61" s="161">
        <v>1880.1348168493607</v>
      </c>
      <c r="AX61" s="161">
        <v>1911.9734601689765</v>
      </c>
      <c r="AY61" s="161">
        <v>1887.9187792955031</v>
      </c>
      <c r="AZ61" s="161">
        <v>1906.4066681084914</v>
      </c>
      <c r="BA61" s="161">
        <v>1988.5898922766173</v>
      </c>
      <c r="BB61" s="161">
        <v>2043.8763728318147</v>
      </c>
      <c r="BC61" s="161">
        <v>2086.9289456936631</v>
      </c>
      <c r="BD61" s="161">
        <v>2182.3490377008261</v>
      </c>
      <c r="BE61" s="161">
        <v>2355.5390702265745</v>
      </c>
      <c r="BF61" s="161">
        <v>2442.1312166827843</v>
      </c>
      <c r="BG61" s="161">
        <v>2691.0240393231425</v>
      </c>
      <c r="BH61" s="161">
        <v>2962.5501872220552</v>
      </c>
      <c r="BI61" s="161">
        <v>2906.9216218315387</v>
      </c>
      <c r="BJ61" s="161">
        <v>3078.0345614460066</v>
      </c>
      <c r="BK61" s="161">
        <v>3069.2415012931638</v>
      </c>
      <c r="BL61" s="161">
        <v>3130.7811985425546</v>
      </c>
      <c r="BM61" s="161">
        <v>3198.8410299821153</v>
      </c>
      <c r="BN61" s="161">
        <v>3186.3026936647734</v>
      </c>
      <c r="BO61" s="161">
        <v>3067.9119633510027</v>
      </c>
      <c r="BP61" s="161">
        <v>2890.1406768609618</v>
      </c>
      <c r="BQ61" s="161">
        <v>0</v>
      </c>
      <c r="BR61" s="161">
        <v>0</v>
      </c>
      <c r="BS61" s="161">
        <v>0</v>
      </c>
      <c r="BT61" s="161">
        <v>0</v>
      </c>
      <c r="BU61" s="161">
        <v>0</v>
      </c>
      <c r="BV61" s="161">
        <v>0</v>
      </c>
      <c r="BW61" s="161">
        <v>0</v>
      </c>
      <c r="BX61" s="161">
        <v>0</v>
      </c>
      <c r="BY61" s="161">
        <v>0</v>
      </c>
      <c r="BZ61" s="161">
        <v>0</v>
      </c>
      <c r="CA61" s="161">
        <v>0</v>
      </c>
      <c r="CB61" s="161">
        <v>0</v>
      </c>
      <c r="CC61" s="161">
        <v>0</v>
      </c>
      <c r="CD61" s="161">
        <v>0</v>
      </c>
      <c r="CE61" s="161">
        <v>0</v>
      </c>
      <c r="CF61" s="162">
        <v>0</v>
      </c>
    </row>
    <row r="62" spans="1:84" x14ac:dyDescent="0.35">
      <c r="B62" s="61" t="s">
        <v>426</v>
      </c>
      <c r="AH62" s="161">
        <v>1172.7496384106144</v>
      </c>
      <c r="AI62" s="161">
        <v>1160.4472512331861</v>
      </c>
      <c r="AJ62" s="161">
        <v>1314.987363026037</v>
      </c>
      <c r="AK62" s="161">
        <v>1760.3800331377852</v>
      </c>
      <c r="AL62" s="161">
        <v>1987.5628096217015</v>
      </c>
      <c r="AM62" s="161">
        <v>2126.843020740052</v>
      </c>
      <c r="AN62" s="161">
        <v>2231.5509160472006</v>
      </c>
      <c r="AO62" s="161">
        <v>2307.7393637404743</v>
      </c>
      <c r="AP62" s="161">
        <v>2457.6925644280323</v>
      </c>
      <c r="AQ62" s="161">
        <v>2415.9824286117159</v>
      </c>
      <c r="AR62" s="161">
        <v>1585.7283911967997</v>
      </c>
      <c r="AS62" s="161">
        <v>1851.8051563599643</v>
      </c>
      <c r="AT62" s="161">
        <v>2149.9347342147175</v>
      </c>
      <c r="AU62" s="161">
        <v>1548.848890428246</v>
      </c>
      <c r="AV62" s="161">
        <v>1988.982468055568</v>
      </c>
      <c r="AW62" s="161">
        <v>1993.8521814725066</v>
      </c>
      <c r="AX62" s="161">
        <v>2168.7625078425958</v>
      </c>
      <c r="AY62" s="161">
        <v>2279.5253435444506</v>
      </c>
      <c r="AZ62" s="161">
        <v>2349.1670505541456</v>
      </c>
      <c r="BA62" s="161">
        <v>2422.5629554301381</v>
      </c>
      <c r="BB62" s="161">
        <v>2412.6995566485648</v>
      </c>
      <c r="BC62" s="161">
        <v>2415.8497271871888</v>
      </c>
      <c r="BD62" s="161">
        <v>2387.9059526593333</v>
      </c>
      <c r="BE62" s="161">
        <v>2332.7270506621899</v>
      </c>
      <c r="BF62" s="161">
        <v>2394.7645248450526</v>
      </c>
      <c r="BG62" s="161">
        <v>2692.8543939820142</v>
      </c>
      <c r="BH62" s="161">
        <v>2800.4188363487665</v>
      </c>
      <c r="BI62" s="161">
        <v>3044.907590854405</v>
      </c>
      <c r="BJ62" s="161">
        <v>2975.18539125077</v>
      </c>
      <c r="BK62" s="161">
        <v>2969.4540946944617</v>
      </c>
      <c r="BL62" s="161">
        <v>2998.7555466564331</v>
      </c>
      <c r="BM62" s="161">
        <v>3510.4581271343682</v>
      </c>
      <c r="BN62" s="161">
        <v>3717.2248084580515</v>
      </c>
      <c r="BO62" s="161">
        <v>3707.2456746793364</v>
      </c>
      <c r="BP62" s="161">
        <v>3754.2084075896091</v>
      </c>
      <c r="BQ62" s="161">
        <v>0</v>
      </c>
      <c r="BR62" s="161">
        <v>0</v>
      </c>
      <c r="BS62" s="161">
        <v>0</v>
      </c>
      <c r="BT62" s="161">
        <v>0</v>
      </c>
      <c r="BU62" s="161">
        <v>0</v>
      </c>
      <c r="BV62" s="161">
        <v>0</v>
      </c>
      <c r="BW62" s="161">
        <v>0</v>
      </c>
      <c r="BX62" s="161">
        <v>0</v>
      </c>
      <c r="BY62" s="161">
        <v>0</v>
      </c>
      <c r="BZ62" s="161">
        <v>0</v>
      </c>
      <c r="CA62" s="161">
        <v>0</v>
      </c>
      <c r="CB62" s="161">
        <v>0</v>
      </c>
      <c r="CC62" s="161">
        <v>0</v>
      </c>
      <c r="CD62" s="161">
        <v>0</v>
      </c>
      <c r="CE62" s="161">
        <v>0</v>
      </c>
      <c r="CF62" s="162">
        <v>0</v>
      </c>
    </row>
    <row r="63" spans="1:84" s="106" customFormat="1" x14ac:dyDescent="0.35">
      <c r="A63" s="173"/>
      <c r="B63" s="65" t="s">
        <v>214</v>
      </c>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43">
        <v>2298.5797848058082</v>
      </c>
      <c r="AI63" s="43">
        <v>2267.3131936161262</v>
      </c>
      <c r="AJ63" s="43">
        <v>2562.7758059121456</v>
      </c>
      <c r="AK63" s="43">
        <v>3447.1754599482379</v>
      </c>
      <c r="AL63" s="43">
        <v>3904.0432525814381</v>
      </c>
      <c r="AM63" s="43">
        <v>4191.1516855855161</v>
      </c>
      <c r="AN63" s="43">
        <v>4401.9670116876659</v>
      </c>
      <c r="AO63" s="43">
        <v>4560.2507516098731</v>
      </c>
      <c r="AP63" s="43">
        <v>4844.9101739320095</v>
      </c>
      <c r="AQ63" s="43">
        <v>4763.0165382289115</v>
      </c>
      <c r="AR63" s="43">
        <v>3578.8675846478991</v>
      </c>
      <c r="AS63" s="43">
        <v>4123.096077314618</v>
      </c>
      <c r="AT63" s="43">
        <v>4750.6362106711977</v>
      </c>
      <c r="AU63" s="43">
        <v>2963.6467076283097</v>
      </c>
      <c r="AV63" s="43">
        <v>3476.4466140200034</v>
      </c>
      <c r="AW63" s="43">
        <v>3873.9869983218673</v>
      </c>
      <c r="AX63" s="43">
        <v>4080.7359680115728</v>
      </c>
      <c r="AY63" s="43">
        <v>4167.4441228399537</v>
      </c>
      <c r="AZ63" s="43">
        <v>4255.5737186626375</v>
      </c>
      <c r="BA63" s="43">
        <v>4411.152847706755</v>
      </c>
      <c r="BB63" s="43">
        <v>4456.5759294803802</v>
      </c>
      <c r="BC63" s="43">
        <v>4502.7786728808524</v>
      </c>
      <c r="BD63" s="43">
        <v>4570.2549903601594</v>
      </c>
      <c r="BE63" s="43">
        <v>4688.2661208887648</v>
      </c>
      <c r="BF63" s="43">
        <v>4836.8957415278364</v>
      </c>
      <c r="BG63" s="43">
        <v>5383.8784333051572</v>
      </c>
      <c r="BH63" s="43">
        <v>5762.9690235708213</v>
      </c>
      <c r="BI63" s="43">
        <v>5951.8292126859433</v>
      </c>
      <c r="BJ63" s="43">
        <v>6053.219952696777</v>
      </c>
      <c r="BK63" s="43">
        <v>6038.695595987625</v>
      </c>
      <c r="BL63" s="43">
        <v>6129.5367451989878</v>
      </c>
      <c r="BM63" s="43">
        <v>6709.299157116483</v>
      </c>
      <c r="BN63" s="43">
        <v>6903.5275021228244</v>
      </c>
      <c r="BO63" s="43">
        <v>6775.1576380303395</v>
      </c>
      <c r="BP63" s="43">
        <v>6644.3490844505714</v>
      </c>
      <c r="BQ63" s="43">
        <v>0</v>
      </c>
      <c r="BR63" s="43">
        <v>0</v>
      </c>
      <c r="BS63" s="43">
        <v>0</v>
      </c>
      <c r="BT63" s="43">
        <v>0</v>
      </c>
      <c r="BU63" s="43">
        <v>0</v>
      </c>
      <c r="BV63" s="43">
        <v>0</v>
      </c>
      <c r="BW63" s="43">
        <v>0</v>
      </c>
      <c r="BX63" s="43">
        <v>0</v>
      </c>
      <c r="BY63" s="43">
        <v>0</v>
      </c>
      <c r="BZ63" s="43">
        <v>0</v>
      </c>
      <c r="CA63" s="43">
        <v>0</v>
      </c>
      <c r="CB63" s="43">
        <v>0</v>
      </c>
      <c r="CC63" s="43">
        <v>0</v>
      </c>
      <c r="CD63" s="43">
        <v>0</v>
      </c>
      <c r="CE63" s="43">
        <v>0</v>
      </c>
      <c r="CF63" s="44">
        <v>0</v>
      </c>
    </row>
    <row r="64" spans="1:84" ht="26.25" customHeight="1" x14ac:dyDescent="0.35">
      <c r="B64" s="65" t="s">
        <v>27</v>
      </c>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266" t="str">
        <f>'Table 3a'!BL64</f>
        <v>Definition change -&gt;</v>
      </c>
      <c r="BM64" s="161"/>
      <c r="BN64" s="161"/>
      <c r="BO64" s="161"/>
      <c r="BP64" s="161"/>
      <c r="BQ64" s="161"/>
      <c r="BR64" s="161"/>
      <c r="BS64" s="161"/>
      <c r="BT64" s="161"/>
      <c r="BU64" s="161"/>
      <c r="BV64" s="161"/>
      <c r="BW64" s="161"/>
      <c r="BX64" s="161"/>
      <c r="BY64" s="161"/>
      <c r="BZ64" s="161"/>
      <c r="CA64" s="161"/>
      <c r="CB64" s="161"/>
      <c r="CC64" s="161"/>
      <c r="CD64" s="161"/>
      <c r="CE64" s="161"/>
      <c r="CF64" s="162"/>
    </row>
    <row r="65" spans="1:84" x14ac:dyDescent="0.35">
      <c r="B65" s="59" t="s">
        <v>444</v>
      </c>
      <c r="AH65" s="161">
        <v>1911.1535071047081</v>
      </c>
      <c r="AI65" s="161">
        <v>1797.3329797770411</v>
      </c>
      <c r="AJ65" s="161">
        <v>1948.1940730009912</v>
      </c>
      <c r="AK65" s="161">
        <v>2850.3470323758543</v>
      </c>
      <c r="AL65" s="161">
        <v>3411.4751685964643</v>
      </c>
      <c r="AM65" s="161">
        <v>3850.7896500326169</v>
      </c>
      <c r="AN65" s="161">
        <v>4097.6728249901262</v>
      </c>
      <c r="AO65" s="161">
        <v>4358.1563683520799</v>
      </c>
      <c r="AP65" s="161">
        <v>4499.3703074489231</v>
      </c>
      <c r="AQ65" s="161">
        <v>4404.0728119994446</v>
      </c>
      <c r="AR65" s="161">
        <v>4771.0456978466491</v>
      </c>
      <c r="AS65" s="161">
        <v>4960.7871361924199</v>
      </c>
      <c r="AT65" s="161">
        <v>5199.805092409938</v>
      </c>
      <c r="AU65" s="161">
        <v>5430.8656488197039</v>
      </c>
      <c r="AV65" s="161">
        <v>5767.0992109132558</v>
      </c>
      <c r="AW65" s="161">
        <v>6368.4539963830239</v>
      </c>
      <c r="AX65" s="161">
        <v>6683.7402332324737</v>
      </c>
      <c r="AY65" s="161">
        <v>6883.0239022344194</v>
      </c>
      <c r="AZ65" s="161">
        <v>6910.1071260218505</v>
      </c>
      <c r="BA65" s="161">
        <v>6977.7678208121806</v>
      </c>
      <c r="BB65" s="161">
        <v>6999.4892588490547</v>
      </c>
      <c r="BC65" s="161">
        <v>7168.3165265446241</v>
      </c>
      <c r="BD65" s="161">
        <v>7468.8236663446432</v>
      </c>
      <c r="BE65" s="161">
        <v>7782.7767901812349</v>
      </c>
      <c r="BF65" s="161">
        <v>8163.1724980452454</v>
      </c>
      <c r="BG65" s="161">
        <v>7409.5291739556915</v>
      </c>
      <c r="BH65" s="161">
        <v>7369.3408977524377</v>
      </c>
      <c r="BI65" s="161">
        <v>7197.4397814869908</v>
      </c>
      <c r="BJ65" s="161">
        <v>7466.9885134283968</v>
      </c>
      <c r="BK65" s="161">
        <v>7383.7707566848794</v>
      </c>
      <c r="BL65" s="245">
        <v>7067.1304476880468</v>
      </c>
      <c r="BM65" s="161">
        <v>7319.6210935993677</v>
      </c>
      <c r="BN65" s="161">
        <v>7334.5232043996057</v>
      </c>
      <c r="BO65" s="161">
        <v>7532.707604293154</v>
      </c>
      <c r="BP65" s="161">
        <v>7711.2721707252831</v>
      </c>
      <c r="BQ65" s="161">
        <v>7825.3662836845087</v>
      </c>
      <c r="BR65" s="161">
        <v>7873.3939984330746</v>
      </c>
      <c r="BS65" s="161">
        <v>7869.3012435093287</v>
      </c>
      <c r="BT65" s="161">
        <v>7592.175616674469</v>
      </c>
      <c r="BU65" s="161">
        <v>7347.9980180061193</v>
      </c>
      <c r="BV65" s="161">
        <v>7043.2263828151144</v>
      </c>
      <c r="BW65" s="161">
        <v>6817.315470000739</v>
      </c>
      <c r="BX65" s="161">
        <v>6494.1574001483796</v>
      </c>
      <c r="BY65" s="161">
        <v>6506.7369577698919</v>
      </c>
      <c r="BZ65" s="161">
        <v>6292.0467534582403</v>
      </c>
      <c r="CA65" s="161">
        <v>6104.6462487253375</v>
      </c>
      <c r="CB65" s="161">
        <v>6656.6966540707144</v>
      </c>
      <c r="CC65" s="161">
        <v>6622.606775569092</v>
      </c>
      <c r="CD65" s="161">
        <v>6496.7379958697475</v>
      </c>
      <c r="CE65" s="161">
        <v>6216.6101536172864</v>
      </c>
      <c r="CF65" s="162">
        <v>6062.6490847943296</v>
      </c>
    </row>
    <row r="66" spans="1:84" x14ac:dyDescent="0.35">
      <c r="B66" s="59" t="s">
        <v>445</v>
      </c>
      <c r="AH66" s="161">
        <v>306.65896426347223</v>
      </c>
      <c r="AI66" s="161">
        <v>287.43492577049722</v>
      </c>
      <c r="AJ66" s="161">
        <v>310.67952600384285</v>
      </c>
      <c r="AK66" s="161">
        <v>455.90858933228935</v>
      </c>
      <c r="AL66" s="161">
        <v>545.13718225543812</v>
      </c>
      <c r="AM66" s="161">
        <v>614.92616234330353</v>
      </c>
      <c r="AN66" s="161">
        <v>656.06926340400719</v>
      </c>
      <c r="AO66" s="161">
        <v>694.85653270985188</v>
      </c>
      <c r="AP66" s="161">
        <v>719.96807691914569</v>
      </c>
      <c r="AQ66" s="161">
        <v>703.88773461042706</v>
      </c>
      <c r="AR66" s="161">
        <v>575.73739217696561</v>
      </c>
      <c r="AS66" s="161">
        <v>733.34385468915173</v>
      </c>
      <c r="AT66" s="161">
        <v>929.85410726467035</v>
      </c>
      <c r="AU66" s="161">
        <v>1160.4568377086948</v>
      </c>
      <c r="AV66" s="161">
        <v>1484.9254782680196</v>
      </c>
      <c r="AW66" s="161">
        <v>1924.1787280035385</v>
      </c>
      <c r="AX66" s="161">
        <v>2431.4980970478505</v>
      </c>
      <c r="AY66" s="161">
        <v>2743.3627621177125</v>
      </c>
      <c r="AZ66" s="161">
        <v>3005.9552166170283</v>
      </c>
      <c r="BA66" s="161">
        <v>3284.7724410110504</v>
      </c>
      <c r="BB66" s="161">
        <v>3573.1686932772986</v>
      </c>
      <c r="BC66" s="161">
        <v>3843.8857314011825</v>
      </c>
      <c r="BD66" s="161">
        <v>4088.5722894352393</v>
      </c>
      <c r="BE66" s="161">
        <v>4419.2415162950483</v>
      </c>
      <c r="BF66" s="161">
        <v>5119.4048192595583</v>
      </c>
      <c r="BG66" s="161">
        <v>4950.8830059061784</v>
      </c>
      <c r="BH66" s="161">
        <v>5187.039153575427</v>
      </c>
      <c r="BI66" s="161">
        <v>5476.288628691962</v>
      </c>
      <c r="BJ66" s="161">
        <v>5776.5914706736003</v>
      </c>
      <c r="BK66" s="161">
        <v>5993.3162672781818</v>
      </c>
      <c r="BL66" s="245">
        <v>6480.5330792107161</v>
      </c>
      <c r="BM66" s="161">
        <v>7239.8108451814905</v>
      </c>
      <c r="BN66" s="161">
        <v>7541.7067829250982</v>
      </c>
      <c r="BO66" s="161">
        <v>7922.7010336041703</v>
      </c>
      <c r="BP66" s="161">
        <v>8189.8623018546141</v>
      </c>
      <c r="BQ66" s="161">
        <v>8220.8619924269078</v>
      </c>
      <c r="BR66" s="161">
        <v>8756.5303772021743</v>
      </c>
      <c r="BS66" s="161">
        <v>9043.3570605278965</v>
      </c>
      <c r="BT66" s="161">
        <v>8744.9145747990533</v>
      </c>
      <c r="BU66" s="161">
        <v>8371.1152895292635</v>
      </c>
      <c r="BV66" s="161">
        <v>7694.1288060031911</v>
      </c>
      <c r="BW66" s="161">
        <v>6797.73780604494</v>
      </c>
      <c r="BX66" s="161">
        <v>6176.8155692805076</v>
      </c>
      <c r="BY66" s="161">
        <v>5773.4352940359313</v>
      </c>
      <c r="BZ66" s="161">
        <v>5102.0942893027805</v>
      </c>
      <c r="CA66" s="161">
        <v>4655.1417814161332</v>
      </c>
      <c r="CB66" s="161">
        <v>4499.9518322708764</v>
      </c>
      <c r="CC66" s="161">
        <v>3954.4084998277917</v>
      </c>
      <c r="CD66" s="161">
        <v>3821.6109808919728</v>
      </c>
      <c r="CE66" s="161">
        <v>3488.5255807710437</v>
      </c>
      <c r="CF66" s="162">
        <v>2499.8970395530109</v>
      </c>
    </row>
    <row r="67" spans="1:84" x14ac:dyDescent="0.35">
      <c r="B67" s="59" t="s">
        <v>446</v>
      </c>
      <c r="AH67" s="161">
        <v>1000.9380246496688</v>
      </c>
      <c r="AI67" s="161">
        <v>942.57822967585423</v>
      </c>
      <c r="AJ67" s="161">
        <v>1023.547609792118</v>
      </c>
      <c r="AK67" s="161">
        <v>1495.9556692206522</v>
      </c>
      <c r="AL67" s="161">
        <v>1791.7016105993812</v>
      </c>
      <c r="AM67" s="161">
        <v>2021.8633093184019</v>
      </c>
      <c r="AN67" s="161">
        <v>2149.8480311394092</v>
      </c>
      <c r="AO67" s="161">
        <v>2287.4462967419477</v>
      </c>
      <c r="AP67" s="161">
        <v>2363.4767978974728</v>
      </c>
      <c r="AQ67" s="161">
        <v>2310.9637781994948</v>
      </c>
      <c r="AR67" s="161">
        <v>1586.5751756368918</v>
      </c>
      <c r="AS67" s="161">
        <v>1759.886008442842</v>
      </c>
      <c r="AT67" s="161">
        <v>2112.5215242854251</v>
      </c>
      <c r="AU67" s="161">
        <v>2728.6979983937472</v>
      </c>
      <c r="AV67" s="161">
        <v>3358.1274462855936</v>
      </c>
      <c r="AW67" s="161">
        <v>3893.5875872122892</v>
      </c>
      <c r="AX67" s="161">
        <v>4280.3760991864192</v>
      </c>
      <c r="AY67" s="161">
        <v>4589.5257270498978</v>
      </c>
      <c r="AZ67" s="161">
        <v>4792.3633422752309</v>
      </c>
      <c r="BA67" s="161">
        <v>4814.0073013758611</v>
      </c>
      <c r="BB67" s="161">
        <v>4822.9368985723959</v>
      </c>
      <c r="BC67" s="161">
        <v>4872.8548568880879</v>
      </c>
      <c r="BD67" s="161">
        <v>4671.8039751573388</v>
      </c>
      <c r="BE67" s="161">
        <v>4671.9623376918489</v>
      </c>
      <c r="BF67" s="161">
        <v>4886.8711219667211</v>
      </c>
      <c r="BG67" s="161">
        <v>5011.242076143204</v>
      </c>
      <c r="BH67" s="161">
        <v>5235.0297864185186</v>
      </c>
      <c r="BI67" s="161">
        <v>5555.6162586938235</v>
      </c>
      <c r="BJ67" s="161">
        <v>5646.9091255021349</v>
      </c>
      <c r="BK67" s="161">
        <v>5893.8746345189238</v>
      </c>
      <c r="BL67" s="245">
        <v>4746.0169134569514</v>
      </c>
      <c r="BM67" s="161">
        <v>4876.9285102344875</v>
      </c>
      <c r="BN67" s="161">
        <v>4551.4919555884408</v>
      </c>
      <c r="BO67" s="161">
        <v>4136.7271559544106</v>
      </c>
      <c r="BP67" s="161">
        <v>3725.9590315338414</v>
      </c>
      <c r="BQ67" s="161">
        <v>3323.9843540847273</v>
      </c>
      <c r="BR67" s="161">
        <v>3119.1920058381934</v>
      </c>
      <c r="BS67" s="161">
        <v>2937.0000278948355</v>
      </c>
      <c r="BT67" s="161">
        <v>2658.7628621053082</v>
      </c>
      <c r="BU67" s="161">
        <v>2341.2265384904676</v>
      </c>
      <c r="BV67" s="161">
        <v>1994.1994139925137</v>
      </c>
      <c r="BW67" s="161">
        <v>1382.0377070235138</v>
      </c>
      <c r="BX67" s="161">
        <v>957.3676757480855</v>
      </c>
      <c r="BY67" s="161">
        <v>704.07834293412714</v>
      </c>
      <c r="BZ67" s="161">
        <v>490.1381173408148</v>
      </c>
      <c r="CA67" s="161">
        <v>367.31555056994557</v>
      </c>
      <c r="CB67" s="161">
        <v>113.88918046614205</v>
      </c>
      <c r="CC67" s="161">
        <v>0</v>
      </c>
      <c r="CD67" s="161" t="e">
        <v>#VALUE!</v>
      </c>
      <c r="CE67" s="161">
        <v>0</v>
      </c>
      <c r="CF67" s="162">
        <v>0</v>
      </c>
    </row>
    <row r="68" spans="1:84" x14ac:dyDescent="0.35">
      <c r="B68" s="59" t="s">
        <v>447</v>
      </c>
      <c r="AH68" s="161">
        <v>998.97233444459039</v>
      </c>
      <c r="AI68" s="161">
        <v>941.73448657153722</v>
      </c>
      <c r="AJ68" s="161">
        <v>1021.235494205492</v>
      </c>
      <c r="AK68" s="161">
        <v>1492.7945054335848</v>
      </c>
      <c r="AL68" s="161">
        <v>1787.215174803099</v>
      </c>
      <c r="AM68" s="161">
        <v>2017.016016850218</v>
      </c>
      <c r="AN68" s="161">
        <v>2144.0559348411248</v>
      </c>
      <c r="AO68" s="161">
        <v>2282.2073121353851</v>
      </c>
      <c r="AP68" s="161">
        <v>2357.837963848533</v>
      </c>
      <c r="AQ68" s="161">
        <v>2307.4611987675971</v>
      </c>
      <c r="AR68" s="161">
        <v>2169.7789519791313</v>
      </c>
      <c r="AS68" s="161">
        <v>2076.6973654074691</v>
      </c>
      <c r="AT68" s="161">
        <v>2235.16738844172</v>
      </c>
      <c r="AU68" s="161">
        <v>3054.0989425135613</v>
      </c>
      <c r="AV68" s="161">
        <v>4225.6863224617191</v>
      </c>
      <c r="AW68" s="161">
        <v>4655.404464432675</v>
      </c>
      <c r="AX68" s="161">
        <v>4730.0437554660812</v>
      </c>
      <c r="AY68" s="161">
        <v>4435.2157776930026</v>
      </c>
      <c r="AZ68" s="161">
        <v>4009.8906290602868</v>
      </c>
      <c r="BA68" s="161">
        <v>3156.9757225325043</v>
      </c>
      <c r="BB68" s="161">
        <v>2563.9399199271338</v>
      </c>
      <c r="BC68" s="161">
        <v>2177.2155032372088</v>
      </c>
      <c r="BD68" s="161">
        <v>1927.3826731008751</v>
      </c>
      <c r="BE68" s="161">
        <v>1747.4973670264126</v>
      </c>
      <c r="BF68" s="161">
        <v>1798.2850727404639</v>
      </c>
      <c r="BG68" s="161">
        <v>1596.6927205593763</v>
      </c>
      <c r="BH68" s="161">
        <v>1762.4581587328337</v>
      </c>
      <c r="BI68" s="161">
        <v>1829.6529261719097</v>
      </c>
      <c r="BJ68" s="161">
        <v>1912.4900005515801</v>
      </c>
      <c r="BK68" s="161">
        <v>1973.2410079524643</v>
      </c>
      <c r="BL68" s="245">
        <v>2384.0423457942179</v>
      </c>
      <c r="BM68" s="161">
        <v>3902.9123629973465</v>
      </c>
      <c r="BN68" s="161">
        <v>4301.893378045218</v>
      </c>
      <c r="BO68" s="161">
        <v>4682.3238494332027</v>
      </c>
      <c r="BP68" s="161">
        <v>4929.4393105607887</v>
      </c>
      <c r="BQ68" s="161">
        <v>4302.6142128918082</v>
      </c>
      <c r="BR68" s="161">
        <v>3162.2540527747224</v>
      </c>
      <c r="BS68" s="161">
        <v>2495.3526566559376</v>
      </c>
      <c r="BT68" s="161">
        <v>2083.271361972259</v>
      </c>
      <c r="BU68" s="161">
        <v>1819.3964163193809</v>
      </c>
      <c r="BV68" s="161">
        <v>1356.7795008856647</v>
      </c>
      <c r="BW68" s="161">
        <v>633.66000098438292</v>
      </c>
      <c r="BX68" s="161">
        <v>427.50453739576841</v>
      </c>
      <c r="BY68" s="161">
        <v>298.41321065333688</v>
      </c>
      <c r="BZ68" s="161">
        <v>177.94833140520279</v>
      </c>
      <c r="CA68" s="161">
        <v>97.735160367293105</v>
      </c>
      <c r="CB68" s="161">
        <v>0</v>
      </c>
      <c r="CC68" s="161">
        <v>0</v>
      </c>
      <c r="CD68" s="161">
        <v>0</v>
      </c>
      <c r="CE68" s="161">
        <v>0</v>
      </c>
      <c r="CF68" s="162">
        <v>0</v>
      </c>
    </row>
    <row r="69" spans="1:84" x14ac:dyDescent="0.35">
      <c r="B69" s="59" t="s">
        <v>448</v>
      </c>
      <c r="AH69" s="161">
        <v>75.738373799186817</v>
      </c>
      <c r="AI69" s="161">
        <v>71.322440087289237</v>
      </c>
      <c r="AJ69" s="161">
        <v>77.449182229671578</v>
      </c>
      <c r="AK69" s="161">
        <v>113.19506989666246</v>
      </c>
      <c r="AL69" s="161">
        <v>135.57339513370621</v>
      </c>
      <c r="AM69" s="161">
        <v>152.98913151552512</v>
      </c>
      <c r="AN69" s="161">
        <v>162.67340213283617</v>
      </c>
      <c r="AO69" s="161">
        <v>173.08510457362664</v>
      </c>
      <c r="AP69" s="161">
        <v>178.83813460630228</v>
      </c>
      <c r="AQ69" s="161">
        <v>174.86461115403714</v>
      </c>
      <c r="AR69" s="161">
        <v>658.34475349992294</v>
      </c>
      <c r="AS69" s="161">
        <v>736.71333665167731</v>
      </c>
      <c r="AT69" s="161">
        <v>925.51481942803241</v>
      </c>
      <c r="AU69" s="161">
        <v>1046.5050885614417</v>
      </c>
      <c r="AV69" s="161">
        <v>1209.7244518605205</v>
      </c>
      <c r="AW69" s="161">
        <v>1564.4465140081245</v>
      </c>
      <c r="AX69" s="161">
        <v>1722.4132804683722</v>
      </c>
      <c r="AY69" s="161">
        <v>2055.3038208162234</v>
      </c>
      <c r="AZ69" s="161">
        <v>2240.3822049893924</v>
      </c>
      <c r="BA69" s="161">
        <v>2354.1209477697548</v>
      </c>
      <c r="BB69" s="161">
        <v>2147.7264250414391</v>
      </c>
      <c r="BC69" s="161">
        <v>1779.0042837214025</v>
      </c>
      <c r="BD69" s="161">
        <v>1658.7238026094358</v>
      </c>
      <c r="BE69" s="161">
        <v>1607.2897511383487</v>
      </c>
      <c r="BF69" s="161">
        <v>1599.4471097481944</v>
      </c>
      <c r="BG69" s="161">
        <v>1637.3742263977024</v>
      </c>
      <c r="BH69" s="161">
        <v>1763.8124210756391</v>
      </c>
      <c r="BI69" s="161">
        <v>1906.113872341555</v>
      </c>
      <c r="BJ69" s="161">
        <v>1991.3598986486468</v>
      </c>
      <c r="BK69" s="161">
        <v>2348.2795180350172</v>
      </c>
      <c r="BL69" s="245">
        <v>4080.2334980793853</v>
      </c>
      <c r="BM69" s="161">
        <v>5209.6667854757943</v>
      </c>
      <c r="BN69" s="161">
        <v>6306.6537758883414</v>
      </c>
      <c r="BO69" s="161">
        <v>7160.9108781054811</v>
      </c>
      <c r="BP69" s="161">
        <v>7772.2891741380963</v>
      </c>
      <c r="BQ69" s="161">
        <v>8404.6590142994555</v>
      </c>
      <c r="BR69" s="161">
        <v>8973.0333823608526</v>
      </c>
      <c r="BS69" s="161">
        <v>9216.7942353137405</v>
      </c>
      <c r="BT69" s="161">
        <v>8758.4596110851217</v>
      </c>
      <c r="BU69" s="161">
        <v>8069.8418894793404</v>
      </c>
      <c r="BV69" s="161">
        <v>7355.1363123381616</v>
      </c>
      <c r="BW69" s="161">
        <v>6407.0650127274066</v>
      </c>
      <c r="BX69" s="161">
        <v>5655.8667047989493</v>
      </c>
      <c r="BY69" s="161">
        <v>5206.2358655458765</v>
      </c>
      <c r="BZ69" s="161">
        <v>4669.9137350613992</v>
      </c>
      <c r="CA69" s="161">
        <v>4387.2878074689579</v>
      </c>
      <c r="CB69" s="161">
        <v>3099.2449701251899</v>
      </c>
      <c r="CC69" s="161">
        <v>1642.4949434210282</v>
      </c>
      <c r="CD69" s="161">
        <v>1768.3876505668231</v>
      </c>
      <c r="CE69" s="161">
        <v>1831.5913642495173</v>
      </c>
      <c r="CF69" s="162">
        <v>1902.9910245983058</v>
      </c>
    </row>
    <row r="70" spans="1:84" ht="26.25" customHeight="1" x14ac:dyDescent="0.35">
      <c r="B70" s="61" t="s">
        <v>449</v>
      </c>
      <c r="AH70" s="161">
        <v>1911.1535071047081</v>
      </c>
      <c r="AI70" s="161">
        <v>1797.3329797770411</v>
      </c>
      <c r="AJ70" s="161">
        <v>1948.1940730009912</v>
      </c>
      <c r="AK70" s="161">
        <v>2850.3470323758543</v>
      </c>
      <c r="AL70" s="161">
        <v>3411.4751685964643</v>
      </c>
      <c r="AM70" s="161">
        <v>3850.7896500326169</v>
      </c>
      <c r="AN70" s="161">
        <v>4097.6728249901262</v>
      </c>
      <c r="AO70" s="161">
        <v>4358.1563683520799</v>
      </c>
      <c r="AP70" s="161">
        <v>4499.3703074489231</v>
      </c>
      <c r="AQ70" s="161">
        <v>4404.0728119994446</v>
      </c>
      <c r="AR70" s="161">
        <v>4771.0456978466491</v>
      </c>
      <c r="AS70" s="161">
        <v>4960.7871361924199</v>
      </c>
      <c r="AT70" s="161">
        <v>5199.805092409938</v>
      </c>
      <c r="AU70" s="161">
        <v>5430.8656488197039</v>
      </c>
      <c r="AV70" s="161">
        <v>5767.0992109132558</v>
      </c>
      <c r="AW70" s="161">
        <v>6368.4539963830239</v>
      </c>
      <c r="AX70" s="161">
        <v>6683.7402332324737</v>
      </c>
      <c r="AY70" s="161">
        <v>6883.0239022344194</v>
      </c>
      <c r="AZ70" s="161">
        <v>6910.1071260218505</v>
      </c>
      <c r="BA70" s="161">
        <v>6977.7678208121806</v>
      </c>
      <c r="BB70" s="161">
        <v>6999.4892588490547</v>
      </c>
      <c r="BC70" s="161">
        <v>7168.3165265446241</v>
      </c>
      <c r="BD70" s="161">
        <v>7468.8236663446432</v>
      </c>
      <c r="BE70" s="161">
        <v>7782.7767901812349</v>
      </c>
      <c r="BF70" s="161">
        <v>8163.1724980452454</v>
      </c>
      <c r="BG70" s="161">
        <v>7409.5291739556915</v>
      </c>
      <c r="BH70" s="161">
        <v>7369.3408977524377</v>
      </c>
      <c r="BI70" s="161">
        <v>7197.4397814869908</v>
      </c>
      <c r="BJ70" s="161">
        <v>7466.9885134283968</v>
      </c>
      <c r="BK70" s="161">
        <v>7383.7707566848794</v>
      </c>
      <c r="BL70" s="161">
        <v>7967.1926327141691</v>
      </c>
      <c r="BM70" s="161">
        <v>8230.0085750295293</v>
      </c>
      <c r="BN70" s="161">
        <v>8339.2559793884502</v>
      </c>
      <c r="BO70" s="161">
        <v>8597.9507239966606</v>
      </c>
      <c r="BP70" s="161">
        <v>8693.9358366054275</v>
      </c>
      <c r="BQ70" s="161">
        <v>8685.0890708422776</v>
      </c>
      <c r="BR70" s="161">
        <v>8625.2871356358573</v>
      </c>
      <c r="BS70" s="161">
        <v>8497.8443577312082</v>
      </c>
      <c r="BT70" s="161">
        <v>8056.563845752722</v>
      </c>
      <c r="BU70" s="161">
        <v>7630.1224439592743</v>
      </c>
      <c r="BV70" s="161">
        <v>7161.1473633509031</v>
      </c>
      <c r="BW70" s="161">
        <v>6912.1759805791798</v>
      </c>
      <c r="BX70" s="161">
        <v>6557.0982099891235</v>
      </c>
      <c r="BY70" s="161">
        <v>6524.2891452400363</v>
      </c>
      <c r="BZ70" s="161">
        <v>6325.9978997089183</v>
      </c>
      <c r="CA70" s="161">
        <v>6189.49932008819</v>
      </c>
      <c r="CB70" s="161">
        <v>6723.7571600580022</v>
      </c>
      <c r="CC70" s="161">
        <v>6686.0834509273591</v>
      </c>
      <c r="CD70" s="161">
        <v>6575.3233592405031</v>
      </c>
      <c r="CE70" s="161">
        <v>6292.4714508223014</v>
      </c>
      <c r="CF70" s="162">
        <v>6127.7560812957445</v>
      </c>
    </row>
    <row r="71" spans="1:84" x14ac:dyDescent="0.35">
      <c r="B71" s="61" t="s">
        <v>426</v>
      </c>
      <c r="AH71" s="161">
        <v>2382.307697156918</v>
      </c>
      <c r="AI71" s="161">
        <v>2243.0700821051782</v>
      </c>
      <c r="AJ71" s="161">
        <v>2432.9118122311247</v>
      </c>
      <c r="AK71" s="161">
        <v>3557.8538338831886</v>
      </c>
      <c r="AL71" s="161">
        <v>4259.6273627916253</v>
      </c>
      <c r="AM71" s="161">
        <v>4806.7946200274482</v>
      </c>
      <c r="AN71" s="161">
        <v>5112.6466315173766</v>
      </c>
      <c r="AO71" s="161">
        <v>5437.5952461608113</v>
      </c>
      <c r="AP71" s="161">
        <v>5620.1209732714542</v>
      </c>
      <c r="AQ71" s="161">
        <v>5497.1773227315562</v>
      </c>
      <c r="AR71" s="161">
        <v>4990.4362732929112</v>
      </c>
      <c r="AS71" s="161">
        <v>5306.64056519114</v>
      </c>
      <c r="AT71" s="161">
        <v>6203.0578394198483</v>
      </c>
      <c r="AU71" s="161">
        <v>7989.7588671774456</v>
      </c>
      <c r="AV71" s="161">
        <v>10278.463698875852</v>
      </c>
      <c r="AW71" s="161">
        <v>12037.617293656627</v>
      </c>
      <c r="AX71" s="161">
        <v>13164.331232168723</v>
      </c>
      <c r="AY71" s="161">
        <v>13823.408087676837</v>
      </c>
      <c r="AZ71" s="161">
        <v>14048.591392941937</v>
      </c>
      <c r="BA71" s="161">
        <v>13609.876412689171</v>
      </c>
      <c r="BB71" s="161">
        <v>13107.771936818268</v>
      </c>
      <c r="BC71" s="161">
        <v>12672.960375247882</v>
      </c>
      <c r="BD71" s="161">
        <v>12346.48274030289</v>
      </c>
      <c r="BE71" s="161">
        <v>12445.990972151658</v>
      </c>
      <c r="BF71" s="161">
        <v>13404.008123714939</v>
      </c>
      <c r="BG71" s="161">
        <v>13196.192029006461</v>
      </c>
      <c r="BH71" s="161">
        <v>13948.339519802417</v>
      </c>
      <c r="BI71" s="161">
        <v>14767.671685899249</v>
      </c>
      <c r="BJ71" s="161">
        <v>15327.350495375962</v>
      </c>
      <c r="BK71" s="161">
        <v>16208.711427784589</v>
      </c>
      <c r="BL71" s="161">
        <v>16790.76365151515</v>
      </c>
      <c r="BM71" s="161">
        <v>20318.931022458954</v>
      </c>
      <c r="BN71" s="161">
        <v>21697.013117458249</v>
      </c>
      <c r="BO71" s="161">
        <v>22837.419797393759</v>
      </c>
      <c r="BP71" s="161">
        <v>23634.8861522072</v>
      </c>
      <c r="BQ71" s="161">
        <v>23392.39678654513</v>
      </c>
      <c r="BR71" s="161">
        <v>23259.116680973162</v>
      </c>
      <c r="BS71" s="161">
        <v>23063.960866170528</v>
      </c>
      <c r="BT71" s="161">
        <v>21781.020180883494</v>
      </c>
      <c r="BU71" s="161">
        <v>20319.455707865294</v>
      </c>
      <c r="BV71" s="161">
        <v>18282.32305268374</v>
      </c>
      <c r="BW71" s="161">
        <v>15125.640016201802</v>
      </c>
      <c r="BX71" s="161">
        <v>13154.613677382566</v>
      </c>
      <c r="BY71" s="161">
        <v>11964.610525699134</v>
      </c>
      <c r="BZ71" s="161">
        <v>10406.143326859521</v>
      </c>
      <c r="CA71" s="161">
        <v>9422.6272284594688</v>
      </c>
      <c r="CB71" s="161">
        <v>7646.0254768749264</v>
      </c>
      <c r="CC71" s="161">
        <v>5533.4267678905535</v>
      </c>
      <c r="CD71" s="161">
        <v>5511.4132680880357</v>
      </c>
      <c r="CE71" s="161">
        <v>5244.2556478155457</v>
      </c>
      <c r="CF71" s="162">
        <v>4337.7810676499039</v>
      </c>
    </row>
    <row r="72" spans="1:84" s="106" customFormat="1" x14ac:dyDescent="0.35">
      <c r="A72" s="173"/>
      <c r="B72" s="65" t="s">
        <v>214</v>
      </c>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43">
        <v>4293.4612042616263</v>
      </c>
      <c r="AI72" s="43">
        <v>4040.4030618822194</v>
      </c>
      <c r="AJ72" s="43">
        <v>4381.1058852321157</v>
      </c>
      <c r="AK72" s="43">
        <v>6408.2008662590424</v>
      </c>
      <c r="AL72" s="43">
        <v>7671.1025313880891</v>
      </c>
      <c r="AM72" s="43">
        <v>8657.584270060066</v>
      </c>
      <c r="AN72" s="43">
        <v>9210.3194565075028</v>
      </c>
      <c r="AO72" s="43">
        <v>9795.751614512892</v>
      </c>
      <c r="AP72" s="43">
        <v>10119.491280720378</v>
      </c>
      <c r="AQ72" s="43">
        <v>9901.2501347310008</v>
      </c>
      <c r="AR72" s="43">
        <v>9761.4819711395612</v>
      </c>
      <c r="AS72" s="43">
        <v>10267.427701383562</v>
      </c>
      <c r="AT72" s="43">
        <v>11402.862931829788</v>
      </c>
      <c r="AU72" s="43">
        <v>13420.62451599715</v>
      </c>
      <c r="AV72" s="43">
        <v>16045.562909789107</v>
      </c>
      <c r="AW72" s="43">
        <v>18406.07129003965</v>
      </c>
      <c r="AX72" s="43">
        <v>19848.071465401197</v>
      </c>
      <c r="AY72" s="43">
        <v>20706.431989911256</v>
      </c>
      <c r="AZ72" s="43">
        <v>20958.698518963785</v>
      </c>
      <c r="BA72" s="43">
        <v>20587.644233501353</v>
      </c>
      <c r="BB72" s="43">
        <v>20107.261195667325</v>
      </c>
      <c r="BC72" s="43">
        <v>19841.276901792502</v>
      </c>
      <c r="BD72" s="43">
        <v>19815.306406647534</v>
      </c>
      <c r="BE72" s="43">
        <v>20228.767762332893</v>
      </c>
      <c r="BF72" s="43">
        <v>21567.180621760184</v>
      </c>
      <c r="BG72" s="43">
        <v>20605.721202962151</v>
      </c>
      <c r="BH72" s="43">
        <v>21317.680417554857</v>
      </c>
      <c r="BI72" s="43">
        <v>21965.111467386243</v>
      </c>
      <c r="BJ72" s="43">
        <v>22794.33900880436</v>
      </c>
      <c r="BK72" s="43">
        <v>23592.482184469467</v>
      </c>
      <c r="BL72" s="43">
        <v>24757.956284229316</v>
      </c>
      <c r="BM72" s="43">
        <v>28548.939597488479</v>
      </c>
      <c r="BN72" s="43">
        <v>30036.269096846703</v>
      </c>
      <c r="BO72" s="43">
        <v>31435.370521390418</v>
      </c>
      <c r="BP72" s="43">
        <v>32328.82198881263</v>
      </c>
      <c r="BQ72" s="43">
        <v>32077.485857387404</v>
      </c>
      <c r="BR72" s="43">
        <v>31884.403816609018</v>
      </c>
      <c r="BS72" s="43">
        <v>31561.805223901738</v>
      </c>
      <c r="BT72" s="43">
        <v>29837.584026636217</v>
      </c>
      <c r="BU72" s="43">
        <v>27949.578151824568</v>
      </c>
      <c r="BV72" s="43">
        <v>25443.470416034645</v>
      </c>
      <c r="BW72" s="43">
        <v>22037.815996780981</v>
      </c>
      <c r="BX72" s="43">
        <v>19711.71188737169</v>
      </c>
      <c r="BY72" s="43">
        <v>18488.899670939169</v>
      </c>
      <c r="BZ72" s="43">
        <v>16732.141226568438</v>
      </c>
      <c r="CA72" s="43">
        <v>15612.12654854766</v>
      </c>
      <c r="CB72" s="43">
        <v>14369.782636932929</v>
      </c>
      <c r="CC72" s="43">
        <v>12219.510218817912</v>
      </c>
      <c r="CD72" s="43">
        <v>12086.736627328541</v>
      </c>
      <c r="CE72" s="43">
        <v>11536.727098637846</v>
      </c>
      <c r="CF72" s="44">
        <v>10465.537148945648</v>
      </c>
    </row>
    <row r="73" spans="1:84" ht="26.25" customHeight="1" x14ac:dyDescent="0.35">
      <c r="B73" s="65" t="s">
        <v>388</v>
      </c>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2"/>
    </row>
    <row r="74" spans="1:84" ht="26.25" customHeight="1" x14ac:dyDescent="0.35">
      <c r="B74" s="59" t="s">
        <v>269</v>
      </c>
      <c r="AH74" s="161">
        <v>0</v>
      </c>
      <c r="AI74" s="161">
        <v>0</v>
      </c>
      <c r="AJ74" s="161">
        <v>0</v>
      </c>
      <c r="AK74" s="161">
        <v>0</v>
      </c>
      <c r="AL74" s="161">
        <v>0</v>
      </c>
      <c r="AM74" s="161">
        <v>0</v>
      </c>
      <c r="AN74" s="161">
        <v>0</v>
      </c>
      <c r="AO74" s="161">
        <v>0</v>
      </c>
      <c r="AP74" s="161">
        <v>0</v>
      </c>
      <c r="AQ74" s="161">
        <v>0</v>
      </c>
      <c r="AR74" s="161">
        <v>0</v>
      </c>
      <c r="AS74" s="161">
        <v>0</v>
      </c>
      <c r="AT74" s="161">
        <v>0</v>
      </c>
      <c r="AU74" s="161">
        <v>0</v>
      </c>
      <c r="AV74" s="161">
        <v>0</v>
      </c>
      <c r="AW74" s="161">
        <v>0</v>
      </c>
      <c r="AX74" s="161">
        <v>0</v>
      </c>
      <c r="AY74" s="161">
        <v>0</v>
      </c>
      <c r="AZ74" s="161">
        <v>0</v>
      </c>
      <c r="BA74" s="161">
        <v>0</v>
      </c>
      <c r="BB74" s="161">
        <v>0</v>
      </c>
      <c r="BC74" s="161">
        <v>0</v>
      </c>
      <c r="BD74" s="161">
        <v>0</v>
      </c>
      <c r="BE74" s="161">
        <v>0</v>
      </c>
      <c r="BF74" s="161">
        <v>0</v>
      </c>
      <c r="BG74" s="161">
        <v>0</v>
      </c>
      <c r="BH74" s="161">
        <v>0</v>
      </c>
      <c r="BI74" s="161">
        <v>0</v>
      </c>
      <c r="BJ74" s="161">
        <v>5.2775241870547349</v>
      </c>
      <c r="BK74" s="161">
        <v>5.9836763978531211</v>
      </c>
      <c r="BL74" s="161">
        <v>305.56751558713626</v>
      </c>
      <c r="BM74" s="161">
        <v>425.9811294122257</v>
      </c>
      <c r="BN74" s="161">
        <v>610.35603498414343</v>
      </c>
      <c r="BO74" s="161">
        <v>177.32794918063044</v>
      </c>
      <c r="BP74" s="161">
        <v>191.7263963151473</v>
      </c>
      <c r="BQ74" s="161">
        <v>11.157532871240395</v>
      </c>
      <c r="BR74" s="161">
        <v>14.470640589610072</v>
      </c>
      <c r="BS74" s="161">
        <v>4.9271926347352322</v>
      </c>
      <c r="BT74" s="161">
        <v>4.0451287317058124</v>
      </c>
      <c r="BU74" s="161">
        <v>143.20492157063734</v>
      </c>
      <c r="BV74" s="161">
        <v>33.084469356746524</v>
      </c>
      <c r="BW74" s="161">
        <v>0.27237090022935861</v>
      </c>
      <c r="BX74" s="161">
        <v>112.27741170767062</v>
      </c>
      <c r="BY74" s="161">
        <v>0.47764888529098709</v>
      </c>
      <c r="BZ74" s="161">
        <v>150.07772290284447</v>
      </c>
      <c r="CA74" s="161">
        <v>38.538181857301517</v>
      </c>
      <c r="CB74" s="161">
        <v>33.89421652402693</v>
      </c>
      <c r="CC74" s="161">
        <v>33.443343100863892</v>
      </c>
      <c r="CD74" s="161">
        <v>32.870242994138856</v>
      </c>
      <c r="CE74" s="161">
        <v>32.265931773557575</v>
      </c>
      <c r="CF74" s="162">
        <v>31.65413838261151</v>
      </c>
    </row>
    <row r="75" spans="1:84" ht="26.25" customHeight="1" x14ac:dyDescent="0.35">
      <c r="B75" s="203" t="s">
        <v>450</v>
      </c>
      <c r="AH75" s="161">
        <v>0</v>
      </c>
      <c r="AI75" s="161">
        <v>0</v>
      </c>
      <c r="AJ75" s="161">
        <v>0</v>
      </c>
      <c r="AK75" s="161">
        <v>0</v>
      </c>
      <c r="AL75" s="161">
        <v>0</v>
      </c>
      <c r="AM75" s="161">
        <v>0</v>
      </c>
      <c r="AN75" s="161">
        <v>0</v>
      </c>
      <c r="AO75" s="161">
        <v>0</v>
      </c>
      <c r="AP75" s="161">
        <v>0</v>
      </c>
      <c r="AQ75" s="161">
        <v>0</v>
      </c>
      <c r="AR75" s="161">
        <v>0</v>
      </c>
      <c r="AS75" s="161">
        <v>0</v>
      </c>
      <c r="AT75" s="161">
        <v>0</v>
      </c>
      <c r="AU75" s="161">
        <v>0</v>
      </c>
      <c r="AV75" s="161">
        <v>0</v>
      </c>
      <c r="AW75" s="161">
        <v>0</v>
      </c>
      <c r="AX75" s="161">
        <v>0</v>
      </c>
      <c r="AY75" s="161">
        <v>0</v>
      </c>
      <c r="AZ75" s="161">
        <v>0</v>
      </c>
      <c r="BA75" s="161">
        <v>0</v>
      </c>
      <c r="BB75" s="161">
        <v>0</v>
      </c>
      <c r="BC75" s="161">
        <v>0</v>
      </c>
      <c r="BD75" s="161">
        <v>0</v>
      </c>
      <c r="BE75" s="161">
        <v>0</v>
      </c>
      <c r="BF75" s="161">
        <v>0</v>
      </c>
      <c r="BG75" s="161">
        <v>0</v>
      </c>
      <c r="BH75" s="161">
        <v>0</v>
      </c>
      <c r="BI75" s="161">
        <v>0</v>
      </c>
      <c r="BJ75" s="161">
        <v>3.6639714865875459</v>
      </c>
      <c r="BK75" s="161">
        <v>4.1690475461312664</v>
      </c>
      <c r="BL75" s="161">
        <v>210.52550185605895</v>
      </c>
      <c r="BM75" s="161">
        <v>276.96415005673157</v>
      </c>
      <c r="BN75" s="161">
        <v>374.01412840691569</v>
      </c>
      <c r="BO75" s="161">
        <v>107.30009417943421</v>
      </c>
      <c r="BP75" s="161">
        <v>113.30302010116586</v>
      </c>
      <c r="BQ75" s="161">
        <v>6.4430207016798633</v>
      </c>
      <c r="BR75" s="161">
        <v>8.0563860188542211</v>
      </c>
      <c r="BS75" s="161">
        <v>2.4394191328138195</v>
      </c>
      <c r="BT75" s="161">
        <v>1.9841314412558291</v>
      </c>
      <c r="BU75" s="161">
        <v>67.795349016244359</v>
      </c>
      <c r="BV75" s="161">
        <v>24.65869806772783</v>
      </c>
      <c r="BW75" s="161">
        <v>0.11673038581258144</v>
      </c>
      <c r="BX75" s="161">
        <v>39.441452198756622</v>
      </c>
      <c r="BY75" s="161">
        <v>0.17551460596909196</v>
      </c>
      <c r="BZ75" s="161">
        <v>48.721361824351007</v>
      </c>
      <c r="CA75" s="161">
        <v>14.473841705182148</v>
      </c>
      <c r="CB75" s="161">
        <v>12.729700807018963</v>
      </c>
      <c r="CC75" s="161">
        <v>12.560365611599023</v>
      </c>
      <c r="CD75" s="161">
        <v>12.345125560662641</v>
      </c>
      <c r="CE75" s="161">
        <v>12.118163505738877</v>
      </c>
      <c r="CF75" s="162">
        <v>11.888391361074188</v>
      </c>
    </row>
    <row r="76" spans="1:84" ht="26.25" customHeight="1" x14ac:dyDescent="0.35">
      <c r="B76" s="203" t="s">
        <v>451</v>
      </c>
      <c r="AH76" s="161">
        <v>0</v>
      </c>
      <c r="AI76" s="161">
        <v>0</v>
      </c>
      <c r="AJ76" s="161">
        <v>0</v>
      </c>
      <c r="AK76" s="161">
        <v>0</v>
      </c>
      <c r="AL76" s="161">
        <v>0</v>
      </c>
      <c r="AM76" s="161">
        <v>0</v>
      </c>
      <c r="AN76" s="161">
        <v>0</v>
      </c>
      <c r="AO76" s="161">
        <v>0</v>
      </c>
      <c r="AP76" s="161">
        <v>0</v>
      </c>
      <c r="AQ76" s="161">
        <v>0</v>
      </c>
      <c r="AR76" s="161">
        <v>0</v>
      </c>
      <c r="AS76" s="161">
        <v>0</v>
      </c>
      <c r="AT76" s="161">
        <v>0</v>
      </c>
      <c r="AU76" s="161">
        <v>0</v>
      </c>
      <c r="AV76" s="161">
        <v>0</v>
      </c>
      <c r="AW76" s="161">
        <v>0</v>
      </c>
      <c r="AX76" s="161">
        <v>0</v>
      </c>
      <c r="AY76" s="161">
        <v>0</v>
      </c>
      <c r="AZ76" s="161">
        <v>0</v>
      </c>
      <c r="BA76" s="161">
        <v>0</v>
      </c>
      <c r="BB76" s="161">
        <v>0</v>
      </c>
      <c r="BC76" s="161">
        <v>0</v>
      </c>
      <c r="BD76" s="161">
        <v>0</v>
      </c>
      <c r="BE76" s="161">
        <v>0</v>
      </c>
      <c r="BF76" s="161">
        <v>0</v>
      </c>
      <c r="BG76" s="161">
        <v>0</v>
      </c>
      <c r="BH76" s="161">
        <v>0</v>
      </c>
      <c r="BI76" s="161">
        <v>0</v>
      </c>
      <c r="BJ76" s="161">
        <v>1.613552700467189</v>
      </c>
      <c r="BK76" s="161">
        <v>1.8146288517218547</v>
      </c>
      <c r="BL76" s="161">
        <v>95.042013731077276</v>
      </c>
      <c r="BM76" s="161">
        <v>149.01697935549416</v>
      </c>
      <c r="BN76" s="161">
        <v>236.34190657722775</v>
      </c>
      <c r="BO76" s="161">
        <v>70.027855001196244</v>
      </c>
      <c r="BP76" s="161">
        <v>78.423376213981442</v>
      </c>
      <c r="BQ76" s="161">
        <v>4.714512169560531</v>
      </c>
      <c r="BR76" s="161">
        <v>6.4142545707558511</v>
      </c>
      <c r="BS76" s="161">
        <v>2.4877735019214122</v>
      </c>
      <c r="BT76" s="161">
        <v>2.0609972904499836</v>
      </c>
      <c r="BU76" s="161">
        <v>75.40957255439298</v>
      </c>
      <c r="BV76" s="161">
        <v>8.4257712890186944</v>
      </c>
      <c r="BW76" s="161">
        <v>0.15564051441677718</v>
      </c>
      <c r="BX76" s="161">
        <v>72.835959508914002</v>
      </c>
      <c r="BY76" s="161">
        <v>0.30213427932189507</v>
      </c>
      <c r="BZ76" s="161">
        <v>101.35636107849345</v>
      </c>
      <c r="CA76" s="161">
        <v>24.064340152119371</v>
      </c>
      <c r="CB76" s="161">
        <v>21.164515717007969</v>
      </c>
      <c r="CC76" s="161">
        <v>20.882977489264871</v>
      </c>
      <c r="CD76" s="161">
        <v>20.525117433476218</v>
      </c>
      <c r="CE76" s="161">
        <v>20.147768267818702</v>
      </c>
      <c r="CF76" s="162">
        <v>19.765747021537326</v>
      </c>
    </row>
    <row r="77" spans="1:84" x14ac:dyDescent="0.35">
      <c r="B77" s="59" t="s">
        <v>274</v>
      </c>
      <c r="AH77" s="161">
        <v>0</v>
      </c>
      <c r="AI77" s="161">
        <v>0</v>
      </c>
      <c r="AJ77" s="161">
        <v>0</v>
      </c>
      <c r="AK77" s="161">
        <v>0</v>
      </c>
      <c r="AL77" s="161">
        <v>0</v>
      </c>
      <c r="AM77" s="161">
        <v>0</v>
      </c>
      <c r="AN77" s="161">
        <v>0</v>
      </c>
      <c r="AO77" s="161">
        <v>0</v>
      </c>
      <c r="AP77" s="161">
        <v>0</v>
      </c>
      <c r="AQ77" s="161">
        <v>0</v>
      </c>
      <c r="AR77" s="161">
        <v>0</v>
      </c>
      <c r="AS77" s="161">
        <v>0</v>
      </c>
      <c r="AT77" s="161">
        <v>0</v>
      </c>
      <c r="AU77" s="161">
        <v>0</v>
      </c>
      <c r="AV77" s="161">
        <v>0</v>
      </c>
      <c r="AW77" s="161">
        <v>0</v>
      </c>
      <c r="AX77" s="161">
        <v>0</v>
      </c>
      <c r="AY77" s="161">
        <v>0</v>
      </c>
      <c r="AZ77" s="161">
        <v>0</v>
      </c>
      <c r="BA77" s="161">
        <v>0</v>
      </c>
      <c r="BB77" s="161">
        <v>0</v>
      </c>
      <c r="BC77" s="161">
        <v>0</v>
      </c>
      <c r="BD77" s="161">
        <v>0</v>
      </c>
      <c r="BE77" s="161">
        <v>11.964071250105066</v>
      </c>
      <c r="BF77" s="161">
        <v>22.371582119485389</v>
      </c>
      <c r="BG77" s="161">
        <v>25.009920579353622</v>
      </c>
      <c r="BH77" s="161">
        <v>26.930732382391458</v>
      </c>
      <c r="BI77" s="161">
        <v>27.903172615418676</v>
      </c>
      <c r="BJ77" s="161">
        <v>29.948000395238399</v>
      </c>
      <c r="BK77" s="161">
        <v>30.754151615218671</v>
      </c>
      <c r="BL77" s="161">
        <v>30.659642771245515</v>
      </c>
      <c r="BM77" s="161">
        <v>31.133226123291006</v>
      </c>
      <c r="BN77" s="161">
        <v>29.946096914223453</v>
      </c>
      <c r="BO77" s="161">
        <v>30.773419374980229</v>
      </c>
      <c r="BP77" s="161">
        <v>76.525221782873956</v>
      </c>
      <c r="BQ77" s="161">
        <v>196.01487124173468</v>
      </c>
      <c r="BR77" s="161">
        <v>194.92984412167058</v>
      </c>
      <c r="BS77" s="161">
        <v>146.18622121351811</v>
      </c>
      <c r="BT77" s="161">
        <v>167.15966098188565</v>
      </c>
      <c r="BU77" s="161">
        <v>205.21567758684441</v>
      </c>
      <c r="BV77" s="161">
        <v>185.86559791634471</v>
      </c>
      <c r="BW77" s="161">
        <v>158.32209456555483</v>
      </c>
      <c r="BX77" s="161">
        <v>194.93716396227026</v>
      </c>
      <c r="BY77" s="161">
        <v>162.27667402759278</v>
      </c>
      <c r="BZ77" s="161">
        <v>119.44198615024031</v>
      </c>
      <c r="CA77" s="161">
        <v>0</v>
      </c>
      <c r="CB77" s="161">
        <v>0</v>
      </c>
      <c r="CC77" s="161">
        <v>0</v>
      </c>
      <c r="CD77" s="161">
        <v>0</v>
      </c>
      <c r="CE77" s="161">
        <v>0</v>
      </c>
      <c r="CF77" s="162">
        <v>0</v>
      </c>
    </row>
    <row r="78" spans="1:84" x14ac:dyDescent="0.35">
      <c r="B78" s="59" t="s">
        <v>280</v>
      </c>
      <c r="AH78" s="161">
        <v>0</v>
      </c>
      <c r="AI78" s="161">
        <v>0</v>
      </c>
      <c r="AJ78" s="161">
        <v>0</v>
      </c>
      <c r="AK78" s="161">
        <v>0</v>
      </c>
      <c r="AL78" s="161">
        <v>0</v>
      </c>
      <c r="AM78" s="161">
        <v>0</v>
      </c>
      <c r="AN78" s="161">
        <v>0</v>
      </c>
      <c r="AO78" s="161">
        <v>0</v>
      </c>
      <c r="AP78" s="161">
        <v>0</v>
      </c>
      <c r="AQ78" s="161">
        <v>0</v>
      </c>
      <c r="AR78" s="161">
        <v>0</v>
      </c>
      <c r="AS78" s="161">
        <v>0</v>
      </c>
      <c r="AT78" s="161">
        <v>0</v>
      </c>
      <c r="AU78" s="161">
        <v>0</v>
      </c>
      <c r="AV78" s="161">
        <v>0</v>
      </c>
      <c r="AW78" s="161">
        <v>0</v>
      </c>
      <c r="AX78" s="161">
        <v>0</v>
      </c>
      <c r="AY78" s="161">
        <v>0</v>
      </c>
      <c r="AZ78" s="161">
        <v>0</v>
      </c>
      <c r="BA78" s="161">
        <v>0</v>
      </c>
      <c r="BB78" s="161">
        <v>0</v>
      </c>
      <c r="BC78" s="161">
        <v>0</v>
      </c>
      <c r="BD78" s="161">
        <v>0</v>
      </c>
      <c r="BE78" s="161">
        <v>0</v>
      </c>
      <c r="BF78" s="161">
        <v>0</v>
      </c>
      <c r="BG78" s="161">
        <v>0</v>
      </c>
      <c r="BH78" s="161">
        <v>0</v>
      </c>
      <c r="BI78" s="161">
        <v>0</v>
      </c>
      <c r="BJ78" s="161">
        <v>71.633635924289493</v>
      </c>
      <c r="BK78" s="161">
        <v>69.973021816398187</v>
      </c>
      <c r="BL78" s="161">
        <v>72.433574201373375</v>
      </c>
      <c r="BM78" s="161">
        <v>67.927380703393553</v>
      </c>
      <c r="BN78" s="161">
        <v>62.522904777486829</v>
      </c>
      <c r="BO78" s="161">
        <v>64.135133736874366</v>
      </c>
      <c r="BP78" s="161">
        <v>59.445368622628266</v>
      </c>
      <c r="BQ78" s="161">
        <v>58.526946840588835</v>
      </c>
      <c r="BR78" s="161">
        <v>57.910098010160276</v>
      </c>
      <c r="BS78" s="161">
        <v>51.868515774451012</v>
      </c>
      <c r="BT78" s="161">
        <v>49.005450006011309</v>
      </c>
      <c r="BU78" s="161">
        <v>46.363682535160414</v>
      </c>
      <c r="BV78" s="161">
        <v>54.400153481544379</v>
      </c>
      <c r="BW78" s="161">
        <v>40.754181846545023</v>
      </c>
      <c r="BX78" s="161">
        <v>70.52696316155064</v>
      </c>
      <c r="BY78" s="161">
        <v>55.630745037191495</v>
      </c>
      <c r="BZ78" s="161">
        <v>48.967962911446911</v>
      </c>
      <c r="CA78" s="161">
        <v>48.754599378578902</v>
      </c>
      <c r="CB78" s="161">
        <v>50.569630105938202</v>
      </c>
      <c r="CC78" s="161">
        <v>49.352836870952615</v>
      </c>
      <c r="CD78" s="161">
        <v>50.766473339899512</v>
      </c>
      <c r="CE78" s="161">
        <v>50.390790460050667</v>
      </c>
      <c r="CF78" s="162">
        <v>50.157810794301191</v>
      </c>
    </row>
    <row r="79" spans="1:84" x14ac:dyDescent="0.35">
      <c r="B79" s="203" t="s">
        <v>450</v>
      </c>
      <c r="AH79" s="161">
        <v>0</v>
      </c>
      <c r="AI79" s="161">
        <v>0</v>
      </c>
      <c r="AJ79" s="161">
        <v>0</v>
      </c>
      <c r="AK79" s="161">
        <v>0</v>
      </c>
      <c r="AL79" s="161">
        <v>0</v>
      </c>
      <c r="AM79" s="161">
        <v>0</v>
      </c>
      <c r="AN79" s="161">
        <v>0</v>
      </c>
      <c r="AO79" s="161">
        <v>0</v>
      </c>
      <c r="AP79" s="161">
        <v>0</v>
      </c>
      <c r="AQ79" s="161">
        <v>0</v>
      </c>
      <c r="AR79" s="161">
        <v>0</v>
      </c>
      <c r="AS79" s="161">
        <v>0</v>
      </c>
      <c r="AT79" s="161">
        <v>0</v>
      </c>
      <c r="AU79" s="161">
        <v>0</v>
      </c>
      <c r="AV79" s="161">
        <v>0</v>
      </c>
      <c r="AW79" s="161">
        <v>0</v>
      </c>
      <c r="AX79" s="161">
        <v>0</v>
      </c>
      <c r="AY79" s="161">
        <v>0</v>
      </c>
      <c r="AZ79" s="161">
        <v>0</v>
      </c>
      <c r="BA79" s="161">
        <v>0</v>
      </c>
      <c r="BB79" s="161">
        <v>0</v>
      </c>
      <c r="BC79" s="161">
        <v>0</v>
      </c>
      <c r="BD79" s="161">
        <v>0</v>
      </c>
      <c r="BE79" s="161">
        <v>0</v>
      </c>
      <c r="BF79" s="161">
        <v>0</v>
      </c>
      <c r="BG79" s="161">
        <v>0</v>
      </c>
      <c r="BH79" s="161">
        <v>0</v>
      </c>
      <c r="BI79" s="161">
        <v>0</v>
      </c>
      <c r="BJ79" s="161">
        <v>35.315382510674723</v>
      </c>
      <c r="BK79" s="161">
        <v>33.58705047187113</v>
      </c>
      <c r="BL79" s="161">
        <v>34.188647023048233</v>
      </c>
      <c r="BM79" s="161">
        <v>31.586232027078001</v>
      </c>
      <c r="BN79" s="161">
        <v>28.510444578533995</v>
      </c>
      <c r="BO79" s="161">
        <v>29.373891251488462</v>
      </c>
      <c r="BP79" s="161">
        <v>25.085945558749128</v>
      </c>
      <c r="BQ79" s="161">
        <v>23.761940417279071</v>
      </c>
      <c r="BR79" s="161">
        <v>21.947927145850741</v>
      </c>
      <c r="BS79" s="161">
        <v>18.613877711390511</v>
      </c>
      <c r="BT79" s="161">
        <v>16.649680623104842</v>
      </c>
      <c r="BU79" s="161">
        <v>14.375119175296318</v>
      </c>
      <c r="BV79" s="161">
        <v>15.312803821070196</v>
      </c>
      <c r="BW79" s="161">
        <v>11.562116486297009</v>
      </c>
      <c r="BX79" s="161">
        <v>16.811675623958692</v>
      </c>
      <c r="BY79" s="161">
        <v>13.260829594237851</v>
      </c>
      <c r="BZ79" s="161">
        <v>11.255170823355304</v>
      </c>
      <c r="CA79" s="161">
        <v>11.446936050663801</v>
      </c>
      <c r="CB79" s="161">
        <v>11.873081295028175</v>
      </c>
      <c r="CC79" s="161">
        <v>11.587394313178418</v>
      </c>
      <c r="CD79" s="161">
        <v>11.919297486728667</v>
      </c>
      <c r="CE79" s="161">
        <v>11.831092108040878</v>
      </c>
      <c r="CF79" s="162">
        <v>11.77639155939662</v>
      </c>
    </row>
    <row r="80" spans="1:84" x14ac:dyDescent="0.35">
      <c r="B80" s="203" t="s">
        <v>451</v>
      </c>
      <c r="AH80" s="161">
        <v>0</v>
      </c>
      <c r="AI80" s="161">
        <v>0</v>
      </c>
      <c r="AJ80" s="161">
        <v>0</v>
      </c>
      <c r="AK80" s="161">
        <v>0</v>
      </c>
      <c r="AL80" s="161">
        <v>0</v>
      </c>
      <c r="AM80" s="161">
        <v>0</v>
      </c>
      <c r="AN80" s="161">
        <v>0</v>
      </c>
      <c r="AO80" s="161">
        <v>0</v>
      </c>
      <c r="AP80" s="161">
        <v>0</v>
      </c>
      <c r="AQ80" s="161">
        <v>0</v>
      </c>
      <c r="AR80" s="161">
        <v>0</v>
      </c>
      <c r="AS80" s="161">
        <v>0</v>
      </c>
      <c r="AT80" s="161">
        <v>0</v>
      </c>
      <c r="AU80" s="161">
        <v>0</v>
      </c>
      <c r="AV80" s="161">
        <v>0</v>
      </c>
      <c r="AW80" s="161">
        <v>0</v>
      </c>
      <c r="AX80" s="161">
        <v>0</v>
      </c>
      <c r="AY80" s="161">
        <v>0</v>
      </c>
      <c r="AZ80" s="161">
        <v>0</v>
      </c>
      <c r="BA80" s="161">
        <v>0</v>
      </c>
      <c r="BB80" s="161">
        <v>0</v>
      </c>
      <c r="BC80" s="161">
        <v>0</v>
      </c>
      <c r="BD80" s="161">
        <v>0</v>
      </c>
      <c r="BE80" s="161">
        <v>0</v>
      </c>
      <c r="BF80" s="161">
        <v>0</v>
      </c>
      <c r="BG80" s="161">
        <v>0</v>
      </c>
      <c r="BH80" s="161">
        <v>0</v>
      </c>
      <c r="BI80" s="161">
        <v>0</v>
      </c>
      <c r="BJ80" s="161">
        <v>36.318253413614777</v>
      </c>
      <c r="BK80" s="161">
        <v>36.385971344527057</v>
      </c>
      <c r="BL80" s="161">
        <v>38.244927178325142</v>
      </c>
      <c r="BM80" s="161">
        <v>36.341148676315555</v>
      </c>
      <c r="BN80" s="161">
        <v>34.012460198952837</v>
      </c>
      <c r="BO80" s="161">
        <v>34.7612424853859</v>
      </c>
      <c r="BP80" s="161">
        <v>34.359423063879142</v>
      </c>
      <c r="BQ80" s="161">
        <v>34.765006423309764</v>
      </c>
      <c r="BR80" s="161">
        <v>35.962170864309535</v>
      </c>
      <c r="BS80" s="161">
        <v>33.254638063060504</v>
      </c>
      <c r="BT80" s="161">
        <v>32.355769382906466</v>
      </c>
      <c r="BU80" s="161">
        <v>31.988563359864099</v>
      </c>
      <c r="BV80" s="161">
        <v>39.087349660474182</v>
      </c>
      <c r="BW80" s="161">
        <v>29.192065360248012</v>
      </c>
      <c r="BX80" s="161">
        <v>53.715287537591948</v>
      </c>
      <c r="BY80" s="161">
        <v>42.369915442953641</v>
      </c>
      <c r="BZ80" s="161">
        <v>37.712792088091604</v>
      </c>
      <c r="CA80" s="161">
        <v>37.307663327915101</v>
      </c>
      <c r="CB80" s="161">
        <v>38.696548810910024</v>
      </c>
      <c r="CC80" s="161">
        <v>37.765442557774193</v>
      </c>
      <c r="CD80" s="161">
        <v>38.847175853170846</v>
      </c>
      <c r="CE80" s="161">
        <v>38.559698352009782</v>
      </c>
      <c r="CF80" s="162">
        <v>38.38141923490457</v>
      </c>
    </row>
    <row r="81" spans="2:84" x14ac:dyDescent="0.35">
      <c r="B81" s="59" t="s">
        <v>287</v>
      </c>
      <c r="AH81" s="161">
        <v>0</v>
      </c>
      <c r="AI81" s="161">
        <v>0</v>
      </c>
      <c r="AJ81" s="161">
        <v>0</v>
      </c>
      <c r="AK81" s="161">
        <v>0</v>
      </c>
      <c r="AL81" s="161">
        <v>0</v>
      </c>
      <c r="AM81" s="161">
        <v>0</v>
      </c>
      <c r="AN81" s="161">
        <v>0</v>
      </c>
      <c r="AO81" s="161">
        <v>0</v>
      </c>
      <c r="AP81" s="161">
        <v>0</v>
      </c>
      <c r="AQ81" s="161">
        <v>0</v>
      </c>
      <c r="AR81" s="161">
        <v>3.3425701582599738</v>
      </c>
      <c r="AS81" s="161">
        <v>26.03161334763216</v>
      </c>
      <c r="AT81" s="161">
        <v>54.64280098358244</v>
      </c>
      <c r="AU81" s="161">
        <v>96.876926946822863</v>
      </c>
      <c r="AV81" s="161">
        <v>177.58555639143145</v>
      </c>
      <c r="AW81" s="161">
        <v>225.34985764144173</v>
      </c>
      <c r="AX81" s="161">
        <v>199.03204085272824</v>
      </c>
      <c r="AY81" s="161">
        <v>199.02204378140866</v>
      </c>
      <c r="AZ81" s="161">
        <v>201.51897051121327</v>
      </c>
      <c r="BA81" s="161">
        <v>198.00537149440953</v>
      </c>
      <c r="BB81" s="161">
        <v>203.62755645931404</v>
      </c>
      <c r="BC81" s="161">
        <v>224.67381161904217</v>
      </c>
      <c r="BD81" s="161">
        <v>234.95681791913103</v>
      </c>
      <c r="BE81" s="161">
        <v>259.62942304156365</v>
      </c>
      <c r="BF81" s="161">
        <v>287.32015060853234</v>
      </c>
      <c r="BG81" s="161">
        <v>315.54488008808545</v>
      </c>
      <c r="BH81" s="161">
        <v>339.29076750465521</v>
      </c>
      <c r="BI81" s="161">
        <v>364.47137785700113</v>
      </c>
      <c r="BJ81" s="161">
        <v>398.29612237739258</v>
      </c>
      <c r="BK81" s="161">
        <v>444.25872900932649</v>
      </c>
      <c r="BL81" s="161">
        <v>470.3948261566477</v>
      </c>
      <c r="BM81" s="161">
        <v>487.16447421054107</v>
      </c>
      <c r="BN81" s="161">
        <v>490.39870220476405</v>
      </c>
      <c r="BO81" s="161">
        <v>449.04070704578231</v>
      </c>
      <c r="BP81" s="161">
        <v>411.23977579704541</v>
      </c>
      <c r="BQ81" s="161">
        <v>379.01370731162518</v>
      </c>
      <c r="BR81" s="161">
        <v>356.15267545390526</v>
      </c>
      <c r="BS81" s="161">
        <v>0</v>
      </c>
      <c r="BT81" s="161">
        <v>0</v>
      </c>
      <c r="BU81" s="161">
        <v>0</v>
      </c>
      <c r="BV81" s="161">
        <v>0</v>
      </c>
      <c r="BW81" s="161">
        <v>0</v>
      </c>
      <c r="BX81" s="161">
        <v>0</v>
      </c>
      <c r="BY81" s="161">
        <v>0</v>
      </c>
      <c r="BZ81" s="161">
        <v>0</v>
      </c>
      <c r="CA81" s="161">
        <v>0</v>
      </c>
      <c r="CB81" s="161">
        <v>0</v>
      </c>
      <c r="CC81" s="161">
        <v>0</v>
      </c>
      <c r="CD81" s="161">
        <v>0</v>
      </c>
      <c r="CE81" s="161">
        <v>0</v>
      </c>
      <c r="CF81" s="162">
        <v>0</v>
      </c>
    </row>
    <row r="82" spans="2:84" x14ac:dyDescent="0.35">
      <c r="B82" s="59" t="s">
        <v>34</v>
      </c>
      <c r="AH82" s="161">
        <v>0</v>
      </c>
      <c r="AI82" s="161">
        <v>0</v>
      </c>
      <c r="AJ82" s="161">
        <v>0</v>
      </c>
      <c r="AK82" s="161">
        <v>0</v>
      </c>
      <c r="AL82" s="161">
        <v>0</v>
      </c>
      <c r="AM82" s="161">
        <v>0</v>
      </c>
      <c r="AN82" s="161">
        <v>0</v>
      </c>
      <c r="AO82" s="161">
        <v>0</v>
      </c>
      <c r="AP82" s="161">
        <v>0</v>
      </c>
      <c r="AQ82" s="161">
        <v>0</v>
      </c>
      <c r="AR82" s="161">
        <v>309.3515911173937</v>
      </c>
      <c r="AS82" s="161">
        <v>225.60246401358597</v>
      </c>
      <c r="AT82" s="161">
        <v>220.2093466349065</v>
      </c>
      <c r="AU82" s="161">
        <v>267.34654863834766</v>
      </c>
      <c r="AV82" s="161">
        <v>261.72924532271577</v>
      </c>
      <c r="AW82" s="161">
        <v>278.98737338345268</v>
      </c>
      <c r="AX82" s="161">
        <v>264.14429655557808</v>
      </c>
      <c r="AY82" s="161">
        <v>261.97533455474019</v>
      </c>
      <c r="AZ82" s="161">
        <v>247.72484283622052</v>
      </c>
      <c r="BA82" s="161">
        <v>236.77162209306292</v>
      </c>
      <c r="BB82" s="161">
        <v>259.01118433703823</v>
      </c>
      <c r="BC82" s="161">
        <v>232.12856705584912</v>
      </c>
      <c r="BD82" s="161">
        <v>224.06603791721295</v>
      </c>
      <c r="BE82" s="161">
        <v>237.39621972779238</v>
      </c>
      <c r="BF82" s="161">
        <v>231.32087448764707</v>
      </c>
      <c r="BG82" s="161">
        <v>258.44904823584397</v>
      </c>
      <c r="BH82" s="161">
        <v>260.54497960489277</v>
      </c>
      <c r="BI82" s="161">
        <v>300.77313973182225</v>
      </c>
      <c r="BJ82" s="161">
        <v>418.50951117343595</v>
      </c>
      <c r="BK82" s="161">
        <v>351.7621894437163</v>
      </c>
      <c r="BL82" s="161">
        <v>314.9200870397047</v>
      </c>
      <c r="BM82" s="161">
        <v>385.62117374903107</v>
      </c>
      <c r="BN82" s="161">
        <v>383.09189873492141</v>
      </c>
      <c r="BO82" s="161">
        <v>174.5067914091558</v>
      </c>
      <c r="BP82" s="161">
        <v>131.04737329430674</v>
      </c>
      <c r="BQ82" s="161">
        <v>11.656549447853505</v>
      </c>
      <c r="BR82" s="161">
        <v>0</v>
      </c>
      <c r="BS82" s="161">
        <v>0</v>
      </c>
      <c r="BT82" s="161">
        <v>0</v>
      </c>
      <c r="BU82" s="161">
        <v>0</v>
      </c>
      <c r="BV82" s="161">
        <v>0</v>
      </c>
      <c r="BW82" s="161">
        <v>0</v>
      </c>
      <c r="BX82" s="161">
        <v>0</v>
      </c>
      <c r="BY82" s="161">
        <v>0</v>
      </c>
      <c r="BZ82" s="161">
        <v>0</v>
      </c>
      <c r="CA82" s="161">
        <v>0</v>
      </c>
      <c r="CB82" s="161">
        <v>0</v>
      </c>
      <c r="CC82" s="161">
        <v>0</v>
      </c>
      <c r="CD82" s="161">
        <v>0</v>
      </c>
      <c r="CE82" s="161">
        <v>0</v>
      </c>
      <c r="CF82" s="162">
        <v>0</v>
      </c>
    </row>
    <row r="83" spans="2:84" x14ac:dyDescent="0.35">
      <c r="B83" s="203" t="s">
        <v>450</v>
      </c>
      <c r="AH83" s="161">
        <v>0</v>
      </c>
      <c r="AI83" s="161">
        <v>0</v>
      </c>
      <c r="AJ83" s="161">
        <v>0</v>
      </c>
      <c r="AK83" s="161">
        <v>0</v>
      </c>
      <c r="AL83" s="161">
        <v>0</v>
      </c>
      <c r="AM83" s="161">
        <v>0</v>
      </c>
      <c r="AN83" s="161">
        <v>0</v>
      </c>
      <c r="AO83" s="161">
        <v>0</v>
      </c>
      <c r="AP83" s="161">
        <v>0</v>
      </c>
      <c r="AQ83" s="161">
        <v>0</v>
      </c>
      <c r="AR83" s="161">
        <v>0</v>
      </c>
      <c r="AS83" s="161">
        <v>0</v>
      </c>
      <c r="AT83" s="161">
        <v>0</v>
      </c>
      <c r="AU83" s="161">
        <v>0</v>
      </c>
      <c r="AV83" s="161">
        <v>0</v>
      </c>
      <c r="AW83" s="161">
        <v>0</v>
      </c>
      <c r="AX83" s="161">
        <v>0</v>
      </c>
      <c r="AY83" s="161">
        <v>0</v>
      </c>
      <c r="AZ83" s="161">
        <v>0</v>
      </c>
      <c r="BA83" s="161">
        <v>0</v>
      </c>
      <c r="BB83" s="161">
        <v>0</v>
      </c>
      <c r="BC83" s="161">
        <v>0</v>
      </c>
      <c r="BD83" s="161">
        <v>0</v>
      </c>
      <c r="BE83" s="161">
        <v>0</v>
      </c>
      <c r="BF83" s="161">
        <v>0</v>
      </c>
      <c r="BG83" s="161">
        <v>0</v>
      </c>
      <c r="BH83" s="161">
        <v>0</v>
      </c>
      <c r="BI83" s="161">
        <v>0</v>
      </c>
      <c r="BJ83" s="161">
        <v>30.644317427982397</v>
      </c>
      <c r="BK83" s="161">
        <v>26.28569504746552</v>
      </c>
      <c r="BL83" s="161">
        <v>21.485644593213998</v>
      </c>
      <c r="BM83" s="161">
        <v>21.915707291128914</v>
      </c>
      <c r="BN83" s="161">
        <v>21.664175669502171</v>
      </c>
      <c r="BO83" s="161">
        <v>13.594626529953825</v>
      </c>
      <c r="BP83" s="161">
        <v>10.880941360221648</v>
      </c>
      <c r="BQ83" s="161">
        <v>0.7460191646626243</v>
      </c>
      <c r="BR83" s="161">
        <v>0</v>
      </c>
      <c r="BS83" s="161">
        <v>0</v>
      </c>
      <c r="BT83" s="161">
        <v>0</v>
      </c>
      <c r="BU83" s="161">
        <v>0</v>
      </c>
      <c r="BV83" s="161">
        <v>0</v>
      </c>
      <c r="BW83" s="161">
        <v>0</v>
      </c>
      <c r="BX83" s="161">
        <v>0</v>
      </c>
      <c r="BY83" s="161">
        <v>0</v>
      </c>
      <c r="BZ83" s="161">
        <v>0</v>
      </c>
      <c r="CA83" s="161">
        <v>0</v>
      </c>
      <c r="CB83" s="161">
        <v>0</v>
      </c>
      <c r="CC83" s="161">
        <v>0</v>
      </c>
      <c r="CD83" s="161">
        <v>0</v>
      </c>
      <c r="CE83" s="161">
        <v>0</v>
      </c>
      <c r="CF83" s="162">
        <v>0</v>
      </c>
    </row>
    <row r="84" spans="2:84" x14ac:dyDescent="0.35">
      <c r="B84" s="203" t="s">
        <v>451</v>
      </c>
      <c r="AH84" s="161">
        <v>0</v>
      </c>
      <c r="AI84" s="161">
        <v>0</v>
      </c>
      <c r="AJ84" s="161">
        <v>0</v>
      </c>
      <c r="AK84" s="161">
        <v>0</v>
      </c>
      <c r="AL84" s="161">
        <v>0</v>
      </c>
      <c r="AM84" s="161">
        <v>0</v>
      </c>
      <c r="AN84" s="161">
        <v>0</v>
      </c>
      <c r="AO84" s="161">
        <v>0</v>
      </c>
      <c r="AP84" s="161">
        <v>0</v>
      </c>
      <c r="AQ84" s="161">
        <v>0</v>
      </c>
      <c r="AR84" s="161">
        <v>0</v>
      </c>
      <c r="AS84" s="161">
        <v>0</v>
      </c>
      <c r="AT84" s="161">
        <v>0</v>
      </c>
      <c r="AU84" s="161">
        <v>0</v>
      </c>
      <c r="AV84" s="161">
        <v>0</v>
      </c>
      <c r="AW84" s="161">
        <v>0</v>
      </c>
      <c r="AX84" s="161">
        <v>0</v>
      </c>
      <c r="AY84" s="161">
        <v>0</v>
      </c>
      <c r="AZ84" s="161">
        <v>0</v>
      </c>
      <c r="BA84" s="161">
        <v>0</v>
      </c>
      <c r="BB84" s="161">
        <v>0</v>
      </c>
      <c r="BC84" s="161">
        <v>0</v>
      </c>
      <c r="BD84" s="161">
        <v>0</v>
      </c>
      <c r="BE84" s="161">
        <v>0</v>
      </c>
      <c r="BF84" s="161">
        <v>0</v>
      </c>
      <c r="BG84" s="161">
        <v>0</v>
      </c>
      <c r="BH84" s="161">
        <v>0</v>
      </c>
      <c r="BI84" s="161">
        <v>0</v>
      </c>
      <c r="BJ84" s="161">
        <v>387.86519374545355</v>
      </c>
      <c r="BK84" s="161">
        <v>325.47649439625076</v>
      </c>
      <c r="BL84" s="161">
        <v>293.43444244649072</v>
      </c>
      <c r="BM84" s="161">
        <v>363.70546645790216</v>
      </c>
      <c r="BN84" s="161">
        <v>361.42772306541934</v>
      </c>
      <c r="BO84" s="161">
        <v>160.91216487920195</v>
      </c>
      <c r="BP84" s="161">
        <v>120.16643193408511</v>
      </c>
      <c r="BQ84" s="161">
        <v>10.91053028319088</v>
      </c>
      <c r="BR84" s="161">
        <v>0</v>
      </c>
      <c r="BS84" s="161">
        <v>0</v>
      </c>
      <c r="BT84" s="161">
        <v>0</v>
      </c>
      <c r="BU84" s="161">
        <v>0</v>
      </c>
      <c r="BV84" s="161">
        <v>0</v>
      </c>
      <c r="BW84" s="161">
        <v>0</v>
      </c>
      <c r="BX84" s="161">
        <v>0</v>
      </c>
      <c r="BY84" s="161">
        <v>0</v>
      </c>
      <c r="BZ84" s="161">
        <v>0</v>
      </c>
      <c r="CA84" s="161">
        <v>0</v>
      </c>
      <c r="CB84" s="161">
        <v>0</v>
      </c>
      <c r="CC84" s="161">
        <v>0</v>
      </c>
      <c r="CD84" s="161">
        <v>0</v>
      </c>
      <c r="CE84" s="161">
        <v>0</v>
      </c>
      <c r="CF84" s="162">
        <v>0</v>
      </c>
    </row>
    <row r="85" spans="2:84" x14ac:dyDescent="0.35">
      <c r="B85" s="59" t="s">
        <v>314</v>
      </c>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v>0</v>
      </c>
      <c r="BT85" s="161">
        <v>0</v>
      </c>
      <c r="BU85" s="161">
        <v>0</v>
      </c>
      <c r="BV85" s="161">
        <v>7.7627620761602385</v>
      </c>
      <c r="BW85" s="161">
        <v>8.706053761863787</v>
      </c>
      <c r="BX85" s="161">
        <v>0.50384755537152592</v>
      </c>
      <c r="BY85" s="161">
        <v>4.5609536176849605</v>
      </c>
      <c r="BZ85" s="161">
        <v>4.0210735015287344</v>
      </c>
      <c r="CA85" s="161">
        <v>2.6984891173801437</v>
      </c>
      <c r="CB85" s="161">
        <v>0.73939169284067818</v>
      </c>
      <c r="CC85" s="161">
        <v>0.99097477193595218</v>
      </c>
      <c r="CD85" s="161">
        <v>1.2688576630369466</v>
      </c>
      <c r="CE85" s="161">
        <v>1.5835270450565546</v>
      </c>
      <c r="CF85" s="162">
        <v>1.6565370284510954</v>
      </c>
    </row>
    <row r="86" spans="2:84" x14ac:dyDescent="0.35">
      <c r="B86" s="59" t="s">
        <v>315</v>
      </c>
      <c r="AH86" s="161">
        <v>0</v>
      </c>
      <c r="AI86" s="161">
        <v>0</v>
      </c>
      <c r="AJ86" s="161">
        <v>0</v>
      </c>
      <c r="AK86" s="161">
        <v>0</v>
      </c>
      <c r="AL86" s="161">
        <v>0</v>
      </c>
      <c r="AM86" s="161">
        <v>0</v>
      </c>
      <c r="AN86" s="161">
        <v>0</v>
      </c>
      <c r="AO86" s="161">
        <v>0</v>
      </c>
      <c r="AP86" s="161">
        <v>0</v>
      </c>
      <c r="AQ86" s="161">
        <v>0</v>
      </c>
      <c r="AR86" s="161">
        <v>0</v>
      </c>
      <c r="AS86" s="161">
        <v>0</v>
      </c>
      <c r="AT86" s="161">
        <v>0</v>
      </c>
      <c r="AU86" s="161">
        <v>0</v>
      </c>
      <c r="AV86" s="161">
        <v>0</v>
      </c>
      <c r="AW86" s="161">
        <v>0</v>
      </c>
      <c r="AX86" s="161">
        <v>0</v>
      </c>
      <c r="AY86" s="161">
        <v>0</v>
      </c>
      <c r="AZ86" s="161">
        <v>0</v>
      </c>
      <c r="BA86" s="161">
        <v>0</v>
      </c>
      <c r="BB86" s="161">
        <v>0</v>
      </c>
      <c r="BC86" s="161">
        <v>0</v>
      </c>
      <c r="BD86" s="161">
        <v>0</v>
      </c>
      <c r="BE86" s="161">
        <v>0</v>
      </c>
      <c r="BF86" s="161">
        <v>0</v>
      </c>
      <c r="BG86" s="161">
        <v>0</v>
      </c>
      <c r="BH86" s="161">
        <v>0</v>
      </c>
      <c r="BI86" s="161">
        <v>0</v>
      </c>
      <c r="BJ86" s="161">
        <v>184.48448999747708</v>
      </c>
      <c r="BK86" s="161">
        <v>184.56567367423094</v>
      </c>
      <c r="BL86" s="161">
        <v>192.94437416565594</v>
      </c>
      <c r="BM86" s="161">
        <v>198.25637444462632</v>
      </c>
      <c r="BN86" s="161">
        <v>183.49326808257345</v>
      </c>
      <c r="BO86" s="161">
        <v>63.420949120455418</v>
      </c>
      <c r="BP86" s="161">
        <v>52.806360084880588</v>
      </c>
      <c r="BQ86" s="161">
        <v>49.26063370784226</v>
      </c>
      <c r="BR86" s="161">
        <v>44.387470572624146</v>
      </c>
      <c r="BS86" s="161">
        <v>39.20406817006721</v>
      </c>
      <c r="BT86" s="161">
        <v>35.498688011835199</v>
      </c>
      <c r="BU86" s="161">
        <v>32.101404672530649</v>
      </c>
      <c r="BV86" s="161">
        <v>30.477194420383292</v>
      </c>
      <c r="BW86" s="161">
        <v>31.078840746163365</v>
      </c>
      <c r="BX86" s="161">
        <v>31.732594173425692</v>
      </c>
      <c r="BY86" s="161">
        <v>29.413727014706406</v>
      </c>
      <c r="BZ86" s="161">
        <v>27.229563876916224</v>
      </c>
      <c r="CA86" s="161">
        <v>23.094041970184968</v>
      </c>
      <c r="CB86" s="161">
        <v>23.843227084767118</v>
      </c>
      <c r="CC86" s="161">
        <v>22.010405143747494</v>
      </c>
      <c r="CD86" s="161">
        <v>20.364190060764201</v>
      </c>
      <c r="CE86" s="161">
        <v>19.802391276638957</v>
      </c>
      <c r="CF86" s="162">
        <v>19.861466700007476</v>
      </c>
    </row>
    <row r="87" spans="2:84" x14ac:dyDescent="0.35">
      <c r="B87" s="203" t="s">
        <v>450</v>
      </c>
      <c r="AH87" s="161">
        <v>0</v>
      </c>
      <c r="AI87" s="161">
        <v>0</v>
      </c>
      <c r="AJ87" s="161">
        <v>0</v>
      </c>
      <c r="AK87" s="161">
        <v>0</v>
      </c>
      <c r="AL87" s="161">
        <v>0</v>
      </c>
      <c r="AM87" s="161">
        <v>0</v>
      </c>
      <c r="AN87" s="161">
        <v>0</v>
      </c>
      <c r="AO87" s="161">
        <v>0</v>
      </c>
      <c r="AP87" s="161">
        <v>0</v>
      </c>
      <c r="AQ87" s="161">
        <v>0</v>
      </c>
      <c r="AR87" s="161">
        <v>0</v>
      </c>
      <c r="AS87" s="161">
        <v>0</v>
      </c>
      <c r="AT87" s="161">
        <v>0</v>
      </c>
      <c r="AU87" s="161">
        <v>0</v>
      </c>
      <c r="AV87" s="161">
        <v>0</v>
      </c>
      <c r="AW87" s="161">
        <v>0</v>
      </c>
      <c r="AX87" s="161">
        <v>0</v>
      </c>
      <c r="AY87" s="161">
        <v>0</v>
      </c>
      <c r="AZ87" s="161">
        <v>0</v>
      </c>
      <c r="BA87" s="161">
        <v>0</v>
      </c>
      <c r="BB87" s="161">
        <v>0</v>
      </c>
      <c r="BC87" s="161">
        <v>0</v>
      </c>
      <c r="BD87" s="161">
        <v>0</v>
      </c>
      <c r="BE87" s="161">
        <v>0</v>
      </c>
      <c r="BF87" s="161">
        <v>0</v>
      </c>
      <c r="BG87" s="161">
        <v>0</v>
      </c>
      <c r="BH87" s="161">
        <v>0</v>
      </c>
      <c r="BI87" s="161">
        <v>0</v>
      </c>
      <c r="BJ87" s="161">
        <v>0.3689689799949542</v>
      </c>
      <c r="BK87" s="161">
        <v>0</v>
      </c>
      <c r="BL87" s="161">
        <v>0</v>
      </c>
      <c r="BM87" s="161">
        <v>0</v>
      </c>
      <c r="BN87" s="161">
        <v>0</v>
      </c>
      <c r="BO87" s="161">
        <v>0</v>
      </c>
      <c r="BP87" s="161">
        <v>0</v>
      </c>
      <c r="BQ87" s="161">
        <v>0</v>
      </c>
      <c r="BR87" s="161">
        <v>0</v>
      </c>
      <c r="BS87" s="161">
        <v>6.5092761124492613E-3</v>
      </c>
      <c r="BT87" s="161">
        <v>9.5467642028390018E-3</v>
      </c>
      <c r="BU87" s="161">
        <v>4.3864650719849891E-3</v>
      </c>
      <c r="BV87" s="161">
        <v>4.9095395949246461E-3</v>
      </c>
      <c r="BW87" s="161">
        <v>5.0662386088787467E-3</v>
      </c>
      <c r="BX87" s="161">
        <v>2.5181101175166974E-3</v>
      </c>
      <c r="BY87" s="161">
        <v>2.3340985985837812E-3</v>
      </c>
      <c r="BZ87" s="161">
        <v>2.399926306795459E-3</v>
      </c>
      <c r="CA87" s="161">
        <v>1.922678136937424E-3</v>
      </c>
      <c r="CB87" s="161">
        <v>1.985051013984487E-3</v>
      </c>
      <c r="CC87" s="161">
        <v>1.8324607190743484E-3</v>
      </c>
      <c r="CD87" s="161">
        <v>1.6954062462005708E-3</v>
      </c>
      <c r="CE87" s="161">
        <v>1.6486340856151629E-3</v>
      </c>
      <c r="CF87" s="162">
        <v>1.6535523682218896E-3</v>
      </c>
    </row>
    <row r="88" spans="2:84" x14ac:dyDescent="0.35">
      <c r="B88" s="203" t="s">
        <v>451</v>
      </c>
      <c r="AH88" s="161">
        <v>0</v>
      </c>
      <c r="AI88" s="161">
        <v>0</v>
      </c>
      <c r="AJ88" s="161">
        <v>0</v>
      </c>
      <c r="AK88" s="161">
        <v>0</v>
      </c>
      <c r="AL88" s="161">
        <v>0</v>
      </c>
      <c r="AM88" s="161">
        <v>0</v>
      </c>
      <c r="AN88" s="161">
        <v>0</v>
      </c>
      <c r="AO88" s="161">
        <v>0</v>
      </c>
      <c r="AP88" s="161">
        <v>0</v>
      </c>
      <c r="AQ88" s="161">
        <v>0</v>
      </c>
      <c r="AR88" s="161">
        <v>0</v>
      </c>
      <c r="AS88" s="161">
        <v>0</v>
      </c>
      <c r="AT88" s="161">
        <v>0</v>
      </c>
      <c r="AU88" s="161">
        <v>0</v>
      </c>
      <c r="AV88" s="161">
        <v>0</v>
      </c>
      <c r="AW88" s="161">
        <v>0</v>
      </c>
      <c r="AX88" s="161">
        <v>0</v>
      </c>
      <c r="AY88" s="161">
        <v>0</v>
      </c>
      <c r="AZ88" s="161">
        <v>0</v>
      </c>
      <c r="BA88" s="161">
        <v>0</v>
      </c>
      <c r="BB88" s="161">
        <v>0</v>
      </c>
      <c r="BC88" s="161">
        <v>0</v>
      </c>
      <c r="BD88" s="161">
        <v>0</v>
      </c>
      <c r="BE88" s="161">
        <v>0</v>
      </c>
      <c r="BF88" s="161">
        <v>0</v>
      </c>
      <c r="BG88" s="161">
        <v>0</v>
      </c>
      <c r="BH88" s="161">
        <v>0</v>
      </c>
      <c r="BI88" s="161">
        <v>0</v>
      </c>
      <c r="BJ88" s="161">
        <v>184.11552101748214</v>
      </c>
      <c r="BK88" s="161">
        <v>184.56567367423094</v>
      </c>
      <c r="BL88" s="161">
        <v>192.94437416565594</v>
      </c>
      <c r="BM88" s="161">
        <v>198.25637444462632</v>
      </c>
      <c r="BN88" s="161">
        <v>183.49326808257345</v>
      </c>
      <c r="BO88" s="161">
        <v>63.420949120455418</v>
      </c>
      <c r="BP88" s="161">
        <v>52.806360084880588</v>
      </c>
      <c r="BQ88" s="161">
        <v>49.26063370784226</v>
      </c>
      <c r="BR88" s="161">
        <v>44.387470572624146</v>
      </c>
      <c r="BS88" s="161">
        <v>39.197558893954763</v>
      </c>
      <c r="BT88" s="161">
        <v>35.489141247632361</v>
      </c>
      <c r="BU88" s="161">
        <v>32.097018207458667</v>
      </c>
      <c r="BV88" s="161">
        <v>30.472284880788369</v>
      </c>
      <c r="BW88" s="161">
        <v>31.073774507554486</v>
      </c>
      <c r="BX88" s="161">
        <v>31.730076063308175</v>
      </c>
      <c r="BY88" s="161">
        <v>29.411392916107822</v>
      </c>
      <c r="BZ88" s="161">
        <v>27.227163950609427</v>
      </c>
      <c r="CA88" s="161">
        <v>23.092119292048029</v>
      </c>
      <c r="CB88" s="161">
        <v>23.841242033753133</v>
      </c>
      <c r="CC88" s="161">
        <v>22.008572683028419</v>
      </c>
      <c r="CD88" s="161">
        <v>20.362494654518002</v>
      </c>
      <c r="CE88" s="161">
        <v>19.800742642553342</v>
      </c>
      <c r="CF88" s="162">
        <v>19.859813147639255</v>
      </c>
    </row>
    <row r="89" spans="2:84" ht="25.5" customHeight="1" x14ac:dyDescent="0.35">
      <c r="B89" s="59" t="s">
        <v>317</v>
      </c>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v>7.7738682376285668</v>
      </c>
      <c r="BR89" s="161">
        <v>73.625520031158317</v>
      </c>
      <c r="BS89" s="161">
        <v>639.05833222803847</v>
      </c>
      <c r="BT89" s="161">
        <v>2018.5204358638307</v>
      </c>
      <c r="BU89" s="161">
        <v>4164.0620667971471</v>
      </c>
      <c r="BV89" s="161">
        <v>9984.610105255535</v>
      </c>
      <c r="BW89" s="161">
        <v>22048.909490313126</v>
      </c>
      <c r="BX89" s="161">
        <v>43576.023403980667</v>
      </c>
      <c r="BY89" s="161">
        <v>46934.58352915349</v>
      </c>
      <c r="BZ89" s="161">
        <v>45041.328091455376</v>
      </c>
      <c r="CA89" s="161">
        <v>52313.321856877148</v>
      </c>
      <c r="CB89" s="161">
        <v>66982.647028810214</v>
      </c>
      <c r="CC89" s="161">
        <v>73301.103547169332</v>
      </c>
      <c r="CD89" s="161">
        <v>75223.200066730904</v>
      </c>
      <c r="CE89" s="161">
        <v>76876.516559121912</v>
      </c>
      <c r="CF89" s="162">
        <v>81438.989922583933</v>
      </c>
    </row>
    <row r="90" spans="2:84" x14ac:dyDescent="0.35">
      <c r="B90" s="59" t="s">
        <v>322</v>
      </c>
      <c r="AH90" s="161">
        <v>0</v>
      </c>
      <c r="AI90" s="161">
        <v>0</v>
      </c>
      <c r="AJ90" s="161">
        <v>0</v>
      </c>
      <c r="AK90" s="161">
        <v>0</v>
      </c>
      <c r="AL90" s="161">
        <v>0</v>
      </c>
      <c r="AM90" s="161">
        <v>0</v>
      </c>
      <c r="AN90" s="161">
        <v>0</v>
      </c>
      <c r="AO90" s="161">
        <v>0</v>
      </c>
      <c r="AP90" s="161">
        <v>0</v>
      </c>
      <c r="AQ90" s="161">
        <v>0</v>
      </c>
      <c r="AR90" s="161">
        <v>88.794393145306131</v>
      </c>
      <c r="AS90" s="161">
        <v>62.132859255698683</v>
      </c>
      <c r="AT90" s="161">
        <v>24.014903442471358</v>
      </c>
      <c r="AU90" s="161">
        <v>8.993302521141878</v>
      </c>
      <c r="AV90" s="161">
        <v>4.5617968881388054</v>
      </c>
      <c r="AW90" s="161">
        <v>2.5981014922505024</v>
      </c>
      <c r="AX90" s="161">
        <v>1.6541310433803873</v>
      </c>
      <c r="AY90" s="161">
        <v>3.019899557392288</v>
      </c>
      <c r="AZ90" s="161">
        <v>0</v>
      </c>
      <c r="BA90" s="161">
        <v>0.41446454667127619</v>
      </c>
      <c r="BB90" s="161">
        <v>0.97403368252978317</v>
      </c>
      <c r="BC90" s="161">
        <v>0.38914648298944132</v>
      </c>
      <c r="BD90" s="161">
        <v>7.810828363233828E-2</v>
      </c>
      <c r="BE90" s="161">
        <v>0.59698167019783077</v>
      </c>
      <c r="BF90" s="161">
        <v>0.58371692878216264</v>
      </c>
      <c r="BG90" s="161">
        <v>0.21194197074897453</v>
      </c>
      <c r="BH90" s="161">
        <v>0.1409559810562997</v>
      </c>
      <c r="BI90" s="161">
        <v>0</v>
      </c>
      <c r="BJ90" s="161">
        <v>0</v>
      </c>
      <c r="BK90" s="161">
        <v>0</v>
      </c>
      <c r="BL90" s="161">
        <v>0</v>
      </c>
      <c r="BM90" s="161">
        <v>0</v>
      </c>
      <c r="BN90" s="161">
        <v>0</v>
      </c>
      <c r="BO90" s="161">
        <v>0</v>
      </c>
      <c r="BP90" s="161">
        <v>0</v>
      </c>
      <c r="BQ90" s="161">
        <v>0</v>
      </c>
      <c r="BR90" s="161">
        <v>0</v>
      </c>
      <c r="BS90" s="161">
        <v>0</v>
      </c>
      <c r="BT90" s="161">
        <v>0</v>
      </c>
      <c r="BU90" s="161">
        <v>0</v>
      </c>
      <c r="BV90" s="161">
        <v>0</v>
      </c>
      <c r="BW90" s="161">
        <v>0</v>
      </c>
      <c r="BX90" s="161">
        <v>0</v>
      </c>
      <c r="BY90" s="161">
        <v>0</v>
      </c>
      <c r="BZ90" s="161">
        <v>0</v>
      </c>
      <c r="CA90" s="161">
        <v>0</v>
      </c>
      <c r="CB90" s="161">
        <v>0</v>
      </c>
      <c r="CC90" s="161">
        <v>0</v>
      </c>
      <c r="CD90" s="161">
        <v>0</v>
      </c>
      <c r="CE90" s="161">
        <v>0</v>
      </c>
      <c r="CF90" s="162">
        <v>0</v>
      </c>
    </row>
    <row r="91" spans="2:84" ht="26.25" customHeight="1" x14ac:dyDescent="0.35">
      <c r="B91" s="106" t="s">
        <v>452</v>
      </c>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266" t="str">
        <f>'Table 3a'!BH91</f>
        <v>Definition change -&gt;</v>
      </c>
      <c r="BI91" s="161"/>
      <c r="BJ91" s="161"/>
      <c r="BK91" s="161"/>
      <c r="BL91" s="266" t="str">
        <f>'Table 3a'!BL91</f>
        <v>Definition change -&gt;</v>
      </c>
      <c r="BM91" s="161"/>
      <c r="BN91" s="161"/>
      <c r="BO91" s="161"/>
      <c r="BP91" s="161"/>
      <c r="BQ91" s="161"/>
      <c r="BR91" s="161"/>
      <c r="BS91" s="161"/>
      <c r="BT91" s="161"/>
      <c r="BU91" s="161"/>
      <c r="BV91" s="161"/>
      <c r="BW91" s="161"/>
      <c r="BX91" s="161"/>
      <c r="BY91" s="161"/>
      <c r="BZ91" s="161"/>
      <c r="CA91" s="161"/>
      <c r="CB91" s="161"/>
      <c r="CC91" s="161"/>
      <c r="CD91" s="161"/>
      <c r="CE91" s="161"/>
      <c r="CF91" s="162"/>
    </row>
    <row r="92" spans="2:84" x14ac:dyDescent="0.35">
      <c r="B92" s="59" t="s">
        <v>453</v>
      </c>
      <c r="AH92" s="161">
        <v>6377.6656723497945</v>
      </c>
      <c r="AI92" s="161">
        <v>6083.5324790509085</v>
      </c>
      <c r="AJ92" s="161">
        <v>6314.9534048853538</v>
      </c>
      <c r="AK92" s="161">
        <v>8114.0998562242203</v>
      </c>
      <c r="AL92" s="161">
        <v>8720.1113831897492</v>
      </c>
      <c r="AM92" s="161">
        <v>9304.4943824492912</v>
      </c>
      <c r="AN92" s="161">
        <v>10133.627160583794</v>
      </c>
      <c r="AO92" s="161">
        <v>10837.918452947062</v>
      </c>
      <c r="AP92" s="161">
        <v>11207.003228018875</v>
      </c>
      <c r="AQ92" s="161">
        <v>11158.507292676199</v>
      </c>
      <c r="AR92" s="161">
        <v>11624.614847611752</v>
      </c>
      <c r="AS92" s="161">
        <v>12205.176295542386</v>
      </c>
      <c r="AT92" s="161">
        <v>12959.279767266691</v>
      </c>
      <c r="AU92" s="161">
        <v>12666.721516549995</v>
      </c>
      <c r="AV92" s="161">
        <v>14911.64521143936</v>
      </c>
      <c r="AW92" s="161">
        <v>16114.785414289056</v>
      </c>
      <c r="AX92" s="161">
        <v>16392.918100974795</v>
      </c>
      <c r="AY92" s="161">
        <v>16174.076022728672</v>
      </c>
      <c r="AZ92" s="161">
        <v>15842.797392659626</v>
      </c>
      <c r="BA92" s="161">
        <v>15916.46764460313</v>
      </c>
      <c r="BB92" s="161">
        <v>15619.91021577655</v>
      </c>
      <c r="BC92" s="161">
        <v>16035.719445432191</v>
      </c>
      <c r="BD92" s="161">
        <v>16920.568646646039</v>
      </c>
      <c r="BE92" s="161">
        <v>17968.899990546608</v>
      </c>
      <c r="BF92" s="161">
        <v>18258.481225427495</v>
      </c>
      <c r="BG92" s="161">
        <v>18196.37790248304</v>
      </c>
      <c r="BH92" s="245">
        <v>20005.38574923242</v>
      </c>
      <c r="BI92" s="161">
        <v>20238.750590616783</v>
      </c>
      <c r="BJ92" s="161">
        <v>21125.407000387491</v>
      </c>
      <c r="BK92" s="161">
        <v>21527.541288801061</v>
      </c>
      <c r="BL92" s="245">
        <v>21309.287897544811</v>
      </c>
      <c r="BM92" s="161">
        <v>22126.020044864083</v>
      </c>
      <c r="BN92" s="161">
        <v>22163.114675731402</v>
      </c>
      <c r="BO92" s="161">
        <v>21506.285955677944</v>
      </c>
      <c r="BP92" s="161">
        <v>20619.037377580149</v>
      </c>
      <c r="BQ92" s="161">
        <v>17201.628272569553</v>
      </c>
      <c r="BR92" s="161">
        <v>16526.095780570318</v>
      </c>
      <c r="BS92" s="161">
        <v>15803.95626793699</v>
      </c>
      <c r="BT92" s="161">
        <v>14822.553557588881</v>
      </c>
      <c r="BU92" s="161">
        <v>14157.315887155957</v>
      </c>
      <c r="BV92" s="161">
        <v>13391.810483649731</v>
      </c>
      <c r="BW92" s="161">
        <v>12897.385312914252</v>
      </c>
      <c r="BX92" s="161">
        <v>12316.97382275876</v>
      </c>
      <c r="BY92" s="161">
        <v>12062.909467697687</v>
      </c>
      <c r="BZ92" s="161">
        <v>11652.59044581496</v>
      </c>
      <c r="CA92" s="161">
        <v>11579.952093071117</v>
      </c>
      <c r="CB92" s="161">
        <v>12497.00801492991</v>
      </c>
      <c r="CC92" s="161">
        <v>12448.190405700858</v>
      </c>
      <c r="CD92" s="161">
        <v>12068.815750919468</v>
      </c>
      <c r="CE92" s="161">
        <v>11380.311047376532</v>
      </c>
      <c r="CF92" s="162">
        <v>11047.668134446314</v>
      </c>
    </row>
    <row r="93" spans="2:84" x14ac:dyDescent="0.35">
      <c r="B93" s="59" t="s">
        <v>445</v>
      </c>
      <c r="AH93" s="161">
        <v>1244.5678109440776</v>
      </c>
      <c r="AI93" s="161">
        <v>1192.2500838340975</v>
      </c>
      <c r="AJ93" s="161">
        <v>1227.9076065054855</v>
      </c>
      <c r="AK93" s="161">
        <v>1466.9655280938496</v>
      </c>
      <c r="AL93" s="161">
        <v>1755.557769166353</v>
      </c>
      <c r="AM93" s="161">
        <v>1961.376404584355</v>
      </c>
      <c r="AN93" s="161">
        <v>2116.4553357523419</v>
      </c>
      <c r="AO93" s="161">
        <v>2349.500387239164</v>
      </c>
      <c r="AP93" s="161">
        <v>2660.9965358966024</v>
      </c>
      <c r="AQ93" s="161">
        <v>2685.3220812237073</v>
      </c>
      <c r="AR93" s="161">
        <v>2820.7228619051202</v>
      </c>
      <c r="AS93" s="161">
        <v>3226.0313389375624</v>
      </c>
      <c r="AT93" s="161">
        <v>3778.9826097434498</v>
      </c>
      <c r="AU93" s="161">
        <v>4447.0519624609096</v>
      </c>
      <c r="AV93" s="161">
        <v>5869.0258973490445</v>
      </c>
      <c r="AW93" s="161">
        <v>7249.9972216163951</v>
      </c>
      <c r="AX93" s="161">
        <v>8538.3823036926842</v>
      </c>
      <c r="AY93" s="161">
        <v>9645.9465063985444</v>
      </c>
      <c r="AZ93" s="161">
        <v>10316.277412566991</v>
      </c>
      <c r="BA93" s="161">
        <v>11012.765712043363</v>
      </c>
      <c r="BB93" s="161">
        <v>11601.006138899953</v>
      </c>
      <c r="BC93" s="161">
        <v>12201.521254959936</v>
      </c>
      <c r="BD93" s="161">
        <v>12997.558944979783</v>
      </c>
      <c r="BE93" s="161">
        <v>13926.288666750443</v>
      </c>
      <c r="BF93" s="161">
        <v>14565.775087170357</v>
      </c>
      <c r="BG93" s="161">
        <v>14788.457020412323</v>
      </c>
      <c r="BH93" s="245">
        <v>14383.286046701929</v>
      </c>
      <c r="BI93" s="161">
        <v>14312.770757949324</v>
      </c>
      <c r="BJ93" s="161">
        <v>14437.6236294303</v>
      </c>
      <c r="BK93" s="161">
        <v>15263.05146222849</v>
      </c>
      <c r="BL93" s="245">
        <v>15789.293213605471</v>
      </c>
      <c r="BM93" s="161">
        <v>17292.69021904677</v>
      </c>
      <c r="BN93" s="161">
        <v>17838.894040163439</v>
      </c>
      <c r="BO93" s="161">
        <v>18421.010213188987</v>
      </c>
      <c r="BP93" s="161">
        <v>19524.447874718888</v>
      </c>
      <c r="BQ93" s="161">
        <v>19070.567611275856</v>
      </c>
      <c r="BR93" s="161">
        <v>21157.965485348272</v>
      </c>
      <c r="BS93" s="161">
        <v>22124.499858599062</v>
      </c>
      <c r="BT93" s="161">
        <v>21783.458803064623</v>
      </c>
      <c r="BU93" s="161">
        <v>21744.229108182502</v>
      </c>
      <c r="BV93" s="161">
        <v>20628.502647051835</v>
      </c>
      <c r="BW93" s="161">
        <v>17997.629431558853</v>
      </c>
      <c r="BX93" s="161">
        <v>16253.478321323011</v>
      </c>
      <c r="BY93" s="161">
        <v>15155.171633111146</v>
      </c>
      <c r="BZ93" s="161">
        <v>13223.711319460075</v>
      </c>
      <c r="CA93" s="161">
        <v>12543.961944434994</v>
      </c>
      <c r="CB93" s="161">
        <v>12230.25952374263</v>
      </c>
      <c r="CC93" s="161">
        <v>10440.105358667468</v>
      </c>
      <c r="CD93" s="161">
        <v>9736.7433298764736</v>
      </c>
      <c r="CE93" s="161">
        <v>8892.552996598406</v>
      </c>
      <c r="CF93" s="162">
        <v>6174.3708305441032</v>
      </c>
    </row>
    <row r="94" spans="2:84" x14ac:dyDescent="0.35">
      <c r="B94" s="59" t="s">
        <v>446</v>
      </c>
      <c r="AH94" s="161">
        <v>3601.4410860441808</v>
      </c>
      <c r="AI94" s="161">
        <v>3349.299726276156</v>
      </c>
      <c r="AJ94" s="161">
        <v>3575.2809113055291</v>
      </c>
      <c r="AK94" s="161">
        <v>4601.5091013699148</v>
      </c>
      <c r="AL94" s="161">
        <v>5653.9088312101549</v>
      </c>
      <c r="AM94" s="161">
        <v>6451.7768627316182</v>
      </c>
      <c r="AN94" s="161">
        <v>6861.7872760863047</v>
      </c>
      <c r="AO94" s="161">
        <v>7552.6088762552517</v>
      </c>
      <c r="AP94" s="161">
        <v>8073.5743222665542</v>
      </c>
      <c r="AQ94" s="161">
        <v>8095.8257109717988</v>
      </c>
      <c r="AR94" s="161">
        <v>7127.0389462784351</v>
      </c>
      <c r="AS94" s="161">
        <v>7451.5949534485453</v>
      </c>
      <c r="AT94" s="161">
        <v>8175.1241296061435</v>
      </c>
      <c r="AU94" s="161">
        <v>9676.4666133439787</v>
      </c>
      <c r="AV94" s="161">
        <v>11721.133206430439</v>
      </c>
      <c r="AW94" s="161">
        <v>13069.039140815639</v>
      </c>
      <c r="AX94" s="161">
        <v>14206.946285574195</v>
      </c>
      <c r="AY94" s="161">
        <v>14951.029512174835</v>
      </c>
      <c r="AZ94" s="161">
        <v>15237.173155221884</v>
      </c>
      <c r="BA94" s="161">
        <v>15192.096715487656</v>
      </c>
      <c r="BB94" s="161">
        <v>15005.868676755656</v>
      </c>
      <c r="BC94" s="161">
        <v>14542.525453305489</v>
      </c>
      <c r="BD94" s="161">
        <v>13165.17308679803</v>
      </c>
      <c r="BE94" s="161">
        <v>13343.308549585605</v>
      </c>
      <c r="BF94" s="161">
        <v>13562.022542946726</v>
      </c>
      <c r="BG94" s="161">
        <v>13987.235627309865</v>
      </c>
      <c r="BH94" s="245">
        <v>13608.401907188416</v>
      </c>
      <c r="BI94" s="161">
        <v>12771.44262526885</v>
      </c>
      <c r="BJ94" s="161">
        <v>12140.829464810311</v>
      </c>
      <c r="BK94" s="161">
        <v>11899.570136799499</v>
      </c>
      <c r="BL94" s="245">
        <v>10103.222261493789</v>
      </c>
      <c r="BM94" s="161">
        <v>9860.0942864766894</v>
      </c>
      <c r="BN94" s="161">
        <v>9038.6074749198306</v>
      </c>
      <c r="BO94" s="161">
        <v>8082.0597976644385</v>
      </c>
      <c r="BP94" s="161">
        <v>7270.4779846599204</v>
      </c>
      <c r="BQ94" s="161">
        <v>5922.4722765252136</v>
      </c>
      <c r="BR94" s="161">
        <v>5367.3436976024122</v>
      </c>
      <c r="BS94" s="161">
        <v>4965.689234385989</v>
      </c>
      <c r="BT94" s="161">
        <v>4437.4859926577183</v>
      </c>
      <c r="BU94" s="161">
        <v>4026.1793322347589</v>
      </c>
      <c r="BV94" s="161">
        <v>3373.1770461945457</v>
      </c>
      <c r="BW94" s="161">
        <v>2243.0884060226731</v>
      </c>
      <c r="BX94" s="161">
        <v>1598.8280988349757</v>
      </c>
      <c r="BY94" s="161">
        <v>1112.6524796639173</v>
      </c>
      <c r="BZ94" s="161">
        <v>867.20668030368461</v>
      </c>
      <c r="CA94" s="161">
        <v>600.12861233284366</v>
      </c>
      <c r="CB94" s="161">
        <v>180.80332393979631</v>
      </c>
      <c r="CC94" s="161">
        <v>0</v>
      </c>
      <c r="CD94" s="161" t="s">
        <v>567</v>
      </c>
      <c r="CE94" s="161">
        <v>0</v>
      </c>
      <c r="CF94" s="162">
        <v>0</v>
      </c>
    </row>
    <row r="95" spans="2:84" x14ac:dyDescent="0.35">
      <c r="B95" s="59" t="s">
        <v>447</v>
      </c>
      <c r="AH95" s="161">
        <v>4501.8816510704428</v>
      </c>
      <c r="AI95" s="161">
        <v>4040.4030618822194</v>
      </c>
      <c r="AJ95" s="161">
        <v>4911.6304260219422</v>
      </c>
      <c r="AK95" s="161">
        <v>8000.7293540662549</v>
      </c>
      <c r="AL95" s="161">
        <v>11777.016903216581</v>
      </c>
      <c r="AM95" s="161">
        <v>14008.35674221563</v>
      </c>
      <c r="AN95" s="161">
        <v>15091.52944479627</v>
      </c>
      <c r="AO95" s="161">
        <v>16122.752657314419</v>
      </c>
      <c r="AP95" s="161">
        <v>16111.178358206935</v>
      </c>
      <c r="AQ95" s="161">
        <v>14356.252669899841</v>
      </c>
      <c r="AR95" s="161">
        <v>10738.204565996008</v>
      </c>
      <c r="AS95" s="161">
        <v>9154.4040094689881</v>
      </c>
      <c r="AT95" s="161">
        <v>9650.177802504928</v>
      </c>
      <c r="AU95" s="161">
        <v>12610.836826534789</v>
      </c>
      <c r="AV95" s="161">
        <v>16260.429499641417</v>
      </c>
      <c r="AW95" s="161">
        <v>16871.114526020814</v>
      </c>
      <c r="AX95" s="161">
        <v>15663.185274422773</v>
      </c>
      <c r="AY95" s="161">
        <v>14317.286225588361</v>
      </c>
      <c r="AZ95" s="161">
        <v>12397.5056611281</v>
      </c>
      <c r="BA95" s="161">
        <v>10034.121841599104</v>
      </c>
      <c r="BB95" s="161">
        <v>8659.4234371404273</v>
      </c>
      <c r="BC95" s="161">
        <v>7639.6089255224369</v>
      </c>
      <c r="BD95" s="161">
        <v>6651.8657713110106</v>
      </c>
      <c r="BE95" s="161">
        <v>5811.891428757177</v>
      </c>
      <c r="BF95" s="161">
        <v>5719.6317539806578</v>
      </c>
      <c r="BG95" s="161">
        <v>5307.0050322193574</v>
      </c>
      <c r="BH95" s="245">
        <v>4965.7236846956548</v>
      </c>
      <c r="BI95" s="161">
        <v>5087.9357368634437</v>
      </c>
      <c r="BJ95" s="161">
        <v>5299.8411885222022</v>
      </c>
      <c r="BK95" s="161">
        <v>5062.6346588110491</v>
      </c>
      <c r="BL95" s="245">
        <v>5911.9276467668578</v>
      </c>
      <c r="BM95" s="161">
        <v>9774.0339227654677</v>
      </c>
      <c r="BN95" s="161">
        <v>10234.257177455838</v>
      </c>
      <c r="BO95" s="161">
        <v>11256.318527548849</v>
      </c>
      <c r="BP95" s="161">
        <v>11866.633598913288</v>
      </c>
      <c r="BQ95" s="161">
        <v>9360.8907684413698</v>
      </c>
      <c r="BR95" s="161">
        <v>6697.0847949374584</v>
      </c>
      <c r="BS95" s="161">
        <v>5103.7724591066008</v>
      </c>
      <c r="BT95" s="161">
        <v>4134.1834028186813</v>
      </c>
      <c r="BU95" s="161">
        <v>3627.5216821711106</v>
      </c>
      <c r="BV95" s="161">
        <v>2760.7952876710583</v>
      </c>
      <c r="BW95" s="161">
        <v>1356.6791048286534</v>
      </c>
      <c r="BX95" s="161">
        <v>922.57324213463255</v>
      </c>
      <c r="BY95" s="161">
        <v>642.40268408966688</v>
      </c>
      <c r="BZ95" s="161">
        <v>419.7587930783003</v>
      </c>
      <c r="CA95" s="161">
        <v>247.44239686568372</v>
      </c>
      <c r="CB95" s="161">
        <v>0</v>
      </c>
      <c r="CC95" s="161">
        <v>0</v>
      </c>
      <c r="CD95" s="161">
        <v>0</v>
      </c>
      <c r="CE95" s="161">
        <v>0</v>
      </c>
      <c r="CF95" s="162">
        <v>0</v>
      </c>
    </row>
    <row r="96" spans="2:84" x14ac:dyDescent="0.35">
      <c r="B96" s="59" t="s">
        <v>448</v>
      </c>
      <c r="AH96" s="161">
        <v>304.95357414392907</v>
      </c>
      <c r="AI96" s="161">
        <v>314.06698430810025</v>
      </c>
      <c r="AJ96" s="161">
        <v>356.59048374165241</v>
      </c>
      <c r="AK96" s="161">
        <v>487.8936257542037</v>
      </c>
      <c r="AL96" s="161">
        <v>632.93459676955672</v>
      </c>
      <c r="AM96" s="161">
        <v>788.11077804992976</v>
      </c>
      <c r="AN96" s="161">
        <v>853.03378649481272</v>
      </c>
      <c r="AO96" s="161">
        <v>852.55917573157296</v>
      </c>
      <c r="AP96" s="161">
        <v>991.00073709614924</v>
      </c>
      <c r="AQ96" s="161">
        <v>1149.3769982596548</v>
      </c>
      <c r="AR96" s="161">
        <v>2032.5575583637799</v>
      </c>
      <c r="AS96" s="161">
        <v>2091.2694803504928</v>
      </c>
      <c r="AT96" s="161">
        <v>2681.4383526800762</v>
      </c>
      <c r="AU96" s="161">
        <v>2991.0166207579359</v>
      </c>
      <c r="AV96" s="161">
        <v>3233.0038798499031</v>
      </c>
      <c r="AW96" s="161">
        <v>3800.3599592391179</v>
      </c>
      <c r="AX96" s="161">
        <v>4373.6645704615439</v>
      </c>
      <c r="AY96" s="161">
        <v>5120.5866539098552</v>
      </c>
      <c r="AZ96" s="161">
        <v>5508.0813442167555</v>
      </c>
      <c r="BA96" s="161">
        <v>5785.7831088374933</v>
      </c>
      <c r="BB96" s="161">
        <v>5473.5262478684053</v>
      </c>
      <c r="BC96" s="161">
        <v>4350.462308241048</v>
      </c>
      <c r="BD96" s="161">
        <v>2511.4617271723582</v>
      </c>
      <c r="BE96" s="161">
        <v>2480.8646368228642</v>
      </c>
      <c r="BF96" s="161">
        <v>2501.7104659602219</v>
      </c>
      <c r="BG96" s="161">
        <v>2834.1306799641952</v>
      </c>
      <c r="BH96" s="245">
        <v>3256.6467587801785</v>
      </c>
      <c r="BI96" s="161">
        <v>3340.572864867077</v>
      </c>
      <c r="BJ96" s="161">
        <v>3829.599629332366</v>
      </c>
      <c r="BK96" s="161">
        <v>4017.9663029578419</v>
      </c>
      <c r="BL96" s="245">
        <v>6187.5106783260871</v>
      </c>
      <c r="BM96" s="161">
        <v>7638.882348569392</v>
      </c>
      <c r="BN96" s="161">
        <v>9083.5161394565512</v>
      </c>
      <c r="BO96" s="161">
        <v>9527.6233329938041</v>
      </c>
      <c r="BP96" s="161">
        <v>10255.790554750925</v>
      </c>
      <c r="BQ96" s="161">
        <v>9675.3253439750661</v>
      </c>
      <c r="BR96" s="161">
        <v>10218.192345020174</v>
      </c>
      <c r="BS96" s="161">
        <v>10411.20209034258</v>
      </c>
      <c r="BT96" s="161">
        <v>9930.8165548542838</v>
      </c>
      <c r="BU96" s="161">
        <v>9373.6849670553347</v>
      </c>
      <c r="BV96" s="161">
        <v>8501.5082616116524</v>
      </c>
      <c r="BW96" s="161">
        <v>7421.1507145869564</v>
      </c>
      <c r="BX96" s="161">
        <v>6595.6124976091442</v>
      </c>
      <c r="BY96" s="161">
        <v>5915.7732573942858</v>
      </c>
      <c r="BZ96" s="161">
        <v>5511.2133663190552</v>
      </c>
      <c r="CA96" s="161">
        <v>4893.88366911303</v>
      </c>
      <c r="CB96" s="161">
        <v>3321.6026820933198</v>
      </c>
      <c r="CC96" s="161">
        <v>1724.37019037242</v>
      </c>
      <c r="CD96" s="161">
        <v>1849.6144423166852</v>
      </c>
      <c r="CE96" s="161">
        <v>1911.9018317179307</v>
      </c>
      <c r="CF96" s="162">
        <v>1982.8692398261519</v>
      </c>
    </row>
    <row r="97" spans="1:84" ht="24.75" customHeight="1" x14ac:dyDescent="0.35">
      <c r="B97" s="59" t="s">
        <v>454</v>
      </c>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v>7.7738682376285668</v>
      </c>
      <c r="BR97" s="161">
        <v>73.625520031158317</v>
      </c>
      <c r="BS97" s="161">
        <v>639.05833222803847</v>
      </c>
      <c r="BT97" s="161">
        <v>2018.5204358638307</v>
      </c>
      <c r="BU97" s="161">
        <v>4164.0620667971471</v>
      </c>
      <c r="BV97" s="161">
        <v>9984.610105255535</v>
      </c>
      <c r="BW97" s="161">
        <v>22048.909490313126</v>
      </c>
      <c r="BX97" s="161">
        <v>43576.023403980667</v>
      </c>
      <c r="BY97" s="161">
        <v>46934.58352915349</v>
      </c>
      <c r="BZ97" s="161">
        <v>45041.328091455376</v>
      </c>
      <c r="CA97" s="161">
        <v>52313.321856877148</v>
      </c>
      <c r="CB97" s="161">
        <v>66982.647028810214</v>
      </c>
      <c r="CC97" s="161">
        <v>73301.103547169332</v>
      </c>
      <c r="CD97" s="161">
        <v>75223.200066730904</v>
      </c>
      <c r="CE97" s="161">
        <v>76876.516559121912</v>
      </c>
      <c r="CF97" s="162">
        <v>81438.989922583933</v>
      </c>
    </row>
    <row r="98" spans="1:84" ht="26.25" customHeight="1" x14ac:dyDescent="0.35">
      <c r="B98" s="61" t="s">
        <v>449</v>
      </c>
      <c r="AH98" s="161">
        <v>6377.6656723497945</v>
      </c>
      <c r="AI98" s="161">
        <v>6083.5324790509085</v>
      </c>
      <c r="AJ98" s="161">
        <v>6314.9534048853538</v>
      </c>
      <c r="AK98" s="161">
        <v>8114.0998562242203</v>
      </c>
      <c r="AL98" s="161">
        <v>8720.1113831897492</v>
      </c>
      <c r="AM98" s="161">
        <v>9304.4943824492912</v>
      </c>
      <c r="AN98" s="161">
        <v>10133.627160583794</v>
      </c>
      <c r="AO98" s="161">
        <v>10837.918452947062</v>
      </c>
      <c r="AP98" s="161">
        <v>11207.003228018875</v>
      </c>
      <c r="AQ98" s="161">
        <v>11158.507292676199</v>
      </c>
      <c r="AR98" s="161">
        <v>11624.614847611752</v>
      </c>
      <c r="AS98" s="161">
        <v>12205.176295542386</v>
      </c>
      <c r="AT98" s="161">
        <v>12959.279767266691</v>
      </c>
      <c r="AU98" s="161">
        <v>12666.721516549995</v>
      </c>
      <c r="AV98" s="161">
        <v>14911.64521143936</v>
      </c>
      <c r="AW98" s="161">
        <v>16114.785414289056</v>
      </c>
      <c r="AX98" s="161">
        <v>16392.918100974795</v>
      </c>
      <c r="AY98" s="161">
        <v>16174.076022728672</v>
      </c>
      <c r="AZ98" s="161">
        <v>15842.797392659626</v>
      </c>
      <c r="BA98" s="161">
        <v>15916.46764460313</v>
      </c>
      <c r="BB98" s="161">
        <v>15619.91021577655</v>
      </c>
      <c r="BC98" s="161">
        <v>16035.719445432191</v>
      </c>
      <c r="BD98" s="161">
        <v>16920.568646646039</v>
      </c>
      <c r="BE98" s="161">
        <v>17968.899990546608</v>
      </c>
      <c r="BF98" s="161">
        <v>18258.481225427495</v>
      </c>
      <c r="BG98" s="161">
        <v>18196.37790248304</v>
      </c>
      <c r="BH98" s="161">
        <v>20005.38574923242</v>
      </c>
      <c r="BI98" s="161">
        <v>20238.750590616783</v>
      </c>
      <c r="BJ98" s="161">
        <v>21164.755323364752</v>
      </c>
      <c r="BK98" s="161">
        <v>21565.297386819064</v>
      </c>
      <c r="BL98" s="161">
        <v>22515.053755916477</v>
      </c>
      <c r="BM98" s="161">
        <v>23369.11944466121</v>
      </c>
      <c r="BN98" s="161">
        <v>23503.569839223175</v>
      </c>
      <c r="BO98" s="161">
        <v>22908.120714071058</v>
      </c>
      <c r="BP98" s="161">
        <v>21893.24129074021</v>
      </c>
      <c r="BQ98" s="161">
        <v>18061.35105972732</v>
      </c>
      <c r="BR98" s="161">
        <v>17277.988917773098</v>
      </c>
      <c r="BS98" s="161">
        <v>16432.499382158872</v>
      </c>
      <c r="BT98" s="161">
        <v>15286.94178666713</v>
      </c>
      <c r="BU98" s="161">
        <v>14439.440313109113</v>
      </c>
      <c r="BV98" s="161">
        <v>13517.494226261682</v>
      </c>
      <c r="BW98" s="161">
        <v>13000.951877254556</v>
      </c>
      <c r="BX98" s="161">
        <v>12380.418480154878</v>
      </c>
      <c r="BY98" s="161">
        <v>12085.022608785515</v>
      </c>
      <c r="BZ98" s="161">
        <v>11690.562665567168</v>
      </c>
      <c r="CA98" s="161">
        <v>11667.50365355135</v>
      </c>
      <c r="CB98" s="161">
        <v>12564.807912610038</v>
      </c>
      <c r="CC98" s="161">
        <v>12512.658055831062</v>
      </c>
      <c r="CD98" s="161">
        <v>12148.669971953261</v>
      </c>
      <c r="CE98" s="161">
        <v>11457.755871626603</v>
      </c>
      <c r="CF98" s="162">
        <v>11114.431667976181</v>
      </c>
    </row>
    <row r="99" spans="1:84" x14ac:dyDescent="0.35">
      <c r="B99" s="61" t="s">
        <v>426</v>
      </c>
      <c r="AH99" s="161">
        <v>9652.8441222026304</v>
      </c>
      <c r="AI99" s="161">
        <v>8896.0198563005742</v>
      </c>
      <c r="AJ99" s="161">
        <v>10071.40942757461</v>
      </c>
      <c r="AK99" s="161">
        <v>14557.097609284223</v>
      </c>
      <c r="AL99" s="161">
        <v>19819.418100362647</v>
      </c>
      <c r="AM99" s="161">
        <v>23209.620787581534</v>
      </c>
      <c r="AN99" s="161">
        <v>24922.805843129729</v>
      </c>
      <c r="AO99" s="161">
        <v>26877.421096540409</v>
      </c>
      <c r="AP99" s="161">
        <v>27836.749953466242</v>
      </c>
      <c r="AQ99" s="161">
        <v>26286.777460355006</v>
      </c>
      <c r="AR99" s="161">
        <v>22718.523932543343</v>
      </c>
      <c r="AS99" s="161">
        <v>21923.299782205591</v>
      </c>
      <c r="AT99" s="161">
        <v>24285.722894534596</v>
      </c>
      <c r="AU99" s="161">
        <v>29725.372023097618</v>
      </c>
      <c r="AV99" s="161">
        <v>37083.592483270811</v>
      </c>
      <c r="AW99" s="161">
        <v>40990.510847691978</v>
      </c>
      <c r="AX99" s="161">
        <v>42782.178434151188</v>
      </c>
      <c r="AY99" s="161">
        <v>44034.848898071599</v>
      </c>
      <c r="AZ99" s="161">
        <v>43459.037573133734</v>
      </c>
      <c r="BA99" s="161">
        <v>42024.767377967619</v>
      </c>
      <c r="BB99" s="161">
        <v>40739.824500664436</v>
      </c>
      <c r="BC99" s="161">
        <v>38734.117942028919</v>
      </c>
      <c r="BD99" s="161">
        <v>35326.059530261184</v>
      </c>
      <c r="BE99" s="161">
        <v>35562.35328191609</v>
      </c>
      <c r="BF99" s="161">
        <v>36349.13985005796</v>
      </c>
      <c r="BG99" s="161">
        <v>36916.828359905739</v>
      </c>
      <c r="BH99" s="161">
        <v>36214.058397366178</v>
      </c>
      <c r="BI99" s="161">
        <v>35512.721984948694</v>
      </c>
      <c r="BJ99" s="161">
        <v>35929.941239226748</v>
      </c>
      <c r="BK99" s="161">
        <v>36465.988834667362</v>
      </c>
      <c r="BL99" s="161">
        <v>36786.187941820543</v>
      </c>
      <c r="BM99" s="161">
        <v>43322.601377061183</v>
      </c>
      <c r="BN99" s="161">
        <v>44854.819668503871</v>
      </c>
      <c r="BO99" s="161">
        <v>45885.177113002967</v>
      </c>
      <c r="BP99" s="161">
        <v>47643.146099882957</v>
      </c>
      <c r="BQ99" s="161">
        <v>43177.30708129736</v>
      </c>
      <c r="BR99" s="161">
        <v>42762.318705736696</v>
      </c>
      <c r="BS99" s="161">
        <v>42615.678860440399</v>
      </c>
      <c r="BT99" s="161">
        <v>41840.076960180879</v>
      </c>
      <c r="BU99" s="161">
        <v>42653.552730487696</v>
      </c>
      <c r="BV99" s="161">
        <v>45122.909605172674</v>
      </c>
      <c r="BW99" s="161">
        <v>50963.890582969951</v>
      </c>
      <c r="BX99" s="161">
        <v>68883.070906486319</v>
      </c>
      <c r="BY99" s="161">
        <v>69738.470442324673</v>
      </c>
      <c r="BZ99" s="161">
        <v>65025.246030864277</v>
      </c>
      <c r="CA99" s="161">
        <v>70511.186919143453</v>
      </c>
      <c r="CB99" s="161">
        <v>82743.482932025785</v>
      </c>
      <c r="CC99" s="161">
        <v>85401.111446079027</v>
      </c>
      <c r="CD99" s="161">
        <v>86729.703617890249</v>
      </c>
      <c r="CE99" s="161">
        <v>87603.526563188192</v>
      </c>
      <c r="CF99" s="162">
        <v>89529.466459424337</v>
      </c>
    </row>
    <row r="100" spans="1:84" s="106" customFormat="1" x14ac:dyDescent="0.35">
      <c r="A100" s="173"/>
      <c r="B100" s="106" t="s">
        <v>214</v>
      </c>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43">
        <f>AH99+AH98</f>
        <v>16030.509794552425</v>
      </c>
      <c r="AI100" s="43">
        <f t="shared" ref="AI100:CF100" si="0">AI99+AI98</f>
        <v>14979.552335351484</v>
      </c>
      <c r="AJ100" s="43">
        <f t="shared" si="0"/>
        <v>16386.362832459963</v>
      </c>
      <c r="AK100" s="43">
        <f t="shared" si="0"/>
        <v>22671.197465508441</v>
      </c>
      <c r="AL100" s="43">
        <f t="shared" si="0"/>
        <v>28539.529483552396</v>
      </c>
      <c r="AM100" s="43">
        <f t="shared" si="0"/>
        <v>32514.115170030826</v>
      </c>
      <c r="AN100" s="43">
        <f t="shared" si="0"/>
        <v>35056.433003713522</v>
      </c>
      <c r="AO100" s="43">
        <f t="shared" si="0"/>
        <v>37715.339549487471</v>
      </c>
      <c r="AP100" s="43">
        <f t="shared" si="0"/>
        <v>39043.753181485117</v>
      </c>
      <c r="AQ100" s="43">
        <f t="shared" si="0"/>
        <v>37445.284753031206</v>
      </c>
      <c r="AR100" s="43">
        <f t="shared" si="0"/>
        <v>34343.138780155095</v>
      </c>
      <c r="AS100" s="43">
        <f t="shared" si="0"/>
        <v>34128.476077747975</v>
      </c>
      <c r="AT100" s="43">
        <f t="shared" si="0"/>
        <v>37245.002661801285</v>
      </c>
      <c r="AU100" s="43">
        <f t="shared" si="0"/>
        <v>42392.093539647612</v>
      </c>
      <c r="AV100" s="43">
        <f t="shared" si="0"/>
        <v>51995.237694710173</v>
      </c>
      <c r="AW100" s="43">
        <f t="shared" si="0"/>
        <v>57105.296261981035</v>
      </c>
      <c r="AX100" s="43">
        <f t="shared" si="0"/>
        <v>59175.09653512598</v>
      </c>
      <c r="AY100" s="43">
        <f t="shared" si="0"/>
        <v>60208.924920800273</v>
      </c>
      <c r="AZ100" s="43">
        <f t="shared" si="0"/>
        <v>59301.834965793358</v>
      </c>
      <c r="BA100" s="43">
        <f t="shared" si="0"/>
        <v>57941.235022570749</v>
      </c>
      <c r="BB100" s="43">
        <f t="shared" si="0"/>
        <v>56359.734716440988</v>
      </c>
      <c r="BC100" s="43">
        <f t="shared" si="0"/>
        <v>54769.837387461113</v>
      </c>
      <c r="BD100" s="43">
        <f t="shared" si="0"/>
        <v>52246.628176907223</v>
      </c>
      <c r="BE100" s="43">
        <f t="shared" si="0"/>
        <v>53531.253272462694</v>
      </c>
      <c r="BF100" s="43">
        <f t="shared" si="0"/>
        <v>54607.621075485455</v>
      </c>
      <c r="BG100" s="43">
        <f t="shared" si="0"/>
        <v>55113.206262388776</v>
      </c>
      <c r="BH100" s="43">
        <f t="shared" si="0"/>
        <v>56219.444146598602</v>
      </c>
      <c r="BI100" s="43">
        <f t="shared" si="0"/>
        <v>55751.47257556548</v>
      </c>
      <c r="BJ100" s="43">
        <f t="shared" si="0"/>
        <v>57094.696562591504</v>
      </c>
      <c r="BK100" s="43">
        <f t="shared" si="0"/>
        <v>58031.286221486429</v>
      </c>
      <c r="BL100" s="43">
        <f t="shared" si="0"/>
        <v>59301.241697737016</v>
      </c>
      <c r="BM100" s="43">
        <f t="shared" si="0"/>
        <v>66691.720821722396</v>
      </c>
      <c r="BN100" s="43">
        <f t="shared" si="0"/>
        <v>68358.389507727043</v>
      </c>
      <c r="BO100" s="43">
        <f t="shared" si="0"/>
        <v>68793.297827074028</v>
      </c>
      <c r="BP100" s="43">
        <f t="shared" si="0"/>
        <v>69536.38739062316</v>
      </c>
      <c r="BQ100" s="43">
        <f t="shared" si="0"/>
        <v>61238.65814102468</v>
      </c>
      <c r="BR100" s="43">
        <f t="shared" si="0"/>
        <v>60040.307623509798</v>
      </c>
      <c r="BS100" s="43">
        <f t="shared" si="0"/>
        <v>59048.178242599271</v>
      </c>
      <c r="BT100" s="43">
        <f t="shared" si="0"/>
        <v>57127.018746848007</v>
      </c>
      <c r="BU100" s="43">
        <f t="shared" si="0"/>
        <v>57092.993043596813</v>
      </c>
      <c r="BV100" s="43">
        <f t="shared" si="0"/>
        <v>58640.403831434356</v>
      </c>
      <c r="BW100" s="43">
        <f t="shared" si="0"/>
        <v>63964.842460224507</v>
      </c>
      <c r="BX100" s="43">
        <f t="shared" si="0"/>
        <v>81263.489386641202</v>
      </c>
      <c r="BY100" s="43">
        <f t="shared" si="0"/>
        <v>81823.493051110185</v>
      </c>
      <c r="BZ100" s="43">
        <f t="shared" si="0"/>
        <v>76715.808696431443</v>
      </c>
      <c r="CA100" s="43">
        <f t="shared" si="0"/>
        <v>82178.690572694803</v>
      </c>
      <c r="CB100" s="43">
        <f t="shared" si="0"/>
        <v>95308.29084463582</v>
      </c>
      <c r="CC100" s="43">
        <f t="shared" si="0"/>
        <v>97913.769501910094</v>
      </c>
      <c r="CD100" s="43">
        <f t="shared" si="0"/>
        <v>98878.373589843512</v>
      </c>
      <c r="CE100" s="43">
        <f t="shared" si="0"/>
        <v>99061.282434814799</v>
      </c>
      <c r="CF100" s="44">
        <f t="shared" si="0"/>
        <v>100643.89812740052</v>
      </c>
    </row>
    <row r="101" spans="1:84" ht="26.25" customHeight="1" x14ac:dyDescent="0.35">
      <c r="B101" s="106" t="s">
        <v>455</v>
      </c>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266" t="str">
        <f>'Table 3a'!BH101</f>
        <v>Definition change -&gt;</v>
      </c>
      <c r="BI101" s="161"/>
      <c r="BJ101" s="161"/>
      <c r="BK101" s="161"/>
      <c r="BL101" s="266" t="str">
        <f>'Table 3a'!BL101</f>
        <v>Definition change -&gt;</v>
      </c>
      <c r="BM101" s="161"/>
      <c r="BN101" s="161"/>
      <c r="BO101" s="161"/>
      <c r="BP101" s="161"/>
      <c r="BQ101" s="161"/>
      <c r="BR101" s="161"/>
      <c r="BS101" s="161"/>
      <c r="BT101" s="161"/>
      <c r="BU101" s="161"/>
      <c r="BV101" s="161"/>
      <c r="BW101" s="161"/>
      <c r="BX101" s="161"/>
      <c r="BY101" s="161"/>
      <c r="BZ101" s="161"/>
      <c r="CA101" s="161"/>
      <c r="CB101" s="161"/>
      <c r="CC101" s="161"/>
      <c r="CD101" s="161"/>
      <c r="CE101" s="161"/>
      <c r="CF101" s="162"/>
    </row>
    <row r="102" spans="1:84" x14ac:dyDescent="0.35">
      <c r="B102" s="59" t="s">
        <v>453</v>
      </c>
      <c r="AH102" s="161">
        <v>5235.1441348204989</v>
      </c>
      <c r="AI102" s="161">
        <v>4920.4238753930995</v>
      </c>
      <c r="AJ102" s="161">
        <v>4987.266360705341</v>
      </c>
      <c r="AK102" s="161">
        <v>6344.9743966556371</v>
      </c>
      <c r="AL102" s="161">
        <v>6673.6788427859847</v>
      </c>
      <c r="AM102" s="161">
        <v>6940.1375781522775</v>
      </c>
      <c r="AN102" s="161">
        <v>7428.751465026312</v>
      </c>
      <c r="AO102" s="161">
        <v>7716.9672292095265</v>
      </c>
      <c r="AP102" s="161">
        <v>7627.7871044386548</v>
      </c>
      <c r="AQ102" s="161">
        <v>7291.9166217666188</v>
      </c>
      <c r="AR102" s="161">
        <v>7754.8481831570571</v>
      </c>
      <c r="AS102" s="161">
        <v>7754.3279200827974</v>
      </c>
      <c r="AT102" s="161">
        <v>8030.7324123225826</v>
      </c>
      <c r="AU102" s="161">
        <v>8469.9179992444951</v>
      </c>
      <c r="AV102" s="161">
        <v>10162.14548367733</v>
      </c>
      <c r="AW102" s="161">
        <v>10764.237320522521</v>
      </c>
      <c r="AX102" s="161">
        <v>11049.144785856004</v>
      </c>
      <c r="AY102" s="161">
        <v>11340.531841345553</v>
      </c>
      <c r="AZ102" s="161">
        <v>11224.919647798542</v>
      </c>
      <c r="BA102" s="161">
        <v>11438.184347111935</v>
      </c>
      <c r="BB102" s="161">
        <v>11331.853067109319</v>
      </c>
      <c r="BC102" s="161">
        <v>11854.665153994745</v>
      </c>
      <c r="BD102" s="161">
        <v>12712.802666808844</v>
      </c>
      <c r="BE102" s="161">
        <v>13646.236707999642</v>
      </c>
      <c r="BF102" s="161">
        <v>14644.096603414406</v>
      </c>
      <c r="BG102" s="161">
        <v>15032.200375814416</v>
      </c>
      <c r="BH102" s="245">
        <v>17042.835562010368</v>
      </c>
      <c r="BI102" s="161">
        <v>17331.828968785245</v>
      </c>
      <c r="BJ102" s="161">
        <v>18047.372438941489</v>
      </c>
      <c r="BK102" s="161">
        <v>18458.299787507898</v>
      </c>
      <c r="BL102" s="245">
        <v>18484.210372347799</v>
      </c>
      <c r="BM102" s="161">
        <v>19259.890933248935</v>
      </c>
      <c r="BN102" s="161">
        <v>19312.534370569563</v>
      </c>
      <c r="BO102" s="161">
        <v>18774.965631016552</v>
      </c>
      <c r="BP102" s="161">
        <v>18020.436947999104</v>
      </c>
      <c r="BQ102" s="161">
        <v>17201.628272569553</v>
      </c>
      <c r="BR102" s="161">
        <v>16526.095780570318</v>
      </c>
      <c r="BS102" s="161">
        <v>15803.95626793699</v>
      </c>
      <c r="BT102" s="161">
        <v>14822.553557588881</v>
      </c>
      <c r="BU102" s="161">
        <v>14157.315887155957</v>
      </c>
      <c r="BV102" s="161">
        <v>13391.810483649731</v>
      </c>
      <c r="BW102" s="161">
        <v>12897.385312914252</v>
      </c>
      <c r="BX102" s="161">
        <v>12316.97382275876</v>
      </c>
      <c r="BY102" s="161">
        <v>12062.909467697687</v>
      </c>
      <c r="BZ102" s="161">
        <v>11652.59044581496</v>
      </c>
      <c r="CA102" s="161">
        <v>11579.952093071117</v>
      </c>
      <c r="CB102" s="161">
        <v>12497.00801492991</v>
      </c>
      <c r="CC102" s="161">
        <v>12448.190405700858</v>
      </c>
      <c r="CD102" s="161">
        <v>12068.815750919468</v>
      </c>
      <c r="CE102" s="161">
        <v>11380.311047376532</v>
      </c>
      <c r="CF102" s="162">
        <v>11047.668134446314</v>
      </c>
    </row>
    <row r="103" spans="1:84" x14ac:dyDescent="0.35">
      <c r="B103" s="59" t="s">
        <v>445</v>
      </c>
      <c r="AH103" s="161">
        <v>1036.0641822354823</v>
      </c>
      <c r="AI103" s="161">
        <v>977.83663522061465</v>
      </c>
      <c r="AJ103" s="161">
        <v>989.98999498844671</v>
      </c>
      <c r="AK103" s="161">
        <v>1157.1994614089283</v>
      </c>
      <c r="AL103" s="161">
        <v>1400.0091920868824</v>
      </c>
      <c r="AM103" s="161">
        <v>1524.337885636771</v>
      </c>
      <c r="AN103" s="161">
        <v>1600.2146222872314</v>
      </c>
      <c r="AO103" s="161">
        <v>1723.2302933929914</v>
      </c>
      <c r="AP103" s="161">
        <v>1912.4854383359498</v>
      </c>
      <c r="AQ103" s="161">
        <v>1849.020586194903</v>
      </c>
      <c r="AR103" s="161">
        <v>1965.8959180395238</v>
      </c>
      <c r="AS103" s="161">
        <v>2149.8285214971679</v>
      </c>
      <c r="AT103" s="161">
        <v>2551.3799565209115</v>
      </c>
      <c r="AU103" s="161">
        <v>3060.507375161355</v>
      </c>
      <c r="AV103" s="161">
        <v>4060.3662501500417</v>
      </c>
      <c r="AW103" s="161">
        <v>5057.4873332893221</v>
      </c>
      <c r="AX103" s="161">
        <v>6317.5047570880997</v>
      </c>
      <c r="AY103" s="161">
        <v>7297.3575841921656</v>
      </c>
      <c r="AZ103" s="161">
        <v>7860.7838495856404</v>
      </c>
      <c r="BA103" s="161">
        <v>8395.2543116738325</v>
      </c>
      <c r="BB103" s="161">
        <v>8881.1605360598678</v>
      </c>
      <c r="BC103" s="161">
        <v>9313.1139946446438</v>
      </c>
      <c r="BD103" s="161">
        <v>9892.1940114790741</v>
      </c>
      <c r="BE103" s="161">
        <v>10559.151753695838</v>
      </c>
      <c r="BF103" s="161">
        <v>11533.200612890807</v>
      </c>
      <c r="BG103" s="161">
        <v>11655.26047623454</v>
      </c>
      <c r="BH103" s="245">
        <v>11592.895915635527</v>
      </c>
      <c r="BI103" s="161">
        <v>11706.071742791521</v>
      </c>
      <c r="BJ103" s="161">
        <v>12074.959991797314</v>
      </c>
      <c r="BK103" s="161">
        <v>12956.137421257105</v>
      </c>
      <c r="BL103" s="245">
        <v>13428.112835125854</v>
      </c>
      <c r="BM103" s="161">
        <v>14972.017868737708</v>
      </c>
      <c r="BN103" s="161">
        <v>15540.793247508982</v>
      </c>
      <c r="BO103" s="161">
        <v>16247.001633525764</v>
      </c>
      <c r="BP103" s="161">
        <v>17507.253544344494</v>
      </c>
      <c r="BQ103" s="161">
        <v>18664.264686863633</v>
      </c>
      <c r="BR103" s="161">
        <v>20793.757223904082</v>
      </c>
      <c r="BS103" s="161">
        <v>22121.824998032578</v>
      </c>
      <c r="BT103" s="161">
        <v>21782.7920772377</v>
      </c>
      <c r="BU103" s="161">
        <v>21744.229108182502</v>
      </c>
      <c r="BV103" s="161">
        <v>20628.502647051835</v>
      </c>
      <c r="BW103" s="161">
        <v>17997.629431558853</v>
      </c>
      <c r="BX103" s="161">
        <v>16253.478321323011</v>
      </c>
      <c r="BY103" s="161">
        <v>15155.171633111146</v>
      </c>
      <c r="BZ103" s="161">
        <v>13223.711319460075</v>
      </c>
      <c r="CA103" s="161">
        <v>12543.961944434994</v>
      </c>
      <c r="CB103" s="161">
        <v>12230.25952374263</v>
      </c>
      <c r="CC103" s="161">
        <v>10440.105358667468</v>
      </c>
      <c r="CD103" s="161">
        <v>9736.7433298764736</v>
      </c>
      <c r="CE103" s="161">
        <v>8892.552996598406</v>
      </c>
      <c r="CF103" s="162">
        <v>6174.3708305441032</v>
      </c>
    </row>
    <row r="104" spans="1:84" x14ac:dyDescent="0.35">
      <c r="B104" s="59" t="s">
        <v>446</v>
      </c>
      <c r="AH104" s="161">
        <v>1905.1799270287754</v>
      </c>
      <c r="AI104" s="161">
        <v>1764.9074839452294</v>
      </c>
      <c r="AJ104" s="161">
        <v>1836.0866212897722</v>
      </c>
      <c r="AK104" s="161">
        <v>2527.9105412536451</v>
      </c>
      <c r="AL104" s="161">
        <v>3259.0075355948256</v>
      </c>
      <c r="AM104" s="161">
        <v>3870.8258718329935</v>
      </c>
      <c r="AN104" s="161">
        <v>4142.8301835025331</v>
      </c>
      <c r="AO104" s="161">
        <v>4610.8531124185256</v>
      </c>
      <c r="AP104" s="161">
        <v>4923.4171697318598</v>
      </c>
      <c r="AQ104" s="161">
        <v>4855.6167322651308</v>
      </c>
      <c r="AR104" s="161">
        <v>4143.6372962972273</v>
      </c>
      <c r="AS104" s="161">
        <v>4222.4803911699119</v>
      </c>
      <c r="AT104" s="161">
        <v>4920.4436556375967</v>
      </c>
      <c r="AU104" s="161">
        <v>6151.8220562995048</v>
      </c>
      <c r="AV104" s="161">
        <v>7367.0082317323931</v>
      </c>
      <c r="AW104" s="161">
        <v>8075.8926382625241</v>
      </c>
      <c r="AX104" s="161">
        <v>9163.807064057235</v>
      </c>
      <c r="AY104" s="161">
        <v>9624.5170513979228</v>
      </c>
      <c r="AZ104" s="161">
        <v>9686.4304765484358</v>
      </c>
      <c r="BA104" s="161">
        <v>9393.1387154610984</v>
      </c>
      <c r="BB104" s="161">
        <v>9070.4379246209701</v>
      </c>
      <c r="BC104" s="161">
        <v>8810.6603976900133</v>
      </c>
      <c r="BD104" s="161">
        <v>8520.848828627406</v>
      </c>
      <c r="BE104" s="161">
        <v>8355.0372608564867</v>
      </c>
      <c r="BF104" s="161">
        <v>8319.2973406703932</v>
      </c>
      <c r="BG104" s="161">
        <v>8618.881587875112</v>
      </c>
      <c r="BH104" s="245">
        <v>8827.2365588726698</v>
      </c>
      <c r="BI104" s="161">
        <v>8876.2693120177173</v>
      </c>
      <c r="BJ104" s="161">
        <v>8897.5707124371547</v>
      </c>
      <c r="BK104" s="161">
        <v>9111.6782748489968</v>
      </c>
      <c r="BL104" s="245">
        <v>7833.5430933265416</v>
      </c>
      <c r="BM104" s="161">
        <v>8270.1831154118845</v>
      </c>
      <c r="BN104" s="161">
        <v>7790.4933585994177</v>
      </c>
      <c r="BO104" s="161">
        <v>7115.6350605868065</v>
      </c>
      <c r="BP104" s="161">
        <v>6483.7929152051111</v>
      </c>
      <c r="BQ104" s="161">
        <v>5754.763385234437</v>
      </c>
      <c r="BR104" s="161">
        <v>5244.5372953197148</v>
      </c>
      <c r="BS104" s="161">
        <v>4883.9092579340968</v>
      </c>
      <c r="BT104" s="161">
        <v>4378.6181879405613</v>
      </c>
      <c r="BU104" s="161">
        <v>3984.4902795050584</v>
      </c>
      <c r="BV104" s="161">
        <v>3342.1273811848955</v>
      </c>
      <c r="BW104" s="161">
        <v>2226.3337695282744</v>
      </c>
      <c r="BX104" s="161">
        <v>1589.2513937870563</v>
      </c>
      <c r="BY104" s="161">
        <v>1106.7037541726752</v>
      </c>
      <c r="BZ104" s="161">
        <v>863.86291118732811</v>
      </c>
      <c r="CA104" s="161">
        <v>598.32346223477805</v>
      </c>
      <c r="CB104" s="161">
        <v>180.80332393979631</v>
      </c>
      <c r="CC104" s="161">
        <v>0</v>
      </c>
      <c r="CD104" s="161" t="s">
        <v>567</v>
      </c>
      <c r="CE104" s="161">
        <v>0</v>
      </c>
      <c r="CF104" s="162">
        <v>0</v>
      </c>
    </row>
    <row r="105" spans="1:84" x14ac:dyDescent="0.35">
      <c r="B105" s="59" t="s">
        <v>447</v>
      </c>
      <c r="AH105" s="161">
        <v>3509.1211072550068</v>
      </c>
      <c r="AI105" s="161">
        <v>3122.8222842282821</v>
      </c>
      <c r="AJ105" s="161">
        <v>3847.6146801714331</v>
      </c>
      <c r="AK105" s="161">
        <v>6388.9955152992825</v>
      </c>
      <c r="AL105" s="161">
        <v>9751.7895040236453</v>
      </c>
      <c r="AM105" s="161">
        <v>11739.838244701425</v>
      </c>
      <c r="AN105" s="161">
        <v>12614.363625571046</v>
      </c>
      <c r="AO105" s="161">
        <v>13523.662731140084</v>
      </c>
      <c r="AP105" s="161">
        <v>13504.774769926429</v>
      </c>
      <c r="AQ105" s="161">
        <v>11964.618324707886</v>
      </c>
      <c r="AR105" s="161">
        <v>9015.9549762303322</v>
      </c>
      <c r="AS105" s="161">
        <v>7598.655534875259</v>
      </c>
      <c r="AT105" s="161">
        <v>7973.012622682365</v>
      </c>
      <c r="AU105" s="161">
        <v>10728.916086252786</v>
      </c>
      <c r="AV105" s="161">
        <v>13803.830905649775</v>
      </c>
      <c r="AW105" s="161">
        <v>14575.070643096717</v>
      </c>
      <c r="AX105" s="161">
        <v>13301.27147787538</v>
      </c>
      <c r="AY105" s="161">
        <v>12361.976091327362</v>
      </c>
      <c r="AZ105" s="161">
        <v>10828.452236590849</v>
      </c>
      <c r="BA105" s="161">
        <v>8846.1150331248427</v>
      </c>
      <c r="BB105" s="161">
        <v>7613.0125154330917</v>
      </c>
      <c r="BC105" s="161">
        <v>6680.3163861904222</v>
      </c>
      <c r="BD105" s="161">
        <v>5709.005876290119</v>
      </c>
      <c r="BE105" s="161">
        <v>4979.9418983345267</v>
      </c>
      <c r="BF105" s="161">
        <v>4897.199227260613</v>
      </c>
      <c r="BG105" s="161">
        <v>4594.0731921399174</v>
      </c>
      <c r="BH105" s="245">
        <v>4381.2679894919938</v>
      </c>
      <c r="BI105" s="161">
        <v>4669.6158631255475</v>
      </c>
      <c r="BJ105" s="161">
        <v>4907.0522662581761</v>
      </c>
      <c r="BK105" s="161">
        <v>4698.8247198622375</v>
      </c>
      <c r="BL105" s="245">
        <v>5466.044707382398</v>
      </c>
      <c r="BM105" s="161">
        <v>9037.8136647529154</v>
      </c>
      <c r="BN105" s="161">
        <v>9449.7436389258801</v>
      </c>
      <c r="BO105" s="161">
        <v>10446.009982107182</v>
      </c>
      <c r="BP105" s="161">
        <v>11026.656564925141</v>
      </c>
      <c r="BQ105" s="161">
        <v>9360.8907684413698</v>
      </c>
      <c r="BR105" s="161">
        <v>6697.0847949374584</v>
      </c>
      <c r="BS105" s="161">
        <v>5103.7724591066008</v>
      </c>
      <c r="BT105" s="161">
        <v>4134.1834028186813</v>
      </c>
      <c r="BU105" s="161">
        <v>3627.5216821711106</v>
      </c>
      <c r="BV105" s="161">
        <v>2760.7952876710583</v>
      </c>
      <c r="BW105" s="161">
        <v>1356.6791048286534</v>
      </c>
      <c r="BX105" s="161">
        <v>922.57324213463255</v>
      </c>
      <c r="BY105" s="161">
        <v>642.40268408966688</v>
      </c>
      <c r="BZ105" s="161">
        <v>419.7587930783003</v>
      </c>
      <c r="CA105" s="161">
        <v>247.44239686568372</v>
      </c>
      <c r="CB105" s="161">
        <v>0</v>
      </c>
      <c r="CC105" s="161">
        <v>0</v>
      </c>
      <c r="CD105" s="161">
        <v>0</v>
      </c>
      <c r="CE105" s="161">
        <v>0</v>
      </c>
      <c r="CF105" s="162">
        <v>0</v>
      </c>
    </row>
    <row r="106" spans="1:84" x14ac:dyDescent="0.35">
      <c r="B106" s="59" t="s">
        <v>448</v>
      </c>
      <c r="AH106" s="161">
        <v>191.44138171602535</v>
      </c>
      <c r="AI106" s="161">
        <v>198.60483691178837</v>
      </c>
      <c r="AJ106" s="161">
        <v>212.15740908280327</v>
      </c>
      <c r="AK106" s="161">
        <v>276.01532703051504</v>
      </c>
      <c r="AL106" s="161">
        <v>348.21994011561276</v>
      </c>
      <c r="AM106" s="161">
        <v>428.43024457163853</v>
      </c>
      <c r="AN106" s="161">
        <v>489.84247406828888</v>
      </c>
      <c r="AO106" s="161">
        <v>492.50547894324865</v>
      </c>
      <c r="AP106" s="161">
        <v>580.72266384680563</v>
      </c>
      <c r="AQ106" s="161">
        <v>723.22709987203086</v>
      </c>
      <c r="AR106" s="161">
        <v>1078.5066695102948</v>
      </c>
      <c r="AS106" s="161">
        <v>1104.1140668129583</v>
      </c>
      <c r="AT106" s="161">
        <v>1444.0291085548067</v>
      </c>
      <c r="AU106" s="161">
        <v>1807.4254646985935</v>
      </c>
      <c r="AV106" s="161">
        <v>1734.0837491482157</v>
      </c>
      <c r="AW106" s="161">
        <v>2063.8849780497917</v>
      </c>
      <c r="AX106" s="161">
        <v>2450.7456454148446</v>
      </c>
      <c r="AY106" s="161">
        <v>2871.958159321046</v>
      </c>
      <c r="AZ106" s="161">
        <v>2937.3342854057109</v>
      </c>
      <c r="BA106" s="161">
        <v>2972.2588988692532</v>
      </c>
      <c r="BB106" s="161">
        <v>2711.6010658751993</v>
      </c>
      <c r="BC106" s="161">
        <v>2192.1917701714729</v>
      </c>
      <c r="BD106" s="161">
        <v>2053.0801003512593</v>
      </c>
      <c r="BE106" s="161">
        <v>2044.5755418785443</v>
      </c>
      <c r="BF106" s="161">
        <v>2068.1790241601852</v>
      </c>
      <c r="BG106" s="161">
        <v>2315.5413258744161</v>
      </c>
      <c r="BH106" s="245">
        <v>2730.5397121745777</v>
      </c>
      <c r="BI106" s="161">
        <v>2829.7804553278575</v>
      </c>
      <c r="BJ106" s="161">
        <v>3287.3555445369575</v>
      </c>
      <c r="BK106" s="161">
        <v>3457.1777350079947</v>
      </c>
      <c r="BL106" s="245">
        <v>5382.2260049700362</v>
      </c>
      <c r="BM106" s="161">
        <v>6702.8455612364542</v>
      </c>
      <c r="BN106" s="161">
        <v>7983.2538313907144</v>
      </c>
      <c r="BO106" s="161">
        <v>8364.1468539864982</v>
      </c>
      <c r="BP106" s="161">
        <v>9047.3004123712199</v>
      </c>
      <c r="BQ106" s="161">
        <v>9641.8180640651935</v>
      </c>
      <c r="BR106" s="161">
        <v>10192.374617290612</v>
      </c>
      <c r="BS106" s="161">
        <v>10391.215848455973</v>
      </c>
      <c r="BT106" s="161">
        <v>9915.0279188822969</v>
      </c>
      <c r="BU106" s="161">
        <v>9361.9746953988197</v>
      </c>
      <c r="BV106" s="161">
        <v>8492.4452863328606</v>
      </c>
      <c r="BW106" s="161">
        <v>7416.7331630817707</v>
      </c>
      <c r="BX106" s="161">
        <v>6592.9333504844381</v>
      </c>
      <c r="BY106" s="161">
        <v>5914.2120656411507</v>
      </c>
      <c r="BZ106" s="161">
        <v>5340.0292412827293</v>
      </c>
      <c r="CA106" s="161">
        <v>4806.2458148676906</v>
      </c>
      <c r="CB106" s="161">
        <v>3236.7695347311228</v>
      </c>
      <c r="CC106" s="161">
        <v>1642.7222228704165</v>
      </c>
      <c r="CD106" s="161">
        <v>1768.6107967124831</v>
      </c>
      <c r="CE106" s="161">
        <v>1831.8100954104923</v>
      </c>
      <c r="CF106" s="162">
        <v>1903.2057233936196</v>
      </c>
    </row>
    <row r="107" spans="1:84" ht="26.25" customHeight="1" x14ac:dyDescent="0.35">
      <c r="B107" s="59" t="s">
        <v>454</v>
      </c>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v>7.7738682376285668</v>
      </c>
      <c r="BR107" s="161">
        <v>73.625520031158317</v>
      </c>
      <c r="BS107" s="161">
        <v>639.05833222803847</v>
      </c>
      <c r="BT107" s="161">
        <v>2018.5204358638307</v>
      </c>
      <c r="BU107" s="161">
        <v>4164.0620667971471</v>
      </c>
      <c r="BV107" s="161">
        <v>9984.610105255535</v>
      </c>
      <c r="BW107" s="161">
        <v>22048.909490313126</v>
      </c>
      <c r="BX107" s="161">
        <v>43576.023403980667</v>
      </c>
      <c r="BY107" s="161">
        <v>46934.58352915349</v>
      </c>
      <c r="BZ107" s="161">
        <v>45041.328091455376</v>
      </c>
      <c r="CA107" s="161">
        <v>52313.321856877148</v>
      </c>
      <c r="CB107" s="161">
        <v>66982.647028810214</v>
      </c>
      <c r="CC107" s="161">
        <v>73301.103547169332</v>
      </c>
      <c r="CD107" s="161">
        <v>75223.200066730904</v>
      </c>
      <c r="CE107" s="161">
        <v>76876.516559121912</v>
      </c>
      <c r="CF107" s="162">
        <v>81438.989922583933</v>
      </c>
    </row>
    <row r="108" spans="1:84" ht="26.25" customHeight="1" x14ac:dyDescent="0.35">
      <c r="B108" s="61" t="s">
        <v>449</v>
      </c>
      <c r="AH108" s="161">
        <v>5235.1441348204989</v>
      </c>
      <c r="AI108" s="161">
        <v>4920.4238753930995</v>
      </c>
      <c r="AJ108" s="161">
        <v>4987.266360705341</v>
      </c>
      <c r="AK108" s="161">
        <v>6344.9743966556371</v>
      </c>
      <c r="AL108" s="161">
        <v>6673.6788427859847</v>
      </c>
      <c r="AM108" s="161">
        <v>6940.1375781522775</v>
      </c>
      <c r="AN108" s="161">
        <v>7428.751465026312</v>
      </c>
      <c r="AO108" s="161">
        <v>7716.9672292095265</v>
      </c>
      <c r="AP108" s="161">
        <v>7627.7871044386548</v>
      </c>
      <c r="AQ108" s="161">
        <v>7291.9166217666188</v>
      </c>
      <c r="AR108" s="161">
        <v>7754.8481831570571</v>
      </c>
      <c r="AS108" s="161">
        <v>7754.3279200827974</v>
      </c>
      <c r="AT108" s="161">
        <v>8030.7324123225826</v>
      </c>
      <c r="AU108" s="161">
        <v>8469.9179992444951</v>
      </c>
      <c r="AV108" s="161">
        <v>10162.14548367733</v>
      </c>
      <c r="AW108" s="161">
        <v>10764.237320522521</v>
      </c>
      <c r="AX108" s="161">
        <v>11049.144785856004</v>
      </c>
      <c r="AY108" s="161">
        <v>11340.531841345553</v>
      </c>
      <c r="AZ108" s="161">
        <v>11224.919647798542</v>
      </c>
      <c r="BA108" s="161">
        <v>11438.184347111935</v>
      </c>
      <c r="BB108" s="161">
        <v>11331.853067109319</v>
      </c>
      <c r="BC108" s="161">
        <v>11854.665153994745</v>
      </c>
      <c r="BD108" s="161">
        <v>12712.802666808844</v>
      </c>
      <c r="BE108" s="161">
        <v>13646.236707999642</v>
      </c>
      <c r="BF108" s="161">
        <v>14644.096603414406</v>
      </c>
      <c r="BG108" s="161">
        <v>15032.200375814416</v>
      </c>
      <c r="BH108" s="161">
        <v>17042.835562010368</v>
      </c>
      <c r="BI108" s="161">
        <v>17331.828968785245</v>
      </c>
      <c r="BJ108" s="161">
        <v>18086.720761918747</v>
      </c>
      <c r="BK108" s="161">
        <v>18496.055885525901</v>
      </c>
      <c r="BL108" s="161">
        <v>19384.272557373923</v>
      </c>
      <c r="BM108" s="161">
        <v>20170.278414679095</v>
      </c>
      <c r="BN108" s="161">
        <v>20317.267145558406</v>
      </c>
      <c r="BO108" s="161">
        <v>19840.208750720056</v>
      </c>
      <c r="BP108" s="161">
        <v>19003.100613879247</v>
      </c>
      <c r="BQ108" s="161">
        <v>18061.35105972732</v>
      </c>
      <c r="BR108" s="161">
        <v>17277.988917773098</v>
      </c>
      <c r="BS108" s="161">
        <v>16432.499382158872</v>
      </c>
      <c r="BT108" s="161">
        <v>15286.94178666713</v>
      </c>
      <c r="BU108" s="161">
        <v>14439.440313109113</v>
      </c>
      <c r="BV108" s="161">
        <v>13517.494226261682</v>
      </c>
      <c r="BW108" s="161">
        <v>13000.951877254556</v>
      </c>
      <c r="BX108" s="161">
        <v>12380.418480154878</v>
      </c>
      <c r="BY108" s="161">
        <v>12085.022608785515</v>
      </c>
      <c r="BZ108" s="161">
        <v>11686.541592065638</v>
      </c>
      <c r="CA108" s="161">
        <v>11664.805164433968</v>
      </c>
      <c r="CB108" s="161">
        <v>12564.068520917197</v>
      </c>
      <c r="CC108" s="161">
        <v>12511.667081059126</v>
      </c>
      <c r="CD108" s="161">
        <v>12147.401114290224</v>
      </c>
      <c r="CE108" s="161">
        <v>11456.172344581548</v>
      </c>
      <c r="CF108" s="162">
        <v>11112.77513094773</v>
      </c>
    </row>
    <row r="109" spans="1:84" x14ac:dyDescent="0.35">
      <c r="B109" s="61" t="s">
        <v>426</v>
      </c>
      <c r="AH109" s="161">
        <v>6641.80659823529</v>
      </c>
      <c r="AI109" s="161">
        <v>6064.1712403059146</v>
      </c>
      <c r="AJ109" s="161">
        <v>6885.8487055324558</v>
      </c>
      <c r="AK109" s="161">
        <v>10350.120844992371</v>
      </c>
      <c r="AL109" s="161">
        <v>14759.026171820966</v>
      </c>
      <c r="AM109" s="161">
        <v>17563.432246742828</v>
      </c>
      <c r="AN109" s="161">
        <v>18847.2509054291</v>
      </c>
      <c r="AO109" s="161">
        <v>20350.251615894853</v>
      </c>
      <c r="AP109" s="161">
        <v>20921.400041841043</v>
      </c>
      <c r="AQ109" s="161">
        <v>19392.482743039953</v>
      </c>
      <c r="AR109" s="161">
        <v>16203.994860077381</v>
      </c>
      <c r="AS109" s="161">
        <v>15075.078514355298</v>
      </c>
      <c r="AT109" s="161">
        <v>16888.865343395682</v>
      </c>
      <c r="AU109" s="161">
        <v>21748.670982412241</v>
      </c>
      <c r="AV109" s="161">
        <v>26965.289136680425</v>
      </c>
      <c r="AW109" s="161">
        <v>29772.33559269835</v>
      </c>
      <c r="AX109" s="161">
        <v>31233.328944435561</v>
      </c>
      <c r="AY109" s="161">
        <v>32155.808886238501</v>
      </c>
      <c r="AZ109" s="161">
        <v>31313.000848130632</v>
      </c>
      <c r="BA109" s="161">
        <v>29606.766959129029</v>
      </c>
      <c r="BB109" s="161">
        <v>28276.212041989129</v>
      </c>
      <c r="BC109" s="161">
        <v>26996.282548696556</v>
      </c>
      <c r="BD109" s="161">
        <v>26175.128816747856</v>
      </c>
      <c r="BE109" s="161">
        <v>25938.706454765397</v>
      </c>
      <c r="BF109" s="161">
        <v>26817.876204982</v>
      </c>
      <c r="BG109" s="161">
        <v>27183.756582123984</v>
      </c>
      <c r="BH109" s="161">
        <v>27531.940176174772</v>
      </c>
      <c r="BI109" s="161">
        <v>28081.737373262644</v>
      </c>
      <c r="BJ109" s="161">
        <v>29388.985842161172</v>
      </c>
      <c r="BK109" s="161">
        <v>30446.584424846809</v>
      </c>
      <c r="BL109" s="161">
        <v>31209.864455778712</v>
      </c>
      <c r="BM109" s="161">
        <v>38072.472728708795</v>
      </c>
      <c r="BN109" s="161">
        <v>39759.55130143615</v>
      </c>
      <c r="BO109" s="161">
        <v>41107.550410502743</v>
      </c>
      <c r="BP109" s="161">
        <v>43082.339770965824</v>
      </c>
      <c r="BQ109" s="161">
        <v>42569.787985684481</v>
      </c>
      <c r="BR109" s="161">
        <v>42249.48631428025</v>
      </c>
      <c r="BS109" s="161">
        <v>42511.237781535412</v>
      </c>
      <c r="BT109" s="161">
        <v>41764.753793664815</v>
      </c>
      <c r="BU109" s="161">
        <v>42600.153406101475</v>
      </c>
      <c r="BV109" s="161">
        <v>45082.796964884234</v>
      </c>
      <c r="BW109" s="161">
        <v>50942.718394970369</v>
      </c>
      <c r="BX109" s="161">
        <v>68870.815054313687</v>
      </c>
      <c r="BY109" s="161">
        <v>69730.9605250803</v>
      </c>
      <c r="BZ109" s="161">
        <v>65021.035527330321</v>
      </c>
      <c r="CA109" s="161">
        <v>70508.90652668952</v>
      </c>
      <c r="CB109" s="161">
        <v>82743.091482918098</v>
      </c>
      <c r="CC109" s="161">
        <v>85401.111446079027</v>
      </c>
      <c r="CD109" s="161">
        <v>86729.703617890264</v>
      </c>
      <c r="CE109" s="161">
        <v>87603.526563188192</v>
      </c>
      <c r="CF109" s="162">
        <v>89529.466459424322</v>
      </c>
    </row>
    <row r="110" spans="1:84" s="106" customFormat="1" x14ac:dyDescent="0.35">
      <c r="A110" s="173"/>
      <c r="B110" s="106" t="s">
        <v>214</v>
      </c>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43">
        <f>AH109+AH108</f>
        <v>11876.95073305579</v>
      </c>
      <c r="AI110" s="43">
        <f t="shared" ref="AI110:CF110" si="1">AI109+AI108</f>
        <v>10984.595115699014</v>
      </c>
      <c r="AJ110" s="43">
        <f t="shared" si="1"/>
        <v>11873.115066237797</v>
      </c>
      <c r="AK110" s="43">
        <f t="shared" si="1"/>
        <v>16695.095241648007</v>
      </c>
      <c r="AL110" s="43">
        <f t="shared" si="1"/>
        <v>21432.705014606952</v>
      </c>
      <c r="AM110" s="43">
        <f t="shared" si="1"/>
        <v>24503.569824895105</v>
      </c>
      <c r="AN110" s="43">
        <f t="shared" si="1"/>
        <v>26276.002370455411</v>
      </c>
      <c r="AO110" s="43">
        <f t="shared" si="1"/>
        <v>28067.21884510438</v>
      </c>
      <c r="AP110" s="43">
        <f t="shared" si="1"/>
        <v>28549.187146279699</v>
      </c>
      <c r="AQ110" s="43">
        <f t="shared" si="1"/>
        <v>26684.399364806573</v>
      </c>
      <c r="AR110" s="43">
        <f t="shared" si="1"/>
        <v>23958.843043234439</v>
      </c>
      <c r="AS110" s="43">
        <f t="shared" si="1"/>
        <v>22829.406434438097</v>
      </c>
      <c r="AT110" s="43">
        <f t="shared" si="1"/>
        <v>24919.597755718263</v>
      </c>
      <c r="AU110" s="43">
        <f t="shared" si="1"/>
        <v>30218.588981656736</v>
      </c>
      <c r="AV110" s="43">
        <f t="shared" si="1"/>
        <v>37127.434620357759</v>
      </c>
      <c r="AW110" s="43">
        <f t="shared" si="1"/>
        <v>40536.572913220873</v>
      </c>
      <c r="AX110" s="43">
        <f t="shared" si="1"/>
        <v>42282.473730291567</v>
      </c>
      <c r="AY110" s="43">
        <f t="shared" si="1"/>
        <v>43496.340727584058</v>
      </c>
      <c r="AZ110" s="43">
        <f t="shared" si="1"/>
        <v>42537.920495929175</v>
      </c>
      <c r="BA110" s="43">
        <f t="shared" si="1"/>
        <v>41044.951306240968</v>
      </c>
      <c r="BB110" s="43">
        <f t="shared" si="1"/>
        <v>39608.065109098447</v>
      </c>
      <c r="BC110" s="43">
        <f t="shared" si="1"/>
        <v>38850.947702691301</v>
      </c>
      <c r="BD110" s="43">
        <f t="shared" si="1"/>
        <v>38887.931483556698</v>
      </c>
      <c r="BE110" s="43">
        <f t="shared" si="1"/>
        <v>39584.943162765041</v>
      </c>
      <c r="BF110" s="43">
        <f t="shared" si="1"/>
        <v>41461.972808396407</v>
      </c>
      <c r="BG110" s="43">
        <f t="shared" si="1"/>
        <v>42215.956957938397</v>
      </c>
      <c r="BH110" s="43">
        <f t="shared" si="1"/>
        <v>44574.775738185141</v>
      </c>
      <c r="BI110" s="43">
        <f t="shared" si="1"/>
        <v>45413.566342047889</v>
      </c>
      <c r="BJ110" s="43">
        <f t="shared" si="1"/>
        <v>47475.706604079918</v>
      </c>
      <c r="BK110" s="43">
        <f t="shared" si="1"/>
        <v>48942.640310372706</v>
      </c>
      <c r="BL110" s="43">
        <f t="shared" si="1"/>
        <v>50594.137013152635</v>
      </c>
      <c r="BM110" s="43">
        <f t="shared" si="1"/>
        <v>58242.75114338789</v>
      </c>
      <c r="BN110" s="43">
        <f t="shared" si="1"/>
        <v>60076.818446994555</v>
      </c>
      <c r="BO110" s="43">
        <f t="shared" si="1"/>
        <v>60947.759161222799</v>
      </c>
      <c r="BP110" s="43">
        <f t="shared" si="1"/>
        <v>62085.440384845075</v>
      </c>
      <c r="BQ110" s="43">
        <f t="shared" si="1"/>
        <v>60631.139045411801</v>
      </c>
      <c r="BR110" s="43">
        <f t="shared" si="1"/>
        <v>59527.475232053344</v>
      </c>
      <c r="BS110" s="43">
        <f t="shared" si="1"/>
        <v>58943.737163694284</v>
      </c>
      <c r="BT110" s="43">
        <f t="shared" si="1"/>
        <v>57051.695580331943</v>
      </c>
      <c r="BU110" s="43">
        <f t="shared" si="1"/>
        <v>57039.593719210592</v>
      </c>
      <c r="BV110" s="43">
        <f t="shared" si="1"/>
        <v>58600.291191145916</v>
      </c>
      <c r="BW110" s="43">
        <f t="shared" si="1"/>
        <v>63943.670272224925</v>
      </c>
      <c r="BX110" s="43">
        <f t="shared" si="1"/>
        <v>81251.233534468571</v>
      </c>
      <c r="BY110" s="43">
        <f t="shared" si="1"/>
        <v>81815.983133865811</v>
      </c>
      <c r="BZ110" s="43">
        <f t="shared" si="1"/>
        <v>76707.577119395952</v>
      </c>
      <c r="CA110" s="43">
        <f t="shared" si="1"/>
        <v>82173.711691123492</v>
      </c>
      <c r="CB110" s="43">
        <f t="shared" si="1"/>
        <v>95307.160003835292</v>
      </c>
      <c r="CC110" s="43">
        <f t="shared" si="1"/>
        <v>97912.778527138158</v>
      </c>
      <c r="CD110" s="43">
        <f t="shared" si="1"/>
        <v>98877.10473218048</v>
      </c>
      <c r="CE110" s="43">
        <f t="shared" si="1"/>
        <v>99059.698907769736</v>
      </c>
      <c r="CF110" s="44">
        <f t="shared" si="1"/>
        <v>100642.24159037205</v>
      </c>
    </row>
    <row r="111" spans="1:84" ht="16" thickBot="1" x14ac:dyDescent="0.4">
      <c r="A111" s="178"/>
      <c r="B111" s="118"/>
      <c r="C111" s="118"/>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126"/>
      <c r="BU111" s="126"/>
      <c r="BV111" s="126"/>
      <c r="BW111" s="126"/>
      <c r="BX111" s="126"/>
      <c r="BY111" s="126"/>
      <c r="BZ111" s="126"/>
      <c r="CA111" s="126"/>
      <c r="CB111" s="126"/>
      <c r="CC111" s="126"/>
      <c r="CD111" s="126"/>
      <c r="CE111" s="126"/>
      <c r="CF111" s="180"/>
    </row>
  </sheetData>
  <hyperlinks>
    <hyperlink ref="B1" location="Notes!A1" display="Information relating to this table can be found in the 'Notes' tab" xr:uid="{2064D500-DFA5-4532-A018-32425FF96603}"/>
    <hyperlink ref="A1" display="Contents page" xr:uid="{532BAB11-B708-4CBD-8356-9A10AEA74BAF}"/>
  </hyperlink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6705-0C72-4D4C-873E-C63F07652B79}">
  <dimension ref="A1:FW48"/>
  <sheetViews>
    <sheetView zoomScale="70" zoomScaleNormal="70" workbookViewId="0">
      <pane xSplit="2" topLeftCell="BK1" activePane="topRight" state="frozen"/>
      <selection pane="topRight"/>
    </sheetView>
  </sheetViews>
  <sheetFormatPr defaultColWidth="9" defaultRowHeight="15.5" x14ac:dyDescent="0.35"/>
  <cols>
    <col min="1" max="1" width="23" style="218" bestFit="1" customWidth="1"/>
    <col min="2" max="2" width="75.54296875" style="210" customWidth="1"/>
    <col min="3" max="3" width="25.54296875" style="210" customWidth="1"/>
    <col min="4" max="75" width="12.54296875" style="234" customWidth="1"/>
    <col min="76" max="84" width="12.54296875" style="210" customWidth="1"/>
    <col min="85" max="16384" width="9" style="210"/>
  </cols>
  <sheetData>
    <row r="1" spans="1:179" s="207" customFormat="1" ht="25.5" customHeight="1" thickBot="1" x14ac:dyDescent="0.3">
      <c r="A1" s="29" t="s">
        <v>45</v>
      </c>
      <c r="B1" s="113" t="s">
        <v>200</v>
      </c>
      <c r="C1" s="29"/>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row>
    <row r="2" spans="1:179" ht="33" customHeight="1" x14ac:dyDescent="0.35">
      <c r="A2" s="33" t="s">
        <v>584</v>
      </c>
      <c r="B2" s="208" t="s">
        <v>460</v>
      </c>
      <c r="C2" s="209"/>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179" s="213" customFormat="1" x14ac:dyDescent="0.35">
      <c r="A3" s="116">
        <v>2024</v>
      </c>
      <c r="B3" s="211" t="s">
        <v>418</v>
      </c>
      <c r="C3" s="212"/>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179" x14ac:dyDescent="0.35">
      <c r="A4" s="46"/>
      <c r="B4" s="214" t="s">
        <v>352</v>
      </c>
      <c r="C4" s="215"/>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7"/>
    </row>
    <row r="5" spans="1:179" ht="27" customHeight="1" x14ac:dyDescent="0.35">
      <c r="B5" s="231" t="s">
        <v>419</v>
      </c>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66" t="s">
        <v>420</v>
      </c>
      <c r="BI5" s="220"/>
      <c r="BJ5" s="220"/>
      <c r="BK5" s="220"/>
      <c r="BL5" s="220"/>
      <c r="BM5" s="220"/>
      <c r="BN5" s="220"/>
      <c r="BO5" s="220"/>
      <c r="BP5" s="220"/>
      <c r="BQ5" s="220"/>
      <c r="BR5" s="220"/>
      <c r="BS5" s="220"/>
      <c r="BT5" s="220"/>
      <c r="BU5" s="220"/>
      <c r="BX5" s="234"/>
      <c r="BY5" s="234"/>
      <c r="BZ5" s="234"/>
      <c r="CA5" s="234"/>
      <c r="CB5" s="234"/>
      <c r="CC5" s="234"/>
      <c r="CD5" s="234"/>
      <c r="CE5" s="234"/>
      <c r="CF5" s="275"/>
    </row>
    <row r="6" spans="1:179" x14ac:dyDescent="0.35">
      <c r="B6" s="210" t="s">
        <v>461</v>
      </c>
      <c r="AH6" s="220">
        <v>0</v>
      </c>
      <c r="AI6" s="220">
        <v>1723</v>
      </c>
      <c r="AJ6" s="220">
        <v>1694</v>
      </c>
      <c r="AK6" s="220">
        <v>1738</v>
      </c>
      <c r="AL6" s="220">
        <v>1781</v>
      </c>
      <c r="AM6" s="220">
        <v>1651</v>
      </c>
      <c r="AN6" s="220">
        <v>1683</v>
      </c>
      <c r="AO6" s="220">
        <v>1717</v>
      </c>
      <c r="AP6" s="220">
        <v>1722</v>
      </c>
      <c r="AQ6" s="220">
        <v>1727</v>
      </c>
      <c r="AR6" s="220">
        <v>1719</v>
      </c>
      <c r="AS6" s="220">
        <v>1607</v>
      </c>
      <c r="AT6" s="220">
        <v>1675</v>
      </c>
      <c r="AU6" s="220">
        <v>1575</v>
      </c>
      <c r="AV6" s="220">
        <v>1643</v>
      </c>
      <c r="AW6" s="220">
        <v>1736</v>
      </c>
      <c r="AX6" s="220">
        <v>1765</v>
      </c>
      <c r="AY6" s="220">
        <v>1781</v>
      </c>
      <c r="AZ6" s="220">
        <v>1764</v>
      </c>
      <c r="BA6" s="220">
        <v>1705</v>
      </c>
      <c r="BB6" s="220">
        <v>1643</v>
      </c>
      <c r="BC6" s="220">
        <v>1620</v>
      </c>
      <c r="BD6" s="220">
        <v>1671</v>
      </c>
      <c r="BE6" s="220">
        <v>1750</v>
      </c>
      <c r="BF6" s="220">
        <v>1776</v>
      </c>
      <c r="BG6" s="220">
        <v>1979</v>
      </c>
      <c r="BH6" s="276">
        <v>2594</v>
      </c>
      <c r="BI6" s="220">
        <v>2700</v>
      </c>
      <c r="BJ6" s="220">
        <v>2729</v>
      </c>
      <c r="BK6" s="220">
        <v>2732</v>
      </c>
      <c r="BL6" s="220">
        <v>2724</v>
      </c>
      <c r="BM6" s="220">
        <v>2736</v>
      </c>
      <c r="BN6" s="220">
        <v>2718</v>
      </c>
      <c r="BO6" s="220">
        <v>2649</v>
      </c>
      <c r="BP6" s="220">
        <v>2505</v>
      </c>
      <c r="BQ6" s="220">
        <v>2380</v>
      </c>
      <c r="BR6" s="220">
        <v>2228</v>
      </c>
      <c r="BS6" s="220">
        <v>2098</v>
      </c>
      <c r="BT6" s="220">
        <v>1903</v>
      </c>
      <c r="BU6" s="220">
        <v>1792</v>
      </c>
      <c r="BV6" s="220">
        <v>1654</v>
      </c>
      <c r="BW6" s="220">
        <v>1563</v>
      </c>
      <c r="BX6" s="220">
        <v>1480</v>
      </c>
      <c r="BY6" s="220">
        <v>1410</v>
      </c>
      <c r="BZ6" s="220">
        <v>1374</v>
      </c>
      <c r="CA6" s="220">
        <v>1346</v>
      </c>
      <c r="CB6" s="220">
        <v>1347</v>
      </c>
      <c r="CC6" s="220">
        <v>1314</v>
      </c>
      <c r="CD6" s="220">
        <v>1249</v>
      </c>
      <c r="CE6" s="220">
        <v>1150</v>
      </c>
      <c r="CF6" s="221">
        <v>1056</v>
      </c>
    </row>
    <row r="7" spans="1:179" x14ac:dyDescent="0.35">
      <c r="B7" s="210" t="s">
        <v>462</v>
      </c>
      <c r="AH7" s="220">
        <v>0</v>
      </c>
      <c r="AI7" s="220">
        <v>207</v>
      </c>
      <c r="AJ7" s="220">
        <v>205</v>
      </c>
      <c r="AK7" s="220">
        <v>221</v>
      </c>
      <c r="AL7" s="220">
        <v>240</v>
      </c>
      <c r="AM7" s="220">
        <v>241</v>
      </c>
      <c r="AN7" s="220">
        <v>273</v>
      </c>
      <c r="AO7" s="220">
        <v>301</v>
      </c>
      <c r="AP7" s="220">
        <v>327</v>
      </c>
      <c r="AQ7" s="220">
        <v>352</v>
      </c>
      <c r="AR7" s="220">
        <v>247</v>
      </c>
      <c r="AS7" s="220">
        <v>290</v>
      </c>
      <c r="AT7" s="220">
        <v>330</v>
      </c>
      <c r="AU7" s="220">
        <v>375</v>
      </c>
      <c r="AV7" s="220">
        <v>425</v>
      </c>
      <c r="AW7" s="220">
        <v>527</v>
      </c>
      <c r="AX7" s="220">
        <v>618</v>
      </c>
      <c r="AY7" s="220">
        <v>739</v>
      </c>
      <c r="AZ7" s="220">
        <v>786</v>
      </c>
      <c r="BA7" s="220">
        <v>849</v>
      </c>
      <c r="BB7" s="220">
        <v>898</v>
      </c>
      <c r="BC7" s="220">
        <v>932</v>
      </c>
      <c r="BD7" s="220">
        <v>994</v>
      </c>
      <c r="BE7" s="220">
        <v>1048</v>
      </c>
      <c r="BF7" s="220">
        <v>1091</v>
      </c>
      <c r="BG7" s="220">
        <v>1121</v>
      </c>
      <c r="BH7" s="276">
        <v>1213</v>
      </c>
      <c r="BI7" s="220">
        <v>1198</v>
      </c>
      <c r="BJ7" s="220">
        <v>1196</v>
      </c>
      <c r="BK7" s="220">
        <v>1196</v>
      </c>
      <c r="BL7" s="220">
        <v>1313</v>
      </c>
      <c r="BM7" s="220">
        <v>1446</v>
      </c>
      <c r="BN7" s="220">
        <v>1548</v>
      </c>
      <c r="BO7" s="220">
        <v>1658</v>
      </c>
      <c r="BP7" s="220">
        <v>1895</v>
      </c>
      <c r="BQ7" s="220">
        <v>2164</v>
      </c>
      <c r="BR7" s="220">
        <v>2373</v>
      </c>
      <c r="BS7" s="220">
        <v>2429</v>
      </c>
      <c r="BT7" s="220">
        <v>2408</v>
      </c>
      <c r="BU7" s="220">
        <v>2332</v>
      </c>
      <c r="BV7" s="220">
        <v>2168</v>
      </c>
      <c r="BW7" s="220">
        <v>1961</v>
      </c>
      <c r="BX7" s="220">
        <v>1875</v>
      </c>
      <c r="BY7" s="220">
        <v>1769</v>
      </c>
      <c r="BZ7" s="220">
        <v>1663</v>
      </c>
      <c r="CA7" s="220">
        <v>1575</v>
      </c>
      <c r="CB7" s="220">
        <v>1478</v>
      </c>
      <c r="CC7" s="220">
        <v>1367</v>
      </c>
      <c r="CD7" s="220">
        <v>1318</v>
      </c>
      <c r="CE7" s="220">
        <v>1281</v>
      </c>
      <c r="CF7" s="221">
        <v>1116</v>
      </c>
    </row>
    <row r="8" spans="1:179" x14ac:dyDescent="0.35">
      <c r="B8" s="210" t="s">
        <v>463</v>
      </c>
      <c r="AH8" s="220">
        <v>0</v>
      </c>
      <c r="AI8" s="220">
        <v>306</v>
      </c>
      <c r="AJ8" s="220">
        <v>316</v>
      </c>
      <c r="AK8" s="220">
        <v>369</v>
      </c>
      <c r="AL8" s="220">
        <v>415</v>
      </c>
      <c r="AM8" s="220">
        <v>449</v>
      </c>
      <c r="AN8" s="220">
        <v>492</v>
      </c>
      <c r="AO8" s="220">
        <v>575</v>
      </c>
      <c r="AP8" s="220">
        <v>602</v>
      </c>
      <c r="AQ8" s="220">
        <v>629</v>
      </c>
      <c r="AR8" s="220">
        <v>694</v>
      </c>
      <c r="AS8" s="220">
        <v>756</v>
      </c>
      <c r="AT8" s="220">
        <v>793</v>
      </c>
      <c r="AU8" s="220">
        <v>871</v>
      </c>
      <c r="AV8" s="220">
        <v>957</v>
      </c>
      <c r="AW8" s="220">
        <v>1013</v>
      </c>
      <c r="AX8" s="220">
        <v>1039</v>
      </c>
      <c r="AY8" s="220">
        <v>1056</v>
      </c>
      <c r="AZ8" s="220">
        <v>1059</v>
      </c>
      <c r="BA8" s="220">
        <v>995</v>
      </c>
      <c r="BB8" s="220">
        <v>949</v>
      </c>
      <c r="BC8" s="220">
        <v>931</v>
      </c>
      <c r="BD8" s="220">
        <v>913</v>
      </c>
      <c r="BE8" s="220">
        <v>886</v>
      </c>
      <c r="BF8" s="220">
        <v>857</v>
      </c>
      <c r="BG8" s="220">
        <v>841</v>
      </c>
      <c r="BH8" s="276">
        <v>808</v>
      </c>
      <c r="BI8" s="220">
        <v>784</v>
      </c>
      <c r="BJ8" s="220">
        <v>776</v>
      </c>
      <c r="BK8" s="220">
        <v>753</v>
      </c>
      <c r="BL8" s="220">
        <v>737</v>
      </c>
      <c r="BM8" s="220">
        <v>706</v>
      </c>
      <c r="BN8" s="220">
        <v>653</v>
      </c>
      <c r="BO8" s="220">
        <v>589</v>
      </c>
      <c r="BP8" s="220">
        <v>534</v>
      </c>
      <c r="BQ8" s="220">
        <v>491</v>
      </c>
      <c r="BR8" s="220">
        <v>462</v>
      </c>
      <c r="BS8" s="220">
        <v>431</v>
      </c>
      <c r="BT8" s="220">
        <v>395</v>
      </c>
      <c r="BU8" s="220">
        <v>379</v>
      </c>
      <c r="BV8" s="220">
        <v>314</v>
      </c>
      <c r="BW8" s="220">
        <v>225</v>
      </c>
      <c r="BX8" s="220">
        <v>154</v>
      </c>
      <c r="BY8" s="220">
        <v>108</v>
      </c>
      <c r="BZ8" s="220">
        <v>77</v>
      </c>
      <c r="CA8" s="220">
        <v>56</v>
      </c>
      <c r="CB8" s="220">
        <v>15</v>
      </c>
      <c r="CC8" s="220">
        <v>0</v>
      </c>
      <c r="CD8" s="220">
        <v>0</v>
      </c>
      <c r="CE8" s="220">
        <v>0</v>
      </c>
      <c r="CF8" s="221">
        <v>0</v>
      </c>
    </row>
    <row r="9" spans="1:179" s="277" customFormat="1" x14ac:dyDescent="0.35">
      <c r="A9" s="218"/>
      <c r="B9" s="210" t="s">
        <v>464</v>
      </c>
      <c r="C9" s="210"/>
      <c r="D9" s="234"/>
      <c r="E9" s="234"/>
      <c r="F9" s="234"/>
      <c r="G9" s="234"/>
      <c r="H9" s="234"/>
      <c r="I9" s="234"/>
      <c r="J9" s="234"/>
      <c r="K9" s="234"/>
      <c r="L9" s="234"/>
      <c r="M9" s="234"/>
      <c r="N9" s="234"/>
      <c r="O9" s="234"/>
      <c r="P9" s="234"/>
      <c r="Q9" s="234"/>
      <c r="R9" s="234"/>
      <c r="S9" s="234"/>
      <c r="T9" s="234"/>
      <c r="U9" s="234"/>
      <c r="V9" s="234"/>
      <c r="W9" s="234"/>
      <c r="X9" s="234"/>
      <c r="Y9" s="234"/>
      <c r="Z9" s="234"/>
      <c r="AA9" s="234"/>
      <c r="AB9" s="234"/>
      <c r="AC9" s="234"/>
      <c r="AD9" s="234"/>
      <c r="AE9" s="234"/>
      <c r="AF9" s="234"/>
      <c r="AG9" s="234"/>
      <c r="AH9" s="220">
        <v>0</v>
      </c>
      <c r="AI9" s="220">
        <v>551</v>
      </c>
      <c r="AJ9" s="220">
        <v>746</v>
      </c>
      <c r="AK9" s="220">
        <v>1179</v>
      </c>
      <c r="AL9" s="220">
        <v>1611</v>
      </c>
      <c r="AM9" s="220">
        <v>1813</v>
      </c>
      <c r="AN9" s="220">
        <v>1885</v>
      </c>
      <c r="AO9" s="220">
        <v>1892</v>
      </c>
      <c r="AP9" s="220">
        <v>1832</v>
      </c>
      <c r="AQ9" s="220">
        <v>1578</v>
      </c>
      <c r="AR9" s="220">
        <v>1249</v>
      </c>
      <c r="AS9" s="220">
        <v>1031</v>
      </c>
      <c r="AT9" s="220">
        <v>1007</v>
      </c>
      <c r="AU9" s="220">
        <v>1441</v>
      </c>
      <c r="AV9" s="220">
        <v>1753</v>
      </c>
      <c r="AW9" s="220">
        <v>1790</v>
      </c>
      <c r="AX9" s="220">
        <v>1800</v>
      </c>
      <c r="AY9" s="220">
        <v>1659</v>
      </c>
      <c r="AZ9" s="220">
        <v>1437</v>
      </c>
      <c r="BA9" s="220">
        <v>987</v>
      </c>
      <c r="BB9" s="220">
        <v>869</v>
      </c>
      <c r="BC9" s="220">
        <v>913</v>
      </c>
      <c r="BD9" s="220">
        <v>785</v>
      </c>
      <c r="BE9" s="220">
        <v>686</v>
      </c>
      <c r="BF9" s="220">
        <v>665</v>
      </c>
      <c r="BG9" s="220">
        <v>649</v>
      </c>
      <c r="BH9" s="276">
        <v>602</v>
      </c>
      <c r="BI9" s="220">
        <v>647</v>
      </c>
      <c r="BJ9" s="220">
        <v>706</v>
      </c>
      <c r="BK9" s="220">
        <v>622</v>
      </c>
      <c r="BL9" s="220">
        <v>716</v>
      </c>
      <c r="BM9" s="220">
        <v>1103</v>
      </c>
      <c r="BN9" s="220">
        <v>1091</v>
      </c>
      <c r="BO9" s="220">
        <v>1227</v>
      </c>
      <c r="BP9" s="220">
        <v>1260</v>
      </c>
      <c r="BQ9" s="220">
        <v>1059</v>
      </c>
      <c r="BR9" s="220">
        <v>721</v>
      </c>
      <c r="BS9" s="220">
        <v>531</v>
      </c>
      <c r="BT9" s="220">
        <v>432</v>
      </c>
      <c r="BU9" s="220">
        <v>339</v>
      </c>
      <c r="BV9" s="220">
        <v>277</v>
      </c>
      <c r="BW9" s="220">
        <v>138</v>
      </c>
      <c r="BX9" s="220">
        <v>97</v>
      </c>
      <c r="BY9" s="220">
        <v>66</v>
      </c>
      <c r="BZ9" s="220">
        <v>42</v>
      </c>
      <c r="CA9" s="220">
        <v>27</v>
      </c>
      <c r="CB9" s="220">
        <v>16</v>
      </c>
      <c r="CC9" s="220">
        <v>0</v>
      </c>
      <c r="CD9" s="220">
        <v>0</v>
      </c>
      <c r="CE9" s="220">
        <v>0</v>
      </c>
      <c r="CF9" s="221">
        <v>0</v>
      </c>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row>
    <row r="10" spans="1:179" x14ac:dyDescent="0.35">
      <c r="B10" s="210" t="s">
        <v>465</v>
      </c>
      <c r="AH10" s="220">
        <v>0</v>
      </c>
      <c r="AI10" s="220">
        <v>51</v>
      </c>
      <c r="AJ10" s="220">
        <v>49</v>
      </c>
      <c r="AK10" s="220">
        <v>77</v>
      </c>
      <c r="AL10" s="220">
        <v>110</v>
      </c>
      <c r="AM10" s="220">
        <v>182</v>
      </c>
      <c r="AN10" s="220">
        <v>208</v>
      </c>
      <c r="AO10" s="220">
        <v>224</v>
      </c>
      <c r="AP10" s="220">
        <v>228</v>
      </c>
      <c r="AQ10" s="220">
        <v>231</v>
      </c>
      <c r="AR10" s="220">
        <v>180</v>
      </c>
      <c r="AS10" s="220">
        <v>293</v>
      </c>
      <c r="AT10" s="220">
        <v>319</v>
      </c>
      <c r="AU10" s="220">
        <v>331</v>
      </c>
      <c r="AV10" s="220">
        <v>401</v>
      </c>
      <c r="AW10" s="220">
        <v>446</v>
      </c>
      <c r="AX10" s="220">
        <v>425</v>
      </c>
      <c r="AY10" s="220">
        <v>422</v>
      </c>
      <c r="AZ10" s="220">
        <v>444</v>
      </c>
      <c r="BA10" s="220">
        <v>394</v>
      </c>
      <c r="BB10" s="220">
        <v>345</v>
      </c>
      <c r="BC10" s="220">
        <v>339</v>
      </c>
      <c r="BD10" s="220">
        <v>323</v>
      </c>
      <c r="BE10" s="220">
        <v>301</v>
      </c>
      <c r="BF10" s="220">
        <v>265</v>
      </c>
      <c r="BG10" s="220">
        <v>256</v>
      </c>
      <c r="BH10" s="276">
        <v>166</v>
      </c>
      <c r="BI10" s="220">
        <v>160</v>
      </c>
      <c r="BJ10" s="220">
        <v>162</v>
      </c>
      <c r="BK10" s="220">
        <v>169</v>
      </c>
      <c r="BL10" s="220">
        <v>174</v>
      </c>
      <c r="BM10" s="220">
        <v>174</v>
      </c>
      <c r="BN10" s="220">
        <v>180</v>
      </c>
      <c r="BO10" s="220">
        <v>182</v>
      </c>
      <c r="BP10" s="220">
        <v>189</v>
      </c>
      <c r="BQ10" s="220">
        <v>196</v>
      </c>
      <c r="BR10" s="220">
        <v>199</v>
      </c>
      <c r="BS10" s="220">
        <v>202</v>
      </c>
      <c r="BT10" s="220">
        <v>202</v>
      </c>
      <c r="BU10" s="220">
        <v>204</v>
      </c>
      <c r="BV10" s="220">
        <v>179</v>
      </c>
      <c r="BW10" s="220">
        <v>134</v>
      </c>
      <c r="BX10" s="220">
        <v>118</v>
      </c>
      <c r="BY10" s="220">
        <v>101</v>
      </c>
      <c r="BZ10" s="220">
        <v>88</v>
      </c>
      <c r="CA10" s="220">
        <v>77</v>
      </c>
      <c r="CB10" s="220">
        <v>24</v>
      </c>
      <c r="CC10" s="220">
        <v>0</v>
      </c>
      <c r="CD10" s="220">
        <v>0</v>
      </c>
      <c r="CE10" s="220">
        <v>0</v>
      </c>
      <c r="CF10" s="221">
        <v>0</v>
      </c>
    </row>
    <row r="11" spans="1:179" ht="26.25" customHeight="1" x14ac:dyDescent="0.35">
      <c r="B11" s="253" t="s">
        <v>426</v>
      </c>
      <c r="AH11" s="220">
        <f>SUM(AH7:AH10)</f>
        <v>0</v>
      </c>
      <c r="AI11" s="220">
        <f t="shared" ref="AI11:CF11" si="0">SUM(AI7:AI10)</f>
        <v>1115</v>
      </c>
      <c r="AJ11" s="220">
        <f t="shared" si="0"/>
        <v>1316</v>
      </c>
      <c r="AK11" s="220">
        <f t="shared" si="0"/>
        <v>1846</v>
      </c>
      <c r="AL11" s="220">
        <f t="shared" si="0"/>
        <v>2376</v>
      </c>
      <c r="AM11" s="220">
        <f t="shared" si="0"/>
        <v>2685</v>
      </c>
      <c r="AN11" s="220">
        <f t="shared" si="0"/>
        <v>2858</v>
      </c>
      <c r="AO11" s="220">
        <f t="shared" si="0"/>
        <v>2992</v>
      </c>
      <c r="AP11" s="220">
        <f t="shared" si="0"/>
        <v>2989</v>
      </c>
      <c r="AQ11" s="220">
        <f t="shared" si="0"/>
        <v>2790</v>
      </c>
      <c r="AR11" s="220">
        <f t="shared" si="0"/>
        <v>2370</v>
      </c>
      <c r="AS11" s="220">
        <f t="shared" si="0"/>
        <v>2370</v>
      </c>
      <c r="AT11" s="220">
        <f t="shared" si="0"/>
        <v>2449</v>
      </c>
      <c r="AU11" s="220">
        <f t="shared" si="0"/>
        <v>3018</v>
      </c>
      <c r="AV11" s="220">
        <f t="shared" si="0"/>
        <v>3536</v>
      </c>
      <c r="AW11" s="220">
        <f t="shared" si="0"/>
        <v>3776</v>
      </c>
      <c r="AX11" s="220">
        <f t="shared" si="0"/>
        <v>3882</v>
      </c>
      <c r="AY11" s="220">
        <f t="shared" si="0"/>
        <v>3876</v>
      </c>
      <c r="AZ11" s="220">
        <f t="shared" si="0"/>
        <v>3726</v>
      </c>
      <c r="BA11" s="220">
        <f t="shared" si="0"/>
        <v>3225</v>
      </c>
      <c r="BB11" s="220">
        <f t="shared" si="0"/>
        <v>3061</v>
      </c>
      <c r="BC11" s="220">
        <f t="shared" si="0"/>
        <v>3115</v>
      </c>
      <c r="BD11" s="220">
        <f t="shared" si="0"/>
        <v>3015</v>
      </c>
      <c r="BE11" s="220">
        <f t="shared" si="0"/>
        <v>2921</v>
      </c>
      <c r="BF11" s="220">
        <f t="shared" si="0"/>
        <v>2878</v>
      </c>
      <c r="BG11" s="220">
        <f t="shared" si="0"/>
        <v>2867</v>
      </c>
      <c r="BH11" s="276">
        <f t="shared" si="0"/>
        <v>2789</v>
      </c>
      <c r="BI11" s="220">
        <f t="shared" si="0"/>
        <v>2789</v>
      </c>
      <c r="BJ11" s="220">
        <f t="shared" si="0"/>
        <v>2840</v>
      </c>
      <c r="BK11" s="220">
        <f t="shared" si="0"/>
        <v>2740</v>
      </c>
      <c r="BL11" s="220">
        <f t="shared" si="0"/>
        <v>2940</v>
      </c>
      <c r="BM11" s="220">
        <f t="shared" si="0"/>
        <v>3429</v>
      </c>
      <c r="BN11" s="220">
        <f t="shared" si="0"/>
        <v>3472</v>
      </c>
      <c r="BO11" s="220">
        <f t="shared" si="0"/>
        <v>3656</v>
      </c>
      <c r="BP11" s="220">
        <f t="shared" si="0"/>
        <v>3878</v>
      </c>
      <c r="BQ11" s="220">
        <f t="shared" si="0"/>
        <v>3910</v>
      </c>
      <c r="BR11" s="220">
        <f t="shared" si="0"/>
        <v>3755</v>
      </c>
      <c r="BS11" s="220">
        <f t="shared" si="0"/>
        <v>3593</v>
      </c>
      <c r="BT11" s="220">
        <f t="shared" si="0"/>
        <v>3437</v>
      </c>
      <c r="BU11" s="220">
        <f t="shared" si="0"/>
        <v>3254</v>
      </c>
      <c r="BV11" s="220">
        <f t="shared" si="0"/>
        <v>2938</v>
      </c>
      <c r="BW11" s="220">
        <f t="shared" si="0"/>
        <v>2458</v>
      </c>
      <c r="BX11" s="220">
        <f t="shared" si="0"/>
        <v>2244</v>
      </c>
      <c r="BY11" s="220">
        <f t="shared" si="0"/>
        <v>2044</v>
      </c>
      <c r="BZ11" s="220">
        <f t="shared" si="0"/>
        <v>1870</v>
      </c>
      <c r="CA11" s="220">
        <f t="shared" si="0"/>
        <v>1735</v>
      </c>
      <c r="CB11" s="220">
        <f t="shared" si="0"/>
        <v>1533</v>
      </c>
      <c r="CC11" s="220">
        <f t="shared" si="0"/>
        <v>1367</v>
      </c>
      <c r="CD11" s="220">
        <f t="shared" si="0"/>
        <v>1318</v>
      </c>
      <c r="CE11" s="220">
        <f t="shared" si="0"/>
        <v>1281</v>
      </c>
      <c r="CF11" s="221">
        <f t="shared" si="0"/>
        <v>1116</v>
      </c>
    </row>
    <row r="12" spans="1:179" x14ac:dyDescent="0.35">
      <c r="B12" s="210" t="s">
        <v>427</v>
      </c>
      <c r="AH12" s="220">
        <f>AH11+AH6</f>
        <v>0</v>
      </c>
      <c r="AI12" s="220">
        <f t="shared" ref="AI12:CF12" si="1">AI11+AI6</f>
        <v>2838</v>
      </c>
      <c r="AJ12" s="220">
        <f t="shared" si="1"/>
        <v>3010</v>
      </c>
      <c r="AK12" s="220">
        <f t="shared" si="1"/>
        <v>3584</v>
      </c>
      <c r="AL12" s="220">
        <f t="shared" si="1"/>
        <v>4157</v>
      </c>
      <c r="AM12" s="220">
        <f t="shared" si="1"/>
        <v>4336</v>
      </c>
      <c r="AN12" s="220">
        <f t="shared" si="1"/>
        <v>4541</v>
      </c>
      <c r="AO12" s="220">
        <f t="shared" si="1"/>
        <v>4709</v>
      </c>
      <c r="AP12" s="220">
        <f t="shared" si="1"/>
        <v>4711</v>
      </c>
      <c r="AQ12" s="220">
        <f t="shared" si="1"/>
        <v>4517</v>
      </c>
      <c r="AR12" s="220">
        <f t="shared" si="1"/>
        <v>4089</v>
      </c>
      <c r="AS12" s="220">
        <f t="shared" si="1"/>
        <v>3977</v>
      </c>
      <c r="AT12" s="220">
        <f t="shared" si="1"/>
        <v>4124</v>
      </c>
      <c r="AU12" s="220">
        <f t="shared" si="1"/>
        <v>4593</v>
      </c>
      <c r="AV12" s="220">
        <f t="shared" si="1"/>
        <v>5179</v>
      </c>
      <c r="AW12" s="220">
        <f t="shared" si="1"/>
        <v>5512</v>
      </c>
      <c r="AX12" s="220">
        <f t="shared" si="1"/>
        <v>5647</v>
      </c>
      <c r="AY12" s="220">
        <f t="shared" si="1"/>
        <v>5657</v>
      </c>
      <c r="AZ12" s="220">
        <f t="shared" si="1"/>
        <v>5490</v>
      </c>
      <c r="BA12" s="220">
        <f t="shared" si="1"/>
        <v>4930</v>
      </c>
      <c r="BB12" s="220">
        <f t="shared" si="1"/>
        <v>4704</v>
      </c>
      <c r="BC12" s="220">
        <f t="shared" si="1"/>
        <v>4735</v>
      </c>
      <c r="BD12" s="220">
        <f t="shared" si="1"/>
        <v>4686</v>
      </c>
      <c r="BE12" s="220">
        <f t="shared" si="1"/>
        <v>4671</v>
      </c>
      <c r="BF12" s="220">
        <f t="shared" si="1"/>
        <v>4654</v>
      </c>
      <c r="BG12" s="220">
        <f t="shared" si="1"/>
        <v>4846</v>
      </c>
      <c r="BH12" s="276">
        <f t="shared" si="1"/>
        <v>5383</v>
      </c>
      <c r="BI12" s="220">
        <f t="shared" si="1"/>
        <v>5489</v>
      </c>
      <c r="BJ12" s="220">
        <f t="shared" si="1"/>
        <v>5569</v>
      </c>
      <c r="BK12" s="220">
        <f t="shared" si="1"/>
        <v>5472</v>
      </c>
      <c r="BL12" s="220">
        <f t="shared" si="1"/>
        <v>5664</v>
      </c>
      <c r="BM12" s="220">
        <f t="shared" si="1"/>
        <v>6165</v>
      </c>
      <c r="BN12" s="220">
        <f t="shared" si="1"/>
        <v>6190</v>
      </c>
      <c r="BO12" s="220">
        <f t="shared" si="1"/>
        <v>6305</v>
      </c>
      <c r="BP12" s="220">
        <f t="shared" si="1"/>
        <v>6383</v>
      </c>
      <c r="BQ12" s="220">
        <f t="shared" si="1"/>
        <v>6290</v>
      </c>
      <c r="BR12" s="220">
        <f t="shared" si="1"/>
        <v>5983</v>
      </c>
      <c r="BS12" s="220">
        <f t="shared" si="1"/>
        <v>5691</v>
      </c>
      <c r="BT12" s="220">
        <f t="shared" si="1"/>
        <v>5340</v>
      </c>
      <c r="BU12" s="220">
        <f t="shared" si="1"/>
        <v>5046</v>
      </c>
      <c r="BV12" s="220">
        <f t="shared" si="1"/>
        <v>4592</v>
      </c>
      <c r="BW12" s="220">
        <f t="shared" si="1"/>
        <v>4021</v>
      </c>
      <c r="BX12" s="220">
        <f t="shared" si="1"/>
        <v>3724</v>
      </c>
      <c r="BY12" s="220">
        <f t="shared" si="1"/>
        <v>3454</v>
      </c>
      <c r="BZ12" s="220">
        <f t="shared" si="1"/>
        <v>3244</v>
      </c>
      <c r="CA12" s="220">
        <f t="shared" si="1"/>
        <v>3081</v>
      </c>
      <c r="CB12" s="220">
        <f t="shared" si="1"/>
        <v>2880</v>
      </c>
      <c r="CC12" s="220">
        <f t="shared" si="1"/>
        <v>2681</v>
      </c>
      <c r="CD12" s="220">
        <f t="shared" si="1"/>
        <v>2567</v>
      </c>
      <c r="CE12" s="220">
        <f t="shared" si="1"/>
        <v>2431</v>
      </c>
      <c r="CF12" s="221">
        <f t="shared" si="1"/>
        <v>2172</v>
      </c>
    </row>
    <row r="13" spans="1:179" ht="26.25" customHeight="1" x14ac:dyDescent="0.35">
      <c r="B13" s="231" t="s">
        <v>428</v>
      </c>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76"/>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1"/>
    </row>
    <row r="14" spans="1:179" x14ac:dyDescent="0.35">
      <c r="B14" s="210" t="s">
        <v>461</v>
      </c>
      <c r="AH14" s="220"/>
      <c r="AI14" s="220"/>
      <c r="AJ14" s="220"/>
      <c r="AK14" s="220"/>
      <c r="AL14" s="220"/>
      <c r="AM14" s="220"/>
      <c r="AN14" s="220"/>
      <c r="AO14" s="220"/>
      <c r="AP14" s="220"/>
      <c r="AQ14" s="220"/>
      <c r="AR14" s="220"/>
      <c r="AS14" s="220"/>
      <c r="AT14" s="220"/>
      <c r="AU14" s="220"/>
      <c r="AV14" s="220"/>
      <c r="AW14" s="220"/>
      <c r="AX14" s="220"/>
      <c r="AY14" s="220"/>
      <c r="AZ14" s="220"/>
      <c r="BA14" s="220">
        <v>0</v>
      </c>
      <c r="BB14" s="220">
        <v>0</v>
      </c>
      <c r="BC14" s="220">
        <v>0</v>
      </c>
      <c r="BD14" s="220">
        <v>0</v>
      </c>
      <c r="BE14" s="220">
        <v>0</v>
      </c>
      <c r="BF14" s="220">
        <v>0</v>
      </c>
      <c r="BG14" s="220">
        <v>0</v>
      </c>
      <c r="BH14" s="276">
        <v>116</v>
      </c>
      <c r="BI14" s="220">
        <v>122</v>
      </c>
      <c r="BJ14" s="220">
        <v>121</v>
      </c>
      <c r="BK14" s="220">
        <v>120</v>
      </c>
      <c r="BL14" s="220">
        <v>118</v>
      </c>
      <c r="BM14" s="220">
        <v>121</v>
      </c>
      <c r="BN14" s="220">
        <v>119</v>
      </c>
      <c r="BO14" s="220">
        <v>111</v>
      </c>
      <c r="BP14" s="220">
        <v>99</v>
      </c>
      <c r="BQ14" s="220">
        <v>88</v>
      </c>
      <c r="BR14" s="220">
        <v>79</v>
      </c>
      <c r="BS14" s="220">
        <v>71</v>
      </c>
      <c r="BT14" s="220">
        <v>49</v>
      </c>
      <c r="BU14" s="220">
        <v>45</v>
      </c>
      <c r="BV14" s="220"/>
      <c r="BW14" s="220"/>
      <c r="BX14" s="220"/>
      <c r="BY14" s="220"/>
      <c r="BZ14" s="220"/>
      <c r="CA14" s="220"/>
      <c r="CB14" s="220"/>
      <c r="CC14" s="220"/>
      <c r="CD14" s="220"/>
      <c r="CE14" s="220"/>
      <c r="CF14" s="221"/>
    </row>
    <row r="15" spans="1:179" x14ac:dyDescent="0.35">
      <c r="B15" s="210" t="s">
        <v>462</v>
      </c>
      <c r="AH15" s="220"/>
      <c r="AI15" s="220"/>
      <c r="AJ15" s="220"/>
      <c r="AK15" s="220"/>
      <c r="AL15" s="220"/>
      <c r="AM15" s="220"/>
      <c r="AN15" s="220"/>
      <c r="AO15" s="220"/>
      <c r="AP15" s="220"/>
      <c r="AQ15" s="220"/>
      <c r="AR15" s="220"/>
      <c r="AS15" s="220"/>
      <c r="AT15" s="220"/>
      <c r="AU15" s="220"/>
      <c r="AV15" s="220"/>
      <c r="AW15" s="220"/>
      <c r="AX15" s="220"/>
      <c r="AY15" s="220"/>
      <c r="AZ15" s="220"/>
      <c r="BA15" s="220">
        <v>0</v>
      </c>
      <c r="BB15" s="220">
        <v>0</v>
      </c>
      <c r="BC15" s="220">
        <v>0</v>
      </c>
      <c r="BD15" s="220">
        <v>0</v>
      </c>
      <c r="BE15" s="220">
        <v>0</v>
      </c>
      <c r="BF15" s="220">
        <v>0</v>
      </c>
      <c r="BG15" s="220">
        <v>0</v>
      </c>
      <c r="BH15" s="276">
        <v>70</v>
      </c>
      <c r="BI15" s="220">
        <v>66</v>
      </c>
      <c r="BJ15" s="220">
        <v>61</v>
      </c>
      <c r="BK15" s="220">
        <v>57</v>
      </c>
      <c r="BL15" s="220">
        <v>53</v>
      </c>
      <c r="BM15" s="220">
        <v>58</v>
      </c>
      <c r="BN15" s="220">
        <v>65</v>
      </c>
      <c r="BO15" s="220">
        <v>61</v>
      </c>
      <c r="BP15" s="220">
        <v>60</v>
      </c>
      <c r="BQ15" s="220">
        <v>57</v>
      </c>
      <c r="BR15" s="220">
        <v>55</v>
      </c>
      <c r="BS15" s="220">
        <v>52</v>
      </c>
      <c r="BT15" s="220">
        <v>51</v>
      </c>
      <c r="BU15" s="220">
        <v>50</v>
      </c>
      <c r="BV15" s="220"/>
      <c r="BW15" s="220"/>
      <c r="BX15" s="220"/>
      <c r="BY15" s="220"/>
      <c r="BZ15" s="220"/>
      <c r="CA15" s="220"/>
      <c r="CB15" s="220"/>
      <c r="CC15" s="220"/>
      <c r="CD15" s="220"/>
      <c r="CE15" s="220"/>
      <c r="CF15" s="221"/>
    </row>
    <row r="16" spans="1:179" x14ac:dyDescent="0.35">
      <c r="B16" s="210" t="s">
        <v>463</v>
      </c>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76">
        <v>28</v>
      </c>
      <c r="BI16" s="220">
        <v>25</v>
      </c>
      <c r="BJ16" s="220">
        <v>23</v>
      </c>
      <c r="BK16" s="220">
        <v>19</v>
      </c>
      <c r="BL16" s="220">
        <v>17</v>
      </c>
      <c r="BM16" s="220">
        <v>17</v>
      </c>
      <c r="BN16" s="220">
        <v>16</v>
      </c>
      <c r="BO16" s="220">
        <v>15</v>
      </c>
      <c r="BP16" s="220">
        <v>11</v>
      </c>
      <c r="BQ16" s="220">
        <v>8</v>
      </c>
      <c r="BR16" s="220">
        <v>8</v>
      </c>
      <c r="BS16" s="220">
        <v>7</v>
      </c>
      <c r="BT16" s="220">
        <v>6</v>
      </c>
      <c r="BU16" s="220">
        <v>6</v>
      </c>
      <c r="BV16" s="210"/>
      <c r="BW16" s="210"/>
      <c r="CF16" s="221"/>
    </row>
    <row r="17" spans="2:84" x14ac:dyDescent="0.35">
      <c r="B17" s="210" t="s">
        <v>464</v>
      </c>
      <c r="AH17" s="220"/>
      <c r="AI17" s="220"/>
      <c r="AJ17" s="220"/>
      <c r="AK17" s="220"/>
      <c r="AL17" s="220"/>
      <c r="AM17" s="220"/>
      <c r="AN17" s="220"/>
      <c r="AO17" s="220"/>
      <c r="AP17" s="220"/>
      <c r="AQ17" s="220"/>
      <c r="AR17" s="220"/>
      <c r="AS17" s="220"/>
      <c r="AT17" s="220"/>
      <c r="AU17" s="220"/>
      <c r="AV17" s="220"/>
      <c r="AW17" s="220"/>
      <c r="AX17" s="220"/>
      <c r="AY17" s="220"/>
      <c r="AZ17" s="220"/>
      <c r="BA17" s="220">
        <v>0</v>
      </c>
      <c r="BB17" s="220">
        <v>0</v>
      </c>
      <c r="BC17" s="220">
        <v>0</v>
      </c>
      <c r="BD17" s="220">
        <v>0</v>
      </c>
      <c r="BE17" s="220">
        <v>0</v>
      </c>
      <c r="BF17" s="220">
        <v>0</v>
      </c>
      <c r="BG17" s="220">
        <v>0</v>
      </c>
      <c r="BH17" s="276">
        <v>12</v>
      </c>
      <c r="BI17" s="220">
        <v>10</v>
      </c>
      <c r="BJ17" s="220">
        <v>10</v>
      </c>
      <c r="BK17" s="220">
        <v>8</v>
      </c>
      <c r="BL17" s="220">
        <v>9</v>
      </c>
      <c r="BM17" s="220">
        <v>29</v>
      </c>
      <c r="BN17" s="220">
        <v>33</v>
      </c>
      <c r="BO17" s="220">
        <v>28</v>
      </c>
      <c r="BP17" s="220">
        <v>24</v>
      </c>
      <c r="BQ17" s="220">
        <v>16</v>
      </c>
      <c r="BR17" s="220">
        <v>9</v>
      </c>
      <c r="BS17" s="220">
        <v>6</v>
      </c>
      <c r="BT17" s="220">
        <v>3</v>
      </c>
      <c r="BU17" s="220">
        <v>2</v>
      </c>
      <c r="BV17" s="220"/>
      <c r="BW17" s="220"/>
      <c r="BX17" s="220"/>
      <c r="BY17" s="220"/>
      <c r="BZ17" s="220"/>
      <c r="CA17" s="220"/>
      <c r="CB17" s="220"/>
      <c r="CC17" s="220"/>
      <c r="CD17" s="220"/>
      <c r="CE17" s="220"/>
      <c r="CF17" s="221"/>
    </row>
    <row r="18" spans="2:84" x14ac:dyDescent="0.35">
      <c r="B18" s="210" t="s">
        <v>465</v>
      </c>
      <c r="AH18" s="220"/>
      <c r="AI18" s="220"/>
      <c r="AJ18" s="220"/>
      <c r="AK18" s="220"/>
      <c r="AL18" s="220"/>
      <c r="AM18" s="220"/>
      <c r="AN18" s="220"/>
      <c r="AO18" s="220"/>
      <c r="AP18" s="220"/>
      <c r="AQ18" s="220"/>
      <c r="AR18" s="220"/>
      <c r="AS18" s="220"/>
      <c r="AT18" s="220"/>
      <c r="AU18" s="220"/>
      <c r="AV18" s="220"/>
      <c r="AW18" s="220"/>
      <c r="AX18" s="220"/>
      <c r="AY18" s="220"/>
      <c r="AZ18" s="220"/>
      <c r="BA18" s="220">
        <v>0</v>
      </c>
      <c r="BB18" s="220">
        <v>0</v>
      </c>
      <c r="BC18" s="220">
        <v>0</v>
      </c>
      <c r="BD18" s="220">
        <v>0</v>
      </c>
      <c r="BE18" s="220">
        <v>0</v>
      </c>
      <c r="BF18" s="220">
        <v>0</v>
      </c>
      <c r="BG18" s="220">
        <v>0</v>
      </c>
      <c r="BH18" s="276">
        <v>11</v>
      </c>
      <c r="BI18" s="220">
        <v>10</v>
      </c>
      <c r="BJ18" s="220">
        <v>10</v>
      </c>
      <c r="BK18" s="220">
        <v>10</v>
      </c>
      <c r="BL18" s="220">
        <v>10</v>
      </c>
      <c r="BM18" s="220">
        <v>10</v>
      </c>
      <c r="BN18" s="220">
        <v>8</v>
      </c>
      <c r="BO18" s="220">
        <v>8</v>
      </c>
      <c r="BP18" s="220">
        <v>9</v>
      </c>
      <c r="BQ18" s="220">
        <v>9</v>
      </c>
      <c r="BR18" s="220">
        <v>8</v>
      </c>
      <c r="BS18" s="220">
        <v>8</v>
      </c>
      <c r="BT18" s="220">
        <v>8</v>
      </c>
      <c r="BU18" s="220">
        <v>8</v>
      </c>
      <c r="BV18" s="220"/>
      <c r="BW18" s="220"/>
      <c r="BX18" s="220"/>
      <c r="BY18" s="220"/>
      <c r="BZ18" s="220"/>
      <c r="CA18" s="220"/>
      <c r="CB18" s="220"/>
      <c r="CC18" s="220"/>
      <c r="CD18" s="220"/>
      <c r="CE18" s="220"/>
      <c r="CF18" s="221"/>
    </row>
    <row r="19" spans="2:84" ht="26.25" customHeight="1" x14ac:dyDescent="0.35">
      <c r="B19" s="253" t="s">
        <v>426</v>
      </c>
      <c r="AH19" s="220"/>
      <c r="AI19" s="220"/>
      <c r="AJ19" s="220"/>
      <c r="AK19" s="220"/>
      <c r="AL19" s="220"/>
      <c r="AM19" s="220"/>
      <c r="AN19" s="220"/>
      <c r="AO19" s="220"/>
      <c r="AP19" s="220"/>
      <c r="AQ19" s="220"/>
      <c r="AR19" s="220"/>
      <c r="AS19" s="220"/>
      <c r="AT19" s="220"/>
      <c r="AU19" s="220"/>
      <c r="AV19" s="220"/>
      <c r="AW19" s="220"/>
      <c r="AX19" s="220"/>
      <c r="AY19" s="220"/>
      <c r="AZ19" s="220"/>
      <c r="BA19" s="220">
        <f t="shared" ref="BA19:BU19" si="2">SUM(BA15:BA18)</f>
        <v>0</v>
      </c>
      <c r="BB19" s="220">
        <f t="shared" si="2"/>
        <v>0</v>
      </c>
      <c r="BC19" s="220">
        <f t="shared" si="2"/>
        <v>0</v>
      </c>
      <c r="BD19" s="220">
        <f t="shared" si="2"/>
        <v>0</v>
      </c>
      <c r="BE19" s="220">
        <f t="shared" si="2"/>
        <v>0</v>
      </c>
      <c r="BF19" s="220">
        <f t="shared" si="2"/>
        <v>0</v>
      </c>
      <c r="BG19" s="220">
        <f t="shared" si="2"/>
        <v>0</v>
      </c>
      <c r="BH19" s="276">
        <f t="shared" si="2"/>
        <v>121</v>
      </c>
      <c r="BI19" s="220">
        <f t="shared" si="2"/>
        <v>111</v>
      </c>
      <c r="BJ19" s="220">
        <f t="shared" si="2"/>
        <v>104</v>
      </c>
      <c r="BK19" s="220">
        <f t="shared" si="2"/>
        <v>94</v>
      </c>
      <c r="BL19" s="220">
        <f t="shared" si="2"/>
        <v>89</v>
      </c>
      <c r="BM19" s="220">
        <f t="shared" si="2"/>
        <v>114</v>
      </c>
      <c r="BN19" s="220">
        <f t="shared" si="2"/>
        <v>122</v>
      </c>
      <c r="BO19" s="220">
        <f t="shared" si="2"/>
        <v>112</v>
      </c>
      <c r="BP19" s="220">
        <f t="shared" si="2"/>
        <v>104</v>
      </c>
      <c r="BQ19" s="220">
        <f t="shared" si="2"/>
        <v>90</v>
      </c>
      <c r="BR19" s="220">
        <f t="shared" si="2"/>
        <v>80</v>
      </c>
      <c r="BS19" s="220">
        <f t="shared" si="2"/>
        <v>73</v>
      </c>
      <c r="BT19" s="220">
        <f t="shared" si="2"/>
        <v>68</v>
      </c>
      <c r="BU19" s="220">
        <f t="shared" si="2"/>
        <v>66</v>
      </c>
      <c r="BV19" s="220"/>
      <c r="BW19" s="220"/>
      <c r="BX19" s="220"/>
      <c r="BY19" s="220"/>
      <c r="BZ19" s="220"/>
      <c r="CA19" s="220"/>
      <c r="CB19" s="220"/>
      <c r="CC19" s="220"/>
      <c r="CD19" s="220"/>
      <c r="CE19" s="220"/>
      <c r="CF19" s="221"/>
    </row>
    <row r="20" spans="2:84" x14ac:dyDescent="0.35">
      <c r="B20" s="210" t="s">
        <v>427</v>
      </c>
      <c r="AH20" s="220"/>
      <c r="AI20" s="220"/>
      <c r="AJ20" s="220"/>
      <c r="AK20" s="220"/>
      <c r="AL20" s="220"/>
      <c r="AM20" s="220"/>
      <c r="AN20" s="220"/>
      <c r="AO20" s="220"/>
      <c r="AP20" s="220"/>
      <c r="AQ20" s="220"/>
      <c r="AR20" s="220"/>
      <c r="AS20" s="220"/>
      <c r="AT20" s="220"/>
      <c r="AU20" s="220"/>
      <c r="AV20" s="220"/>
      <c r="AW20" s="220"/>
      <c r="AX20" s="220"/>
      <c r="AY20" s="220"/>
      <c r="AZ20" s="220"/>
      <c r="BA20" s="220">
        <f t="shared" ref="BA20:BU20" si="3">BA19+BA14</f>
        <v>0</v>
      </c>
      <c r="BB20" s="220">
        <f t="shared" si="3"/>
        <v>0</v>
      </c>
      <c r="BC20" s="220">
        <f t="shared" si="3"/>
        <v>0</v>
      </c>
      <c r="BD20" s="220">
        <f t="shared" si="3"/>
        <v>0</v>
      </c>
      <c r="BE20" s="220">
        <f t="shared" si="3"/>
        <v>0</v>
      </c>
      <c r="BF20" s="220">
        <f t="shared" si="3"/>
        <v>0</v>
      </c>
      <c r="BG20" s="220">
        <f t="shared" si="3"/>
        <v>0</v>
      </c>
      <c r="BH20" s="276">
        <f t="shared" si="3"/>
        <v>237</v>
      </c>
      <c r="BI20" s="220">
        <f t="shared" si="3"/>
        <v>233</v>
      </c>
      <c r="BJ20" s="220">
        <f t="shared" si="3"/>
        <v>225</v>
      </c>
      <c r="BK20" s="220">
        <f t="shared" si="3"/>
        <v>214</v>
      </c>
      <c r="BL20" s="220">
        <f t="shared" si="3"/>
        <v>207</v>
      </c>
      <c r="BM20" s="220">
        <f t="shared" si="3"/>
        <v>235</v>
      </c>
      <c r="BN20" s="220">
        <f t="shared" si="3"/>
        <v>241</v>
      </c>
      <c r="BO20" s="220">
        <f t="shared" si="3"/>
        <v>223</v>
      </c>
      <c r="BP20" s="220">
        <f t="shared" si="3"/>
        <v>203</v>
      </c>
      <c r="BQ20" s="220">
        <f t="shared" si="3"/>
        <v>178</v>
      </c>
      <c r="BR20" s="220">
        <f t="shared" si="3"/>
        <v>159</v>
      </c>
      <c r="BS20" s="220">
        <f t="shared" si="3"/>
        <v>144</v>
      </c>
      <c r="BT20" s="220">
        <f t="shared" si="3"/>
        <v>117</v>
      </c>
      <c r="BU20" s="220">
        <f t="shared" si="3"/>
        <v>111</v>
      </c>
      <c r="BV20" s="220"/>
      <c r="BW20" s="220"/>
      <c r="BX20" s="220"/>
      <c r="BY20" s="220"/>
      <c r="BZ20" s="220"/>
      <c r="CA20" s="220"/>
      <c r="CB20" s="220"/>
      <c r="CC20" s="220"/>
      <c r="CD20" s="220"/>
      <c r="CE20" s="220"/>
      <c r="CF20" s="221"/>
    </row>
    <row r="21" spans="2:84" ht="26.25" customHeight="1" x14ac:dyDescent="0.35">
      <c r="B21" s="231" t="s">
        <v>436</v>
      </c>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1"/>
    </row>
    <row r="22" spans="2:84" x14ac:dyDescent="0.35">
      <c r="B22" s="210" t="s">
        <v>466</v>
      </c>
      <c r="AH22" s="220">
        <v>0</v>
      </c>
      <c r="AI22" s="220">
        <v>0</v>
      </c>
      <c r="AJ22" s="220">
        <v>96</v>
      </c>
      <c r="AK22" s="220">
        <v>124</v>
      </c>
      <c r="AL22" s="220">
        <v>165</v>
      </c>
      <c r="AM22" s="220">
        <v>195</v>
      </c>
      <c r="AN22" s="220">
        <v>201</v>
      </c>
      <c r="AO22" s="220">
        <v>200</v>
      </c>
      <c r="AP22" s="220">
        <v>210</v>
      </c>
      <c r="AQ22" s="220">
        <v>217</v>
      </c>
      <c r="AR22" s="220">
        <v>277</v>
      </c>
      <c r="AS22" s="220">
        <v>308</v>
      </c>
      <c r="AT22" s="220">
        <v>327</v>
      </c>
      <c r="AU22" s="220">
        <v>365</v>
      </c>
      <c r="AV22" s="220">
        <v>431</v>
      </c>
      <c r="AW22" s="220">
        <v>512</v>
      </c>
      <c r="AX22" s="220">
        <v>575</v>
      </c>
      <c r="AY22" s="220">
        <v>638</v>
      </c>
      <c r="AZ22" s="220">
        <v>714</v>
      </c>
      <c r="BA22" s="220">
        <v>758</v>
      </c>
      <c r="BB22" s="220">
        <v>782</v>
      </c>
      <c r="BC22" s="220">
        <v>537</v>
      </c>
      <c r="BD22" s="220">
        <v>0</v>
      </c>
      <c r="BE22" s="220">
        <v>0</v>
      </c>
      <c r="BF22" s="220">
        <v>0</v>
      </c>
      <c r="BG22" s="220">
        <v>0</v>
      </c>
      <c r="BH22" s="220">
        <v>0</v>
      </c>
      <c r="BI22" s="220">
        <v>0</v>
      </c>
      <c r="BJ22" s="220">
        <v>0</v>
      </c>
      <c r="BK22" s="220">
        <v>0</v>
      </c>
      <c r="BL22" s="220">
        <v>0</v>
      </c>
      <c r="BM22" s="220">
        <v>0</v>
      </c>
      <c r="BN22" s="220">
        <v>0</v>
      </c>
      <c r="BO22" s="220">
        <v>0</v>
      </c>
      <c r="BP22" s="220">
        <v>0</v>
      </c>
      <c r="BQ22" s="220">
        <v>0</v>
      </c>
      <c r="BR22" s="220">
        <v>0</v>
      </c>
      <c r="BS22" s="220">
        <v>0</v>
      </c>
      <c r="BT22" s="220">
        <v>0</v>
      </c>
      <c r="BU22" s="220">
        <v>0</v>
      </c>
      <c r="BV22" s="220">
        <v>0</v>
      </c>
      <c r="BW22" s="220">
        <v>0</v>
      </c>
      <c r="BX22" s="220">
        <v>0</v>
      </c>
      <c r="BY22" s="220">
        <v>0</v>
      </c>
      <c r="BZ22" s="220">
        <v>0</v>
      </c>
      <c r="CA22" s="220">
        <v>0</v>
      </c>
      <c r="CB22" s="220">
        <v>0</v>
      </c>
      <c r="CC22" s="220">
        <v>0</v>
      </c>
      <c r="CD22" s="220">
        <v>0</v>
      </c>
      <c r="CE22" s="220">
        <v>0</v>
      </c>
      <c r="CF22" s="221">
        <v>0</v>
      </c>
    </row>
    <row r="23" spans="2:84" x14ac:dyDescent="0.35">
      <c r="B23" s="210" t="s">
        <v>467</v>
      </c>
      <c r="AH23" s="220">
        <v>0</v>
      </c>
      <c r="AI23" s="220">
        <v>0</v>
      </c>
      <c r="AJ23" s="220">
        <v>51</v>
      </c>
      <c r="AK23" s="220">
        <v>60</v>
      </c>
      <c r="AL23" s="220">
        <v>72</v>
      </c>
      <c r="AM23" s="220">
        <v>80</v>
      </c>
      <c r="AN23" s="220">
        <v>82</v>
      </c>
      <c r="AO23" s="220">
        <v>82</v>
      </c>
      <c r="AP23" s="220">
        <v>87</v>
      </c>
      <c r="AQ23" s="220">
        <v>94</v>
      </c>
      <c r="AR23" s="220">
        <v>89</v>
      </c>
      <c r="AS23" s="220">
        <v>117</v>
      </c>
      <c r="AT23" s="220">
        <v>126</v>
      </c>
      <c r="AU23" s="220">
        <v>142</v>
      </c>
      <c r="AV23" s="220">
        <v>178</v>
      </c>
      <c r="AW23" s="220">
        <v>218</v>
      </c>
      <c r="AX23" s="220">
        <v>249</v>
      </c>
      <c r="AY23" s="220">
        <v>283</v>
      </c>
      <c r="AZ23" s="220">
        <v>320</v>
      </c>
      <c r="BA23" s="220">
        <v>357</v>
      </c>
      <c r="BB23" s="220">
        <v>392</v>
      </c>
      <c r="BC23" s="220">
        <v>277</v>
      </c>
      <c r="BD23" s="220">
        <v>0</v>
      </c>
      <c r="BE23" s="220">
        <v>0</v>
      </c>
      <c r="BF23" s="220">
        <v>0</v>
      </c>
      <c r="BG23" s="220">
        <v>0</v>
      </c>
      <c r="BH23" s="220">
        <v>0</v>
      </c>
      <c r="BI23" s="220">
        <v>0</v>
      </c>
      <c r="BJ23" s="220">
        <v>0</v>
      </c>
      <c r="BK23" s="220">
        <v>0</v>
      </c>
      <c r="BL23" s="220">
        <v>0</v>
      </c>
      <c r="BM23" s="220">
        <v>0</v>
      </c>
      <c r="BN23" s="220">
        <v>0</v>
      </c>
      <c r="BO23" s="220">
        <v>0</v>
      </c>
      <c r="BP23" s="220">
        <v>0</v>
      </c>
      <c r="BQ23" s="220">
        <v>0</v>
      </c>
      <c r="BR23" s="220">
        <v>0</v>
      </c>
      <c r="BS23" s="220">
        <v>0</v>
      </c>
      <c r="BT23" s="220">
        <v>0</v>
      </c>
      <c r="BU23" s="220">
        <v>0</v>
      </c>
      <c r="BV23" s="220">
        <v>0</v>
      </c>
      <c r="BW23" s="220">
        <v>0</v>
      </c>
      <c r="BX23" s="220">
        <v>0</v>
      </c>
      <c r="BY23" s="220">
        <v>0</v>
      </c>
      <c r="BZ23" s="220">
        <v>0</v>
      </c>
      <c r="CA23" s="220">
        <v>0</v>
      </c>
      <c r="CB23" s="220">
        <v>0</v>
      </c>
      <c r="CC23" s="220">
        <v>0</v>
      </c>
      <c r="CD23" s="220">
        <v>0</v>
      </c>
      <c r="CE23" s="220">
        <v>0</v>
      </c>
      <c r="CF23" s="221">
        <v>0</v>
      </c>
    </row>
    <row r="24" spans="2:84" x14ac:dyDescent="0.35">
      <c r="B24" s="210" t="s">
        <v>468</v>
      </c>
      <c r="AH24" s="220">
        <v>0</v>
      </c>
      <c r="AI24" s="220">
        <v>0</v>
      </c>
      <c r="AJ24" s="220">
        <v>45</v>
      </c>
      <c r="AK24" s="220">
        <v>64</v>
      </c>
      <c r="AL24" s="220">
        <v>93</v>
      </c>
      <c r="AM24" s="220">
        <v>115</v>
      </c>
      <c r="AN24" s="220">
        <v>120</v>
      </c>
      <c r="AO24" s="220">
        <v>118</v>
      </c>
      <c r="AP24" s="220">
        <v>123</v>
      </c>
      <c r="AQ24" s="220">
        <v>123</v>
      </c>
      <c r="AR24" s="220">
        <v>188</v>
      </c>
      <c r="AS24" s="220">
        <v>190</v>
      </c>
      <c r="AT24" s="220">
        <v>201</v>
      </c>
      <c r="AU24" s="220">
        <v>223</v>
      </c>
      <c r="AV24" s="220">
        <v>253</v>
      </c>
      <c r="AW24" s="220">
        <v>294</v>
      </c>
      <c r="AX24" s="220">
        <v>326</v>
      </c>
      <c r="AY24" s="220">
        <v>355</v>
      </c>
      <c r="AZ24" s="220">
        <v>394</v>
      </c>
      <c r="BA24" s="220">
        <v>401</v>
      </c>
      <c r="BB24" s="220">
        <v>390</v>
      </c>
      <c r="BC24" s="220">
        <v>260</v>
      </c>
      <c r="BD24" s="220">
        <v>0</v>
      </c>
      <c r="BE24" s="220">
        <v>0</v>
      </c>
      <c r="BF24" s="220">
        <v>0</v>
      </c>
      <c r="BG24" s="220">
        <v>0</v>
      </c>
      <c r="BH24" s="220">
        <v>0</v>
      </c>
      <c r="BI24" s="220">
        <v>0</v>
      </c>
      <c r="BJ24" s="220">
        <v>0</v>
      </c>
      <c r="BK24" s="220">
        <v>0</v>
      </c>
      <c r="BL24" s="220">
        <v>0</v>
      </c>
      <c r="BM24" s="220">
        <v>0</v>
      </c>
      <c r="BN24" s="220">
        <v>0</v>
      </c>
      <c r="BO24" s="220">
        <v>0</v>
      </c>
      <c r="BP24" s="220">
        <v>0</v>
      </c>
      <c r="BQ24" s="220">
        <v>0</v>
      </c>
      <c r="BR24" s="220">
        <v>0</v>
      </c>
      <c r="BS24" s="220">
        <v>0</v>
      </c>
      <c r="BT24" s="220">
        <v>0</v>
      </c>
      <c r="BU24" s="220">
        <v>0</v>
      </c>
      <c r="BV24" s="220">
        <v>0</v>
      </c>
      <c r="BW24" s="220">
        <v>0</v>
      </c>
      <c r="BX24" s="220">
        <v>0</v>
      </c>
      <c r="BY24" s="220">
        <v>0</v>
      </c>
      <c r="BZ24" s="220">
        <v>0</v>
      </c>
      <c r="CA24" s="220">
        <v>0</v>
      </c>
      <c r="CB24" s="220">
        <v>0</v>
      </c>
      <c r="CC24" s="220">
        <v>0</v>
      </c>
      <c r="CD24" s="220">
        <v>0</v>
      </c>
      <c r="CE24" s="220">
        <v>0</v>
      </c>
      <c r="CF24" s="221">
        <v>0</v>
      </c>
    </row>
    <row r="25" spans="2:84" x14ac:dyDescent="0.35">
      <c r="B25" s="210" t="s">
        <v>469</v>
      </c>
      <c r="AH25" s="220">
        <v>0</v>
      </c>
      <c r="AI25" s="220">
        <v>0</v>
      </c>
      <c r="AJ25" s="220">
        <v>0</v>
      </c>
      <c r="AK25" s="220">
        <v>0</v>
      </c>
      <c r="AL25" s="220">
        <v>0</v>
      </c>
      <c r="AM25" s="220">
        <v>0</v>
      </c>
      <c r="AN25" s="220">
        <v>0</v>
      </c>
      <c r="AO25" s="220">
        <v>0</v>
      </c>
      <c r="AP25" s="220">
        <v>0</v>
      </c>
      <c r="AQ25" s="220">
        <v>0</v>
      </c>
      <c r="AR25" s="220">
        <v>0</v>
      </c>
      <c r="AS25" s="220">
        <v>0</v>
      </c>
      <c r="AT25" s="220">
        <v>0</v>
      </c>
      <c r="AU25" s="220">
        <v>0</v>
      </c>
      <c r="AV25" s="220">
        <v>1</v>
      </c>
      <c r="AW25" s="220">
        <v>3</v>
      </c>
      <c r="AX25" s="220">
        <v>5</v>
      </c>
      <c r="AY25" s="220">
        <v>7</v>
      </c>
      <c r="AZ25" s="220">
        <v>11</v>
      </c>
      <c r="BA25" s="220">
        <v>14</v>
      </c>
      <c r="BB25" s="220">
        <v>16</v>
      </c>
      <c r="BC25" s="220">
        <v>13</v>
      </c>
      <c r="BD25" s="220">
        <v>0</v>
      </c>
      <c r="BE25" s="220">
        <v>0</v>
      </c>
      <c r="BF25" s="220">
        <v>0</v>
      </c>
      <c r="BG25" s="220">
        <v>0</v>
      </c>
      <c r="BH25" s="220">
        <v>0</v>
      </c>
      <c r="BI25" s="220">
        <v>0</v>
      </c>
      <c r="BJ25" s="220">
        <v>0</v>
      </c>
      <c r="BK25" s="220">
        <v>0</v>
      </c>
      <c r="BL25" s="220">
        <v>0</v>
      </c>
      <c r="BM25" s="220">
        <v>0</v>
      </c>
      <c r="BN25" s="220">
        <v>0</v>
      </c>
      <c r="BO25" s="220">
        <v>0</v>
      </c>
      <c r="BP25" s="220">
        <v>0</v>
      </c>
      <c r="BQ25" s="220">
        <v>0</v>
      </c>
      <c r="BR25" s="220">
        <v>0</v>
      </c>
      <c r="BS25" s="220">
        <v>0</v>
      </c>
      <c r="BT25" s="220">
        <v>0</v>
      </c>
      <c r="BU25" s="220">
        <v>0</v>
      </c>
      <c r="BV25" s="220">
        <v>0</v>
      </c>
      <c r="BW25" s="220">
        <v>0</v>
      </c>
      <c r="BX25" s="220">
        <v>0</v>
      </c>
      <c r="BY25" s="220">
        <v>0</v>
      </c>
      <c r="BZ25" s="220">
        <v>0</v>
      </c>
      <c r="CA25" s="220">
        <v>0</v>
      </c>
      <c r="CB25" s="220">
        <v>0</v>
      </c>
      <c r="CC25" s="220">
        <v>0</v>
      </c>
      <c r="CD25" s="220">
        <v>0</v>
      </c>
      <c r="CE25" s="220">
        <v>0</v>
      </c>
      <c r="CF25" s="221">
        <v>0</v>
      </c>
    </row>
    <row r="26" spans="2:84" x14ac:dyDescent="0.35">
      <c r="B26" s="210" t="s">
        <v>470</v>
      </c>
      <c r="AH26" s="220">
        <v>0</v>
      </c>
      <c r="AI26" s="220">
        <v>0</v>
      </c>
      <c r="AJ26" s="220">
        <v>0</v>
      </c>
      <c r="AK26" s="220">
        <v>0</v>
      </c>
      <c r="AL26" s="220">
        <v>0</v>
      </c>
      <c r="AM26" s="220">
        <v>0</v>
      </c>
      <c r="AN26" s="220">
        <v>0</v>
      </c>
      <c r="AO26" s="220">
        <v>0</v>
      </c>
      <c r="AP26" s="220">
        <v>0</v>
      </c>
      <c r="AQ26" s="220">
        <v>0</v>
      </c>
      <c r="AR26" s="220">
        <v>0</v>
      </c>
      <c r="AS26" s="220">
        <v>0</v>
      </c>
      <c r="AT26" s="220">
        <v>0</v>
      </c>
      <c r="AU26" s="220">
        <v>0</v>
      </c>
      <c r="AV26" s="220">
        <v>0</v>
      </c>
      <c r="AW26" s="220">
        <v>0</v>
      </c>
      <c r="AX26" s="220">
        <v>0</v>
      </c>
      <c r="AY26" s="220">
        <v>0</v>
      </c>
      <c r="AZ26" s="220">
        <v>0</v>
      </c>
      <c r="BA26" s="220">
        <v>0</v>
      </c>
      <c r="BB26" s="220">
        <v>0</v>
      </c>
      <c r="BC26" s="220">
        <v>0</v>
      </c>
      <c r="BD26" s="220">
        <v>0</v>
      </c>
      <c r="BE26" s="220">
        <v>0</v>
      </c>
      <c r="BF26" s="220">
        <v>0</v>
      </c>
      <c r="BG26" s="220">
        <v>0</v>
      </c>
      <c r="BH26" s="220">
        <v>0</v>
      </c>
      <c r="BI26" s="220">
        <v>0</v>
      </c>
      <c r="BJ26" s="220">
        <v>0</v>
      </c>
      <c r="BK26" s="220">
        <v>0</v>
      </c>
      <c r="BL26" s="220">
        <v>65</v>
      </c>
      <c r="BM26" s="220">
        <v>54</v>
      </c>
      <c r="BN26" s="220">
        <v>65</v>
      </c>
      <c r="BO26" s="220">
        <v>59</v>
      </c>
      <c r="BP26" s="220">
        <v>61</v>
      </c>
      <c r="BQ26" s="220">
        <v>31</v>
      </c>
      <c r="BR26" s="220">
        <v>0</v>
      </c>
      <c r="BS26" s="220">
        <v>0</v>
      </c>
      <c r="BT26" s="220">
        <v>0</v>
      </c>
      <c r="BU26" s="220">
        <v>0</v>
      </c>
      <c r="BV26" s="220">
        <v>0</v>
      </c>
      <c r="BW26" s="220">
        <v>0</v>
      </c>
      <c r="BX26" s="220">
        <v>0</v>
      </c>
      <c r="BY26" s="220">
        <v>0</v>
      </c>
      <c r="BZ26" s="220">
        <v>0</v>
      </c>
      <c r="CA26" s="220">
        <v>0</v>
      </c>
      <c r="CB26" s="220">
        <v>0</v>
      </c>
      <c r="CC26" s="220">
        <v>0</v>
      </c>
      <c r="CD26" s="220">
        <v>0</v>
      </c>
      <c r="CE26" s="220">
        <v>0</v>
      </c>
      <c r="CF26" s="221">
        <v>0</v>
      </c>
    </row>
    <row r="27" spans="2:84" ht="26.25" customHeight="1" x14ac:dyDescent="0.35">
      <c r="B27" s="231" t="s">
        <v>443</v>
      </c>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66" t="s">
        <v>420</v>
      </c>
      <c r="BM27" s="220"/>
      <c r="BN27" s="220"/>
      <c r="BO27" s="220"/>
      <c r="BP27" s="220"/>
      <c r="BQ27" s="220"/>
      <c r="BR27" s="220"/>
      <c r="BS27" s="220"/>
      <c r="BT27" s="220"/>
      <c r="BU27" s="220"/>
      <c r="BV27" s="220"/>
      <c r="BW27" s="220"/>
      <c r="BX27" s="220"/>
      <c r="BY27" s="220"/>
      <c r="BZ27" s="220"/>
      <c r="CA27" s="220"/>
      <c r="CB27" s="220"/>
      <c r="CC27" s="220"/>
      <c r="CD27" s="220"/>
      <c r="CE27" s="220"/>
      <c r="CF27" s="221"/>
    </row>
    <row r="28" spans="2:84" x14ac:dyDescent="0.35">
      <c r="B28" s="222" t="s">
        <v>444</v>
      </c>
      <c r="AH28" s="220">
        <v>0</v>
      </c>
      <c r="AI28" s="220">
        <v>0</v>
      </c>
      <c r="AJ28" s="220">
        <v>0</v>
      </c>
      <c r="AK28" s="220">
        <v>0</v>
      </c>
      <c r="AL28" s="220">
        <v>0</v>
      </c>
      <c r="AM28" s="220">
        <v>0</v>
      </c>
      <c r="AN28" s="220">
        <v>0</v>
      </c>
      <c r="AO28" s="220">
        <v>0</v>
      </c>
      <c r="AP28" s="220">
        <v>0</v>
      </c>
      <c r="AQ28" s="220">
        <v>0</v>
      </c>
      <c r="AR28" s="220">
        <v>3013</v>
      </c>
      <c r="AS28" s="220">
        <v>2979</v>
      </c>
      <c r="AT28" s="220">
        <v>3735</v>
      </c>
      <c r="AU28" s="220">
        <v>3159</v>
      </c>
      <c r="AV28" s="220">
        <v>2996</v>
      </c>
      <c r="AW28" s="220">
        <v>2838</v>
      </c>
      <c r="AX28" s="220">
        <v>2801</v>
      </c>
      <c r="AY28" s="220">
        <v>2769</v>
      </c>
      <c r="AZ28" s="220">
        <v>2692</v>
      </c>
      <c r="BA28" s="220">
        <v>2623</v>
      </c>
      <c r="BB28" s="220">
        <v>2567</v>
      </c>
      <c r="BC28" s="220">
        <v>2471</v>
      </c>
      <c r="BD28" s="220">
        <v>2387</v>
      </c>
      <c r="BE28" s="220">
        <v>2371</v>
      </c>
      <c r="BF28" s="220">
        <v>2357</v>
      </c>
      <c r="BG28" s="220">
        <v>2335</v>
      </c>
      <c r="BH28" s="220">
        <v>2442</v>
      </c>
      <c r="BI28" s="220">
        <v>2426</v>
      </c>
      <c r="BJ28" s="220">
        <v>2510</v>
      </c>
      <c r="BK28" s="220">
        <v>2535</v>
      </c>
      <c r="BL28" s="276">
        <v>2361</v>
      </c>
      <c r="BM28" s="220">
        <v>2384</v>
      </c>
      <c r="BN28" s="220">
        <v>2390</v>
      </c>
      <c r="BO28" s="220">
        <v>2360</v>
      </c>
      <c r="BP28" s="220">
        <v>2313</v>
      </c>
      <c r="BQ28" s="220">
        <v>0</v>
      </c>
      <c r="BR28" s="220">
        <v>0</v>
      </c>
      <c r="BS28" s="220">
        <v>0</v>
      </c>
      <c r="BT28" s="220">
        <v>0</v>
      </c>
      <c r="BU28" s="220">
        <v>0</v>
      </c>
      <c r="BV28" s="220">
        <v>0</v>
      </c>
      <c r="BW28" s="220">
        <v>0</v>
      </c>
      <c r="BX28" s="220">
        <v>0</v>
      </c>
      <c r="BY28" s="220">
        <v>0</v>
      </c>
      <c r="BZ28" s="220">
        <v>0</v>
      </c>
      <c r="CA28" s="220">
        <v>0</v>
      </c>
      <c r="CB28" s="220">
        <v>0</v>
      </c>
      <c r="CC28" s="220">
        <v>0</v>
      </c>
      <c r="CD28" s="220">
        <v>0</v>
      </c>
      <c r="CE28" s="220">
        <v>0</v>
      </c>
      <c r="CF28" s="221">
        <v>0</v>
      </c>
    </row>
    <row r="29" spans="2:84" x14ac:dyDescent="0.35">
      <c r="B29" s="222" t="s">
        <v>445</v>
      </c>
      <c r="AH29" s="220">
        <v>0</v>
      </c>
      <c r="AI29" s="220">
        <v>0</v>
      </c>
      <c r="AJ29" s="220">
        <v>0</v>
      </c>
      <c r="AK29" s="220">
        <v>0</v>
      </c>
      <c r="AL29" s="220">
        <v>0</v>
      </c>
      <c r="AM29" s="220">
        <v>0</v>
      </c>
      <c r="AN29" s="220">
        <v>0</v>
      </c>
      <c r="AO29" s="220">
        <v>0</v>
      </c>
      <c r="AP29" s="220">
        <v>0</v>
      </c>
      <c r="AQ29" s="220">
        <v>0</v>
      </c>
      <c r="AR29" s="220">
        <v>301</v>
      </c>
      <c r="AS29" s="220">
        <v>324</v>
      </c>
      <c r="AT29" s="220">
        <v>477</v>
      </c>
      <c r="AU29" s="220">
        <v>486</v>
      </c>
      <c r="AV29" s="220">
        <v>546</v>
      </c>
      <c r="AW29" s="220">
        <v>517</v>
      </c>
      <c r="AX29" s="220">
        <v>618</v>
      </c>
      <c r="AY29" s="220">
        <v>682</v>
      </c>
      <c r="AZ29" s="220">
        <v>718</v>
      </c>
      <c r="BA29" s="220">
        <v>766</v>
      </c>
      <c r="BB29" s="220">
        <v>810</v>
      </c>
      <c r="BC29" s="220">
        <v>828</v>
      </c>
      <c r="BD29" s="220">
        <v>843</v>
      </c>
      <c r="BE29" s="220">
        <v>870</v>
      </c>
      <c r="BF29" s="220">
        <v>898</v>
      </c>
      <c r="BG29" s="220">
        <v>952</v>
      </c>
      <c r="BH29" s="220">
        <v>1023</v>
      </c>
      <c r="BI29" s="220">
        <v>1085</v>
      </c>
      <c r="BJ29" s="220">
        <v>1065</v>
      </c>
      <c r="BK29" s="220">
        <v>1039</v>
      </c>
      <c r="BL29" s="276">
        <v>1147</v>
      </c>
      <c r="BM29" s="220">
        <v>1215</v>
      </c>
      <c r="BN29" s="220">
        <v>1266</v>
      </c>
      <c r="BO29" s="220">
        <v>1286</v>
      </c>
      <c r="BP29" s="220">
        <v>1294</v>
      </c>
      <c r="BQ29" s="220">
        <v>0</v>
      </c>
      <c r="BR29" s="220">
        <v>0</v>
      </c>
      <c r="BS29" s="220">
        <v>0</v>
      </c>
      <c r="BT29" s="220">
        <v>0</v>
      </c>
      <c r="BU29" s="220">
        <v>0</v>
      </c>
      <c r="BV29" s="220">
        <v>0</v>
      </c>
      <c r="BW29" s="220">
        <v>0</v>
      </c>
      <c r="BX29" s="220">
        <v>0</v>
      </c>
      <c r="BY29" s="220">
        <v>0</v>
      </c>
      <c r="BZ29" s="220">
        <v>0</v>
      </c>
      <c r="CA29" s="220">
        <v>0</v>
      </c>
      <c r="CB29" s="220">
        <v>0</v>
      </c>
      <c r="CC29" s="220">
        <v>0</v>
      </c>
      <c r="CD29" s="220">
        <v>0</v>
      </c>
      <c r="CE29" s="220">
        <v>0</v>
      </c>
      <c r="CF29" s="221">
        <v>0</v>
      </c>
    </row>
    <row r="30" spans="2:84" x14ac:dyDescent="0.35">
      <c r="B30" s="222" t="s">
        <v>446</v>
      </c>
      <c r="AH30" s="220">
        <v>0</v>
      </c>
      <c r="AI30" s="220">
        <v>0</v>
      </c>
      <c r="AJ30" s="220">
        <v>0</v>
      </c>
      <c r="AK30" s="220">
        <v>0</v>
      </c>
      <c r="AL30" s="220">
        <v>0</v>
      </c>
      <c r="AM30" s="220">
        <v>0</v>
      </c>
      <c r="AN30" s="220">
        <v>0</v>
      </c>
      <c r="AO30" s="220">
        <v>0</v>
      </c>
      <c r="AP30" s="220">
        <v>0</v>
      </c>
      <c r="AQ30" s="220">
        <v>0</v>
      </c>
      <c r="AR30" s="220">
        <v>653</v>
      </c>
      <c r="AS30" s="220">
        <v>651</v>
      </c>
      <c r="AT30" s="220">
        <v>753</v>
      </c>
      <c r="AU30" s="220">
        <v>828</v>
      </c>
      <c r="AV30" s="220">
        <v>911</v>
      </c>
      <c r="AW30" s="220">
        <v>820</v>
      </c>
      <c r="AX30" s="220">
        <v>894</v>
      </c>
      <c r="AY30" s="220">
        <v>950</v>
      </c>
      <c r="AZ30" s="220">
        <v>942</v>
      </c>
      <c r="BA30" s="220">
        <v>928</v>
      </c>
      <c r="BB30" s="220">
        <v>915</v>
      </c>
      <c r="BC30" s="220">
        <v>877</v>
      </c>
      <c r="BD30" s="220">
        <v>797</v>
      </c>
      <c r="BE30" s="220">
        <v>766</v>
      </c>
      <c r="BF30" s="220">
        <v>742</v>
      </c>
      <c r="BG30" s="220">
        <v>769</v>
      </c>
      <c r="BH30" s="220">
        <v>811</v>
      </c>
      <c r="BI30" s="220">
        <v>848</v>
      </c>
      <c r="BJ30" s="220">
        <v>835</v>
      </c>
      <c r="BK30" s="220">
        <v>811</v>
      </c>
      <c r="BL30" s="276">
        <v>647</v>
      </c>
      <c r="BM30" s="220">
        <v>625</v>
      </c>
      <c r="BN30" s="220">
        <v>581</v>
      </c>
      <c r="BO30" s="220">
        <v>517</v>
      </c>
      <c r="BP30" s="220">
        <v>468</v>
      </c>
      <c r="BQ30" s="220">
        <v>0</v>
      </c>
      <c r="BR30" s="220">
        <v>0</v>
      </c>
      <c r="BS30" s="220">
        <v>0</v>
      </c>
      <c r="BT30" s="220">
        <v>0</v>
      </c>
      <c r="BU30" s="220">
        <v>0</v>
      </c>
      <c r="BV30" s="220">
        <v>0</v>
      </c>
      <c r="BW30" s="220">
        <v>0</v>
      </c>
      <c r="BX30" s="220">
        <v>0</v>
      </c>
      <c r="BY30" s="220">
        <v>0</v>
      </c>
      <c r="BZ30" s="220">
        <v>0</v>
      </c>
      <c r="CA30" s="220">
        <v>0</v>
      </c>
      <c r="CB30" s="220">
        <v>0</v>
      </c>
      <c r="CC30" s="220">
        <v>0</v>
      </c>
      <c r="CD30" s="220">
        <v>0</v>
      </c>
      <c r="CE30" s="220">
        <v>0</v>
      </c>
      <c r="CF30" s="221">
        <v>0</v>
      </c>
    </row>
    <row r="31" spans="2:84" x14ac:dyDescent="0.35">
      <c r="B31" s="222" t="s">
        <v>447</v>
      </c>
      <c r="AH31" s="220">
        <v>0</v>
      </c>
      <c r="AI31" s="220">
        <v>0</v>
      </c>
      <c r="AJ31" s="220">
        <v>0</v>
      </c>
      <c r="AK31" s="220">
        <v>0</v>
      </c>
      <c r="AL31" s="220">
        <v>0</v>
      </c>
      <c r="AM31" s="220">
        <v>0</v>
      </c>
      <c r="AN31" s="220">
        <v>0</v>
      </c>
      <c r="AO31" s="220">
        <v>0</v>
      </c>
      <c r="AP31" s="220">
        <v>0</v>
      </c>
      <c r="AQ31" s="220">
        <v>0</v>
      </c>
      <c r="AR31" s="220">
        <v>797</v>
      </c>
      <c r="AS31" s="220">
        <v>822</v>
      </c>
      <c r="AT31" s="220">
        <v>1005</v>
      </c>
      <c r="AU31" s="220">
        <v>1344</v>
      </c>
      <c r="AV31" s="220">
        <v>1720</v>
      </c>
      <c r="AW31" s="220">
        <v>885</v>
      </c>
      <c r="AX31" s="220">
        <v>874</v>
      </c>
      <c r="AY31" s="220">
        <v>815</v>
      </c>
      <c r="AZ31" s="220">
        <v>758</v>
      </c>
      <c r="BA31" s="220">
        <v>625</v>
      </c>
      <c r="BB31" s="220">
        <v>513</v>
      </c>
      <c r="BC31" s="220">
        <v>431</v>
      </c>
      <c r="BD31" s="220">
        <v>361</v>
      </c>
      <c r="BE31" s="220">
        <v>312</v>
      </c>
      <c r="BF31" s="220">
        <v>290</v>
      </c>
      <c r="BG31" s="220">
        <v>297</v>
      </c>
      <c r="BH31" s="220">
        <v>288</v>
      </c>
      <c r="BI31" s="220">
        <v>304</v>
      </c>
      <c r="BJ31" s="220">
        <v>306</v>
      </c>
      <c r="BK31" s="220">
        <v>299</v>
      </c>
      <c r="BL31" s="276">
        <v>368</v>
      </c>
      <c r="BM31" s="220">
        <v>597</v>
      </c>
      <c r="BN31" s="220">
        <v>647</v>
      </c>
      <c r="BO31" s="220">
        <v>691</v>
      </c>
      <c r="BP31" s="220">
        <v>733</v>
      </c>
      <c r="BQ31" s="220">
        <v>0</v>
      </c>
      <c r="BR31" s="220">
        <v>0</v>
      </c>
      <c r="BS31" s="220">
        <v>0</v>
      </c>
      <c r="BT31" s="220">
        <v>0</v>
      </c>
      <c r="BU31" s="220">
        <v>0</v>
      </c>
      <c r="BV31" s="220">
        <v>0</v>
      </c>
      <c r="BW31" s="220">
        <v>0</v>
      </c>
      <c r="BX31" s="220">
        <v>0</v>
      </c>
      <c r="BY31" s="220">
        <v>0</v>
      </c>
      <c r="BZ31" s="220">
        <v>0</v>
      </c>
      <c r="CA31" s="220">
        <v>0</v>
      </c>
      <c r="CB31" s="220">
        <v>0</v>
      </c>
      <c r="CC31" s="220">
        <v>0</v>
      </c>
      <c r="CD31" s="220">
        <v>0</v>
      </c>
      <c r="CE31" s="220">
        <v>0</v>
      </c>
      <c r="CF31" s="221">
        <v>0</v>
      </c>
    </row>
    <row r="32" spans="2:84" x14ac:dyDescent="0.35">
      <c r="B32" s="222" t="s">
        <v>448</v>
      </c>
      <c r="AH32" s="220">
        <v>0</v>
      </c>
      <c r="AI32" s="220">
        <v>0</v>
      </c>
      <c r="AJ32" s="220">
        <v>0</v>
      </c>
      <c r="AK32" s="220">
        <v>0</v>
      </c>
      <c r="AL32" s="220">
        <v>0</v>
      </c>
      <c r="AM32" s="220">
        <v>0</v>
      </c>
      <c r="AN32" s="220">
        <v>0</v>
      </c>
      <c r="AO32" s="220">
        <v>0</v>
      </c>
      <c r="AP32" s="220">
        <v>0</v>
      </c>
      <c r="AQ32" s="220">
        <v>0</v>
      </c>
      <c r="AR32" s="220">
        <v>380</v>
      </c>
      <c r="AS32" s="220">
        <v>424</v>
      </c>
      <c r="AT32" s="220">
        <v>755</v>
      </c>
      <c r="AU32" s="220">
        <v>550</v>
      </c>
      <c r="AV32" s="220">
        <v>530</v>
      </c>
      <c r="AW32" s="220">
        <v>407</v>
      </c>
      <c r="AX32" s="220">
        <v>427</v>
      </c>
      <c r="AY32" s="220">
        <v>474</v>
      </c>
      <c r="AZ32" s="220">
        <v>508</v>
      </c>
      <c r="BA32" s="220">
        <v>537</v>
      </c>
      <c r="BB32" s="220">
        <v>502</v>
      </c>
      <c r="BC32" s="220">
        <v>444</v>
      </c>
      <c r="BD32" s="220">
        <v>373</v>
      </c>
      <c r="BE32" s="220">
        <v>345</v>
      </c>
      <c r="BF32" s="220">
        <v>338</v>
      </c>
      <c r="BG32" s="220">
        <v>340</v>
      </c>
      <c r="BH32" s="220">
        <v>351</v>
      </c>
      <c r="BI32" s="220">
        <v>366</v>
      </c>
      <c r="BJ32" s="220">
        <v>364</v>
      </c>
      <c r="BK32" s="220">
        <v>385</v>
      </c>
      <c r="BL32" s="276">
        <v>635</v>
      </c>
      <c r="BM32" s="220">
        <v>751</v>
      </c>
      <c r="BN32" s="220">
        <v>921</v>
      </c>
      <c r="BO32" s="220">
        <v>1019</v>
      </c>
      <c r="BP32" s="220">
        <v>1102</v>
      </c>
      <c r="BQ32" s="220">
        <v>0</v>
      </c>
      <c r="BR32" s="220">
        <v>0</v>
      </c>
      <c r="BS32" s="220">
        <v>0</v>
      </c>
      <c r="BT32" s="220">
        <v>0</v>
      </c>
      <c r="BU32" s="220">
        <v>0</v>
      </c>
      <c r="BV32" s="220">
        <v>0</v>
      </c>
      <c r="BW32" s="220">
        <v>0</v>
      </c>
      <c r="BX32" s="220">
        <v>0</v>
      </c>
      <c r="BY32" s="220">
        <v>0</v>
      </c>
      <c r="BZ32" s="220">
        <v>0</v>
      </c>
      <c r="CA32" s="220">
        <v>0</v>
      </c>
      <c r="CB32" s="220">
        <v>0</v>
      </c>
      <c r="CC32" s="220">
        <v>0</v>
      </c>
      <c r="CD32" s="220">
        <v>0</v>
      </c>
      <c r="CE32" s="220">
        <v>0</v>
      </c>
      <c r="CF32" s="221">
        <v>0</v>
      </c>
    </row>
    <row r="33" spans="1:84" ht="26.25" customHeight="1" x14ac:dyDescent="0.35">
      <c r="B33" s="222" t="s">
        <v>449</v>
      </c>
      <c r="AH33" s="220">
        <f>AH28</f>
        <v>0</v>
      </c>
      <c r="AI33" s="220">
        <f t="shared" ref="AI33:BK33" si="4">AI28</f>
        <v>0</v>
      </c>
      <c r="AJ33" s="220">
        <f t="shared" si="4"/>
        <v>0</v>
      </c>
      <c r="AK33" s="220">
        <f t="shared" si="4"/>
        <v>0</v>
      </c>
      <c r="AL33" s="220">
        <f t="shared" si="4"/>
        <v>0</v>
      </c>
      <c r="AM33" s="220">
        <f t="shared" si="4"/>
        <v>0</v>
      </c>
      <c r="AN33" s="220">
        <f t="shared" si="4"/>
        <v>0</v>
      </c>
      <c r="AO33" s="220">
        <f t="shared" si="4"/>
        <v>0</v>
      </c>
      <c r="AP33" s="220">
        <f t="shared" si="4"/>
        <v>0</v>
      </c>
      <c r="AQ33" s="220">
        <f t="shared" si="4"/>
        <v>0</v>
      </c>
      <c r="AR33" s="220">
        <f t="shared" si="4"/>
        <v>3013</v>
      </c>
      <c r="AS33" s="220">
        <f t="shared" si="4"/>
        <v>2979</v>
      </c>
      <c r="AT33" s="220">
        <f t="shared" si="4"/>
        <v>3735</v>
      </c>
      <c r="AU33" s="220">
        <f t="shared" si="4"/>
        <v>3159</v>
      </c>
      <c r="AV33" s="220">
        <f t="shared" si="4"/>
        <v>2996</v>
      </c>
      <c r="AW33" s="220">
        <f t="shared" si="4"/>
        <v>2838</v>
      </c>
      <c r="AX33" s="220">
        <f t="shared" si="4"/>
        <v>2801</v>
      </c>
      <c r="AY33" s="220">
        <f t="shared" si="4"/>
        <v>2769</v>
      </c>
      <c r="AZ33" s="220">
        <f t="shared" si="4"/>
        <v>2692</v>
      </c>
      <c r="BA33" s="220">
        <f t="shared" si="4"/>
        <v>2623</v>
      </c>
      <c r="BB33" s="220">
        <f t="shared" si="4"/>
        <v>2567</v>
      </c>
      <c r="BC33" s="220">
        <f t="shared" si="4"/>
        <v>2471</v>
      </c>
      <c r="BD33" s="220">
        <f t="shared" si="4"/>
        <v>2387</v>
      </c>
      <c r="BE33" s="220">
        <f t="shared" si="4"/>
        <v>2371</v>
      </c>
      <c r="BF33" s="220">
        <f t="shared" si="4"/>
        <v>2357</v>
      </c>
      <c r="BG33" s="220">
        <f t="shared" si="4"/>
        <v>2335</v>
      </c>
      <c r="BH33" s="220">
        <f t="shared" si="4"/>
        <v>2442</v>
      </c>
      <c r="BI33" s="220">
        <f t="shared" si="4"/>
        <v>2426</v>
      </c>
      <c r="BJ33" s="220">
        <f t="shared" si="4"/>
        <v>2510</v>
      </c>
      <c r="BK33" s="220">
        <f t="shared" si="4"/>
        <v>2535</v>
      </c>
      <c r="BL33" s="220">
        <v>2592</v>
      </c>
      <c r="BM33" s="220">
        <v>2631</v>
      </c>
      <c r="BN33" s="220">
        <v>2633</v>
      </c>
      <c r="BO33" s="220">
        <v>2620</v>
      </c>
      <c r="BP33" s="220">
        <v>2544</v>
      </c>
      <c r="BQ33" s="220">
        <v>0</v>
      </c>
      <c r="BR33" s="220">
        <v>0</v>
      </c>
      <c r="BS33" s="220">
        <v>0</v>
      </c>
      <c r="BT33" s="220">
        <v>0</v>
      </c>
      <c r="BU33" s="220">
        <v>0</v>
      </c>
      <c r="BV33" s="220">
        <v>0</v>
      </c>
      <c r="BW33" s="220">
        <v>0</v>
      </c>
      <c r="BX33" s="220">
        <v>0</v>
      </c>
      <c r="BY33" s="220">
        <v>0</v>
      </c>
      <c r="BZ33" s="220">
        <v>0</v>
      </c>
      <c r="CA33" s="220">
        <v>0</v>
      </c>
      <c r="CB33" s="220">
        <v>0</v>
      </c>
      <c r="CC33" s="220">
        <v>0</v>
      </c>
      <c r="CD33" s="220">
        <v>0</v>
      </c>
      <c r="CE33" s="220">
        <v>0</v>
      </c>
      <c r="CF33" s="221">
        <v>0</v>
      </c>
    </row>
    <row r="34" spans="1:84" x14ac:dyDescent="0.35">
      <c r="B34" s="222" t="s">
        <v>426</v>
      </c>
      <c r="AH34" s="220">
        <f>SUM(AH29:AH32)</f>
        <v>0</v>
      </c>
      <c r="AI34" s="220">
        <f t="shared" ref="AI34:BK34" si="5">SUM(AI29:AI32)</f>
        <v>0</v>
      </c>
      <c r="AJ34" s="220">
        <f t="shared" si="5"/>
        <v>0</v>
      </c>
      <c r="AK34" s="220">
        <f t="shared" si="5"/>
        <v>0</v>
      </c>
      <c r="AL34" s="220">
        <f t="shared" si="5"/>
        <v>0</v>
      </c>
      <c r="AM34" s="220">
        <f t="shared" si="5"/>
        <v>0</v>
      </c>
      <c r="AN34" s="220">
        <f t="shared" si="5"/>
        <v>0</v>
      </c>
      <c r="AO34" s="220">
        <f t="shared" si="5"/>
        <v>0</v>
      </c>
      <c r="AP34" s="220">
        <f t="shared" si="5"/>
        <v>0</v>
      </c>
      <c r="AQ34" s="220">
        <f t="shared" si="5"/>
        <v>0</v>
      </c>
      <c r="AR34" s="220">
        <f t="shared" si="5"/>
        <v>2131</v>
      </c>
      <c r="AS34" s="220">
        <f t="shared" si="5"/>
        <v>2221</v>
      </c>
      <c r="AT34" s="220">
        <f t="shared" si="5"/>
        <v>2990</v>
      </c>
      <c r="AU34" s="220">
        <f t="shared" si="5"/>
        <v>3208</v>
      </c>
      <c r="AV34" s="220">
        <f t="shared" si="5"/>
        <v>3707</v>
      </c>
      <c r="AW34" s="220">
        <f t="shared" si="5"/>
        <v>2629</v>
      </c>
      <c r="AX34" s="220">
        <f t="shared" si="5"/>
        <v>2813</v>
      </c>
      <c r="AY34" s="220">
        <f t="shared" si="5"/>
        <v>2921</v>
      </c>
      <c r="AZ34" s="220">
        <f t="shared" si="5"/>
        <v>2926</v>
      </c>
      <c r="BA34" s="220">
        <f t="shared" si="5"/>
        <v>2856</v>
      </c>
      <c r="BB34" s="220">
        <f t="shared" si="5"/>
        <v>2740</v>
      </c>
      <c r="BC34" s="220">
        <f t="shared" si="5"/>
        <v>2580</v>
      </c>
      <c r="BD34" s="220">
        <f t="shared" si="5"/>
        <v>2374</v>
      </c>
      <c r="BE34" s="220">
        <f t="shared" si="5"/>
        <v>2293</v>
      </c>
      <c r="BF34" s="220">
        <f t="shared" si="5"/>
        <v>2268</v>
      </c>
      <c r="BG34" s="220">
        <f t="shared" si="5"/>
        <v>2358</v>
      </c>
      <c r="BH34" s="220">
        <f t="shared" si="5"/>
        <v>2473</v>
      </c>
      <c r="BI34" s="220">
        <f t="shared" si="5"/>
        <v>2603</v>
      </c>
      <c r="BJ34" s="220">
        <f t="shared" si="5"/>
        <v>2570</v>
      </c>
      <c r="BK34" s="220">
        <f t="shared" si="5"/>
        <v>2534</v>
      </c>
      <c r="BL34" s="220">
        <v>2566</v>
      </c>
      <c r="BM34" s="220">
        <v>2940</v>
      </c>
      <c r="BN34" s="220">
        <v>3172</v>
      </c>
      <c r="BO34" s="220">
        <v>3254</v>
      </c>
      <c r="BP34" s="220">
        <v>3368</v>
      </c>
      <c r="BQ34" s="220">
        <v>0</v>
      </c>
      <c r="BR34" s="220">
        <v>0</v>
      </c>
      <c r="BS34" s="220">
        <v>0</v>
      </c>
      <c r="BT34" s="220">
        <v>0</v>
      </c>
      <c r="BU34" s="220">
        <v>0</v>
      </c>
      <c r="BV34" s="220">
        <v>0</v>
      </c>
      <c r="BW34" s="220">
        <v>0</v>
      </c>
      <c r="BX34" s="220">
        <v>0</v>
      </c>
      <c r="BY34" s="220">
        <v>0</v>
      </c>
      <c r="BZ34" s="220">
        <v>0</v>
      </c>
      <c r="CA34" s="220">
        <v>0</v>
      </c>
      <c r="CB34" s="220">
        <v>0</v>
      </c>
      <c r="CC34" s="220">
        <v>0</v>
      </c>
      <c r="CD34" s="220">
        <v>0</v>
      </c>
      <c r="CE34" s="220">
        <v>0</v>
      </c>
      <c r="CF34" s="221">
        <v>0</v>
      </c>
    </row>
    <row r="35" spans="1:84" x14ac:dyDescent="0.35">
      <c r="B35" s="222" t="s">
        <v>214</v>
      </c>
      <c r="AH35" s="220">
        <f>AH34+AH33</f>
        <v>0</v>
      </c>
      <c r="AI35" s="220">
        <f t="shared" ref="AI35:BK35" si="6">AI34+AI33</f>
        <v>0</v>
      </c>
      <c r="AJ35" s="220">
        <f t="shared" si="6"/>
        <v>0</v>
      </c>
      <c r="AK35" s="220">
        <f t="shared" si="6"/>
        <v>0</v>
      </c>
      <c r="AL35" s="220">
        <f t="shared" si="6"/>
        <v>0</v>
      </c>
      <c r="AM35" s="220">
        <f t="shared" si="6"/>
        <v>0</v>
      </c>
      <c r="AN35" s="220">
        <f t="shared" si="6"/>
        <v>0</v>
      </c>
      <c r="AO35" s="220">
        <f t="shared" si="6"/>
        <v>0</v>
      </c>
      <c r="AP35" s="220">
        <f t="shared" si="6"/>
        <v>0</v>
      </c>
      <c r="AQ35" s="220">
        <f t="shared" si="6"/>
        <v>0</v>
      </c>
      <c r="AR35" s="220">
        <f t="shared" si="6"/>
        <v>5144</v>
      </c>
      <c r="AS35" s="220">
        <f t="shared" si="6"/>
        <v>5200</v>
      </c>
      <c r="AT35" s="220">
        <f t="shared" si="6"/>
        <v>6725</v>
      </c>
      <c r="AU35" s="220">
        <f t="shared" si="6"/>
        <v>6367</v>
      </c>
      <c r="AV35" s="220">
        <f t="shared" si="6"/>
        <v>6703</v>
      </c>
      <c r="AW35" s="220">
        <f t="shared" si="6"/>
        <v>5467</v>
      </c>
      <c r="AX35" s="220">
        <f t="shared" si="6"/>
        <v>5614</v>
      </c>
      <c r="AY35" s="220">
        <f t="shared" si="6"/>
        <v>5690</v>
      </c>
      <c r="AZ35" s="220">
        <f t="shared" si="6"/>
        <v>5618</v>
      </c>
      <c r="BA35" s="220">
        <f t="shared" si="6"/>
        <v>5479</v>
      </c>
      <c r="BB35" s="220">
        <f t="shared" si="6"/>
        <v>5307</v>
      </c>
      <c r="BC35" s="220">
        <f t="shared" si="6"/>
        <v>5051</v>
      </c>
      <c r="BD35" s="220">
        <f t="shared" si="6"/>
        <v>4761</v>
      </c>
      <c r="BE35" s="220">
        <f t="shared" si="6"/>
        <v>4664</v>
      </c>
      <c r="BF35" s="220">
        <f t="shared" si="6"/>
        <v>4625</v>
      </c>
      <c r="BG35" s="220">
        <f t="shared" si="6"/>
        <v>4693</v>
      </c>
      <c r="BH35" s="220">
        <f t="shared" si="6"/>
        <v>4915</v>
      </c>
      <c r="BI35" s="220">
        <f t="shared" si="6"/>
        <v>5029</v>
      </c>
      <c r="BJ35" s="220">
        <f t="shared" si="6"/>
        <v>5080</v>
      </c>
      <c r="BK35" s="220">
        <f t="shared" si="6"/>
        <v>5069</v>
      </c>
      <c r="BL35" s="220">
        <v>5158</v>
      </c>
      <c r="BM35" s="220">
        <v>5571</v>
      </c>
      <c r="BN35" s="220">
        <v>5805</v>
      </c>
      <c r="BO35" s="220">
        <v>5874</v>
      </c>
      <c r="BP35" s="220">
        <v>5911</v>
      </c>
      <c r="BQ35" s="220">
        <v>0</v>
      </c>
      <c r="BR35" s="220">
        <v>0</v>
      </c>
      <c r="BS35" s="220">
        <v>0</v>
      </c>
      <c r="BT35" s="220">
        <v>0</v>
      </c>
      <c r="BU35" s="220">
        <v>0</v>
      </c>
      <c r="BV35" s="220">
        <v>0</v>
      </c>
      <c r="BW35" s="220">
        <v>0</v>
      </c>
      <c r="BX35" s="220">
        <v>0</v>
      </c>
      <c r="BY35" s="220">
        <v>0</v>
      </c>
      <c r="BZ35" s="220">
        <v>0</v>
      </c>
      <c r="CA35" s="220">
        <v>0</v>
      </c>
      <c r="CB35" s="220">
        <v>0</v>
      </c>
      <c r="CC35" s="220">
        <v>0</v>
      </c>
      <c r="CD35" s="220">
        <v>0</v>
      </c>
      <c r="CE35" s="220">
        <v>0</v>
      </c>
      <c r="CF35" s="221">
        <v>0</v>
      </c>
    </row>
    <row r="36" spans="1:84" ht="25.5" customHeight="1" x14ac:dyDescent="0.35">
      <c r="B36" s="231" t="s">
        <v>27</v>
      </c>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66" t="s">
        <v>420</v>
      </c>
      <c r="BM36" s="220"/>
      <c r="BN36" s="220"/>
      <c r="BO36" s="220"/>
      <c r="BP36" s="220"/>
      <c r="BQ36" s="220"/>
      <c r="BR36" s="220"/>
      <c r="BS36" s="220"/>
      <c r="BT36" s="220"/>
      <c r="BU36" s="220"/>
      <c r="BV36" s="220"/>
      <c r="BW36" s="220"/>
      <c r="BX36" s="220"/>
      <c r="BY36" s="220"/>
      <c r="BZ36" s="220"/>
      <c r="CA36" s="220"/>
      <c r="CB36" s="220"/>
      <c r="CC36" s="220"/>
      <c r="CD36" s="220"/>
      <c r="CE36" s="220"/>
      <c r="CF36" s="221"/>
    </row>
    <row r="37" spans="1:84" x14ac:dyDescent="0.35">
      <c r="B37" s="222" t="s">
        <v>444</v>
      </c>
      <c r="AH37" s="220">
        <v>0</v>
      </c>
      <c r="AI37" s="220">
        <v>0</v>
      </c>
      <c r="AJ37" s="220">
        <v>0</v>
      </c>
      <c r="AK37" s="220">
        <v>0</v>
      </c>
      <c r="AL37" s="220">
        <v>0</v>
      </c>
      <c r="AM37" s="220">
        <v>0</v>
      </c>
      <c r="AN37" s="220">
        <v>0</v>
      </c>
      <c r="AO37" s="220">
        <v>0</v>
      </c>
      <c r="AP37" s="220">
        <v>0</v>
      </c>
      <c r="AQ37" s="220">
        <v>0</v>
      </c>
      <c r="AR37" s="220">
        <v>2178</v>
      </c>
      <c r="AS37" s="220">
        <v>2116</v>
      </c>
      <c r="AT37" s="220">
        <v>2076</v>
      </c>
      <c r="AU37" s="220">
        <v>1981</v>
      </c>
      <c r="AV37" s="220">
        <v>1929</v>
      </c>
      <c r="AW37" s="220">
        <v>1955</v>
      </c>
      <c r="AX37" s="220">
        <v>1937</v>
      </c>
      <c r="AY37" s="220">
        <v>1917</v>
      </c>
      <c r="AZ37" s="220">
        <v>1886</v>
      </c>
      <c r="BA37" s="220">
        <v>1844</v>
      </c>
      <c r="BB37" s="220">
        <v>1798</v>
      </c>
      <c r="BC37" s="220">
        <v>1726</v>
      </c>
      <c r="BD37" s="220">
        <v>1664</v>
      </c>
      <c r="BE37" s="220">
        <v>1637</v>
      </c>
      <c r="BF37" s="220">
        <v>1612</v>
      </c>
      <c r="BG37" s="220">
        <v>1546</v>
      </c>
      <c r="BH37" s="220">
        <v>1554</v>
      </c>
      <c r="BI37" s="220">
        <v>1491</v>
      </c>
      <c r="BJ37" s="220">
        <v>1503</v>
      </c>
      <c r="BK37" s="220">
        <v>1509</v>
      </c>
      <c r="BL37" s="276">
        <v>1389</v>
      </c>
      <c r="BM37" s="220">
        <v>1397</v>
      </c>
      <c r="BN37" s="220">
        <v>1401</v>
      </c>
      <c r="BO37" s="220">
        <v>1394</v>
      </c>
      <c r="BP37" s="220">
        <v>1387</v>
      </c>
      <c r="BQ37" s="220">
        <v>1365</v>
      </c>
      <c r="BR37" s="220">
        <v>1345</v>
      </c>
      <c r="BS37" s="220">
        <v>1319</v>
      </c>
      <c r="BT37" s="220">
        <v>1291</v>
      </c>
      <c r="BU37" s="220">
        <v>1263</v>
      </c>
      <c r="BV37" s="220">
        <v>1228</v>
      </c>
      <c r="BW37" s="220">
        <v>1191</v>
      </c>
      <c r="BX37" s="220">
        <v>1152</v>
      </c>
      <c r="BY37" s="220">
        <v>1128</v>
      </c>
      <c r="BZ37" s="220">
        <v>1113</v>
      </c>
      <c r="CA37" s="220">
        <v>1136</v>
      </c>
      <c r="CB37" s="220">
        <v>1148</v>
      </c>
      <c r="CC37" s="220">
        <v>1144</v>
      </c>
      <c r="CD37" s="220">
        <v>1123</v>
      </c>
      <c r="CE37" s="220">
        <v>1074</v>
      </c>
      <c r="CF37" s="221">
        <v>1034</v>
      </c>
    </row>
    <row r="38" spans="1:84" x14ac:dyDescent="0.35">
      <c r="B38" s="222" t="s">
        <v>445</v>
      </c>
      <c r="AH38" s="220">
        <v>0</v>
      </c>
      <c r="AI38" s="220">
        <v>0</v>
      </c>
      <c r="AJ38" s="220">
        <v>0</v>
      </c>
      <c r="AK38" s="220">
        <v>0</v>
      </c>
      <c r="AL38" s="220">
        <v>0</v>
      </c>
      <c r="AM38" s="220">
        <v>0</v>
      </c>
      <c r="AN38" s="220">
        <v>0</v>
      </c>
      <c r="AO38" s="220">
        <v>0</v>
      </c>
      <c r="AP38" s="220">
        <v>0</v>
      </c>
      <c r="AQ38" s="220">
        <v>0</v>
      </c>
      <c r="AR38" s="220">
        <v>239</v>
      </c>
      <c r="AS38" s="220">
        <v>267</v>
      </c>
      <c r="AT38" s="220">
        <v>311</v>
      </c>
      <c r="AU38" s="220">
        <v>359</v>
      </c>
      <c r="AV38" s="220">
        <v>416</v>
      </c>
      <c r="AW38" s="220">
        <v>491</v>
      </c>
      <c r="AX38" s="220">
        <v>568</v>
      </c>
      <c r="AY38" s="220">
        <v>626</v>
      </c>
      <c r="AZ38" s="220">
        <v>655</v>
      </c>
      <c r="BA38" s="220">
        <v>693</v>
      </c>
      <c r="BB38" s="220">
        <v>735</v>
      </c>
      <c r="BC38" s="220">
        <v>759</v>
      </c>
      <c r="BD38" s="220">
        <v>771</v>
      </c>
      <c r="BE38" s="220">
        <v>798</v>
      </c>
      <c r="BF38" s="220">
        <v>837</v>
      </c>
      <c r="BG38" s="220">
        <v>899</v>
      </c>
      <c r="BH38" s="220">
        <v>956</v>
      </c>
      <c r="BI38" s="220">
        <v>1007</v>
      </c>
      <c r="BJ38" s="220">
        <v>1014</v>
      </c>
      <c r="BK38" s="220">
        <v>1003</v>
      </c>
      <c r="BL38" s="276">
        <v>1095</v>
      </c>
      <c r="BM38" s="220">
        <v>1161</v>
      </c>
      <c r="BN38" s="220">
        <v>1211</v>
      </c>
      <c r="BO38" s="220">
        <v>1240</v>
      </c>
      <c r="BP38" s="220">
        <v>1257</v>
      </c>
      <c r="BQ38" s="220">
        <v>1274</v>
      </c>
      <c r="BR38" s="220">
        <v>1331</v>
      </c>
      <c r="BS38" s="220">
        <v>1347</v>
      </c>
      <c r="BT38" s="220">
        <v>1325</v>
      </c>
      <c r="BU38" s="220">
        <v>1283</v>
      </c>
      <c r="BV38" s="220">
        <v>1188</v>
      </c>
      <c r="BW38" s="220">
        <v>1049</v>
      </c>
      <c r="BX38" s="220">
        <v>970</v>
      </c>
      <c r="BY38" s="220">
        <v>884</v>
      </c>
      <c r="BZ38" s="220">
        <v>797</v>
      </c>
      <c r="CA38" s="220">
        <v>733</v>
      </c>
      <c r="CB38" s="220">
        <v>659</v>
      </c>
      <c r="CC38" s="220">
        <v>576</v>
      </c>
      <c r="CD38" s="220">
        <v>552</v>
      </c>
      <c r="CE38" s="220">
        <v>508</v>
      </c>
      <c r="CF38" s="221">
        <v>360</v>
      </c>
    </row>
    <row r="39" spans="1:84" x14ac:dyDescent="0.35">
      <c r="B39" s="222" t="s">
        <v>446</v>
      </c>
      <c r="AH39" s="220">
        <v>0</v>
      </c>
      <c r="AI39" s="220">
        <v>0</v>
      </c>
      <c r="AJ39" s="220">
        <v>0</v>
      </c>
      <c r="AK39" s="220">
        <v>0</v>
      </c>
      <c r="AL39" s="220">
        <v>0</v>
      </c>
      <c r="AM39" s="220">
        <v>0</v>
      </c>
      <c r="AN39" s="220">
        <v>0</v>
      </c>
      <c r="AO39" s="220">
        <v>0</v>
      </c>
      <c r="AP39" s="220">
        <v>0</v>
      </c>
      <c r="AQ39" s="220">
        <v>0</v>
      </c>
      <c r="AR39" s="220">
        <v>551</v>
      </c>
      <c r="AS39" s="220">
        <v>558</v>
      </c>
      <c r="AT39" s="220">
        <v>602</v>
      </c>
      <c r="AU39" s="220">
        <v>692</v>
      </c>
      <c r="AV39" s="220">
        <v>770</v>
      </c>
      <c r="AW39" s="220">
        <v>817</v>
      </c>
      <c r="AX39" s="220">
        <v>858</v>
      </c>
      <c r="AY39" s="220">
        <v>895</v>
      </c>
      <c r="AZ39" s="220">
        <v>911</v>
      </c>
      <c r="BA39" s="220">
        <v>911</v>
      </c>
      <c r="BB39" s="220">
        <v>902</v>
      </c>
      <c r="BC39" s="220">
        <v>875</v>
      </c>
      <c r="BD39" s="220">
        <v>811</v>
      </c>
      <c r="BE39" s="220">
        <v>781</v>
      </c>
      <c r="BF39" s="220">
        <v>763</v>
      </c>
      <c r="BG39" s="220">
        <v>776</v>
      </c>
      <c r="BH39" s="220">
        <v>813</v>
      </c>
      <c r="BI39" s="220">
        <v>845</v>
      </c>
      <c r="BJ39" s="220">
        <v>845</v>
      </c>
      <c r="BK39" s="220">
        <v>851</v>
      </c>
      <c r="BL39" s="276">
        <v>628</v>
      </c>
      <c r="BM39" s="220">
        <v>606</v>
      </c>
      <c r="BN39" s="220">
        <v>566</v>
      </c>
      <c r="BO39" s="220">
        <v>506</v>
      </c>
      <c r="BP39" s="220">
        <v>461</v>
      </c>
      <c r="BQ39" s="220">
        <v>422</v>
      </c>
      <c r="BR39" s="220">
        <v>399</v>
      </c>
      <c r="BS39" s="220">
        <v>373</v>
      </c>
      <c r="BT39" s="220">
        <v>350</v>
      </c>
      <c r="BU39" s="220">
        <v>323</v>
      </c>
      <c r="BV39" s="220">
        <v>279</v>
      </c>
      <c r="BW39" s="220">
        <v>196</v>
      </c>
      <c r="BX39" s="220">
        <v>139</v>
      </c>
      <c r="BY39" s="220">
        <v>99</v>
      </c>
      <c r="BZ39" s="220">
        <v>70</v>
      </c>
      <c r="CA39" s="220">
        <v>53</v>
      </c>
      <c r="CB39" s="220">
        <v>15</v>
      </c>
      <c r="CC39" s="220">
        <v>0</v>
      </c>
      <c r="CD39" s="220">
        <v>0</v>
      </c>
      <c r="CE39" s="220">
        <v>0</v>
      </c>
      <c r="CF39" s="221">
        <v>0</v>
      </c>
    </row>
    <row r="40" spans="1:84" x14ac:dyDescent="0.35">
      <c r="B40" s="222" t="s">
        <v>447</v>
      </c>
      <c r="AH40" s="220">
        <v>0</v>
      </c>
      <c r="AI40" s="220">
        <v>0</v>
      </c>
      <c r="AJ40" s="220">
        <v>0</v>
      </c>
      <c r="AK40" s="220">
        <v>0</v>
      </c>
      <c r="AL40" s="220">
        <v>0</v>
      </c>
      <c r="AM40" s="220">
        <v>0</v>
      </c>
      <c r="AN40" s="220">
        <v>0</v>
      </c>
      <c r="AO40" s="220">
        <v>0</v>
      </c>
      <c r="AP40" s="220">
        <v>0</v>
      </c>
      <c r="AQ40" s="220">
        <v>0</v>
      </c>
      <c r="AR40" s="220">
        <v>704</v>
      </c>
      <c r="AS40" s="220">
        <v>639</v>
      </c>
      <c r="AT40" s="220">
        <v>626</v>
      </c>
      <c r="AU40" s="220">
        <v>778</v>
      </c>
      <c r="AV40" s="220">
        <v>951</v>
      </c>
      <c r="AW40" s="220">
        <v>979</v>
      </c>
      <c r="AX40" s="220">
        <v>947</v>
      </c>
      <c r="AY40" s="220">
        <v>875</v>
      </c>
      <c r="AZ40" s="220">
        <v>791</v>
      </c>
      <c r="BA40" s="220">
        <v>626</v>
      </c>
      <c r="BB40" s="220">
        <v>514</v>
      </c>
      <c r="BC40" s="220">
        <v>425</v>
      </c>
      <c r="BD40" s="220">
        <v>354</v>
      </c>
      <c r="BE40" s="220">
        <v>308</v>
      </c>
      <c r="BF40" s="220">
        <v>285</v>
      </c>
      <c r="BG40" s="220">
        <v>284</v>
      </c>
      <c r="BH40" s="220">
        <v>290</v>
      </c>
      <c r="BI40" s="220">
        <v>300</v>
      </c>
      <c r="BJ40" s="220">
        <v>314</v>
      </c>
      <c r="BK40" s="220">
        <v>303</v>
      </c>
      <c r="BL40" s="276">
        <v>370</v>
      </c>
      <c r="BM40" s="220">
        <v>580</v>
      </c>
      <c r="BN40" s="220">
        <v>643</v>
      </c>
      <c r="BO40" s="220">
        <v>696</v>
      </c>
      <c r="BP40" s="220">
        <v>744</v>
      </c>
      <c r="BQ40" s="220">
        <v>661</v>
      </c>
      <c r="BR40" s="220">
        <v>481</v>
      </c>
      <c r="BS40" s="220">
        <v>367</v>
      </c>
      <c r="BT40" s="220">
        <v>307</v>
      </c>
      <c r="BU40" s="220">
        <v>273</v>
      </c>
      <c r="BV40" s="220">
        <v>210</v>
      </c>
      <c r="BW40" s="220">
        <v>103</v>
      </c>
      <c r="BX40" s="220">
        <v>72</v>
      </c>
      <c r="BY40" s="220">
        <v>50</v>
      </c>
      <c r="BZ40" s="220">
        <v>31</v>
      </c>
      <c r="CA40" s="220">
        <v>16</v>
      </c>
      <c r="CB40" s="220">
        <v>0</v>
      </c>
      <c r="CC40" s="220">
        <v>0</v>
      </c>
      <c r="CD40" s="220">
        <v>0</v>
      </c>
      <c r="CE40" s="220">
        <v>0</v>
      </c>
      <c r="CF40" s="221">
        <v>0</v>
      </c>
    </row>
    <row r="41" spans="1:84" x14ac:dyDescent="0.35">
      <c r="B41" s="222" t="s">
        <v>448</v>
      </c>
      <c r="AH41" s="220">
        <v>0</v>
      </c>
      <c r="AI41" s="220">
        <v>0</v>
      </c>
      <c r="AJ41" s="220">
        <v>0</v>
      </c>
      <c r="AK41" s="220">
        <v>0</v>
      </c>
      <c r="AL41" s="220">
        <v>0</v>
      </c>
      <c r="AM41" s="220">
        <v>0</v>
      </c>
      <c r="AN41" s="220">
        <v>0</v>
      </c>
      <c r="AO41" s="220">
        <v>0</v>
      </c>
      <c r="AP41" s="220">
        <v>0</v>
      </c>
      <c r="AQ41" s="220">
        <v>0</v>
      </c>
      <c r="AR41" s="220">
        <v>323</v>
      </c>
      <c r="AS41" s="220">
        <v>306</v>
      </c>
      <c r="AT41" s="220">
        <v>335</v>
      </c>
      <c r="AU41" s="220">
        <v>310</v>
      </c>
      <c r="AV41" s="220">
        <v>313</v>
      </c>
      <c r="AW41" s="220">
        <v>358</v>
      </c>
      <c r="AX41" s="220">
        <v>383</v>
      </c>
      <c r="AY41" s="220">
        <v>444</v>
      </c>
      <c r="AZ41" s="220">
        <v>496</v>
      </c>
      <c r="BA41" s="220">
        <v>514</v>
      </c>
      <c r="BB41" s="220">
        <v>474</v>
      </c>
      <c r="BC41" s="220">
        <v>402</v>
      </c>
      <c r="BD41" s="220">
        <v>347</v>
      </c>
      <c r="BE41" s="220">
        <v>323</v>
      </c>
      <c r="BF41" s="220">
        <v>309</v>
      </c>
      <c r="BG41" s="220">
        <v>307</v>
      </c>
      <c r="BH41" s="220">
        <v>327</v>
      </c>
      <c r="BI41" s="220">
        <v>342</v>
      </c>
      <c r="BJ41" s="220">
        <v>345</v>
      </c>
      <c r="BK41" s="220">
        <v>370</v>
      </c>
      <c r="BL41" s="276">
        <v>684</v>
      </c>
      <c r="BM41" s="220">
        <v>803</v>
      </c>
      <c r="BN41" s="220">
        <v>977</v>
      </c>
      <c r="BO41" s="220">
        <v>1097</v>
      </c>
      <c r="BP41" s="220">
        <v>1204</v>
      </c>
      <c r="BQ41" s="220">
        <v>1303</v>
      </c>
      <c r="BR41" s="220">
        <v>1365</v>
      </c>
      <c r="BS41" s="220">
        <v>1371</v>
      </c>
      <c r="BT41" s="220">
        <v>1321</v>
      </c>
      <c r="BU41" s="220">
        <v>1228</v>
      </c>
      <c r="BV41" s="220">
        <v>1079</v>
      </c>
      <c r="BW41" s="220">
        <v>855</v>
      </c>
      <c r="BX41" s="220">
        <v>674</v>
      </c>
      <c r="BY41" s="220">
        <v>573</v>
      </c>
      <c r="BZ41" s="220">
        <v>499</v>
      </c>
      <c r="CA41" s="220">
        <v>451</v>
      </c>
      <c r="CB41" s="220">
        <v>277</v>
      </c>
      <c r="CC41" s="220">
        <v>130</v>
      </c>
      <c r="CD41" s="220">
        <v>142</v>
      </c>
      <c r="CE41" s="220">
        <v>149</v>
      </c>
      <c r="CF41" s="221">
        <v>157</v>
      </c>
    </row>
    <row r="42" spans="1:84" ht="26.25" customHeight="1" x14ac:dyDescent="0.35">
      <c r="B42" s="222" t="s">
        <v>449</v>
      </c>
      <c r="AH42" s="220">
        <f t="shared" ref="AH42:BK42" si="7">AH37</f>
        <v>0</v>
      </c>
      <c r="AI42" s="220">
        <f t="shared" si="7"/>
        <v>0</v>
      </c>
      <c r="AJ42" s="220">
        <f t="shared" si="7"/>
        <v>0</v>
      </c>
      <c r="AK42" s="220">
        <f t="shared" si="7"/>
        <v>0</v>
      </c>
      <c r="AL42" s="220">
        <f t="shared" si="7"/>
        <v>0</v>
      </c>
      <c r="AM42" s="220">
        <f t="shared" si="7"/>
        <v>0</v>
      </c>
      <c r="AN42" s="220">
        <f t="shared" si="7"/>
        <v>0</v>
      </c>
      <c r="AO42" s="220">
        <f t="shared" si="7"/>
        <v>0</v>
      </c>
      <c r="AP42" s="220">
        <f t="shared" si="7"/>
        <v>0</v>
      </c>
      <c r="AQ42" s="220">
        <f t="shared" si="7"/>
        <v>0</v>
      </c>
      <c r="AR42" s="220">
        <f t="shared" si="7"/>
        <v>2178</v>
      </c>
      <c r="AS42" s="220">
        <f t="shared" si="7"/>
        <v>2116</v>
      </c>
      <c r="AT42" s="220">
        <f t="shared" si="7"/>
        <v>2076</v>
      </c>
      <c r="AU42" s="220">
        <f t="shared" si="7"/>
        <v>1981</v>
      </c>
      <c r="AV42" s="220">
        <f t="shared" si="7"/>
        <v>1929</v>
      </c>
      <c r="AW42" s="220">
        <f t="shared" si="7"/>
        <v>1955</v>
      </c>
      <c r="AX42" s="220">
        <f t="shared" si="7"/>
        <v>1937</v>
      </c>
      <c r="AY42" s="220">
        <f t="shared" si="7"/>
        <v>1917</v>
      </c>
      <c r="AZ42" s="220">
        <f t="shared" si="7"/>
        <v>1886</v>
      </c>
      <c r="BA42" s="220">
        <f t="shared" si="7"/>
        <v>1844</v>
      </c>
      <c r="BB42" s="220">
        <f t="shared" si="7"/>
        <v>1798</v>
      </c>
      <c r="BC42" s="220">
        <f t="shared" si="7"/>
        <v>1726</v>
      </c>
      <c r="BD42" s="220">
        <f t="shared" si="7"/>
        <v>1664</v>
      </c>
      <c r="BE42" s="220">
        <f t="shared" si="7"/>
        <v>1637</v>
      </c>
      <c r="BF42" s="220">
        <f t="shared" si="7"/>
        <v>1612</v>
      </c>
      <c r="BG42" s="220">
        <f t="shared" si="7"/>
        <v>1546</v>
      </c>
      <c r="BH42" s="220">
        <f t="shared" si="7"/>
        <v>1554</v>
      </c>
      <c r="BI42" s="220">
        <f t="shared" si="7"/>
        <v>1491</v>
      </c>
      <c r="BJ42" s="220">
        <f t="shared" si="7"/>
        <v>1503</v>
      </c>
      <c r="BK42" s="220">
        <f t="shared" si="7"/>
        <v>1509</v>
      </c>
      <c r="BL42" s="220">
        <v>1541</v>
      </c>
      <c r="BM42" s="220">
        <v>1566</v>
      </c>
      <c r="BN42" s="220">
        <v>1574</v>
      </c>
      <c r="BO42" s="220">
        <v>1576</v>
      </c>
      <c r="BP42" s="220">
        <v>1551</v>
      </c>
      <c r="BQ42" s="220">
        <v>1505</v>
      </c>
      <c r="BR42" s="220">
        <v>1464</v>
      </c>
      <c r="BS42" s="220">
        <v>1417</v>
      </c>
      <c r="BT42" s="220">
        <v>1364</v>
      </c>
      <c r="BU42" s="220">
        <v>1308</v>
      </c>
      <c r="BV42" s="220">
        <v>1248</v>
      </c>
      <c r="BW42" s="220">
        <v>1207</v>
      </c>
      <c r="BX42" s="220">
        <v>1165</v>
      </c>
      <c r="BY42" s="220">
        <v>1134</v>
      </c>
      <c r="BZ42" s="220">
        <v>1121</v>
      </c>
      <c r="CA42" s="220">
        <v>1137</v>
      </c>
      <c r="CB42" s="220">
        <v>1148</v>
      </c>
      <c r="CC42" s="220">
        <v>1144</v>
      </c>
      <c r="CD42" s="220">
        <v>1123</v>
      </c>
      <c r="CE42" s="220">
        <v>1074</v>
      </c>
      <c r="CF42" s="221">
        <v>1028</v>
      </c>
    </row>
    <row r="43" spans="1:84" x14ac:dyDescent="0.35">
      <c r="B43" s="222" t="s">
        <v>426</v>
      </c>
      <c r="AH43" s="220">
        <f t="shared" ref="AH43:AQ43" si="8">SUM(AH38:AH41)</f>
        <v>0</v>
      </c>
      <c r="AI43" s="220">
        <f t="shared" si="8"/>
        <v>0</v>
      </c>
      <c r="AJ43" s="220">
        <f t="shared" si="8"/>
        <v>0</v>
      </c>
      <c r="AK43" s="220">
        <f t="shared" si="8"/>
        <v>0</v>
      </c>
      <c r="AL43" s="220">
        <f t="shared" si="8"/>
        <v>0</v>
      </c>
      <c r="AM43" s="220">
        <f t="shared" si="8"/>
        <v>0</v>
      </c>
      <c r="AN43" s="220">
        <f t="shared" si="8"/>
        <v>0</v>
      </c>
      <c r="AO43" s="220">
        <f t="shared" si="8"/>
        <v>0</v>
      </c>
      <c r="AP43" s="220">
        <f t="shared" si="8"/>
        <v>0</v>
      </c>
      <c r="AQ43" s="220">
        <f t="shared" si="8"/>
        <v>0</v>
      </c>
      <c r="AR43" s="220">
        <f t="shared" ref="AR43:BK43" si="9">SUM(AR38:AR41)</f>
        <v>1817</v>
      </c>
      <c r="AS43" s="220">
        <f t="shared" si="9"/>
        <v>1770</v>
      </c>
      <c r="AT43" s="220">
        <f t="shared" si="9"/>
        <v>1874</v>
      </c>
      <c r="AU43" s="220">
        <f t="shared" si="9"/>
        <v>2139</v>
      </c>
      <c r="AV43" s="220">
        <f t="shared" si="9"/>
        <v>2450</v>
      </c>
      <c r="AW43" s="220">
        <f t="shared" si="9"/>
        <v>2645</v>
      </c>
      <c r="AX43" s="220">
        <f t="shared" si="9"/>
        <v>2756</v>
      </c>
      <c r="AY43" s="220">
        <f t="shared" si="9"/>
        <v>2840</v>
      </c>
      <c r="AZ43" s="220">
        <f t="shared" si="9"/>
        <v>2853</v>
      </c>
      <c r="BA43" s="220">
        <f t="shared" si="9"/>
        <v>2744</v>
      </c>
      <c r="BB43" s="220">
        <f t="shared" si="9"/>
        <v>2625</v>
      </c>
      <c r="BC43" s="220">
        <f t="shared" si="9"/>
        <v>2461</v>
      </c>
      <c r="BD43" s="220">
        <f t="shared" si="9"/>
        <v>2283</v>
      </c>
      <c r="BE43" s="220">
        <f t="shared" si="9"/>
        <v>2210</v>
      </c>
      <c r="BF43" s="220">
        <f t="shared" si="9"/>
        <v>2194</v>
      </c>
      <c r="BG43" s="220">
        <f t="shared" si="9"/>
        <v>2266</v>
      </c>
      <c r="BH43" s="220">
        <f t="shared" si="9"/>
        <v>2386</v>
      </c>
      <c r="BI43" s="220">
        <f t="shared" si="9"/>
        <v>2494</v>
      </c>
      <c r="BJ43" s="220">
        <f t="shared" si="9"/>
        <v>2518</v>
      </c>
      <c r="BK43" s="220">
        <f t="shared" si="9"/>
        <v>2527</v>
      </c>
      <c r="BL43" s="220">
        <v>2625</v>
      </c>
      <c r="BM43" s="220">
        <v>2981</v>
      </c>
      <c r="BN43" s="220">
        <v>3224</v>
      </c>
      <c r="BO43" s="220">
        <v>3356</v>
      </c>
      <c r="BP43" s="220">
        <v>3502</v>
      </c>
      <c r="BQ43" s="220">
        <v>3520</v>
      </c>
      <c r="BR43" s="220">
        <v>3457</v>
      </c>
      <c r="BS43" s="220">
        <v>3360</v>
      </c>
      <c r="BT43" s="220">
        <v>3230</v>
      </c>
      <c r="BU43" s="220">
        <v>3063</v>
      </c>
      <c r="BV43" s="220">
        <v>2736</v>
      </c>
      <c r="BW43" s="220">
        <v>2187</v>
      </c>
      <c r="BX43" s="220">
        <v>1843</v>
      </c>
      <c r="BY43" s="220">
        <v>1599</v>
      </c>
      <c r="BZ43" s="220">
        <v>1388</v>
      </c>
      <c r="CA43" s="220">
        <v>1251</v>
      </c>
      <c r="CB43" s="220">
        <v>951</v>
      </c>
      <c r="CC43" s="220">
        <v>706</v>
      </c>
      <c r="CD43" s="220">
        <v>695</v>
      </c>
      <c r="CE43" s="220">
        <v>658</v>
      </c>
      <c r="CF43" s="221">
        <v>524</v>
      </c>
    </row>
    <row r="44" spans="1:84" x14ac:dyDescent="0.35">
      <c r="B44" s="222" t="s">
        <v>214</v>
      </c>
      <c r="AH44" s="220">
        <f t="shared" ref="AH44:CF44" si="10">AH43+AH42</f>
        <v>0</v>
      </c>
      <c r="AI44" s="220">
        <f t="shared" si="10"/>
        <v>0</v>
      </c>
      <c r="AJ44" s="220">
        <f t="shared" si="10"/>
        <v>0</v>
      </c>
      <c r="AK44" s="220">
        <f t="shared" si="10"/>
        <v>0</v>
      </c>
      <c r="AL44" s="220">
        <f t="shared" si="10"/>
        <v>0</v>
      </c>
      <c r="AM44" s="220">
        <f t="shared" si="10"/>
        <v>0</v>
      </c>
      <c r="AN44" s="220">
        <f t="shared" si="10"/>
        <v>0</v>
      </c>
      <c r="AO44" s="220">
        <f t="shared" si="10"/>
        <v>0</v>
      </c>
      <c r="AP44" s="220">
        <f t="shared" si="10"/>
        <v>0</v>
      </c>
      <c r="AQ44" s="220">
        <f t="shared" si="10"/>
        <v>0</v>
      </c>
      <c r="AR44" s="220">
        <f t="shared" si="10"/>
        <v>3995</v>
      </c>
      <c r="AS44" s="220">
        <f t="shared" si="10"/>
        <v>3886</v>
      </c>
      <c r="AT44" s="220">
        <f t="shared" si="10"/>
        <v>3950</v>
      </c>
      <c r="AU44" s="220">
        <f t="shared" si="10"/>
        <v>4120</v>
      </c>
      <c r="AV44" s="220">
        <f t="shared" si="10"/>
        <v>4379</v>
      </c>
      <c r="AW44" s="220">
        <f t="shared" si="10"/>
        <v>4600</v>
      </c>
      <c r="AX44" s="220">
        <f t="shared" si="10"/>
        <v>4693</v>
      </c>
      <c r="AY44" s="220">
        <f t="shared" si="10"/>
        <v>4757</v>
      </c>
      <c r="AZ44" s="220">
        <f t="shared" si="10"/>
        <v>4739</v>
      </c>
      <c r="BA44" s="220">
        <f t="shared" si="10"/>
        <v>4588</v>
      </c>
      <c r="BB44" s="220">
        <f t="shared" si="10"/>
        <v>4423</v>
      </c>
      <c r="BC44" s="220">
        <f t="shared" si="10"/>
        <v>4187</v>
      </c>
      <c r="BD44" s="220">
        <f t="shared" si="10"/>
        <v>3947</v>
      </c>
      <c r="BE44" s="220">
        <f t="shared" si="10"/>
        <v>3847</v>
      </c>
      <c r="BF44" s="220">
        <f t="shared" si="10"/>
        <v>3806</v>
      </c>
      <c r="BG44" s="220">
        <f t="shared" si="10"/>
        <v>3812</v>
      </c>
      <c r="BH44" s="220">
        <f t="shared" si="10"/>
        <v>3940</v>
      </c>
      <c r="BI44" s="220">
        <f t="shared" si="10"/>
        <v>3985</v>
      </c>
      <c r="BJ44" s="220">
        <f t="shared" si="10"/>
        <v>4021</v>
      </c>
      <c r="BK44" s="220">
        <f t="shared" si="10"/>
        <v>4036</v>
      </c>
      <c r="BL44" s="220">
        <f t="shared" si="10"/>
        <v>4166</v>
      </c>
      <c r="BM44" s="220">
        <f t="shared" si="10"/>
        <v>4547</v>
      </c>
      <c r="BN44" s="220">
        <f t="shared" si="10"/>
        <v>4798</v>
      </c>
      <c r="BO44" s="220">
        <f t="shared" si="10"/>
        <v>4932</v>
      </c>
      <c r="BP44" s="220">
        <f t="shared" si="10"/>
        <v>5053</v>
      </c>
      <c r="BQ44" s="220">
        <f t="shared" si="10"/>
        <v>5025</v>
      </c>
      <c r="BR44" s="220">
        <f t="shared" si="10"/>
        <v>4921</v>
      </c>
      <c r="BS44" s="220">
        <f t="shared" si="10"/>
        <v>4777</v>
      </c>
      <c r="BT44" s="220">
        <f t="shared" si="10"/>
        <v>4594</v>
      </c>
      <c r="BU44" s="220">
        <f t="shared" si="10"/>
        <v>4371</v>
      </c>
      <c r="BV44" s="220">
        <f t="shared" si="10"/>
        <v>3984</v>
      </c>
      <c r="BW44" s="220">
        <f t="shared" si="10"/>
        <v>3394</v>
      </c>
      <c r="BX44" s="220">
        <f t="shared" si="10"/>
        <v>3008</v>
      </c>
      <c r="BY44" s="220">
        <f t="shared" si="10"/>
        <v>2733</v>
      </c>
      <c r="BZ44" s="220">
        <f t="shared" si="10"/>
        <v>2509</v>
      </c>
      <c r="CA44" s="220">
        <f t="shared" si="10"/>
        <v>2388</v>
      </c>
      <c r="CB44" s="220">
        <f t="shared" si="10"/>
        <v>2099</v>
      </c>
      <c r="CC44" s="220">
        <f t="shared" si="10"/>
        <v>1850</v>
      </c>
      <c r="CD44" s="220">
        <f t="shared" si="10"/>
        <v>1818</v>
      </c>
      <c r="CE44" s="220">
        <f t="shared" si="10"/>
        <v>1732</v>
      </c>
      <c r="CF44" s="221">
        <f t="shared" si="10"/>
        <v>1552</v>
      </c>
    </row>
    <row r="45" spans="1:84" ht="27" customHeight="1" x14ac:dyDescent="0.35">
      <c r="B45" s="65" t="s">
        <v>388</v>
      </c>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1"/>
    </row>
    <row r="46" spans="1:84" x14ac:dyDescent="0.35">
      <c r="B46" s="222" t="s">
        <v>413</v>
      </c>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v>2</v>
      </c>
      <c r="BR46" s="220">
        <v>13</v>
      </c>
      <c r="BS46" s="220">
        <v>130</v>
      </c>
      <c r="BT46" s="220">
        <v>373</v>
      </c>
      <c r="BU46" s="220">
        <v>627</v>
      </c>
      <c r="BV46" s="220">
        <v>1282</v>
      </c>
      <c r="BW46" s="220">
        <v>2130</v>
      </c>
      <c r="BX46" s="220">
        <v>4005</v>
      </c>
      <c r="BY46" s="220">
        <v>4102</v>
      </c>
      <c r="BZ46" s="220">
        <v>4279</v>
      </c>
      <c r="CA46" s="220">
        <v>4763</v>
      </c>
      <c r="CB46" s="220">
        <v>5545</v>
      </c>
      <c r="CC46" s="220">
        <v>6036</v>
      </c>
      <c r="CD46" s="220">
        <v>6218</v>
      </c>
      <c r="CE46" s="220">
        <v>6364</v>
      </c>
      <c r="CF46" s="221">
        <v>6672</v>
      </c>
    </row>
    <row r="47" spans="1:84" ht="16" thickBot="1" x14ac:dyDescent="0.4">
      <c r="A47" s="260"/>
      <c r="B47" s="278"/>
      <c r="C47" s="261"/>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3"/>
    </row>
    <row r="48" spans="1:84" x14ac:dyDescent="0.35">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c r="BU48" s="220"/>
    </row>
  </sheetData>
  <hyperlinks>
    <hyperlink ref="B1" location="Notes!A1" display="Information relating to this table can be found in the 'Notes' tab" xr:uid="{8A761B5F-F11D-458E-B0A0-E5F3CE44B423}"/>
    <hyperlink ref="A1" location="Contents!A1" display="Contents page" xr:uid="{F1BB9C58-5667-4C80-A37B-4154FCB91530}"/>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7AFA4-802D-456E-BFDD-F3A166D9DCF7}">
  <dimension ref="A1:CF73"/>
  <sheetViews>
    <sheetView zoomScaleNormal="100" workbookViewId="0">
      <pane xSplit="2" topLeftCell="BU1" activePane="topRight" state="frozen"/>
      <selection pane="topRight"/>
    </sheetView>
  </sheetViews>
  <sheetFormatPr defaultColWidth="9" defaultRowHeight="15.5" x14ac:dyDescent="0.35"/>
  <cols>
    <col min="1" max="1" width="23" style="218" bestFit="1" customWidth="1"/>
    <col min="2" max="2" width="75.54296875" style="210" customWidth="1"/>
    <col min="3" max="3" width="25.54296875" style="210" customWidth="1"/>
    <col min="4" max="75" width="12.54296875" style="234" customWidth="1"/>
    <col min="76" max="84" width="12.54296875" style="210" customWidth="1"/>
    <col min="85" max="16384" width="9" style="210"/>
  </cols>
  <sheetData>
    <row r="1" spans="1:84" s="207" customFormat="1" ht="25.5" customHeight="1" thickBot="1" x14ac:dyDescent="0.3">
      <c r="A1" s="29" t="s">
        <v>45</v>
      </c>
      <c r="B1" s="30" t="s">
        <v>200</v>
      </c>
      <c r="C1" s="29"/>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row>
    <row r="2" spans="1:84" ht="32.25" customHeight="1" x14ac:dyDescent="0.35">
      <c r="A2" s="33" t="s">
        <v>584</v>
      </c>
      <c r="B2" s="208" t="s">
        <v>17</v>
      </c>
      <c r="C2" s="209"/>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213" customFormat="1" x14ac:dyDescent="0.35">
      <c r="A3" s="116">
        <v>2024</v>
      </c>
      <c r="B3" s="46" t="s">
        <v>258</v>
      </c>
      <c r="C3" s="215"/>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31" customFormat="1" ht="27" customHeight="1" x14ac:dyDescent="0.35">
      <c r="A4" s="283"/>
      <c r="B4" s="231" t="s">
        <v>214</v>
      </c>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f t="shared" ref="AH4:CD4" si="0">SUM(AH5,AH11,AH18,AH24:AH26,AH33,AH36)</f>
        <v>2258.4971727273328</v>
      </c>
      <c r="AI4" s="284">
        <f t="shared" si="0"/>
        <v>2506.4141479562736</v>
      </c>
      <c r="AJ4" s="284">
        <f t="shared" si="0"/>
        <v>2875.615417878922</v>
      </c>
      <c r="AK4" s="284">
        <f t="shared" si="0"/>
        <v>3371.7869227652932</v>
      </c>
      <c r="AL4" s="284">
        <f t="shared" si="0"/>
        <v>3757.2236238654027</v>
      </c>
      <c r="AM4" s="284">
        <f t="shared" si="0"/>
        <v>4039.7050724768769</v>
      </c>
      <c r="AN4" s="284">
        <f t="shared" si="0"/>
        <v>4595.8001907534635</v>
      </c>
      <c r="AO4" s="284">
        <f t="shared" si="0"/>
        <v>5139.3588383303422</v>
      </c>
      <c r="AP4" s="284">
        <f t="shared" si="0"/>
        <v>5821.8038679940928</v>
      </c>
      <c r="AQ4" s="284">
        <f t="shared" si="0"/>
        <v>6486.3850479196262</v>
      </c>
      <c r="AR4" s="284">
        <f t="shared" si="0"/>
        <v>7224.9610000000002</v>
      </c>
      <c r="AS4" s="284">
        <f t="shared" si="0"/>
        <v>8235.4239999999991</v>
      </c>
      <c r="AT4" s="284">
        <f t="shared" si="0"/>
        <v>9631.2020000000011</v>
      </c>
      <c r="AU4" s="284">
        <f t="shared" si="0"/>
        <v>12011.360994134489</v>
      </c>
      <c r="AV4" s="284">
        <f t="shared" si="0"/>
        <v>14443.461999999998</v>
      </c>
      <c r="AW4" s="284">
        <f t="shared" si="0"/>
        <v>17153.341999999997</v>
      </c>
      <c r="AX4" s="284">
        <f t="shared" si="0"/>
        <v>19141.810058677511</v>
      </c>
      <c r="AY4" s="284">
        <f t="shared" si="0"/>
        <v>20737.395162978515</v>
      </c>
      <c r="AZ4" s="284">
        <f t="shared" si="0"/>
        <v>22082.032319288726</v>
      </c>
      <c r="BA4" s="284">
        <f t="shared" si="0"/>
        <v>22845.809494948775</v>
      </c>
      <c r="BB4" s="284">
        <f t="shared" si="0"/>
        <v>23596.777074595495</v>
      </c>
      <c r="BC4" s="284">
        <f t="shared" si="0"/>
        <v>24071.81043714553</v>
      </c>
      <c r="BD4" s="284">
        <f t="shared" si="0"/>
        <v>25373.061998783323</v>
      </c>
      <c r="BE4" s="284">
        <f t="shared" si="0"/>
        <v>26852.979415936559</v>
      </c>
      <c r="BF4" s="284">
        <f t="shared" si="0"/>
        <v>27962.349545578556</v>
      </c>
      <c r="BG4" s="284">
        <f t="shared" si="0"/>
        <v>28905.047455335218</v>
      </c>
      <c r="BH4" s="284">
        <f t="shared" si="0"/>
        <v>29490.83792745899</v>
      </c>
      <c r="BI4" s="284">
        <f t="shared" si="0"/>
        <v>30355.049273537676</v>
      </c>
      <c r="BJ4" s="284">
        <f t="shared" si="0"/>
        <v>31397.853549579115</v>
      </c>
      <c r="BK4" s="284">
        <f t="shared" si="0"/>
        <v>33305.936076328624</v>
      </c>
      <c r="BL4" s="284">
        <f t="shared" si="0"/>
        <v>35274.162840396391</v>
      </c>
      <c r="BM4" s="284">
        <f t="shared" si="0"/>
        <v>38104.482729313415</v>
      </c>
      <c r="BN4" s="284">
        <f t="shared" si="0"/>
        <v>39309.773948856004</v>
      </c>
      <c r="BO4" s="284">
        <f t="shared" si="0"/>
        <v>40887.381941124833</v>
      </c>
      <c r="BP4" s="284">
        <f t="shared" si="0"/>
        <v>42631.130135126237</v>
      </c>
      <c r="BQ4" s="284">
        <f t="shared" si="0"/>
        <v>43506.153464025985</v>
      </c>
      <c r="BR4" s="284">
        <f>SUM(BR5,BR11,BR18,BR24:BR26,BR33,BR36)</f>
        <v>46703.64048675885</v>
      </c>
      <c r="BS4" s="284">
        <f t="shared" si="0"/>
        <v>49087.053163039447</v>
      </c>
      <c r="BT4" s="284">
        <f t="shared" si="0"/>
        <v>50249.295285689172</v>
      </c>
      <c r="BU4" s="284">
        <f t="shared" si="0"/>
        <v>52787.650517272014</v>
      </c>
      <c r="BV4" s="284">
        <f t="shared" si="0"/>
        <v>55303.290779334246</v>
      </c>
      <c r="BW4" s="284">
        <f t="shared" si="0"/>
        <v>56235.858506408869</v>
      </c>
      <c r="BX4" s="284">
        <f t="shared" si="0"/>
        <v>58061.680281753506</v>
      </c>
      <c r="BY4" s="284">
        <f t="shared" si="0"/>
        <v>62037.95657861056</v>
      </c>
      <c r="BZ4" s="284">
        <f t="shared" si="0"/>
        <v>67000.200294690934</v>
      </c>
      <c r="CA4" s="284">
        <f t="shared" si="0"/>
        <v>78365.784653736337</v>
      </c>
      <c r="CB4" s="284">
        <f t="shared" si="0"/>
        <v>87884.736818169738</v>
      </c>
      <c r="CC4" s="284">
        <f t="shared" si="0"/>
        <v>92908.343133702263</v>
      </c>
      <c r="CD4" s="284">
        <f t="shared" si="0"/>
        <v>98114.315223514845</v>
      </c>
      <c r="CE4" s="284">
        <f>SUM(CE5,CE11,CE18,CE24:CE26,CE33,CE36)</f>
        <v>103197.0696800656</v>
      </c>
      <c r="CF4" s="285">
        <f t="shared" ref="CF4" si="1">SUM(CF5,CF11,CF18,CF24:CF26,CF33,CF36)</f>
        <v>108200.12597912649</v>
      </c>
    </row>
    <row r="5" spans="1:84" ht="23.25" customHeight="1" x14ac:dyDescent="0.35">
      <c r="A5" s="286"/>
      <c r="B5" s="222" t="s">
        <v>471</v>
      </c>
      <c r="AH5" s="220">
        <f t="shared" ref="AH5:CE5" si="2">SUM(AH6:AH10)</f>
        <v>215</v>
      </c>
      <c r="AI5" s="220">
        <f t="shared" si="2"/>
        <v>280</v>
      </c>
      <c r="AJ5" s="220">
        <f t="shared" si="2"/>
        <v>385</v>
      </c>
      <c r="AK5" s="220">
        <f t="shared" si="2"/>
        <v>503</v>
      </c>
      <c r="AL5" s="220">
        <f t="shared" si="2"/>
        <v>639</v>
      </c>
      <c r="AM5" s="220">
        <f t="shared" si="2"/>
        <v>799</v>
      </c>
      <c r="AN5" s="220">
        <f t="shared" si="2"/>
        <v>932</v>
      </c>
      <c r="AO5" s="220">
        <f t="shared" si="2"/>
        <v>1108</v>
      </c>
      <c r="AP5" s="220">
        <f t="shared" si="2"/>
        <v>1293</v>
      </c>
      <c r="AQ5" s="220">
        <f t="shared" si="2"/>
        <v>1493.607</v>
      </c>
      <c r="AR5" s="220">
        <f t="shared" si="2"/>
        <v>1678.8070000000002</v>
      </c>
      <c r="AS5" s="220">
        <f t="shared" si="2"/>
        <v>1928.0260000000001</v>
      </c>
      <c r="AT5" s="220">
        <f t="shared" si="2"/>
        <v>2265.2670000000003</v>
      </c>
      <c r="AU5" s="220">
        <f t="shared" si="2"/>
        <v>2768.0990000000002</v>
      </c>
      <c r="AV5" s="220">
        <f t="shared" si="2"/>
        <v>3594.9789999999998</v>
      </c>
      <c r="AW5" s="220">
        <f t="shared" si="2"/>
        <v>4567.7079999999996</v>
      </c>
      <c r="AX5" s="220">
        <f t="shared" si="2"/>
        <v>5087.24</v>
      </c>
      <c r="AY5" s="220">
        <f t="shared" si="2"/>
        <v>5995.95</v>
      </c>
      <c r="AZ5" s="220">
        <f t="shared" si="2"/>
        <v>6890.7119999999995</v>
      </c>
      <c r="BA5" s="220">
        <f t="shared" si="2"/>
        <v>7474.6569999999992</v>
      </c>
      <c r="BB5" s="220">
        <f t="shared" si="2"/>
        <v>7996.1079999999984</v>
      </c>
      <c r="BC5" s="220">
        <f t="shared" si="2"/>
        <v>8482.7970000000005</v>
      </c>
      <c r="BD5" s="220">
        <f t="shared" si="2"/>
        <v>8998.760000000002</v>
      </c>
      <c r="BE5" s="220">
        <f t="shared" si="2"/>
        <v>9704.5185240909632</v>
      </c>
      <c r="BF5" s="220">
        <f t="shared" si="2"/>
        <v>10302.647677202764</v>
      </c>
      <c r="BG5" s="220">
        <f t="shared" si="2"/>
        <v>11039.131507160631</v>
      </c>
      <c r="BH5" s="220">
        <f t="shared" si="2"/>
        <v>11752.749</v>
      </c>
      <c r="BI5" s="220">
        <f t="shared" si="2"/>
        <v>12542.44267353</v>
      </c>
      <c r="BJ5" s="220">
        <f t="shared" si="2"/>
        <v>13304.85224679</v>
      </c>
      <c r="BK5" s="220">
        <f t="shared" si="2"/>
        <v>14311.464927031753</v>
      </c>
      <c r="BL5" s="220">
        <f t="shared" si="2"/>
        <v>15260.007289010002</v>
      </c>
      <c r="BM5" s="220">
        <f t="shared" si="2"/>
        <v>16564.846266159999</v>
      </c>
      <c r="BN5" s="220">
        <f t="shared" si="2"/>
        <v>17104.362356233181</v>
      </c>
      <c r="BO5" s="220">
        <f t="shared" si="2"/>
        <v>17905.161131910005</v>
      </c>
      <c r="BP5" s="220">
        <f t="shared" si="2"/>
        <v>18905.77449598</v>
      </c>
      <c r="BQ5" s="220">
        <f t="shared" si="2"/>
        <v>19287.893994300885</v>
      </c>
      <c r="BR5" s="220">
        <f t="shared" si="2"/>
        <v>20790.665465899998</v>
      </c>
      <c r="BS5" s="220">
        <f t="shared" si="2"/>
        <v>21734.188377339997</v>
      </c>
      <c r="BT5" s="220">
        <f t="shared" si="2"/>
        <v>22164.107398541197</v>
      </c>
      <c r="BU5" s="220">
        <f t="shared" si="2"/>
        <v>23554.594911210013</v>
      </c>
      <c r="BV5" s="220">
        <f t="shared" si="2"/>
        <v>24436.327602219997</v>
      </c>
      <c r="BW5" s="220">
        <f t="shared" si="2"/>
        <v>25651.493991680007</v>
      </c>
      <c r="BX5" s="220">
        <f t="shared" si="2"/>
        <v>24849.724089243391</v>
      </c>
      <c r="BY5" s="220">
        <f t="shared" si="2"/>
        <v>26169.113980106973</v>
      </c>
      <c r="BZ5" s="220">
        <f t="shared" si="2"/>
        <v>29279.576546020013</v>
      </c>
      <c r="CA5" s="220">
        <f t="shared" si="2"/>
        <v>35085.651404156422</v>
      </c>
      <c r="CB5" s="220">
        <f t="shared" si="2"/>
        <v>40366.718038875842</v>
      </c>
      <c r="CC5" s="220">
        <f t="shared" si="2"/>
        <v>43370.546433021183</v>
      </c>
      <c r="CD5" s="220">
        <f t="shared" si="2"/>
        <v>46240.288364982014</v>
      </c>
      <c r="CE5" s="220">
        <f t="shared" si="2"/>
        <v>49300.755067452177</v>
      </c>
      <c r="CF5" s="221">
        <f>SUM(CF6:CF10)</f>
        <v>52238.127701071884</v>
      </c>
    </row>
    <row r="6" spans="1:84" x14ac:dyDescent="0.35">
      <c r="A6" s="286"/>
      <c r="B6" s="287" t="s">
        <v>260</v>
      </c>
      <c r="AH6" s="220">
        <f>'Disability benefits'!AH14</f>
        <v>0</v>
      </c>
      <c r="AI6" s="220">
        <f>'Disability benefits'!AI14</f>
        <v>0</v>
      </c>
      <c r="AJ6" s="220">
        <f>'Disability benefits'!AJ14</f>
        <v>0</v>
      </c>
      <c r="AK6" s="220">
        <f>'Disability benefits'!AK14</f>
        <v>0</v>
      </c>
      <c r="AL6" s="220">
        <f>'Disability benefits'!AL14</f>
        <v>0</v>
      </c>
      <c r="AM6" s="220">
        <f>'Disability benefits'!AM14</f>
        <v>0</v>
      </c>
      <c r="AN6" s="220">
        <f>'Disability benefits'!AN14</f>
        <v>0</v>
      </c>
      <c r="AO6" s="220">
        <f>'Disability benefits'!AO14</f>
        <v>0</v>
      </c>
      <c r="AP6" s="220">
        <f>'Disability benefits'!AP14</f>
        <v>0</v>
      </c>
      <c r="AQ6" s="220">
        <f>'Disability benefits'!AQ14</f>
        <v>0</v>
      </c>
      <c r="AR6" s="220">
        <f>'Disability benefits'!AR14</f>
        <v>0</v>
      </c>
      <c r="AS6" s="220">
        <f>'Disability benefits'!AS14</f>
        <v>0</v>
      </c>
      <c r="AT6" s="220">
        <f>'Disability benefits'!AT14</f>
        <v>0</v>
      </c>
      <c r="AU6" s="220">
        <f>'Disability benefits'!AU14</f>
        <v>0</v>
      </c>
      <c r="AV6" s="220">
        <f>'Disability benefits'!AV14</f>
        <v>0</v>
      </c>
      <c r="AW6" s="220">
        <f>'Disability benefits'!AW14</f>
        <v>0</v>
      </c>
      <c r="AX6" s="220">
        <f>'Disability benefits'!AX14</f>
        <v>0</v>
      </c>
      <c r="AY6" s="220">
        <f>'Disability benefits'!AY14</f>
        <v>0</v>
      </c>
      <c r="AZ6" s="220">
        <f>'Disability benefits'!AZ14</f>
        <v>0</v>
      </c>
      <c r="BA6" s="220">
        <f>'Disability benefits'!BA14</f>
        <v>0</v>
      </c>
      <c r="BB6" s="220">
        <f>'Disability benefits'!BB14</f>
        <v>0</v>
      </c>
      <c r="BC6" s="220">
        <f>'Disability benefits'!BC14</f>
        <v>0</v>
      </c>
      <c r="BD6" s="220">
        <f>'Disability benefits'!BD14</f>
        <v>0</v>
      </c>
      <c r="BE6" s="220">
        <f>'Disability benefits'!BE14</f>
        <v>0</v>
      </c>
      <c r="BF6" s="220">
        <f>'Disability benefits'!BF14</f>
        <v>0</v>
      </c>
      <c r="BG6" s="220">
        <f>'Disability benefits'!BG14</f>
        <v>0</v>
      </c>
      <c r="BH6" s="220">
        <f>'Disability benefits'!BH14</f>
        <v>0</v>
      </c>
      <c r="BI6" s="220">
        <f>'Disability benefits'!BI14</f>
        <v>0</v>
      </c>
      <c r="BJ6" s="220">
        <f>'Disability benefits'!BJ14</f>
        <v>0</v>
      </c>
      <c r="BK6" s="220">
        <f>'Disability benefits'!BK14</f>
        <v>0</v>
      </c>
      <c r="BL6" s="220">
        <f>'Disability benefits'!BL14</f>
        <v>0</v>
      </c>
      <c r="BM6" s="220">
        <f>'Disability benefits'!BM14</f>
        <v>0</v>
      </c>
      <c r="BN6" s="220">
        <f>'Disability benefits'!BN14</f>
        <v>0</v>
      </c>
      <c r="BO6" s="220">
        <f>'Disability benefits'!BO14</f>
        <v>0</v>
      </c>
      <c r="BP6" s="220">
        <f>'Disability benefits'!BP14</f>
        <v>0</v>
      </c>
      <c r="BQ6" s="220">
        <f>'Disability benefits'!BQ14</f>
        <v>4.7691617500000003</v>
      </c>
      <c r="BR6" s="220">
        <f>'Disability benefits'!BR14</f>
        <v>6.040064700000003</v>
      </c>
      <c r="BS6" s="220">
        <f>'Disability benefits'!BS14</f>
        <v>6.9357352999999913</v>
      </c>
      <c r="BT6" s="220">
        <f>'Disability benefits'!BT14</f>
        <v>7.3484010500000174</v>
      </c>
      <c r="BU6" s="220">
        <f>'Disability benefits'!BU14</f>
        <v>8.2211221899999884</v>
      </c>
      <c r="BV6" s="220">
        <f>'Disability benefits'!BV14</f>
        <v>9.1482867099999936</v>
      </c>
      <c r="BW6" s="220">
        <f>'Disability benefits'!BW14</f>
        <v>10.039949220000004</v>
      </c>
      <c r="BX6" s="220">
        <f>'Disability benefits'!BX14</f>
        <v>10.679680190000003</v>
      </c>
      <c r="BY6" s="220">
        <f>'Disability benefits'!BY14</f>
        <v>12.88883869999999</v>
      </c>
      <c r="BZ6" s="220">
        <f>'Disability benefits'!BZ14</f>
        <v>16.58689783000003</v>
      </c>
      <c r="CA6" s="220">
        <f>'Disability benefits'!CA14</f>
        <v>19.216663910217093</v>
      </c>
      <c r="CB6" s="220">
        <f>'Disability benefits'!CB14</f>
        <v>24.064236642462049</v>
      </c>
      <c r="CC6" s="220">
        <f>'Disability benefits'!CC14</f>
        <v>27.253418433055238</v>
      </c>
      <c r="CD6" s="220">
        <f>'Disability benefits'!CD14</f>
        <v>30.536342313757213</v>
      </c>
      <c r="CE6" s="220">
        <f>'Disability benefits'!CE14</f>
        <v>34.010795790566988</v>
      </c>
      <c r="CF6" s="221">
        <f>'Disability benefits'!CF14</f>
        <v>37.539275696632046</v>
      </c>
    </row>
    <row r="7" spans="1:84" x14ac:dyDescent="0.35">
      <c r="A7" s="286"/>
      <c r="B7" s="287" t="s">
        <v>262</v>
      </c>
      <c r="AH7" s="220">
        <f>'Disability benefits'!AH15</f>
        <v>168</v>
      </c>
      <c r="AI7" s="220">
        <f>'Disability benefits'!AI15</f>
        <v>201</v>
      </c>
      <c r="AJ7" s="220">
        <f>'Disability benefits'!AJ15</f>
        <v>260</v>
      </c>
      <c r="AK7" s="220">
        <f>'Disability benefits'!AK15</f>
        <v>330</v>
      </c>
      <c r="AL7" s="220">
        <f>'Disability benefits'!AL15</f>
        <v>403</v>
      </c>
      <c r="AM7" s="220">
        <f>'Disability benefits'!AM15</f>
        <v>495</v>
      </c>
      <c r="AN7" s="220">
        <f>'Disability benefits'!AN15</f>
        <v>576</v>
      </c>
      <c r="AO7" s="220">
        <f>'Disability benefits'!AO15</f>
        <v>686</v>
      </c>
      <c r="AP7" s="220">
        <f>'Disability benefits'!AP15</f>
        <v>779</v>
      </c>
      <c r="AQ7" s="220">
        <f>'Disability benefits'!AQ15</f>
        <v>897.38499999999999</v>
      </c>
      <c r="AR7" s="220">
        <f>'Disability benefits'!AR15</f>
        <v>1003.4670000000001</v>
      </c>
      <c r="AS7" s="220">
        <f>'Disability benefits'!AS15</f>
        <v>1158.527</v>
      </c>
      <c r="AT7" s="220">
        <f>'Disability benefits'!AT15</f>
        <v>1382.009</v>
      </c>
      <c r="AU7" s="220">
        <f>'Disability benefits'!AU15</f>
        <v>1706.221</v>
      </c>
      <c r="AV7" s="220">
        <f>'Disability benefits'!AV15</f>
        <v>1553.4739999999999</v>
      </c>
      <c r="AW7" s="220">
        <f>'Disability benefits'!AW15</f>
        <v>1795.461</v>
      </c>
      <c r="AX7" s="220">
        <f>'Disability benefits'!AX15</f>
        <v>1962.682</v>
      </c>
      <c r="AY7" s="220">
        <f>'Disability benefits'!AY15</f>
        <v>2194.1619999999998</v>
      </c>
      <c r="AZ7" s="220">
        <f>'Disability benefits'!AZ15</f>
        <v>2392.893</v>
      </c>
      <c r="BA7" s="220">
        <f>'Disability benefits'!BA15</f>
        <v>2521.25</v>
      </c>
      <c r="BB7" s="220">
        <f>'Disability benefits'!BB15</f>
        <v>2679.9749999999999</v>
      </c>
      <c r="BC7" s="220">
        <f>'Disability benefits'!BC15</f>
        <v>2822.8040000000001</v>
      </c>
      <c r="BD7" s="220">
        <f>'Disability benefits'!BD15</f>
        <v>2955.1210000000001</v>
      </c>
      <c r="BE7" s="220">
        <f>'Disability benefits'!BE15</f>
        <v>3124.4597597447382</v>
      </c>
      <c r="BF7" s="220">
        <f>'Disability benefits'!BF15</f>
        <v>3250.6787885787207</v>
      </c>
      <c r="BG7" s="220">
        <f>'Disability benefits'!BG15</f>
        <v>3457.0445494205601</v>
      </c>
      <c r="BH7" s="220">
        <f>'Disability benefits'!BH15</f>
        <v>3673.5859999999998</v>
      </c>
      <c r="BI7" s="220">
        <f>'Disability benefits'!BI15</f>
        <v>3924.14037813</v>
      </c>
      <c r="BJ7" s="220">
        <f>'Disability benefits'!BJ15</f>
        <v>4149.40578293</v>
      </c>
      <c r="BK7" s="220">
        <f>'Disability benefits'!BK15</f>
        <v>4444.4350972342991</v>
      </c>
      <c r="BL7" s="220">
        <f>'Disability benefits'!BL15</f>
        <v>4734.8039219600005</v>
      </c>
      <c r="BM7" s="220">
        <f>'Disability benefits'!BM15</f>
        <v>5106.2537628999999</v>
      </c>
      <c r="BN7" s="220">
        <f>'Disability benefits'!BN15</f>
        <v>5227.7472379531791</v>
      </c>
      <c r="BO7" s="220">
        <f>'Disability benefits'!BO15</f>
        <v>5339.4256940699997</v>
      </c>
      <c r="BP7" s="220">
        <f>'Disability benefits'!BP15</f>
        <v>5475.6249157700013</v>
      </c>
      <c r="BQ7" s="220">
        <f>'Disability benefits'!BQ15</f>
        <v>5360.0751764300812</v>
      </c>
      <c r="BR7" s="220">
        <f>'Disability benefits'!BR15</f>
        <v>5421.7736767999995</v>
      </c>
      <c r="BS7" s="220">
        <f>'Disability benefits'!BS15</f>
        <v>5489.5433917499959</v>
      </c>
      <c r="BT7" s="220">
        <f>'Disability benefits'!BT15</f>
        <v>5482.7675999399999</v>
      </c>
      <c r="BU7" s="220">
        <f>'Disability benefits'!BU15</f>
        <v>5529.3185711499982</v>
      </c>
      <c r="BV7" s="220">
        <f>'Disability benefits'!BV15</f>
        <v>5675.5506973500005</v>
      </c>
      <c r="BW7" s="220">
        <f>'Disability benefits'!BW15</f>
        <v>5908.4831024900022</v>
      </c>
      <c r="BX7" s="220">
        <f>'Disability benefits'!BX15</f>
        <v>5337.6142274424847</v>
      </c>
      <c r="BY7" s="220">
        <f>'Disability benefits'!BY15</f>
        <v>5307.254480399999</v>
      </c>
      <c r="BZ7" s="220">
        <f>'Disability benefits'!BZ15</f>
        <v>5668.0533127400004</v>
      </c>
      <c r="CA7" s="220">
        <f>'Disability benefits'!CA15</f>
        <v>6701.680871802665</v>
      </c>
      <c r="CB7" s="220">
        <f>'Disability benefits'!CB15</f>
        <v>7660.9003532108645</v>
      </c>
      <c r="CC7" s="220">
        <f>'Disability benefits'!CC15</f>
        <v>8018.789518113339</v>
      </c>
      <c r="CD7" s="220">
        <f>'Disability benefits'!CD15</f>
        <v>8194.6025807368969</v>
      </c>
      <c r="CE7" s="220">
        <f>'Disability benefits'!CE15</f>
        <v>8395.3436676321126</v>
      </c>
      <c r="CF7" s="221">
        <f>'Disability benefits'!CF15</f>
        <v>8752.0620961849763</v>
      </c>
    </row>
    <row r="8" spans="1:84" x14ac:dyDescent="0.35">
      <c r="A8" s="286"/>
      <c r="B8" s="287" t="s">
        <v>272</v>
      </c>
      <c r="AH8" s="220">
        <f>'Disability benefits'!AH5</f>
        <v>0</v>
      </c>
      <c r="AI8" s="220">
        <f>'Disability benefits'!AI5</f>
        <v>0</v>
      </c>
      <c r="AJ8" s="220">
        <f>'Disability benefits'!AJ5</f>
        <v>0</v>
      </c>
      <c r="AK8" s="220">
        <f>'Disability benefits'!AK5</f>
        <v>0</v>
      </c>
      <c r="AL8" s="220">
        <f>'Disability benefits'!AL5</f>
        <v>0</v>
      </c>
      <c r="AM8" s="220">
        <f>'Disability benefits'!AM5</f>
        <v>0</v>
      </c>
      <c r="AN8" s="220">
        <f>'Disability benefits'!AN5</f>
        <v>0</v>
      </c>
      <c r="AO8" s="220">
        <f>'Disability benefits'!AO5</f>
        <v>0</v>
      </c>
      <c r="AP8" s="220">
        <f>'Disability benefits'!AP5</f>
        <v>0</v>
      </c>
      <c r="AQ8" s="220">
        <f>'Disability benefits'!AQ5</f>
        <v>0</v>
      </c>
      <c r="AR8" s="220">
        <f>'Disability benefits'!AR5</f>
        <v>0</v>
      </c>
      <c r="AS8" s="220">
        <f>'Disability benefits'!AS5</f>
        <v>0</v>
      </c>
      <c r="AT8" s="220">
        <f>'Disability benefits'!AT5</f>
        <v>0</v>
      </c>
      <c r="AU8" s="220">
        <f>'Disability benefits'!AU5</f>
        <v>0</v>
      </c>
      <c r="AV8" s="220">
        <f>'Disability benefits'!AV5</f>
        <v>1973.203</v>
      </c>
      <c r="AW8" s="220">
        <f>'Disability benefits'!AW5</f>
        <v>2772.2469999999998</v>
      </c>
      <c r="AX8" s="220">
        <f>'Disability benefits'!AX5</f>
        <v>3124.558</v>
      </c>
      <c r="AY8" s="220">
        <f>'Disability benefits'!AY5</f>
        <v>3801.788</v>
      </c>
      <c r="AZ8" s="220">
        <f>'Disability benefits'!AZ5</f>
        <v>4497.8189999999995</v>
      </c>
      <c r="BA8" s="220">
        <f>'Disability benefits'!BA5</f>
        <v>4953.4069999999992</v>
      </c>
      <c r="BB8" s="220">
        <f>'Disability benefits'!BB5</f>
        <v>5316.1329999999989</v>
      </c>
      <c r="BC8" s="220">
        <f>'Disability benefits'!BC5</f>
        <v>5659.9930000000004</v>
      </c>
      <c r="BD8" s="220">
        <f>'Disability benefits'!BD5</f>
        <v>6043.639000000001</v>
      </c>
      <c r="BE8" s="220">
        <f>'Disability benefits'!BE5</f>
        <v>6580.0587643462241</v>
      </c>
      <c r="BF8" s="220">
        <f>'Disability benefits'!BF5</f>
        <v>7051.9688886240428</v>
      </c>
      <c r="BG8" s="220">
        <f>'Disability benefits'!BG5</f>
        <v>7582.0869577400717</v>
      </c>
      <c r="BH8" s="220">
        <f>'Disability benefits'!BH5</f>
        <v>8079.1630000000005</v>
      </c>
      <c r="BI8" s="220">
        <f>'Disability benefits'!BI5</f>
        <v>8618.3022954000007</v>
      </c>
      <c r="BJ8" s="220">
        <f>'Disability benefits'!BJ5</f>
        <v>9155.4464638600002</v>
      </c>
      <c r="BK8" s="220">
        <f>'Disability benefits'!BK5</f>
        <v>9867.029829797455</v>
      </c>
      <c r="BL8" s="220">
        <f>'Disability benefits'!BL5</f>
        <v>10525.20336705</v>
      </c>
      <c r="BM8" s="220">
        <f>'Disability benefits'!BM5</f>
        <v>11458.592503259999</v>
      </c>
      <c r="BN8" s="220">
        <f>'Disability benefits'!BN5</f>
        <v>11876.615118280002</v>
      </c>
      <c r="BO8" s="220">
        <f>'Disability benefits'!BO5</f>
        <v>12565.735437840003</v>
      </c>
      <c r="BP8" s="220">
        <f>'Disability benefits'!BP5</f>
        <v>13430.14958021</v>
      </c>
      <c r="BQ8" s="220">
        <f>'Disability benefits'!BQ5</f>
        <v>13762.514588680802</v>
      </c>
      <c r="BR8" s="220">
        <f>'Disability benefits'!BR5</f>
        <v>13798.261242919998</v>
      </c>
      <c r="BS8" s="220">
        <f>'Disability benefits'!BS5</f>
        <v>13233.124968690001</v>
      </c>
      <c r="BT8" s="220">
        <f>'Disability benefits'!BT5</f>
        <v>11513.612393931196</v>
      </c>
      <c r="BU8" s="220">
        <f>'Disability benefits'!BU5</f>
        <v>9379.593293240021</v>
      </c>
      <c r="BV8" s="220">
        <f>'Disability benefits'!BV5</f>
        <v>8126.2184717899945</v>
      </c>
      <c r="BW8" s="220">
        <f>'Disability benefits'!BW5</f>
        <v>7233.1409551300003</v>
      </c>
      <c r="BX8" s="220">
        <f>'Disability benefits'!BX5</f>
        <v>5812.845966250904</v>
      </c>
      <c r="BY8" s="220">
        <f>'Disability benefits'!BY5</f>
        <v>5695.7220571133712</v>
      </c>
      <c r="BZ8" s="220">
        <f>'Disability benefits'!BZ5</f>
        <v>5974.7598692600022</v>
      </c>
      <c r="CA8" s="220">
        <f>'Disability benefits'!CA5</f>
        <v>6763.3328190758939</v>
      </c>
      <c r="CB8" s="220">
        <f>'Disability benefits'!CB5</f>
        <v>7309.5511056801897</v>
      </c>
      <c r="CC8" s="220">
        <f>'Disability benefits'!CC5</f>
        <v>7544.4182843390254</v>
      </c>
      <c r="CD8" s="220">
        <f>'Disability benefits'!CD5</f>
        <v>7803.4388285501873</v>
      </c>
      <c r="CE8" s="220">
        <f>'Disability benefits'!CE5</f>
        <v>8077.2038043949115</v>
      </c>
      <c r="CF8" s="221">
        <f>'Disability benefits'!CF5</f>
        <v>8167.0786177189384</v>
      </c>
    </row>
    <row r="9" spans="1:84" x14ac:dyDescent="0.35">
      <c r="A9" s="286"/>
      <c r="B9" s="287" t="s">
        <v>296</v>
      </c>
      <c r="AH9" s="220">
        <f>'Disability benefits'!AH20</f>
        <v>47</v>
      </c>
      <c r="AI9" s="220">
        <f>'Disability benefits'!AI20</f>
        <v>79</v>
      </c>
      <c r="AJ9" s="220">
        <f>'Disability benefits'!AJ20</f>
        <v>125.00000000000001</v>
      </c>
      <c r="AK9" s="220">
        <f>'Disability benefits'!AK20</f>
        <v>173</v>
      </c>
      <c r="AL9" s="220">
        <f>'Disability benefits'!AL20</f>
        <v>236</v>
      </c>
      <c r="AM9" s="220">
        <f>'Disability benefits'!AM20</f>
        <v>304</v>
      </c>
      <c r="AN9" s="220">
        <f>'Disability benefits'!AN20</f>
        <v>356</v>
      </c>
      <c r="AO9" s="220">
        <f>'Disability benefits'!AO20</f>
        <v>422</v>
      </c>
      <c r="AP9" s="220">
        <f>'Disability benefits'!AP20</f>
        <v>514</v>
      </c>
      <c r="AQ9" s="220">
        <f>'Disability benefits'!AQ20</f>
        <v>596.22199999999998</v>
      </c>
      <c r="AR9" s="220">
        <f>'Disability benefits'!AR20</f>
        <v>675.34</v>
      </c>
      <c r="AS9" s="220">
        <f>'Disability benefits'!AS20</f>
        <v>769.49900000000002</v>
      </c>
      <c r="AT9" s="220">
        <f>'Disability benefits'!AT20</f>
        <v>883.25800000000027</v>
      </c>
      <c r="AU9" s="220">
        <f>'Disability benefits'!AU20</f>
        <v>1061.8779999999999</v>
      </c>
      <c r="AV9" s="220">
        <f>'Disability benefits'!AV20</f>
        <v>68.302000000000007</v>
      </c>
      <c r="AW9" s="220">
        <f>'Disability benefits'!AW20</f>
        <v>0</v>
      </c>
      <c r="AX9" s="220">
        <f>'Disability benefits'!AX20</f>
        <v>0</v>
      </c>
      <c r="AY9" s="220">
        <f>'Disability benefits'!AY20</f>
        <v>0</v>
      </c>
      <c r="AZ9" s="220">
        <f>'Disability benefits'!AZ20</f>
        <v>0</v>
      </c>
      <c r="BA9" s="220">
        <f>'Disability benefits'!BA20</f>
        <v>0</v>
      </c>
      <c r="BB9" s="220">
        <f>'Disability benefits'!BB20</f>
        <v>0</v>
      </c>
      <c r="BC9" s="220">
        <f>'Disability benefits'!BC20</f>
        <v>0</v>
      </c>
      <c r="BD9" s="220">
        <f>'Disability benefits'!BD20</f>
        <v>0</v>
      </c>
      <c r="BE9" s="220">
        <f>'Disability benefits'!BE20</f>
        <v>0</v>
      </c>
      <c r="BF9" s="220">
        <f>'Disability benefits'!BF20</f>
        <v>0</v>
      </c>
      <c r="BG9" s="220">
        <f>'Disability benefits'!BG20</f>
        <v>0</v>
      </c>
      <c r="BH9" s="220">
        <f>'Disability benefits'!BH20</f>
        <v>0</v>
      </c>
      <c r="BI9" s="220">
        <f>'Disability benefits'!BI20</f>
        <v>0</v>
      </c>
      <c r="BJ9" s="220">
        <f>'Disability benefits'!BJ20</f>
        <v>0</v>
      </c>
      <c r="BK9" s="220">
        <f>'Disability benefits'!BK20</f>
        <v>0</v>
      </c>
      <c r="BL9" s="220">
        <f>'Disability benefits'!BL20</f>
        <v>0</v>
      </c>
      <c r="BM9" s="220">
        <f>'Disability benefits'!BM20</f>
        <v>0</v>
      </c>
      <c r="BN9" s="220">
        <f>'Disability benefits'!BN20</f>
        <v>0</v>
      </c>
      <c r="BO9" s="220">
        <f>'Disability benefits'!BO20</f>
        <v>0</v>
      </c>
      <c r="BP9" s="220">
        <f>'Disability benefits'!BP20</f>
        <v>0</v>
      </c>
      <c r="BQ9" s="220">
        <f>'Disability benefits'!BQ20</f>
        <v>0</v>
      </c>
      <c r="BR9" s="220">
        <f>'Disability benefits'!BR20</f>
        <v>0</v>
      </c>
      <c r="BS9" s="220">
        <f>'Disability benefits'!BS20</f>
        <v>0</v>
      </c>
      <c r="BT9" s="220">
        <f>'Disability benefits'!BT20</f>
        <v>0</v>
      </c>
      <c r="BU9" s="220">
        <f>'Disability benefits'!BU20</f>
        <v>0</v>
      </c>
      <c r="BV9" s="220">
        <f>'Disability benefits'!BV20</f>
        <v>0</v>
      </c>
      <c r="BW9" s="220">
        <f>'Disability benefits'!BW20</f>
        <v>0</v>
      </c>
      <c r="BX9" s="220">
        <f>'Disability benefits'!BX20</f>
        <v>0</v>
      </c>
      <c r="BY9" s="220">
        <f>'Disability benefits'!BY20</f>
        <v>0</v>
      </c>
      <c r="BZ9" s="220">
        <f>'Disability benefits'!BZ20</f>
        <v>0</v>
      </c>
      <c r="CA9" s="220">
        <f>'Disability benefits'!CA20</f>
        <v>0</v>
      </c>
      <c r="CB9" s="220">
        <f>'Disability benefits'!CB20</f>
        <v>0</v>
      </c>
      <c r="CC9" s="220">
        <f>'Disability benefits'!CC20</f>
        <v>0</v>
      </c>
      <c r="CD9" s="220">
        <f>'Disability benefits'!CD20</f>
        <v>0</v>
      </c>
      <c r="CE9" s="220">
        <f>'Disability benefits'!CE20</f>
        <v>0</v>
      </c>
      <c r="CF9" s="221">
        <f>'Disability benefits'!CF20</f>
        <v>0</v>
      </c>
    </row>
    <row r="10" spans="1:84" x14ac:dyDescent="0.35">
      <c r="A10" s="286"/>
      <c r="B10" s="287" t="s">
        <v>303</v>
      </c>
      <c r="AH10" s="220">
        <f>'Disability benefits'!AH10</f>
        <v>0</v>
      </c>
      <c r="AI10" s="220">
        <f>'Disability benefits'!AI10</f>
        <v>0</v>
      </c>
      <c r="AJ10" s="220">
        <f>'Disability benefits'!AJ10</f>
        <v>0</v>
      </c>
      <c r="AK10" s="220">
        <f>'Disability benefits'!AK10</f>
        <v>0</v>
      </c>
      <c r="AL10" s="220">
        <f>'Disability benefits'!AL10</f>
        <v>0</v>
      </c>
      <c r="AM10" s="220">
        <f>'Disability benefits'!AM10</f>
        <v>0</v>
      </c>
      <c r="AN10" s="220">
        <f>'Disability benefits'!AN10</f>
        <v>0</v>
      </c>
      <c r="AO10" s="220">
        <f>'Disability benefits'!AO10</f>
        <v>0</v>
      </c>
      <c r="AP10" s="220">
        <f>'Disability benefits'!AP10</f>
        <v>0</v>
      </c>
      <c r="AQ10" s="220">
        <f>'Disability benefits'!AQ10</f>
        <v>0</v>
      </c>
      <c r="AR10" s="220">
        <f>'Disability benefits'!AR10</f>
        <v>0</v>
      </c>
      <c r="AS10" s="220">
        <f>'Disability benefits'!AS10</f>
        <v>0</v>
      </c>
      <c r="AT10" s="220">
        <f>'Disability benefits'!AT10</f>
        <v>0</v>
      </c>
      <c r="AU10" s="220">
        <f>'Disability benefits'!AU10</f>
        <v>0</v>
      </c>
      <c r="AV10" s="220">
        <f>'Disability benefits'!AV10</f>
        <v>0</v>
      </c>
      <c r="AW10" s="220">
        <f>'Disability benefits'!AW10</f>
        <v>0</v>
      </c>
      <c r="AX10" s="220">
        <f>'Disability benefits'!AX10</f>
        <v>0</v>
      </c>
      <c r="AY10" s="220">
        <f>'Disability benefits'!AY10</f>
        <v>0</v>
      </c>
      <c r="AZ10" s="220">
        <f>'Disability benefits'!AZ10</f>
        <v>0</v>
      </c>
      <c r="BA10" s="220">
        <f>'Disability benefits'!BA10</f>
        <v>0</v>
      </c>
      <c r="BB10" s="220">
        <f>'Disability benefits'!BB10</f>
        <v>0</v>
      </c>
      <c r="BC10" s="220">
        <f>'Disability benefits'!BC10</f>
        <v>0</v>
      </c>
      <c r="BD10" s="220">
        <f>'Disability benefits'!BD10</f>
        <v>0</v>
      </c>
      <c r="BE10" s="220">
        <f>'Disability benefits'!BE10</f>
        <v>0</v>
      </c>
      <c r="BF10" s="220">
        <f>'Disability benefits'!BF10</f>
        <v>0</v>
      </c>
      <c r="BG10" s="220">
        <f>'Disability benefits'!BG10</f>
        <v>0</v>
      </c>
      <c r="BH10" s="220">
        <f>'Disability benefits'!BH10</f>
        <v>0</v>
      </c>
      <c r="BI10" s="220">
        <f>'Disability benefits'!BI10</f>
        <v>0</v>
      </c>
      <c r="BJ10" s="220">
        <f>'Disability benefits'!BJ10</f>
        <v>0</v>
      </c>
      <c r="BK10" s="220">
        <f>'Disability benefits'!BK10</f>
        <v>0</v>
      </c>
      <c r="BL10" s="220">
        <f>'Disability benefits'!BL10</f>
        <v>0</v>
      </c>
      <c r="BM10" s="220">
        <f>'Disability benefits'!BM10</f>
        <v>0</v>
      </c>
      <c r="BN10" s="220">
        <f>'Disability benefits'!BN10</f>
        <v>0</v>
      </c>
      <c r="BO10" s="220">
        <f>'Disability benefits'!BO10</f>
        <v>0</v>
      </c>
      <c r="BP10" s="220">
        <f>'Disability benefits'!BP10</f>
        <v>0</v>
      </c>
      <c r="BQ10" s="220">
        <f>'Disability benefits'!BQ10</f>
        <v>160.53506744000006</v>
      </c>
      <c r="BR10" s="220">
        <f>'Disability benefits'!BR10</f>
        <v>1564.5904814800003</v>
      </c>
      <c r="BS10" s="220">
        <f>'Disability benefits'!BS10</f>
        <v>3004.5842815999995</v>
      </c>
      <c r="BT10" s="220">
        <f>'Disability benefits'!BT10</f>
        <v>5160.3790036200016</v>
      </c>
      <c r="BU10" s="220">
        <f>'Disability benefits'!BU10</f>
        <v>8637.4619246299953</v>
      </c>
      <c r="BV10" s="220">
        <f>'Disability benefits'!BV10</f>
        <v>10625.410146370003</v>
      </c>
      <c r="BW10" s="220">
        <f>'Disability benefits'!BW10</f>
        <v>12499.829984840004</v>
      </c>
      <c r="BX10" s="220">
        <f>'Disability benefits'!BX10</f>
        <v>13688.584215360004</v>
      </c>
      <c r="BY10" s="220">
        <f>'Disability benefits'!BY10</f>
        <v>15153.248603893604</v>
      </c>
      <c r="BZ10" s="220">
        <f>'Disability benefits'!BZ10</f>
        <v>17620.176466190009</v>
      </c>
      <c r="CA10" s="220">
        <f>'Disability benefits'!CA10</f>
        <v>21601.421049367647</v>
      </c>
      <c r="CB10" s="220">
        <f>'Disability benefits'!CB10</f>
        <v>25372.202343342331</v>
      </c>
      <c r="CC10" s="220">
        <f>'Disability benefits'!CC10</f>
        <v>27780.085212135768</v>
      </c>
      <c r="CD10" s="220">
        <f>'Disability benefits'!CD10</f>
        <v>30211.710613381172</v>
      </c>
      <c r="CE10" s="220">
        <f>'Disability benefits'!CE10</f>
        <v>32794.196799634585</v>
      </c>
      <c r="CF10" s="221">
        <f>'Disability benefits'!CF10</f>
        <v>35281.447711471337</v>
      </c>
    </row>
    <row r="11" spans="1:84" ht="24" customHeight="1" x14ac:dyDescent="0.35">
      <c r="A11" s="286"/>
      <c r="B11" s="222" t="s">
        <v>472</v>
      </c>
      <c r="AH11" s="220">
        <f t="shared" ref="AH11:CE11" si="3">SUM(AH12:AH17)</f>
        <v>1735</v>
      </c>
      <c r="AI11" s="220">
        <f t="shared" si="3"/>
        <v>1881</v>
      </c>
      <c r="AJ11" s="220">
        <f t="shared" si="3"/>
        <v>2084</v>
      </c>
      <c r="AK11" s="220">
        <f t="shared" si="3"/>
        <v>2378</v>
      </c>
      <c r="AL11" s="220">
        <f t="shared" si="3"/>
        <v>2560</v>
      </c>
      <c r="AM11" s="220">
        <f t="shared" si="3"/>
        <v>2624</v>
      </c>
      <c r="AN11" s="220">
        <f t="shared" si="3"/>
        <v>3010</v>
      </c>
      <c r="AO11" s="220">
        <f t="shared" si="3"/>
        <v>3323</v>
      </c>
      <c r="AP11" s="220">
        <f t="shared" si="3"/>
        <v>3676.8379999999997</v>
      </c>
      <c r="AQ11" s="220">
        <f t="shared" si="3"/>
        <v>4043.5760000000005</v>
      </c>
      <c r="AR11" s="220">
        <f t="shared" si="3"/>
        <v>4639.5420000000004</v>
      </c>
      <c r="AS11" s="220">
        <f t="shared" si="3"/>
        <v>5288.3220000000001</v>
      </c>
      <c r="AT11" s="220">
        <f t="shared" si="3"/>
        <v>6158.0410000000011</v>
      </c>
      <c r="AU11" s="220">
        <f t="shared" si="3"/>
        <v>7754.1389999999992</v>
      </c>
      <c r="AV11" s="220">
        <f t="shared" si="3"/>
        <v>9112.7169999999987</v>
      </c>
      <c r="AW11" s="220">
        <f t="shared" si="3"/>
        <v>10494.066999999999</v>
      </c>
      <c r="AX11" s="220">
        <f t="shared" si="3"/>
        <v>11580.523999999998</v>
      </c>
      <c r="AY11" s="220">
        <f t="shared" si="3"/>
        <v>11948.351999999999</v>
      </c>
      <c r="AZ11" s="220">
        <f t="shared" si="3"/>
        <v>12074.404999999999</v>
      </c>
      <c r="BA11" s="220">
        <f t="shared" si="3"/>
        <v>12090.098000000002</v>
      </c>
      <c r="BB11" s="220">
        <f t="shared" si="3"/>
        <v>12082.812</v>
      </c>
      <c r="BC11" s="220">
        <f t="shared" si="3"/>
        <v>11847.279</v>
      </c>
      <c r="BD11" s="220">
        <f t="shared" si="3"/>
        <v>12180.391000000001</v>
      </c>
      <c r="BE11" s="220">
        <f t="shared" si="3"/>
        <v>12557.704338892207</v>
      </c>
      <c r="BF11" s="220">
        <f t="shared" si="3"/>
        <v>12488.598948891868</v>
      </c>
      <c r="BG11" s="220">
        <f t="shared" si="3"/>
        <v>12665.169673067492</v>
      </c>
      <c r="BH11" s="220">
        <f t="shared" si="3"/>
        <v>12297.070067599381</v>
      </c>
      <c r="BI11" s="220">
        <f t="shared" si="3"/>
        <v>12082.332327895077</v>
      </c>
      <c r="BJ11" s="220">
        <f t="shared" si="3"/>
        <v>12043.921697260022</v>
      </c>
      <c r="BK11" s="220">
        <f t="shared" si="3"/>
        <v>12612.190449657459</v>
      </c>
      <c r="BL11" s="220">
        <f t="shared" si="3"/>
        <v>12629.213878372164</v>
      </c>
      <c r="BM11" s="220">
        <f t="shared" si="3"/>
        <v>13267.210975195316</v>
      </c>
      <c r="BN11" s="220">
        <f t="shared" si="3"/>
        <v>13311.0615577796</v>
      </c>
      <c r="BO11" s="220">
        <f t="shared" si="3"/>
        <v>13412.354468304709</v>
      </c>
      <c r="BP11" s="220">
        <f t="shared" si="3"/>
        <v>13431.776763784655</v>
      </c>
      <c r="BQ11" s="220">
        <f t="shared" si="3"/>
        <v>13474.88355688931</v>
      </c>
      <c r="BR11" s="220">
        <f t="shared" si="3"/>
        <v>14275.5346808656</v>
      </c>
      <c r="BS11" s="220">
        <f t="shared" si="3"/>
        <v>15053.381029124683</v>
      </c>
      <c r="BT11" s="220">
        <f t="shared" si="3"/>
        <v>15448.036182338563</v>
      </c>
      <c r="BU11" s="220">
        <f t="shared" si="3"/>
        <v>16150.890600353592</v>
      </c>
      <c r="BV11" s="220">
        <f t="shared" si="3"/>
        <v>16900.868221011398</v>
      </c>
      <c r="BW11" s="220">
        <f t="shared" si="3"/>
        <v>13946.338763935488</v>
      </c>
      <c r="BX11" s="220">
        <f t="shared" si="3"/>
        <v>13505.494456111175</v>
      </c>
      <c r="BY11" s="220">
        <f t="shared" si="3"/>
        <v>12751.77133209891</v>
      </c>
      <c r="BZ11" s="220">
        <f t="shared" si="3"/>
        <v>12159.40177212995</v>
      </c>
      <c r="CA11" s="220">
        <f t="shared" si="3"/>
        <v>12799.721867301221</v>
      </c>
      <c r="CB11" s="220">
        <f t="shared" si="3"/>
        <v>13028.210517172518</v>
      </c>
      <c r="CC11" s="220">
        <f t="shared" si="3"/>
        <v>11818.273208123195</v>
      </c>
      <c r="CD11" s="220">
        <f t="shared" si="3"/>
        <v>11368.545959556033</v>
      </c>
      <c r="CE11" s="220">
        <f t="shared" si="3"/>
        <v>11011.052921677621</v>
      </c>
      <c r="CF11" s="221">
        <f>SUM(CF12:CF17)</f>
        <v>9259.3890369453147</v>
      </c>
    </row>
    <row r="12" spans="1:84" x14ac:dyDescent="0.35">
      <c r="A12" s="286"/>
      <c r="B12" s="287" t="s">
        <v>473</v>
      </c>
      <c r="AH12" s="220">
        <v>0</v>
      </c>
      <c r="AI12" s="220">
        <v>0</v>
      </c>
      <c r="AJ12" s="220">
        <v>0</v>
      </c>
      <c r="AK12" s="220">
        <v>0</v>
      </c>
      <c r="AL12" s="220">
        <v>0</v>
      </c>
      <c r="AM12" s="220">
        <v>0</v>
      </c>
      <c r="AN12" s="220">
        <v>0</v>
      </c>
      <c r="AO12" s="220">
        <v>0</v>
      </c>
      <c r="AP12" s="220">
        <v>0</v>
      </c>
      <c r="AQ12" s="220">
        <v>0</v>
      </c>
      <c r="AR12" s="220">
        <v>0</v>
      </c>
      <c r="AS12" s="220">
        <v>0</v>
      </c>
      <c r="AT12" s="220">
        <v>0</v>
      </c>
      <c r="AU12" s="220">
        <v>0</v>
      </c>
      <c r="AV12" s="220">
        <v>0</v>
      </c>
      <c r="AW12" s="220">
        <v>0</v>
      </c>
      <c r="AX12" s="220">
        <v>0</v>
      </c>
      <c r="AY12" s="220">
        <v>0</v>
      </c>
      <c r="AZ12" s="220">
        <v>0</v>
      </c>
      <c r="BA12" s="220">
        <v>0</v>
      </c>
      <c r="BB12" s="220">
        <v>0</v>
      </c>
      <c r="BC12" s="220">
        <v>0</v>
      </c>
      <c r="BD12" s="220">
        <v>0</v>
      </c>
      <c r="BE12" s="220">
        <v>0</v>
      </c>
      <c r="BF12" s="220">
        <v>0</v>
      </c>
      <c r="BG12" s="220">
        <v>0</v>
      </c>
      <c r="BH12" s="220">
        <v>0</v>
      </c>
      <c r="BI12" s="220">
        <v>0</v>
      </c>
      <c r="BJ12" s="220">
        <v>0</v>
      </c>
      <c r="BK12" s="220">
        <v>0</v>
      </c>
      <c r="BL12" s="220">
        <v>127.18792894999999</v>
      </c>
      <c r="BM12" s="220">
        <v>1267.3993002300001</v>
      </c>
      <c r="BN12" s="220">
        <v>2231.7483618999995</v>
      </c>
      <c r="BO12" s="220">
        <v>3554.1022156099998</v>
      </c>
      <c r="BP12" s="220">
        <v>6779.6544881600003</v>
      </c>
      <c r="BQ12" s="220">
        <v>10436.707839979998</v>
      </c>
      <c r="BR12" s="220">
        <v>12835.996151169997</v>
      </c>
      <c r="BS12" s="220">
        <v>14287.607569180002</v>
      </c>
      <c r="BT12" s="220">
        <v>15098.948272360516</v>
      </c>
      <c r="BU12" s="220">
        <v>15993.32438531454</v>
      </c>
      <c r="BV12" s="220">
        <v>16800.560998474379</v>
      </c>
      <c r="BW12" s="220">
        <v>13850.988828140005</v>
      </c>
      <c r="BX12" s="220">
        <v>13427.61508335</v>
      </c>
      <c r="BY12" s="220">
        <v>12688.531819610005</v>
      </c>
      <c r="BZ12" s="220">
        <v>12088.053886344383</v>
      </c>
      <c r="CA12" s="220">
        <v>12741.909665757048</v>
      </c>
      <c r="CB12" s="220">
        <v>12973.636236774073</v>
      </c>
      <c r="CC12" s="220">
        <v>11769.931531032011</v>
      </c>
      <c r="CD12" s="220">
        <v>11326.625944928906</v>
      </c>
      <c r="CE12" s="220">
        <v>10975.735267125176</v>
      </c>
      <c r="CF12" s="221">
        <v>9230.992094351328</v>
      </c>
    </row>
    <row r="13" spans="1:84" x14ac:dyDescent="0.35">
      <c r="A13" s="286"/>
      <c r="B13" s="287" t="s">
        <v>286</v>
      </c>
      <c r="AH13" s="220">
        <f>'Incapacity benefits'!AH17</f>
        <v>0</v>
      </c>
      <c r="AI13" s="220">
        <f>'Incapacity benefits'!AI17</f>
        <v>0</v>
      </c>
      <c r="AJ13" s="220">
        <f>'Incapacity benefits'!AJ17</f>
        <v>0</v>
      </c>
      <c r="AK13" s="220">
        <f>'Incapacity benefits'!AK17</f>
        <v>0</v>
      </c>
      <c r="AL13" s="220">
        <f>'Incapacity benefits'!AL17</f>
        <v>0</v>
      </c>
      <c r="AM13" s="220">
        <f>'Incapacity benefits'!AM17</f>
        <v>0</v>
      </c>
      <c r="AN13" s="220">
        <f>'Incapacity benefits'!AN17</f>
        <v>0</v>
      </c>
      <c r="AO13" s="220">
        <f>'Incapacity benefits'!AO17</f>
        <v>0</v>
      </c>
      <c r="AP13" s="220">
        <f>'Incapacity benefits'!AP17</f>
        <v>0</v>
      </c>
      <c r="AQ13" s="220">
        <f>'Incapacity benefits'!AQ17</f>
        <v>0</v>
      </c>
      <c r="AR13" s="220">
        <f>'Incapacity benefits'!AR17</f>
        <v>0</v>
      </c>
      <c r="AS13" s="220">
        <f>'Incapacity benefits'!AS17</f>
        <v>0</v>
      </c>
      <c r="AT13" s="220">
        <f>'Incapacity benefits'!AT17</f>
        <v>0</v>
      </c>
      <c r="AU13" s="220">
        <f>'Incapacity benefits'!AU17</f>
        <v>0</v>
      </c>
      <c r="AV13" s="220">
        <f>'Incapacity benefits'!AV17</f>
        <v>0</v>
      </c>
      <c r="AW13" s="220">
        <f>'Incapacity benefits'!AW17</f>
        <v>0</v>
      </c>
      <c r="AX13" s="220">
        <f>'Incapacity benefits'!AX17</f>
        <v>0</v>
      </c>
      <c r="AY13" s="220">
        <f>'Incapacity benefits'!AY17</f>
        <v>7622.94</v>
      </c>
      <c r="AZ13" s="220">
        <f>'Incapacity benefits'!AZ17</f>
        <v>7661.6239999999998</v>
      </c>
      <c r="BA13" s="220">
        <f>'Incapacity benefits'!BA17</f>
        <v>7412.2720000000008</v>
      </c>
      <c r="BB13" s="220">
        <f>'Incapacity benefits'!BB17</f>
        <v>7250.5899999999992</v>
      </c>
      <c r="BC13" s="220">
        <f>'Incapacity benefits'!BC17</f>
        <v>6790.04</v>
      </c>
      <c r="BD13" s="220">
        <f>'Incapacity benefits'!BD17</f>
        <v>6766.183</v>
      </c>
      <c r="BE13" s="220">
        <f>'Incapacity benefits'!BE17</f>
        <v>6749.0433528570848</v>
      </c>
      <c r="BF13" s="220">
        <f>'Incapacity benefits'!BF17</f>
        <v>6757.9545089520052</v>
      </c>
      <c r="BG13" s="220">
        <f>'Incapacity benefits'!BG17</f>
        <v>6724.1235550023994</v>
      </c>
      <c r="BH13" s="220">
        <f>'Incapacity benefits'!BH17</f>
        <v>6662.027000000001</v>
      </c>
      <c r="BI13" s="220">
        <f>'Incapacity benefits'!BI17</f>
        <v>6649.9306075200002</v>
      </c>
      <c r="BJ13" s="220">
        <f>'Incapacity benefits'!BJ17</f>
        <v>6566.1693209299992</v>
      </c>
      <c r="BK13" s="220">
        <f>'Incapacity benefits'!BK17</f>
        <v>6657.0001817393668</v>
      </c>
      <c r="BL13" s="220">
        <f>'Incapacity benefits'!BL17</f>
        <v>6515.843602259999</v>
      </c>
      <c r="BM13" s="220">
        <f>'Incapacity benefits'!BM17</f>
        <v>6108.3423565899984</v>
      </c>
      <c r="BN13" s="220">
        <f>'Incapacity benefits'!BN17</f>
        <v>5556.0370140352552</v>
      </c>
      <c r="BO13" s="220">
        <f>'Incapacity benefits'!BO17</f>
        <v>4935.2797263499997</v>
      </c>
      <c r="BP13" s="220">
        <f>'Incapacity benefits'!BP17</f>
        <v>3275.8454461099991</v>
      </c>
      <c r="BQ13" s="220">
        <f>'Incapacity benefits'!BQ17</f>
        <v>1186.7982191800002</v>
      </c>
      <c r="BR13" s="220">
        <f>'Incapacity benefits'!BR17</f>
        <v>244.52811802000031</v>
      </c>
      <c r="BS13" s="220">
        <f>'Incapacity benefits'!BS17</f>
        <v>62.986505620193512</v>
      </c>
      <c r="BT13" s="220">
        <f>'Incapacity benefits'!BT17</f>
        <v>15.069286518175856</v>
      </c>
      <c r="BU13" s="220">
        <f>'Incapacity benefits'!BU17</f>
        <v>9.0194682002369593</v>
      </c>
      <c r="BV13" s="220">
        <f>'Incapacity benefits'!BV17</f>
        <v>0</v>
      </c>
      <c r="BW13" s="220">
        <f>'Incapacity benefits'!BW17</f>
        <v>4.8985961395790865</v>
      </c>
      <c r="BX13" s="220">
        <f>'Incapacity benefits'!BX17</f>
        <v>4.6984256439329535</v>
      </c>
      <c r="BY13" s="220">
        <f>'Incapacity benefits'!BY17</f>
        <v>0</v>
      </c>
      <c r="BZ13" s="220">
        <f>'Incapacity benefits'!BZ17</f>
        <v>12.018685180376902</v>
      </c>
      <c r="CA13" s="220">
        <f>'Incapacity benefits'!CA17</f>
        <v>1.1561320959777646</v>
      </c>
      <c r="CB13" s="220">
        <f>'Incapacity benefits'!CB17</f>
        <v>1.6331278518065846</v>
      </c>
      <c r="CC13" s="220">
        <f>'Incapacity benefits'!CC17</f>
        <v>1.6680315317126875</v>
      </c>
      <c r="CD13" s="220">
        <f>'Incapacity benefits'!CD17</f>
        <v>1.6957237598195722</v>
      </c>
      <c r="CE13" s="220">
        <f>'Incapacity benefits'!CE17</f>
        <v>1.7255881673084434</v>
      </c>
      <c r="CF13" s="221">
        <f>'Incapacity benefits'!CF17</f>
        <v>1.7539570262242961</v>
      </c>
    </row>
    <row r="14" spans="1:84" x14ac:dyDescent="0.35">
      <c r="A14" s="286"/>
      <c r="B14" s="287" t="s">
        <v>474</v>
      </c>
      <c r="AH14" s="220">
        <f>'Incapacity benefits'!AH46</f>
        <v>130</v>
      </c>
      <c r="AI14" s="220">
        <f>'Incapacity benefits'!AI46</f>
        <v>146</v>
      </c>
      <c r="AJ14" s="220">
        <f>'Incapacity benefits'!AJ46</f>
        <v>172</v>
      </c>
      <c r="AK14" s="220">
        <f>'Incapacity benefits'!AK46</f>
        <v>198</v>
      </c>
      <c r="AL14" s="220">
        <f>'Incapacity benefits'!AL46</f>
        <v>259</v>
      </c>
      <c r="AM14" s="220">
        <f>'Incapacity benefits'!AM46</f>
        <v>305</v>
      </c>
      <c r="AN14" s="220">
        <f>'Incapacity benefits'!AN46</f>
        <v>353</v>
      </c>
      <c r="AO14" s="220">
        <f>'Incapacity benefits'!AO46</f>
        <v>432</v>
      </c>
      <c r="AP14" s="220">
        <f>'Incapacity benefits'!AP46</f>
        <v>539</v>
      </c>
      <c r="AQ14" s="220">
        <f>'Incapacity benefits'!AQ46</f>
        <v>587</v>
      </c>
      <c r="AR14" s="220">
        <f>'Incapacity benefits'!AR46</f>
        <v>772</v>
      </c>
      <c r="AS14" s="220">
        <f>'Incapacity benefits'!AS46</f>
        <v>902</v>
      </c>
      <c r="AT14" s="220">
        <f>'Incapacity benefits'!AT46</f>
        <v>1081.992</v>
      </c>
      <c r="AU14" s="220">
        <f>'Incapacity benefits'!AU46</f>
        <v>1399</v>
      </c>
      <c r="AV14" s="220">
        <f>'Incapacity benefits'!AV46</f>
        <v>1899</v>
      </c>
      <c r="AW14" s="220">
        <f>'Incapacity benefits'!AW46</f>
        <v>2358</v>
      </c>
      <c r="AX14" s="220">
        <f>'Incapacity benefits'!AX46</f>
        <v>2758</v>
      </c>
      <c r="AY14" s="220">
        <f>'Incapacity benefits'!AY46</f>
        <v>3222</v>
      </c>
      <c r="AZ14" s="220">
        <f>'Incapacity benefits'!AZ46</f>
        <v>3507</v>
      </c>
      <c r="BA14" s="220">
        <f>'Incapacity benefits'!BA46</f>
        <v>3679</v>
      </c>
      <c r="BB14" s="220">
        <f>'Incapacity benefits'!BB46</f>
        <v>3848</v>
      </c>
      <c r="BC14" s="220">
        <f>'Incapacity benefits'!BC46</f>
        <v>4051</v>
      </c>
      <c r="BD14" s="220">
        <f>'Incapacity benefits'!BD46</f>
        <v>4400</v>
      </c>
      <c r="BE14" s="220">
        <f>'Incapacity benefits'!BE46</f>
        <v>4769</v>
      </c>
      <c r="BF14" s="220">
        <f>'Incapacity benefits'!BF46</f>
        <v>4773</v>
      </c>
      <c r="BG14" s="220">
        <f>'Incapacity benefits'!BG46</f>
        <v>5005</v>
      </c>
      <c r="BH14" s="220">
        <f>'Incapacity benefits'!BH46</f>
        <v>4716.6390675993789</v>
      </c>
      <c r="BI14" s="220">
        <f>'Incapacity benefits'!BI46</f>
        <v>4532.1900443650775</v>
      </c>
      <c r="BJ14" s="220">
        <f>'Incapacity benefits'!BJ46</f>
        <v>4574.2510630700235</v>
      </c>
      <c r="BK14" s="220">
        <f>'Incapacity benefits'!BK46</f>
        <v>5056.8584049752199</v>
      </c>
      <c r="BL14" s="220">
        <f>'Incapacity benefits'!BL46</f>
        <v>5098.7516794821649</v>
      </c>
      <c r="BM14" s="220">
        <f>'Incapacity benefits'!BM46</f>
        <v>4984.9200626353177</v>
      </c>
      <c r="BN14" s="220">
        <f>'Incapacity benefits'!BN46</f>
        <v>4635.0118573493246</v>
      </c>
      <c r="BO14" s="220">
        <f>'Incapacity benefits'!BO46</f>
        <v>4042.2862376047092</v>
      </c>
      <c r="BP14" s="220">
        <f>'Incapacity benefits'!BP46</f>
        <v>2489.4119175746559</v>
      </c>
      <c r="BQ14" s="220">
        <f>'Incapacity benefits'!BQ46</f>
        <v>991.64976374931302</v>
      </c>
      <c r="BR14" s="220">
        <f>'Incapacity benefits'!BR46</f>
        <v>459.84335153560301</v>
      </c>
      <c r="BS14" s="220">
        <f>'Incapacity benefits'!BS46</f>
        <v>233.19424866448765</v>
      </c>
      <c r="BT14" s="220">
        <f>'Incapacity benefits'!BT46</f>
        <v>99.729245369872473</v>
      </c>
      <c r="BU14" s="220">
        <f>'Incapacity benefits'!BU46</f>
        <v>28.960770188816397</v>
      </c>
      <c r="BV14" s="220">
        <f>'Incapacity benefits'!BV46</f>
        <v>3.1480217970206676</v>
      </c>
      <c r="BW14" s="220">
        <f>'Incapacity benefits'!BW46</f>
        <v>1.4391787459022238</v>
      </c>
      <c r="BX14" s="220">
        <f>'Incapacity benefits'!BX46</f>
        <v>1.1305357672420586</v>
      </c>
      <c r="BY14" s="220">
        <f>'Incapacity benefits'!BY46</f>
        <v>0.8463306989047672</v>
      </c>
      <c r="BZ14" s="220">
        <f>'Incapacity benefits'!BZ46</f>
        <v>0.93882621519002041</v>
      </c>
      <c r="CA14" s="220">
        <f>'Incapacity benefits'!CA46</f>
        <v>0.64578596712366032</v>
      </c>
      <c r="CB14" s="220">
        <f>'Incapacity benefits'!CB46</f>
        <v>0.19978703634892778</v>
      </c>
      <c r="CC14" s="220">
        <f>'Incapacity benefits'!CC46</f>
        <v>0</v>
      </c>
      <c r="CD14" s="220">
        <f>'Incapacity benefits'!CD46</f>
        <v>0</v>
      </c>
      <c r="CE14" s="220">
        <f>'Incapacity benefits'!CE46</f>
        <v>0</v>
      </c>
      <c r="CF14" s="221">
        <f>'Incapacity benefits'!CF46</f>
        <v>0</v>
      </c>
    </row>
    <row r="15" spans="1:84" x14ac:dyDescent="0.35">
      <c r="A15" s="286"/>
      <c r="B15" s="287" t="s">
        <v>289</v>
      </c>
      <c r="AH15" s="220">
        <f>'Incapacity benefits'!AH27</f>
        <v>840</v>
      </c>
      <c r="AI15" s="220">
        <f>'Incapacity benefits'!AI27</f>
        <v>995</v>
      </c>
      <c r="AJ15" s="220">
        <f>'Incapacity benefits'!AJ27</f>
        <v>1150</v>
      </c>
      <c r="AK15" s="220">
        <f>'Incapacity benefits'!AK27</f>
        <v>1370</v>
      </c>
      <c r="AL15" s="220">
        <f>'Incapacity benefits'!AL27</f>
        <v>1593</v>
      </c>
      <c r="AM15" s="220">
        <f>'Incapacity benefits'!AM27</f>
        <v>1872</v>
      </c>
      <c r="AN15" s="220">
        <f>'Incapacity benefits'!AN27</f>
        <v>2142</v>
      </c>
      <c r="AO15" s="220">
        <f>'Incapacity benefits'!AO27</f>
        <v>2349</v>
      </c>
      <c r="AP15" s="220">
        <f>'Incapacity benefits'!AP27</f>
        <v>2673.8379999999997</v>
      </c>
      <c r="AQ15" s="220">
        <f>'Incapacity benefits'!AQ27</f>
        <v>2968.4050000000002</v>
      </c>
      <c r="AR15" s="220">
        <f>'Incapacity benefits'!AR27</f>
        <v>3359.3579999999997</v>
      </c>
      <c r="AS15" s="220">
        <f>'Incapacity benefits'!AS27</f>
        <v>3836.6360000000004</v>
      </c>
      <c r="AT15" s="220">
        <f>'Incapacity benefits'!AT27</f>
        <v>4431.0190000000002</v>
      </c>
      <c r="AU15" s="220">
        <f>'Incapacity benefits'!AU27</f>
        <v>5485.4179999999997</v>
      </c>
      <c r="AV15" s="220">
        <f>'Incapacity benefits'!AV27</f>
        <v>6209.601999999999</v>
      </c>
      <c r="AW15" s="220">
        <f>'Incapacity benefits'!AW27</f>
        <v>7067.8279999999995</v>
      </c>
      <c r="AX15" s="220">
        <f>'Incapacity benefits'!AX27</f>
        <v>7705.1339999999991</v>
      </c>
      <c r="AY15" s="220">
        <f>'Incapacity benefits'!AY27</f>
        <v>271</v>
      </c>
      <c r="AZ15" s="220">
        <f>'Incapacity benefits'!AZ27</f>
        <v>0</v>
      </c>
      <c r="BA15" s="220">
        <f>'Incapacity benefits'!BA27</f>
        <v>0</v>
      </c>
      <c r="BB15" s="220">
        <f>'Incapacity benefits'!BB27</f>
        <v>0</v>
      </c>
      <c r="BC15" s="220">
        <f>'Incapacity benefits'!BC27</f>
        <v>0</v>
      </c>
      <c r="BD15" s="220">
        <f>'Incapacity benefits'!BD27</f>
        <v>0</v>
      </c>
      <c r="BE15" s="220">
        <f>'Incapacity benefits'!BE27</f>
        <v>0</v>
      </c>
      <c r="BF15" s="220">
        <f>'Incapacity benefits'!BF27</f>
        <v>0</v>
      </c>
      <c r="BG15" s="220">
        <f>'Incapacity benefits'!BG27</f>
        <v>0</v>
      </c>
      <c r="BH15" s="220">
        <f>'Incapacity benefits'!BH27</f>
        <v>0</v>
      </c>
      <c r="BI15" s="220">
        <f>'Incapacity benefits'!BI27</f>
        <v>0</v>
      </c>
      <c r="BJ15" s="220">
        <f>'Incapacity benefits'!BJ27</f>
        <v>0</v>
      </c>
      <c r="BK15" s="220">
        <f>'Incapacity benefits'!BK27</f>
        <v>0</v>
      </c>
      <c r="BL15" s="220">
        <f>'Incapacity benefits'!BL27</f>
        <v>0</v>
      </c>
      <c r="BM15" s="220">
        <f>'Incapacity benefits'!BM27</f>
        <v>0</v>
      </c>
      <c r="BN15" s="220">
        <f>'Incapacity benefits'!BN27</f>
        <v>0</v>
      </c>
      <c r="BO15" s="220">
        <f>'Incapacity benefits'!BO27</f>
        <v>0</v>
      </c>
      <c r="BP15" s="220">
        <f>'Incapacity benefits'!BP27</f>
        <v>0</v>
      </c>
      <c r="BQ15" s="220">
        <f>'Incapacity benefits'!BQ27</f>
        <v>0</v>
      </c>
      <c r="BR15" s="220">
        <f>'Incapacity benefits'!BR27</f>
        <v>0</v>
      </c>
      <c r="BS15" s="220">
        <f>'Incapacity benefits'!BS27</f>
        <v>0</v>
      </c>
      <c r="BT15" s="220">
        <f>'Incapacity benefits'!BT27</f>
        <v>0</v>
      </c>
      <c r="BU15" s="220">
        <f>'Incapacity benefits'!BU27</f>
        <v>0</v>
      </c>
      <c r="BV15" s="220">
        <f>'Incapacity benefits'!BV27</f>
        <v>0</v>
      </c>
      <c r="BW15" s="220">
        <f>'Incapacity benefits'!BW27</f>
        <v>0</v>
      </c>
      <c r="BX15" s="220">
        <f>'Incapacity benefits'!BX27</f>
        <v>0</v>
      </c>
      <c r="BY15" s="220">
        <f>'Incapacity benefits'!BY27</f>
        <v>0</v>
      </c>
      <c r="BZ15" s="220">
        <f>'Incapacity benefits'!BZ27</f>
        <v>0</v>
      </c>
      <c r="CA15" s="220">
        <f>'Incapacity benefits'!CA27</f>
        <v>0</v>
      </c>
      <c r="CB15" s="220">
        <f>'Incapacity benefits'!CB27</f>
        <v>0</v>
      </c>
      <c r="CC15" s="220">
        <f>'Incapacity benefits'!CC27</f>
        <v>0</v>
      </c>
      <c r="CD15" s="220">
        <f>'Incapacity benefits'!CD27</f>
        <v>0</v>
      </c>
      <c r="CE15" s="220">
        <f>'Incapacity benefits'!CE27</f>
        <v>0</v>
      </c>
      <c r="CF15" s="221">
        <f>'Incapacity benefits'!CF27</f>
        <v>0</v>
      </c>
    </row>
    <row r="16" spans="1:84" x14ac:dyDescent="0.35">
      <c r="A16" s="286"/>
      <c r="B16" s="287" t="s">
        <v>307</v>
      </c>
      <c r="AH16" s="220">
        <f>'Incapacity benefits'!AH38</f>
        <v>69</v>
      </c>
      <c r="AI16" s="220">
        <f>'Incapacity benefits'!AI38</f>
        <v>85</v>
      </c>
      <c r="AJ16" s="220">
        <f>'Incapacity benefits'!AJ38</f>
        <v>108</v>
      </c>
      <c r="AK16" s="220">
        <f>'Incapacity benefits'!AK38</f>
        <v>130</v>
      </c>
      <c r="AL16" s="220">
        <f>'Incapacity benefits'!AL38</f>
        <v>154</v>
      </c>
      <c r="AM16" s="220">
        <f>'Incapacity benefits'!AM38</f>
        <v>182</v>
      </c>
      <c r="AN16" s="220">
        <f>'Incapacity benefits'!AN38</f>
        <v>236</v>
      </c>
      <c r="AO16" s="220">
        <f>'Incapacity benefits'!AO38</f>
        <v>266</v>
      </c>
      <c r="AP16" s="220">
        <f>'Incapacity benefits'!AP38</f>
        <v>285</v>
      </c>
      <c r="AQ16" s="220">
        <f>'Incapacity benefits'!AQ38</f>
        <v>295.17</v>
      </c>
      <c r="AR16" s="220">
        <f>'Incapacity benefits'!AR38</f>
        <v>316.22399999999999</v>
      </c>
      <c r="AS16" s="220">
        <f>'Incapacity benefits'!AS38</f>
        <v>345.99400000000003</v>
      </c>
      <c r="AT16" s="220">
        <f>'Incapacity benefits'!AT38</f>
        <v>428.738</v>
      </c>
      <c r="AU16" s="220">
        <f>'Incapacity benefits'!AU38</f>
        <v>596.20899999999983</v>
      </c>
      <c r="AV16" s="220">
        <f>'Incapacity benefits'!AV38</f>
        <v>640.11500000000001</v>
      </c>
      <c r="AW16" s="220">
        <f>'Incapacity benefits'!AW38</f>
        <v>703.23900000000003</v>
      </c>
      <c r="AX16" s="220">
        <f>'Incapacity benefits'!AX38</f>
        <v>775.55</v>
      </c>
      <c r="AY16" s="220">
        <f>'Incapacity benefits'!AY38</f>
        <v>820.41200000000003</v>
      </c>
      <c r="AZ16" s="220">
        <f>'Incapacity benefits'!AZ38</f>
        <v>905.78099999999995</v>
      </c>
      <c r="BA16" s="220">
        <f>'Incapacity benefits'!BA38</f>
        <v>998.82600000000002</v>
      </c>
      <c r="BB16" s="220">
        <f>'Incapacity benefits'!BB38</f>
        <v>984.22199999999998</v>
      </c>
      <c r="BC16" s="220">
        <f>'Incapacity benefits'!BC38</f>
        <v>1006.239</v>
      </c>
      <c r="BD16" s="220">
        <f>'Incapacity benefits'!BD38</f>
        <v>1014.208</v>
      </c>
      <c r="BE16" s="220">
        <f>'Incapacity benefits'!BE38</f>
        <v>1039.6609860351221</v>
      </c>
      <c r="BF16" s="220">
        <f>'Incapacity benefits'!BF38</f>
        <v>957.64443993986208</v>
      </c>
      <c r="BG16" s="220">
        <f>'Incapacity benefits'!BG38</f>
        <v>936.04611806509195</v>
      </c>
      <c r="BH16" s="220">
        <f>'Incapacity benefits'!BH38</f>
        <v>918.404</v>
      </c>
      <c r="BI16" s="220">
        <f>'Incapacity benefits'!BI38</f>
        <v>900.21167600999991</v>
      </c>
      <c r="BJ16" s="220">
        <f>'Incapacity benefits'!BJ38</f>
        <v>903.50131326000019</v>
      </c>
      <c r="BK16" s="220">
        <f>'Incapacity benefits'!BK38</f>
        <v>898.33186294287157</v>
      </c>
      <c r="BL16" s="220">
        <f>'Incapacity benefits'!BL38</f>
        <v>887.43066767999994</v>
      </c>
      <c r="BM16" s="220">
        <f>'Incapacity benefits'!BM38</f>
        <v>906.54925574000004</v>
      </c>
      <c r="BN16" s="220">
        <f>'Incapacity benefits'!BN38</f>
        <v>888.26432449502204</v>
      </c>
      <c r="BO16" s="220">
        <f>'Incapacity benefits'!BO38</f>
        <v>880.68628874000012</v>
      </c>
      <c r="BP16" s="220">
        <f>'Incapacity benefits'!BP38</f>
        <v>886.86491193999996</v>
      </c>
      <c r="BQ16" s="220">
        <f>'Incapacity benefits'!BQ38</f>
        <v>859.72773397999993</v>
      </c>
      <c r="BR16" s="220">
        <f>'Incapacity benefits'!BR38</f>
        <v>735.16706013999999</v>
      </c>
      <c r="BS16" s="220">
        <f>'Incapacity benefits'!BS38</f>
        <v>469.59270565999998</v>
      </c>
      <c r="BT16" s="220">
        <f>'Incapacity benefits'!BT38</f>
        <v>234.28937809000001</v>
      </c>
      <c r="BU16" s="220">
        <f>'Incapacity benefits'!BU38</f>
        <v>119.58597664999999</v>
      </c>
      <c r="BV16" s="220">
        <f>'Incapacity benefits'!BV38</f>
        <v>97.159200739999974</v>
      </c>
      <c r="BW16" s="220">
        <f>'Incapacity benefits'!BW38</f>
        <v>89.01216091000002</v>
      </c>
      <c r="BX16" s="220">
        <f>'Incapacity benefits'!BX38</f>
        <v>72.050411350000033</v>
      </c>
      <c r="BY16" s="220">
        <f>'Incapacity benefits'!BY38</f>
        <v>62.393181790000014</v>
      </c>
      <c r="BZ16" s="220">
        <f>'Incapacity benefits'!BZ38</f>
        <v>58.390374389999991</v>
      </c>
      <c r="CA16" s="220">
        <f>'Incapacity benefits'!CA38</f>
        <v>56.010283481071184</v>
      </c>
      <c r="CB16" s="220">
        <f>'Incapacity benefits'!CB38</f>
        <v>52.741365510290144</v>
      </c>
      <c r="CC16" s="220">
        <f>'Incapacity benefits'!CC38</f>
        <v>46.673645559471829</v>
      </c>
      <c r="CD16" s="220">
        <f>'Incapacity benefits'!CD38</f>
        <v>40.224290867306124</v>
      </c>
      <c r="CE16" s="220">
        <f>'Incapacity benefits'!CE38</f>
        <v>33.592066385138168</v>
      </c>
      <c r="CF16" s="221">
        <f>'Incapacity benefits'!CF38</f>
        <v>26.642985567761357</v>
      </c>
    </row>
    <row r="17" spans="1:84" x14ac:dyDescent="0.35">
      <c r="A17" s="286"/>
      <c r="B17" s="287" t="s">
        <v>308</v>
      </c>
      <c r="AH17" s="220">
        <f>'Incapacity benefits'!AH34</f>
        <v>696</v>
      </c>
      <c r="AI17" s="220">
        <f>'Incapacity benefits'!AI34</f>
        <v>655</v>
      </c>
      <c r="AJ17" s="220">
        <f>'Incapacity benefits'!AJ34</f>
        <v>654</v>
      </c>
      <c r="AK17" s="220">
        <f>'Incapacity benefits'!AK34</f>
        <v>680</v>
      </c>
      <c r="AL17" s="220">
        <f>'Incapacity benefits'!AL34</f>
        <v>554</v>
      </c>
      <c r="AM17" s="220">
        <f>'Incapacity benefits'!AM34</f>
        <v>265</v>
      </c>
      <c r="AN17" s="220">
        <f>'Incapacity benefits'!AN34</f>
        <v>279</v>
      </c>
      <c r="AO17" s="220">
        <f>'Incapacity benefits'!AO34</f>
        <v>276</v>
      </c>
      <c r="AP17" s="220">
        <f>'Incapacity benefits'!AP34</f>
        <v>179</v>
      </c>
      <c r="AQ17" s="220">
        <f>'Incapacity benefits'!AQ34</f>
        <v>193.001</v>
      </c>
      <c r="AR17" s="220">
        <f>'Incapacity benefits'!AR34</f>
        <v>191.96</v>
      </c>
      <c r="AS17" s="220">
        <f>'Incapacity benefits'!AS34</f>
        <v>203.69200000000001</v>
      </c>
      <c r="AT17" s="220">
        <f>'Incapacity benefits'!AT34</f>
        <v>216.292</v>
      </c>
      <c r="AU17" s="220">
        <f>'Incapacity benefits'!AU34</f>
        <v>273.512</v>
      </c>
      <c r="AV17" s="220">
        <f>'Incapacity benefits'!AV34</f>
        <v>364</v>
      </c>
      <c r="AW17" s="220">
        <f>'Incapacity benefits'!AW34</f>
        <v>365</v>
      </c>
      <c r="AX17" s="220">
        <f>'Incapacity benefits'!AX34</f>
        <v>341.84</v>
      </c>
      <c r="AY17" s="220">
        <f>'Incapacity benefits'!AY34</f>
        <v>12</v>
      </c>
      <c r="AZ17" s="220">
        <f>'Incapacity benefits'!AZ34</f>
        <v>0</v>
      </c>
      <c r="BA17" s="220">
        <f>'Incapacity benefits'!BA34</f>
        <v>0</v>
      </c>
      <c r="BB17" s="220">
        <f>'Incapacity benefits'!BB34</f>
        <v>0</v>
      </c>
      <c r="BC17" s="220">
        <f>'Incapacity benefits'!BC34</f>
        <v>0</v>
      </c>
      <c r="BD17" s="220">
        <f>'Incapacity benefits'!BD34</f>
        <v>0</v>
      </c>
      <c r="BE17" s="220">
        <f>'Incapacity benefits'!BE34</f>
        <v>0</v>
      </c>
      <c r="BF17" s="220">
        <f>'Incapacity benefits'!BF34</f>
        <v>0</v>
      </c>
      <c r="BG17" s="220">
        <f>'Incapacity benefits'!BG34</f>
        <v>0</v>
      </c>
      <c r="BH17" s="220">
        <f>'Incapacity benefits'!BH34</f>
        <v>0</v>
      </c>
      <c r="BI17" s="220">
        <f>'Incapacity benefits'!BI34</f>
        <v>0</v>
      </c>
      <c r="BJ17" s="220">
        <f>'Incapacity benefits'!BJ34</f>
        <v>0</v>
      </c>
      <c r="BK17" s="220">
        <f>'Incapacity benefits'!BK34</f>
        <v>0</v>
      </c>
      <c r="BL17" s="220">
        <f>'Incapacity benefits'!BL34</f>
        <v>0</v>
      </c>
      <c r="BM17" s="220">
        <f>'Incapacity benefits'!BM34</f>
        <v>0</v>
      </c>
      <c r="BN17" s="220">
        <f>'Incapacity benefits'!BN34</f>
        <v>0</v>
      </c>
      <c r="BO17" s="220">
        <f>'Incapacity benefits'!BO34</f>
        <v>0</v>
      </c>
      <c r="BP17" s="220">
        <f>'Incapacity benefits'!BP34</f>
        <v>0</v>
      </c>
      <c r="BQ17" s="220">
        <f>'Incapacity benefits'!BQ34</f>
        <v>0</v>
      </c>
      <c r="BR17" s="220">
        <f>'Incapacity benefits'!BR34</f>
        <v>0</v>
      </c>
      <c r="BS17" s="220">
        <f>'Incapacity benefits'!BS34</f>
        <v>0</v>
      </c>
      <c r="BT17" s="220">
        <f>'Incapacity benefits'!BT34</f>
        <v>0</v>
      </c>
      <c r="BU17" s="220">
        <f>'Incapacity benefits'!BU34</f>
        <v>0</v>
      </c>
      <c r="BV17" s="220">
        <f>'Incapacity benefits'!BV34</f>
        <v>0</v>
      </c>
      <c r="BW17" s="220">
        <f>'Incapacity benefits'!BW34</f>
        <v>0</v>
      </c>
      <c r="BX17" s="220">
        <f>'Incapacity benefits'!BX34</f>
        <v>0</v>
      </c>
      <c r="BY17" s="220">
        <f>'Incapacity benefits'!BY34</f>
        <v>0</v>
      </c>
      <c r="BZ17" s="220">
        <f>'Incapacity benefits'!BZ34</f>
        <v>0</v>
      </c>
      <c r="CA17" s="220">
        <f>'Incapacity benefits'!CA34</f>
        <v>0</v>
      </c>
      <c r="CB17" s="220">
        <f>'Incapacity benefits'!CB34</f>
        <v>0</v>
      </c>
      <c r="CC17" s="220">
        <f>'Incapacity benefits'!CC34</f>
        <v>0</v>
      </c>
      <c r="CD17" s="220">
        <f>'Incapacity benefits'!CD34</f>
        <v>0</v>
      </c>
      <c r="CE17" s="220">
        <f>'Incapacity benefits'!CE34</f>
        <v>0</v>
      </c>
      <c r="CF17" s="221">
        <f>'Incapacity benefits'!CF34</f>
        <v>0</v>
      </c>
    </row>
    <row r="18" spans="1:84" ht="25.5" customHeight="1" x14ac:dyDescent="0.35">
      <c r="A18" s="286"/>
      <c r="B18" s="222" t="s">
        <v>475</v>
      </c>
      <c r="AH18" s="220">
        <f t="shared" ref="AH18:BX18" si="4">SUM(AH19:AH23)</f>
        <v>253</v>
      </c>
      <c r="AI18" s="220">
        <f t="shared" si="4"/>
        <v>285</v>
      </c>
      <c r="AJ18" s="220">
        <f t="shared" si="4"/>
        <v>329</v>
      </c>
      <c r="AK18" s="220">
        <f t="shared" si="4"/>
        <v>367</v>
      </c>
      <c r="AL18" s="220">
        <f t="shared" si="4"/>
        <v>399</v>
      </c>
      <c r="AM18" s="220">
        <f t="shared" si="4"/>
        <v>428</v>
      </c>
      <c r="AN18" s="220">
        <f t="shared" si="4"/>
        <v>441</v>
      </c>
      <c r="AO18" s="220">
        <f t="shared" si="4"/>
        <v>470</v>
      </c>
      <c r="AP18" s="220">
        <f t="shared" si="4"/>
        <v>505</v>
      </c>
      <c r="AQ18" s="220">
        <f t="shared" si="4"/>
        <v>514.10200000000009</v>
      </c>
      <c r="AR18" s="220">
        <f t="shared" si="4"/>
        <v>513.58300000000008</v>
      </c>
      <c r="AS18" s="220">
        <f t="shared" si="4"/>
        <v>533.13800000000003</v>
      </c>
      <c r="AT18" s="220">
        <f t="shared" si="4"/>
        <v>584.37099999999998</v>
      </c>
      <c r="AU18" s="220">
        <f t="shared" si="4"/>
        <v>654.65499413448993</v>
      </c>
      <c r="AV18" s="220">
        <f t="shared" si="4"/>
        <v>667.50399999999991</v>
      </c>
      <c r="AW18" s="220">
        <f t="shared" si="4"/>
        <v>686.28399999999988</v>
      </c>
      <c r="AX18" s="220">
        <f t="shared" si="4"/>
        <v>710.02199999999993</v>
      </c>
      <c r="AY18" s="220">
        <f t="shared" si="4"/>
        <v>734.97559504132221</v>
      </c>
      <c r="AZ18" s="220">
        <f t="shared" si="4"/>
        <v>748.39700000000005</v>
      </c>
      <c r="BA18" s="220">
        <f t="shared" si="4"/>
        <v>751.94600000000003</v>
      </c>
      <c r="BB18" s="220">
        <f t="shared" si="4"/>
        <v>769.20972503840244</v>
      </c>
      <c r="BC18" s="220">
        <f t="shared" si="4"/>
        <v>763.73799999999994</v>
      </c>
      <c r="BD18" s="220">
        <f t="shared" si="4"/>
        <v>770.87267336961202</v>
      </c>
      <c r="BE18" s="220">
        <f t="shared" si="4"/>
        <v>792.85709700000007</v>
      </c>
      <c r="BF18" s="220">
        <f t="shared" si="4"/>
        <v>802.21727761258762</v>
      </c>
      <c r="BG18" s="220">
        <f t="shared" si="4"/>
        <v>802.82745841250244</v>
      </c>
      <c r="BH18" s="220">
        <f t="shared" si="4"/>
        <v>815.19508900000005</v>
      </c>
      <c r="BI18" s="220">
        <f t="shared" si="4"/>
        <v>812.2834377490002</v>
      </c>
      <c r="BJ18" s="220">
        <f t="shared" si="4"/>
        <v>816.40638853999985</v>
      </c>
      <c r="BK18" s="220">
        <f t="shared" si="4"/>
        <v>822.24543098380013</v>
      </c>
      <c r="BL18" s="220">
        <f t="shared" si="4"/>
        <v>853.28739183000016</v>
      </c>
      <c r="BM18" s="220">
        <f t="shared" si="4"/>
        <v>886.07535800000016</v>
      </c>
      <c r="BN18" s="220">
        <f t="shared" si="4"/>
        <v>935.91351682000004</v>
      </c>
      <c r="BO18" s="220">
        <f t="shared" si="4"/>
        <v>934.84436764999998</v>
      </c>
      <c r="BP18" s="220">
        <f t="shared" si="4"/>
        <v>956.67538677023606</v>
      </c>
      <c r="BQ18" s="220">
        <f t="shared" si="4"/>
        <v>955.36992824000004</v>
      </c>
      <c r="BR18" s="220">
        <f t="shared" si="4"/>
        <v>990.27274720504909</v>
      </c>
      <c r="BS18" s="220">
        <f t="shared" si="4"/>
        <v>981.8956384411166</v>
      </c>
      <c r="BT18" s="220">
        <f t="shared" si="4"/>
        <v>944.54616344999977</v>
      </c>
      <c r="BU18" s="220">
        <f t="shared" si="4"/>
        <v>930.13222866000035</v>
      </c>
      <c r="BV18" s="220">
        <f t="shared" si="4"/>
        <v>923.82389724765915</v>
      </c>
      <c r="BW18" s="220">
        <f t="shared" si="4"/>
        <v>916.44847311872832</v>
      </c>
      <c r="BX18" s="220">
        <f t="shared" si="4"/>
        <v>799.38623526999947</v>
      </c>
      <c r="BY18" s="220">
        <f t="shared" ref="BY18:CE18" si="5">SUM(BY19:BY23)</f>
        <v>783.30235273000028</v>
      </c>
      <c r="BZ18" s="220">
        <f t="shared" si="5"/>
        <v>773.27378092999948</v>
      </c>
      <c r="CA18" s="220">
        <f t="shared" si="5"/>
        <v>803.60436271011099</v>
      </c>
      <c r="CB18" s="220">
        <f t="shared" si="5"/>
        <v>827.28552619300149</v>
      </c>
      <c r="CC18" s="220">
        <f t="shared" si="5"/>
        <v>806.36361476552122</v>
      </c>
      <c r="CD18" s="220">
        <f t="shared" si="5"/>
        <v>786.55356324277773</v>
      </c>
      <c r="CE18" s="220">
        <f t="shared" si="5"/>
        <v>769.18849482144014</v>
      </c>
      <c r="CF18" s="221">
        <f>SUM(CF19:CF23)</f>
        <v>749.13469903184944</v>
      </c>
    </row>
    <row r="19" spans="1:84" x14ac:dyDescent="0.35">
      <c r="A19" s="286"/>
      <c r="B19" s="203" t="s">
        <v>476</v>
      </c>
      <c r="AH19" s="220">
        <f>'Industrial injuries benefits'!AH10</f>
        <v>32</v>
      </c>
      <c r="AI19" s="220">
        <f>'Industrial injuries benefits'!AI10</f>
        <v>36</v>
      </c>
      <c r="AJ19" s="220">
        <f>'Industrial injuries benefits'!AJ10</f>
        <v>42</v>
      </c>
      <c r="AK19" s="220">
        <f>'Industrial injuries benefits'!AK10</f>
        <v>47</v>
      </c>
      <c r="AL19" s="220">
        <f>'Industrial injuries benefits'!AL10</f>
        <v>51</v>
      </c>
      <c r="AM19" s="220">
        <f>'Industrial injuries benefits'!AM10</f>
        <v>54</v>
      </c>
      <c r="AN19" s="220">
        <f>'Industrial injuries benefits'!AN10</f>
        <v>55</v>
      </c>
      <c r="AO19" s="220">
        <f>'Industrial injuries benefits'!AO10</f>
        <v>58</v>
      </c>
      <c r="AP19" s="220">
        <f>'Industrial injuries benefits'!AP10</f>
        <v>61</v>
      </c>
      <c r="AQ19" s="220">
        <f>'Industrial injuries benefits'!AQ10</f>
        <v>56.491999999999997</v>
      </c>
      <c r="AR19" s="220">
        <f>'Industrial injuries benefits'!AR10</f>
        <v>58.61</v>
      </c>
      <c r="AS19" s="220">
        <f>'Industrial injuries benefits'!AS10</f>
        <v>59.338999999999999</v>
      </c>
      <c r="AT19" s="220">
        <f>'Industrial injuries benefits'!AT10</f>
        <v>60.216000000000001</v>
      </c>
      <c r="AU19" s="220">
        <f>'Industrial injuries benefits'!AU10</f>
        <v>64.003</v>
      </c>
      <c r="AV19" s="220">
        <f>'Industrial injuries benefits'!AV10</f>
        <v>62.688000000000002</v>
      </c>
      <c r="AW19" s="220">
        <f>'Industrial injuries benefits'!AW10</f>
        <v>66.622</v>
      </c>
      <c r="AX19" s="220">
        <f>'Industrial injuries benefits'!AX10</f>
        <v>58.168999999999997</v>
      </c>
      <c r="AY19" s="220">
        <f>'Industrial injuries benefits'!AY10</f>
        <v>57.765999999999998</v>
      </c>
      <c r="AZ19" s="220">
        <f>'Industrial injuries benefits'!AZ10</f>
        <v>55.347000000000001</v>
      </c>
      <c r="BA19" s="220">
        <f>'Industrial injuries benefits'!BA10</f>
        <v>54.619</v>
      </c>
      <c r="BB19" s="220">
        <f>'Industrial injuries benefits'!BB10</f>
        <v>49.393000000000001</v>
      </c>
      <c r="BC19" s="220">
        <f>'Industrial injuries benefits'!BC10</f>
        <v>51.527999999999999</v>
      </c>
      <c r="BD19" s="220">
        <f>'Industrial injuries benefits'!BD10</f>
        <v>49</v>
      </c>
      <c r="BE19" s="220">
        <f>'Industrial injuries benefits'!BE10</f>
        <v>49</v>
      </c>
      <c r="BF19" s="220">
        <f>'Industrial injuries benefits'!BF10</f>
        <v>48.056406750000008</v>
      </c>
      <c r="BG19" s="220">
        <f>'Industrial injuries benefits'!BG10</f>
        <v>45.566810758911991</v>
      </c>
      <c r="BH19" s="220">
        <f>'Industrial injuries benefits'!BH10</f>
        <v>43.427999999999997</v>
      </c>
      <c r="BI19" s="220">
        <f>'Industrial injuries benefits'!BI10</f>
        <v>40.824999999999996</v>
      </c>
      <c r="BJ19" s="220">
        <f>'Industrial injuries benefits'!BJ10</f>
        <v>39.280999999999992</v>
      </c>
      <c r="BK19" s="220">
        <f>'Industrial injuries benefits'!BK10</f>
        <v>37.953660409999991</v>
      </c>
      <c r="BL19" s="220">
        <f>'Industrial injuries benefits'!BL10</f>
        <v>36.609209720000003</v>
      </c>
      <c r="BM19" s="220">
        <f>'Industrial injuries benefits'!BM10</f>
        <v>35.892877070000004</v>
      </c>
      <c r="BN19" s="220">
        <f>'Industrial injuries benefits'!BN10</f>
        <v>34.066781949999992</v>
      </c>
      <c r="BO19" s="220">
        <f>'Industrial injuries benefits'!BO10</f>
        <v>32.863790210000005</v>
      </c>
      <c r="BP19" s="220">
        <f>'Industrial injuries benefits'!BP10</f>
        <v>31.777945706246079</v>
      </c>
      <c r="BQ19" s="220">
        <f>'Industrial injuries benefits'!BQ10</f>
        <v>30.124750710000001</v>
      </c>
      <c r="BR19" s="220">
        <f>'Industrial injuries benefits'!BR10</f>
        <v>28.755832375049046</v>
      </c>
      <c r="BS19" s="220">
        <f>'Industrial injuries benefits'!BS10</f>
        <v>27.025887466107488</v>
      </c>
      <c r="BT19" s="220">
        <f>'Industrial injuries benefits'!BT10</f>
        <v>25.498268546333197</v>
      </c>
      <c r="BU19" s="220">
        <f>'Industrial injuries benefits'!BU10</f>
        <v>23.831493541905591</v>
      </c>
      <c r="BV19" s="220">
        <f>'Industrial injuries benefits'!BV10</f>
        <v>22.347574829076994</v>
      </c>
      <c r="BW19" s="220">
        <f>'Industrial injuries benefits'!BW10</f>
        <v>20.948693349502165</v>
      </c>
      <c r="BX19" s="220">
        <f>'Industrial injuries benefits'!BX10</f>
        <v>16.782358873282199</v>
      </c>
      <c r="BY19" s="220">
        <f>'Industrial injuries benefits'!BY10</f>
        <v>15.577202453184158</v>
      </c>
      <c r="BZ19" s="220">
        <f>'Industrial injuries benefits'!BZ10</f>
        <v>14.451151224792412</v>
      </c>
      <c r="CA19" s="220">
        <f>'Industrial injuries benefits'!CA10</f>
        <v>14.260319288292907</v>
      </c>
      <c r="CB19" s="220">
        <f>'Industrial injuries benefits'!CB10</f>
        <v>14.15383613681904</v>
      </c>
      <c r="CC19" s="220">
        <f>'Industrial injuries benefits'!CC10</f>
        <v>13.325950201030638</v>
      </c>
      <c r="CD19" s="220">
        <f>'Industrial injuries benefits'!CD10</f>
        <v>12.406823360799239</v>
      </c>
      <c r="CE19" s="220">
        <f>'Industrial injuries benefits'!CE10</f>
        <v>11.586711352130521</v>
      </c>
      <c r="CF19" s="221">
        <f>'Industrial injuries benefits'!CF10</f>
        <v>10.754644601275935</v>
      </c>
    </row>
    <row r="20" spans="1:84" x14ac:dyDescent="0.35">
      <c r="A20" s="286"/>
      <c r="B20" s="203" t="s">
        <v>477</v>
      </c>
      <c r="AH20" s="220">
        <f>'Industrial injuries benefits'!AH6</f>
        <v>216</v>
      </c>
      <c r="AI20" s="220">
        <f>'Industrial injuries benefits'!AI6</f>
        <v>244</v>
      </c>
      <c r="AJ20" s="220">
        <f>'Industrial injuries benefits'!AJ6</f>
        <v>282</v>
      </c>
      <c r="AK20" s="220">
        <f>'Industrial injuries benefits'!AK6</f>
        <v>315</v>
      </c>
      <c r="AL20" s="220">
        <f>'Industrial injuries benefits'!AL6</f>
        <v>343</v>
      </c>
      <c r="AM20" s="220">
        <f>'Industrial injuries benefits'!AM6</f>
        <v>369</v>
      </c>
      <c r="AN20" s="220">
        <f>'Industrial injuries benefits'!AN6</f>
        <v>381</v>
      </c>
      <c r="AO20" s="220">
        <f>'Industrial injuries benefits'!AO6</f>
        <v>407</v>
      </c>
      <c r="AP20" s="220">
        <f>'Industrial injuries benefits'!AP6</f>
        <v>440</v>
      </c>
      <c r="AQ20" s="220">
        <f>'Industrial injuries benefits'!AQ6</f>
        <v>453.38600000000002</v>
      </c>
      <c r="AR20" s="220">
        <f>'Industrial injuries benefits'!AR6</f>
        <v>451.27800000000002</v>
      </c>
      <c r="AS20" s="220">
        <f>'Industrial injuries benefits'!AS6</f>
        <v>469.52100000000002</v>
      </c>
      <c r="AT20" s="220">
        <f>'Industrial injuries benefits'!AT6</f>
        <v>520.06299999999999</v>
      </c>
      <c r="AU20" s="220">
        <f>'Industrial injuries benefits'!AU6</f>
        <v>586.55099413448988</v>
      </c>
      <c r="AV20" s="220">
        <f>'Industrial injuries benefits'!AV6</f>
        <v>600.92999999999995</v>
      </c>
      <c r="AW20" s="220">
        <f>'Industrial injuries benefits'!AW6</f>
        <v>616.15499999999997</v>
      </c>
      <c r="AX20" s="220">
        <f>'Industrial injuries benefits'!AX6</f>
        <v>645.43899999999996</v>
      </c>
      <c r="AY20" s="220">
        <f>'Industrial injuries benefits'!AY6</f>
        <v>669.97299999999996</v>
      </c>
      <c r="AZ20" s="220">
        <f>'Industrial injuries benefits'!AZ6</f>
        <v>684.82</v>
      </c>
      <c r="BA20" s="220">
        <f>'Industrial injuries benefits'!BA6</f>
        <v>689.89800000000002</v>
      </c>
      <c r="BB20" s="220">
        <f>'Industrial injuries benefits'!BB6</f>
        <v>709.66099999999994</v>
      </c>
      <c r="BC20" s="220">
        <f>'Industrial injuries benefits'!BC6</f>
        <v>699.61199999999997</v>
      </c>
      <c r="BD20" s="220">
        <f>'Industrial injuries benefits'!BD6</f>
        <v>708</v>
      </c>
      <c r="BE20" s="220">
        <f>'Industrial injuries benefits'!BE6</f>
        <v>727.45800000000008</v>
      </c>
      <c r="BF20" s="220">
        <f>'Industrial injuries benefits'!BF6</f>
        <v>732.7211213525876</v>
      </c>
      <c r="BG20" s="220">
        <f>'Industrial injuries benefits'!BG6</f>
        <v>736.5558877814442</v>
      </c>
      <c r="BH20" s="220">
        <f>'Industrial injuries benefits'!BH6</f>
        <v>749.94100000000003</v>
      </c>
      <c r="BI20" s="220">
        <f>'Industrial injuries benefits'!BI6</f>
        <v>745.66237929900012</v>
      </c>
      <c r="BJ20" s="220">
        <f>'Industrial injuries benefits'!BJ6</f>
        <v>750.09489891999988</v>
      </c>
      <c r="BK20" s="220">
        <f>'Industrial injuries benefits'!BK6</f>
        <v>755.76206665380005</v>
      </c>
      <c r="BL20" s="220">
        <f>'Industrial injuries benefits'!BL6</f>
        <v>778.67019714000014</v>
      </c>
      <c r="BM20" s="220">
        <f>'Industrial injuries benefits'!BM6</f>
        <v>807.08740407000005</v>
      </c>
      <c r="BN20" s="220">
        <f>'Industrial injuries benefits'!BN6</f>
        <v>853.62603838000007</v>
      </c>
      <c r="BO20" s="220">
        <f>'Industrial injuries benefits'!BO6</f>
        <v>854.15397472999996</v>
      </c>
      <c r="BP20" s="220">
        <f>'Industrial injuries benefits'!BP6</f>
        <v>873.08095759619198</v>
      </c>
      <c r="BQ20" s="220">
        <f>'Industrial injuries benefits'!BQ6</f>
        <v>870.57572770000002</v>
      </c>
      <c r="BR20" s="220">
        <f>'Industrial injuries benefits'!BR6</f>
        <v>879.197</v>
      </c>
      <c r="BS20" s="220">
        <f>'Industrial injuries benefits'!BS6</f>
        <v>865.05799890795549</v>
      </c>
      <c r="BT20" s="220">
        <f>'Industrial injuries benefits'!BT6</f>
        <v>835.61493410366666</v>
      </c>
      <c r="BU20" s="220">
        <f>'Industrial injuries benefits'!BU6</f>
        <v>816.60546981378729</v>
      </c>
      <c r="BV20" s="220">
        <f>'Industrial injuries benefits'!BV6</f>
        <v>815.68788701622077</v>
      </c>
      <c r="BW20" s="220">
        <f>'Industrial injuries benefits'!BW6</f>
        <v>809.83314456049766</v>
      </c>
      <c r="BX20" s="220">
        <f>'Industrial injuries benefits'!BX6</f>
        <v>706.71967707671729</v>
      </c>
      <c r="BY20" s="220">
        <f>'Industrial injuries benefits'!BY6</f>
        <v>689.27001213681615</v>
      </c>
      <c r="BZ20" s="220">
        <f>'Industrial injuries benefits'!BZ6</f>
        <v>680.9491650152072</v>
      </c>
      <c r="CA20" s="220">
        <f>'Industrial injuries benefits'!CA6</f>
        <v>718.38037746151758</v>
      </c>
      <c r="CB20" s="220">
        <f>'Industrial injuries benefits'!CB6</f>
        <v>740.0729379447389</v>
      </c>
      <c r="CC20" s="220">
        <f>'Industrial injuries benefits'!CC6</f>
        <v>720.7041800797183</v>
      </c>
      <c r="CD20" s="220">
        <f>'Industrial injuries benefits'!CD6</f>
        <v>702.62434930085192</v>
      </c>
      <c r="CE20" s="220">
        <f>'Industrial injuries benefits'!CE6</f>
        <v>687.02382904046044</v>
      </c>
      <c r="CF20" s="221">
        <f>'Industrial injuries benefits'!CF6</f>
        <v>668.66342082427525</v>
      </c>
    </row>
    <row r="21" spans="1:84" x14ac:dyDescent="0.35">
      <c r="A21" s="286"/>
      <c r="B21" s="288" t="s">
        <v>478</v>
      </c>
      <c r="AH21" s="220">
        <f>'Industrial injuries benefits'!AH15</f>
        <v>0</v>
      </c>
      <c r="AI21" s="220">
        <f>'Industrial injuries benefits'!AI15</f>
        <v>0</v>
      </c>
      <c r="AJ21" s="220">
        <f>'Industrial injuries benefits'!AJ15</f>
        <v>0</v>
      </c>
      <c r="AK21" s="220">
        <f>'Industrial injuries benefits'!AK15</f>
        <v>0</v>
      </c>
      <c r="AL21" s="220">
        <f>'Industrial injuries benefits'!AL15</f>
        <v>0</v>
      </c>
      <c r="AM21" s="220">
        <f>'Industrial injuries benefits'!AM15</f>
        <v>0</v>
      </c>
      <c r="AN21" s="220">
        <f>'Industrial injuries benefits'!AN15</f>
        <v>0</v>
      </c>
      <c r="AO21" s="220">
        <f>'Industrial injuries benefits'!AO15</f>
        <v>0</v>
      </c>
      <c r="AP21" s="220">
        <f>'Industrial injuries benefits'!AP15</f>
        <v>0</v>
      </c>
      <c r="AQ21" s="220">
        <f>'Industrial injuries benefits'!AQ15</f>
        <v>0</v>
      </c>
      <c r="AR21" s="220">
        <f>'Industrial injuries benefits'!AR15</f>
        <v>0</v>
      </c>
      <c r="AS21" s="220">
        <f>'Industrial injuries benefits'!AS15</f>
        <v>0</v>
      </c>
      <c r="AT21" s="220">
        <f>'Industrial injuries benefits'!AT15</f>
        <v>0</v>
      </c>
      <c r="AU21" s="220">
        <f>'Industrial injuries benefits'!AU15</f>
        <v>0</v>
      </c>
      <c r="AV21" s="220">
        <f>'Industrial injuries benefits'!AV15</f>
        <v>0</v>
      </c>
      <c r="AW21" s="220">
        <f>'Industrial injuries benefits'!AW15</f>
        <v>0</v>
      </c>
      <c r="AX21" s="220">
        <f>'Industrial injuries benefits'!AX15</f>
        <v>0</v>
      </c>
      <c r="AY21" s="220">
        <f>'Industrial injuries benefits'!AY15</f>
        <v>0</v>
      </c>
      <c r="AZ21" s="220">
        <f>'Industrial injuries benefits'!AZ15</f>
        <v>0</v>
      </c>
      <c r="BA21" s="220">
        <f>'Industrial injuries benefits'!BA15</f>
        <v>0</v>
      </c>
      <c r="BB21" s="220">
        <f>'Industrial injuries benefits'!BB15</f>
        <v>0</v>
      </c>
      <c r="BC21" s="220">
        <f>'Industrial injuries benefits'!BC15</f>
        <v>0</v>
      </c>
      <c r="BD21" s="220">
        <f>'Industrial injuries benefits'!BD15</f>
        <v>0</v>
      </c>
      <c r="BE21" s="220">
        <f>'Industrial injuries benefits'!BE15</f>
        <v>0</v>
      </c>
      <c r="BF21" s="220">
        <f>'Industrial injuries benefits'!BF15</f>
        <v>0</v>
      </c>
      <c r="BG21" s="220">
        <f>'Industrial injuries benefits'!BG15</f>
        <v>0</v>
      </c>
      <c r="BH21" s="220">
        <f>'Industrial injuries benefits'!BH15</f>
        <v>0</v>
      </c>
      <c r="BI21" s="220">
        <f>'Industrial injuries benefits'!BI15</f>
        <v>0</v>
      </c>
      <c r="BJ21" s="220">
        <f>'Industrial injuries benefits'!BJ15</f>
        <v>0</v>
      </c>
      <c r="BK21" s="220">
        <f>'Industrial injuries benefits'!BK15</f>
        <v>0</v>
      </c>
      <c r="BL21" s="220">
        <f>'Industrial injuries benefits'!BL15</f>
        <v>5.5109329999999996</v>
      </c>
      <c r="BM21" s="220">
        <f>'Industrial injuries benefits'!BM15</f>
        <v>7.0408049999999998</v>
      </c>
      <c r="BN21" s="220">
        <f>'Industrial injuries benefits'!BN15</f>
        <v>9.2482140000000008</v>
      </c>
      <c r="BO21" s="220">
        <f>'Industrial injuries benefits'!BO15</f>
        <v>9.5133209999999995</v>
      </c>
      <c r="BP21" s="220">
        <f>'Industrial injuries benefits'!BP15</f>
        <v>9.4075343484310903</v>
      </c>
      <c r="BQ21" s="220">
        <f>'Industrial injuries benefits'!BQ15</f>
        <v>9.2168086836232543</v>
      </c>
      <c r="BR21" s="220">
        <f>'Industrial injuries benefits'!BR15</f>
        <v>37.532187830000005</v>
      </c>
      <c r="BS21" s="220">
        <f>'Industrial injuries benefits'!BS15</f>
        <v>43.794516459999997</v>
      </c>
      <c r="BT21" s="220">
        <f>'Industrial injuries benefits'!BT15</f>
        <v>41.280517799999998</v>
      </c>
      <c r="BU21" s="220">
        <f>'Industrial injuries benefits'!BU15</f>
        <v>48.629247100000001</v>
      </c>
      <c r="BV21" s="220">
        <f>'Industrial injuries benefits'!BV15</f>
        <v>41.032349681177138</v>
      </c>
      <c r="BW21" s="220">
        <f>'Industrial injuries benefits'!BW15</f>
        <v>43.885255000000001</v>
      </c>
      <c r="BX21" s="220">
        <f>'Industrial injuries benefits'!BX15</f>
        <v>41.886665799999996</v>
      </c>
      <c r="BY21" s="220">
        <f>'Industrial injuries benefits'!BY15</f>
        <v>41.936323200000004</v>
      </c>
      <c r="BZ21" s="220">
        <f>'Industrial injuries benefits'!BZ15</f>
        <v>42.326642399999997</v>
      </c>
      <c r="CA21" s="220">
        <f>'Industrial injuries benefits'!CA15</f>
        <v>42.998711700280857</v>
      </c>
      <c r="CB21" s="220">
        <f>'Industrial injuries benefits'!CB15</f>
        <v>44.033941528200877</v>
      </c>
      <c r="CC21" s="220">
        <f>'Industrial injuries benefits'!CC15</f>
        <v>43.840459222674994</v>
      </c>
      <c r="CD21" s="220">
        <f>'Industrial injuries benefits'!CD15</f>
        <v>43.614604297191157</v>
      </c>
      <c r="CE21" s="220">
        <f>'Industrial injuries benefits'!CE15</f>
        <v>43.363180264326957</v>
      </c>
      <c r="CF21" s="221">
        <f>'Industrial injuries benefits'!CF15</f>
        <v>43.124737393928953</v>
      </c>
    </row>
    <row r="22" spans="1:84" x14ac:dyDescent="0.35">
      <c r="A22" s="286"/>
      <c r="B22" s="289" t="s">
        <v>479</v>
      </c>
      <c r="AH22" s="220">
        <f>'Industrial injuries benefits'!AH13</f>
        <v>5</v>
      </c>
      <c r="AI22" s="220">
        <f>'Industrial injuries benefits'!AI13</f>
        <v>5</v>
      </c>
      <c r="AJ22" s="220">
        <f>'Industrial injuries benefits'!AJ13</f>
        <v>5</v>
      </c>
      <c r="AK22" s="220">
        <f>'Industrial injuries benefits'!AK13</f>
        <v>5</v>
      </c>
      <c r="AL22" s="220">
        <f>'Industrial injuries benefits'!AL13</f>
        <v>5</v>
      </c>
      <c r="AM22" s="220">
        <f>'Industrial injuries benefits'!AM13</f>
        <v>5</v>
      </c>
      <c r="AN22" s="220">
        <f>'Industrial injuries benefits'!AN13</f>
        <v>5</v>
      </c>
      <c r="AO22" s="220">
        <f>'Industrial injuries benefits'!AO13</f>
        <v>5</v>
      </c>
      <c r="AP22" s="220">
        <f>'Industrial injuries benefits'!AP13</f>
        <v>4</v>
      </c>
      <c r="AQ22" s="220">
        <f>'Industrial injuries benefits'!AQ13</f>
        <v>4.2240000000000002</v>
      </c>
      <c r="AR22" s="220">
        <f>'Industrial injuries benefits'!AR13</f>
        <v>3.6949999999999998</v>
      </c>
      <c r="AS22" s="220">
        <f>'Industrial injuries benefits'!AS13</f>
        <v>4.2779999999999996</v>
      </c>
      <c r="AT22" s="220">
        <f>'Industrial injuries benefits'!AT13</f>
        <v>4.0919999999999996</v>
      </c>
      <c r="AU22" s="220">
        <f>'Industrial injuries benefits'!AU13</f>
        <v>4.101</v>
      </c>
      <c r="AV22" s="220">
        <f>'Industrial injuries benefits'!AV13</f>
        <v>3.8860000000000001</v>
      </c>
      <c r="AW22" s="220">
        <f>'Industrial injuries benefits'!AW13</f>
        <v>3.5070000000000001</v>
      </c>
      <c r="AX22" s="220">
        <f>'Industrial injuries benefits'!AX13</f>
        <v>2.9569999999999999</v>
      </c>
      <c r="AY22" s="220">
        <f>'Industrial injuries benefits'!AY13</f>
        <v>3.1080000000000001</v>
      </c>
      <c r="AZ22" s="220">
        <f>'Industrial injuries benefits'!AZ13</f>
        <v>2.7719999999999998</v>
      </c>
      <c r="BA22" s="220">
        <f>'Industrial injuries benefits'!BA13</f>
        <v>2.4620000000000002</v>
      </c>
      <c r="BB22" s="220">
        <f>'Industrial injuries benefits'!BB13</f>
        <v>1.859</v>
      </c>
      <c r="BC22" s="220">
        <f>'Industrial injuries benefits'!BC13</f>
        <v>2.0350000000000001</v>
      </c>
      <c r="BD22" s="220">
        <f>'Industrial injuries benefits'!BD13</f>
        <v>2</v>
      </c>
      <c r="BE22" s="220">
        <f>'Industrial injuries benefits'!BE13</f>
        <v>2</v>
      </c>
      <c r="BF22" s="220">
        <f>'Industrial injuries benefits'!BF13</f>
        <v>1.73005451</v>
      </c>
      <c r="BG22" s="220">
        <f>'Industrial injuries benefits'!BG13</f>
        <v>1.3642590700000001</v>
      </c>
      <c r="BH22" s="220">
        <f>'Industrial injuries benefits'!BH13</f>
        <v>1.1830000000000001</v>
      </c>
      <c r="BI22" s="220">
        <f>'Industrial injuries benefits'!BI13</f>
        <v>1.1019624799999999</v>
      </c>
      <c r="BJ22" s="220">
        <f>'Industrial injuries benefits'!BJ13</f>
        <v>1.0844996200000001</v>
      </c>
      <c r="BK22" s="220">
        <f>'Industrial injuries benefits'!BK13</f>
        <v>1.0897039199999998</v>
      </c>
      <c r="BL22" s="220">
        <f>'Industrial injuries benefits'!BL13</f>
        <v>0.94398397000000001</v>
      </c>
      <c r="BM22" s="220">
        <f>'Industrial injuries benefits'!BM13</f>
        <v>0.84670285999999995</v>
      </c>
      <c r="BN22" s="220">
        <f>'Industrial injuries benefits'!BN13</f>
        <v>0.75357149000000001</v>
      </c>
      <c r="BO22" s="220">
        <f>'Industrial injuries benefits'!BO13</f>
        <v>0.62038171000000009</v>
      </c>
      <c r="BP22" s="220">
        <f>'Industrial injuries benefits'!BP13</f>
        <v>0.38903970756204248</v>
      </c>
      <c r="BQ22" s="220">
        <f>'Industrial injuries benefits'!BQ13</f>
        <v>-6.0504900000000004E-3</v>
      </c>
      <c r="BR22" s="220">
        <f>'Industrial injuries benefits'!BR13</f>
        <v>-2E-3</v>
      </c>
      <c r="BS22" s="220">
        <f>'Industrial injuries benefits'!BS13</f>
        <v>-3.6445392946300642E-2</v>
      </c>
      <c r="BT22" s="220">
        <f>'Industrial injuries benefits'!BT13</f>
        <v>0</v>
      </c>
      <c r="BU22" s="220">
        <f>'Industrial injuries benefits'!BU13</f>
        <v>-2.2412595692622359E-2</v>
      </c>
      <c r="BV22" s="220">
        <f>'Industrial injuries benefits'!BV13</f>
        <v>-3.6816445297728866E-2</v>
      </c>
      <c r="BW22" s="220">
        <f>'Industrial injuries benefits'!BW13</f>
        <v>3.1020872850033782E-4</v>
      </c>
      <c r="BX22" s="220">
        <f>'Industrial injuries benefits'!BX13</f>
        <v>-6.22888E-3</v>
      </c>
      <c r="BY22" s="220">
        <f>'Industrial injuries benefits'!BY13</f>
        <v>2.8360339999999998E-2</v>
      </c>
      <c r="BZ22" s="220">
        <f>'Industrial injuries benefits'!BZ13</f>
        <v>-4.1647100000000012E-3</v>
      </c>
      <c r="CA22" s="220">
        <f>'Industrial injuries benefits'!CA13</f>
        <v>-9.8269100000000012E-3</v>
      </c>
      <c r="CB22" s="220">
        <f>'Industrial injuries benefits'!CB13</f>
        <v>0</v>
      </c>
      <c r="CC22" s="220">
        <f>'Industrial injuries benefits'!CC13</f>
        <v>0</v>
      </c>
      <c r="CD22" s="220">
        <f>'Industrial injuries benefits'!CD13</f>
        <v>0</v>
      </c>
      <c r="CE22" s="220">
        <f>'Industrial injuries benefits'!CE13</f>
        <v>0</v>
      </c>
      <c r="CF22" s="221">
        <f>'Industrial injuries benefits'!CF13</f>
        <v>0</v>
      </c>
    </row>
    <row r="23" spans="1:84" x14ac:dyDescent="0.35">
      <c r="A23" s="286"/>
      <c r="B23" s="258" t="s">
        <v>480</v>
      </c>
      <c r="AH23" s="220">
        <f>'Industrial injuries benefits'!AH18</f>
        <v>0</v>
      </c>
      <c r="AI23" s="220">
        <f>'Industrial injuries benefits'!AI18</f>
        <v>0</v>
      </c>
      <c r="AJ23" s="220">
        <f>'Industrial injuries benefits'!AJ18</f>
        <v>0</v>
      </c>
      <c r="AK23" s="220">
        <f>'Industrial injuries benefits'!AK18</f>
        <v>0</v>
      </c>
      <c r="AL23" s="220">
        <f>'Industrial injuries benefits'!AL18</f>
        <v>0</v>
      </c>
      <c r="AM23" s="220">
        <f>'Industrial injuries benefits'!AM18</f>
        <v>0</v>
      </c>
      <c r="AN23" s="220">
        <f>'Industrial injuries benefits'!AN18</f>
        <v>0</v>
      </c>
      <c r="AO23" s="220">
        <f>'Industrial injuries benefits'!AO18</f>
        <v>0</v>
      </c>
      <c r="AP23" s="220">
        <f>'Industrial injuries benefits'!AP18</f>
        <v>0</v>
      </c>
      <c r="AQ23" s="220">
        <f>'Industrial injuries benefits'!AQ18</f>
        <v>0</v>
      </c>
      <c r="AR23" s="220">
        <f>'Industrial injuries benefits'!AR18</f>
        <v>0</v>
      </c>
      <c r="AS23" s="220">
        <f>'Industrial injuries benefits'!AS18</f>
        <v>0</v>
      </c>
      <c r="AT23" s="220">
        <f>'Industrial injuries benefits'!AT18</f>
        <v>0</v>
      </c>
      <c r="AU23" s="220">
        <f>'Industrial injuries benefits'!AU18</f>
        <v>0</v>
      </c>
      <c r="AV23" s="220">
        <f>'Industrial injuries benefits'!AV18</f>
        <v>0</v>
      </c>
      <c r="AW23" s="220">
        <f>'Industrial injuries benefits'!AW18</f>
        <v>0</v>
      </c>
      <c r="AX23" s="220">
        <f>'Industrial injuries benefits'!AX18</f>
        <v>3.4569999999999999</v>
      </c>
      <c r="AY23" s="220">
        <f>'Industrial injuries benefits'!AY18</f>
        <v>4.1285950413223143</v>
      </c>
      <c r="AZ23" s="220">
        <f>'Industrial injuries benefits'!AZ18</f>
        <v>5.4580000000000002</v>
      </c>
      <c r="BA23" s="220">
        <f>'Industrial injuries benefits'!BA18</f>
        <v>4.9669999999999996</v>
      </c>
      <c r="BB23" s="220">
        <f>'Industrial injuries benefits'!BB18</f>
        <v>8.2967250384024585</v>
      </c>
      <c r="BC23" s="220">
        <f>'Industrial injuries benefits'!BC18</f>
        <v>10.563000000000001</v>
      </c>
      <c r="BD23" s="220">
        <f>'Industrial injuries benefits'!BD18</f>
        <v>11.87267336961207</v>
      </c>
      <c r="BE23" s="220">
        <f>'Industrial injuries benefits'!BE18</f>
        <v>14.399096999999999</v>
      </c>
      <c r="BF23" s="220">
        <f>'Industrial injuries benefits'!BF18</f>
        <v>19.709695</v>
      </c>
      <c r="BG23" s="220">
        <f>'Industrial injuries benefits'!BG18</f>
        <v>19.340500802146213</v>
      </c>
      <c r="BH23" s="220">
        <f>'Industrial injuries benefits'!BH18</f>
        <v>20.643089</v>
      </c>
      <c r="BI23" s="220">
        <f>'Industrial injuries benefits'!BI18</f>
        <v>24.694095969999999</v>
      </c>
      <c r="BJ23" s="220">
        <f>'Industrial injuries benefits'!BJ18</f>
        <v>25.945989999999998</v>
      </c>
      <c r="BK23" s="220">
        <f>'Industrial injuries benefits'!BK18</f>
        <v>27.44</v>
      </c>
      <c r="BL23" s="220">
        <f>'Industrial injuries benefits'!BL18</f>
        <v>31.553068</v>
      </c>
      <c r="BM23" s="220">
        <f>'Industrial injuries benefits'!BM18</f>
        <v>35.207568999999999</v>
      </c>
      <c r="BN23" s="220">
        <f>'Industrial injuries benefits'!BN18</f>
        <v>38.218910999999999</v>
      </c>
      <c r="BO23" s="220">
        <f>'Industrial injuries benefits'!BO18</f>
        <v>37.692900000000002</v>
      </c>
      <c r="BP23" s="220">
        <f>'Industrial injuries benefits'!BP18</f>
        <v>42.019909411804896</v>
      </c>
      <c r="BQ23" s="220">
        <f>'Industrial injuries benefits'!BQ18</f>
        <v>45.458691636376749</v>
      </c>
      <c r="BR23" s="220">
        <f>'Industrial injuries benefits'!BR18</f>
        <v>44.789727000000006</v>
      </c>
      <c r="BS23" s="220">
        <f>'Industrial injuries benefits'!BS18</f>
        <v>46.053681000000005</v>
      </c>
      <c r="BT23" s="220">
        <f>'Industrial injuries benefits'!BT18</f>
        <v>42.152442999999998</v>
      </c>
      <c r="BU23" s="220">
        <f>'Industrial injuries benefits'!BU18</f>
        <v>41.088430800000005</v>
      </c>
      <c r="BV23" s="220">
        <f>'Industrial injuries benefits'!BV18</f>
        <v>44.79290216648203</v>
      </c>
      <c r="BW23" s="220">
        <f>'Industrial injuries benefits'!BW18</f>
        <v>41.78107</v>
      </c>
      <c r="BX23" s="220">
        <f>'Industrial injuries benefits'!BX18</f>
        <v>34.003762399999999</v>
      </c>
      <c r="BY23" s="220">
        <f>'Industrial injuries benefits'!BY18</f>
        <v>36.4904546</v>
      </c>
      <c r="BZ23" s="220">
        <f>'Industrial injuries benefits'!BZ18</f>
        <v>35.550986999999999</v>
      </c>
      <c r="CA23" s="220">
        <f>'Industrial injuries benefits'!CA18</f>
        <v>27.974781170019639</v>
      </c>
      <c r="CB23" s="220">
        <f>'Industrial injuries benefits'!CB18</f>
        <v>29.024810583242722</v>
      </c>
      <c r="CC23" s="220">
        <f>'Industrial injuries benefits'!CC18</f>
        <v>28.493025262097223</v>
      </c>
      <c r="CD23" s="220">
        <f>'Industrial injuries benefits'!CD18</f>
        <v>27.907786283935444</v>
      </c>
      <c r="CE23" s="220">
        <f>'Industrial injuries benefits'!CE18</f>
        <v>27.214774164522222</v>
      </c>
      <c r="CF23" s="221">
        <f>'Industrial injuries benefits'!CF18</f>
        <v>26.591896212369335</v>
      </c>
    </row>
    <row r="24" spans="1:84" ht="24.75" customHeight="1" x14ac:dyDescent="0.35">
      <c r="A24" s="286"/>
      <c r="B24" s="222" t="s">
        <v>481</v>
      </c>
      <c r="AH24" s="220">
        <f>'Carers Allowance'!AH4</f>
        <v>4</v>
      </c>
      <c r="AI24" s="220">
        <f>'Carers Allowance'!AI4</f>
        <v>4</v>
      </c>
      <c r="AJ24" s="220">
        <f>'Carers Allowance'!AJ4</f>
        <v>5</v>
      </c>
      <c r="AK24" s="220">
        <f>'Carers Allowance'!AK4</f>
        <v>6</v>
      </c>
      <c r="AL24" s="220">
        <f>'Carers Allowance'!AL4</f>
        <v>8</v>
      </c>
      <c r="AM24" s="220">
        <f>'Carers Allowance'!AM4</f>
        <v>10</v>
      </c>
      <c r="AN24" s="220">
        <f>'Carers Allowance'!AN4</f>
        <v>11</v>
      </c>
      <c r="AO24" s="220">
        <f>'Carers Allowance'!AO4</f>
        <v>13</v>
      </c>
      <c r="AP24" s="220">
        <f>'Carers Allowance'!AP4</f>
        <v>104</v>
      </c>
      <c r="AQ24" s="220">
        <f>'Carers Allowance'!AQ4</f>
        <v>183.72300000000001</v>
      </c>
      <c r="AR24" s="220">
        <f>'Carers Allowance'!AR4</f>
        <v>173.41800000000001</v>
      </c>
      <c r="AS24" s="220">
        <f>'Carers Allowance'!AS4</f>
        <v>183.63200000000001</v>
      </c>
      <c r="AT24" s="220">
        <f>'Carers Allowance'!AT4</f>
        <v>208.02</v>
      </c>
      <c r="AU24" s="220">
        <f>'Carers Allowance'!AU4</f>
        <v>284.64699999999999</v>
      </c>
      <c r="AV24" s="220">
        <f>'Carers Allowance'!AV4</f>
        <v>345.29700000000008</v>
      </c>
      <c r="AW24" s="220">
        <f>'Carers Allowance'!AW4</f>
        <v>441.74999999999994</v>
      </c>
      <c r="AX24" s="220">
        <f>'Carers Allowance'!AX4</f>
        <v>526.322</v>
      </c>
      <c r="AY24" s="220">
        <f>'Carers Allowance'!AY4</f>
        <v>617.35</v>
      </c>
      <c r="AZ24" s="220">
        <f>'Carers Allowance'!AZ4</f>
        <v>736.40099999999995</v>
      </c>
      <c r="BA24" s="220">
        <f>'Carers Allowance'!BA4</f>
        <v>745.90700000000004</v>
      </c>
      <c r="BB24" s="220">
        <f>'Carers Allowance'!BB4</f>
        <v>782.37199999999996</v>
      </c>
      <c r="BC24" s="220">
        <f>'Carers Allowance'!BC4</f>
        <v>834.52800000000002</v>
      </c>
      <c r="BD24" s="220">
        <f>'Carers Allowance'!BD4</f>
        <v>867.01099999999997</v>
      </c>
      <c r="BE24" s="220">
        <f>'Carers Allowance'!BE4</f>
        <v>931.78101869</v>
      </c>
      <c r="BF24" s="220">
        <f>'Carers Allowance'!BF4</f>
        <v>993.10799999999995</v>
      </c>
      <c r="BG24" s="220">
        <f>'Carers Allowance'!BG4</f>
        <v>1053.6691153298639</v>
      </c>
      <c r="BH24" s="220">
        <f>'Carers Allowance'!BH4</f>
        <v>1096.0409999999999</v>
      </c>
      <c r="BI24" s="220">
        <f>'Carers Allowance'!BI4</f>
        <v>1149.1385723000005</v>
      </c>
      <c r="BJ24" s="220">
        <f>'Carers Allowance'!BJ4</f>
        <v>1181.2635561100005</v>
      </c>
      <c r="BK24" s="220">
        <f>'Carers Allowance'!BK4</f>
        <v>1279.8853888127105</v>
      </c>
      <c r="BL24" s="220">
        <f>'Carers Allowance'!BL4</f>
        <v>1362.9964772500002</v>
      </c>
      <c r="BM24" s="220">
        <f>'Carers Allowance'!BM4</f>
        <v>1494.8980367000006</v>
      </c>
      <c r="BN24" s="220">
        <f>'Carers Allowance'!BN4</f>
        <v>1572.0826307400002</v>
      </c>
      <c r="BO24" s="220">
        <f>'Carers Allowance'!BO4</f>
        <v>1732.9771967700003</v>
      </c>
      <c r="BP24" s="220">
        <f>'Carers Allowance'!BP4</f>
        <v>1927.2231981999998</v>
      </c>
      <c r="BQ24" s="220">
        <f>'Carers Allowance'!BQ4</f>
        <v>2088.2668163797011</v>
      </c>
      <c r="BR24" s="220">
        <f>'Carers Allowance'!BR4</f>
        <v>2319.2115774999988</v>
      </c>
      <c r="BS24" s="220">
        <f>'Carers Allowance'!BS4</f>
        <v>2545.4439678199992</v>
      </c>
      <c r="BT24" s="220">
        <f>'Carers Allowance'!BT4</f>
        <v>2666.973573598962</v>
      </c>
      <c r="BU24" s="220">
        <f>'Carers Allowance'!BU4</f>
        <v>2830.0153530399994</v>
      </c>
      <c r="BV24" s="220">
        <f>'Carers Allowance'!BV4</f>
        <v>2885.0112320200001</v>
      </c>
      <c r="BW24" s="220">
        <f>'Carers Allowance'!BW4</f>
        <v>2940.7993121</v>
      </c>
      <c r="BX24" s="220">
        <f>'Carers Allowance'!BX4</f>
        <v>3038.5844548800001</v>
      </c>
      <c r="BY24" s="220">
        <f>'Carers Allowance'!BY4</f>
        <v>3074.7655140199986</v>
      </c>
      <c r="BZ24" s="220">
        <f>'Carers Allowance'!BZ4</f>
        <v>3249.8153584199999</v>
      </c>
      <c r="CA24" s="220">
        <f>'Carers Allowance'!CA4</f>
        <v>3739.2064218209061</v>
      </c>
      <c r="CB24" s="220">
        <f>'Carers Allowance'!CB4</f>
        <v>4173.8545519518893</v>
      </c>
      <c r="CC24" s="220">
        <f>'Carers Allowance'!CC4</f>
        <v>4434.0795606921347</v>
      </c>
      <c r="CD24" s="220">
        <f>'Carers Allowance'!CD4</f>
        <v>4690.3522819830841</v>
      </c>
      <c r="CE24" s="220">
        <f>'Carers Allowance'!CE4</f>
        <v>4943.3923621820204</v>
      </c>
      <c r="CF24" s="221">
        <f>'Carers Allowance'!CF4</f>
        <v>5068.5590447453942</v>
      </c>
    </row>
    <row r="25" spans="1:84" ht="24.75" customHeight="1" x14ac:dyDescent="0.35">
      <c r="A25" s="286"/>
      <c r="B25" s="222" t="s">
        <v>482</v>
      </c>
      <c r="AH25" s="220">
        <v>0</v>
      </c>
      <c r="AI25" s="220">
        <v>0</v>
      </c>
      <c r="AJ25" s="220">
        <v>0</v>
      </c>
      <c r="AK25" s="220">
        <v>0</v>
      </c>
      <c r="AL25" s="220">
        <v>0</v>
      </c>
      <c r="AM25" s="220">
        <v>0</v>
      </c>
      <c r="AN25" s="220">
        <v>0</v>
      </c>
      <c r="AO25" s="220">
        <v>0</v>
      </c>
      <c r="AP25" s="220">
        <v>0</v>
      </c>
      <c r="AQ25" s="220">
        <v>0</v>
      </c>
      <c r="AR25" s="220">
        <v>0</v>
      </c>
      <c r="AS25" s="220">
        <v>0</v>
      </c>
      <c r="AT25" s="220">
        <v>0</v>
      </c>
      <c r="AU25" s="220">
        <v>0</v>
      </c>
      <c r="AV25" s="220">
        <v>0</v>
      </c>
      <c r="AW25" s="220">
        <v>0</v>
      </c>
      <c r="AX25" s="220">
        <v>0</v>
      </c>
      <c r="AY25" s="220">
        <v>0</v>
      </c>
      <c r="AZ25" s="220">
        <v>0</v>
      </c>
      <c r="BA25" s="220">
        <v>0</v>
      </c>
      <c r="BB25" s="220">
        <v>0</v>
      </c>
      <c r="BC25" s="220">
        <v>0</v>
      </c>
      <c r="BD25" s="220">
        <v>252.8506024179687</v>
      </c>
      <c r="BE25" s="220">
        <v>334.41491264418875</v>
      </c>
      <c r="BF25" s="220">
        <v>376.31615316717199</v>
      </c>
      <c r="BG25" s="220">
        <v>377.57849637345873</v>
      </c>
      <c r="BH25" s="220">
        <v>328.26976673374355</v>
      </c>
      <c r="BI25" s="220">
        <v>296.30574154435226</v>
      </c>
      <c r="BJ25" s="220">
        <v>290.48548701729464</v>
      </c>
      <c r="BK25" s="220">
        <v>283.72187865289749</v>
      </c>
      <c r="BL25" s="220">
        <v>276.94990169243857</v>
      </c>
      <c r="BM25" s="220">
        <v>304.28514955817326</v>
      </c>
      <c r="BN25" s="220">
        <v>388.24454173128282</v>
      </c>
      <c r="BO25" s="220">
        <v>430.68552026831782</v>
      </c>
      <c r="BP25" s="220">
        <v>508.21788711256067</v>
      </c>
      <c r="BQ25" s="220">
        <v>557.83154347728623</v>
      </c>
      <c r="BR25" s="220">
        <v>585.70178248498928</v>
      </c>
      <c r="BS25" s="220">
        <v>623.69732203767592</v>
      </c>
      <c r="BT25" s="220">
        <v>647.83632265719939</v>
      </c>
      <c r="BU25" s="220">
        <v>753.24031743211071</v>
      </c>
      <c r="BV25" s="220">
        <v>912.20248508472514</v>
      </c>
      <c r="BW25" s="220">
        <v>637.83416075420985</v>
      </c>
      <c r="BX25" s="220">
        <v>501.04570704273425</v>
      </c>
      <c r="BY25" s="220">
        <v>400.94507953196819</v>
      </c>
      <c r="BZ25" s="220">
        <v>503.85544557908673</v>
      </c>
      <c r="CA25" s="220">
        <v>409.84046254801308</v>
      </c>
      <c r="CB25" s="220">
        <v>136.30332094316702</v>
      </c>
      <c r="CC25" s="220">
        <v>0.23034356481017504</v>
      </c>
      <c r="CD25" s="220">
        <v>0.2300975924898262</v>
      </c>
      <c r="CE25" s="220">
        <v>0.22976932396294059</v>
      </c>
      <c r="CF25" s="221">
        <v>0.2298924509603345</v>
      </c>
    </row>
    <row r="26" spans="1:84" ht="24.75" customHeight="1" x14ac:dyDescent="0.35">
      <c r="A26" s="286"/>
      <c r="B26" s="222" t="s">
        <v>483</v>
      </c>
      <c r="AH26" s="220">
        <f t="shared" ref="AH26:CE26" si="6">SUM(AH28:AH30,AH32)</f>
        <v>51.497172727332845</v>
      </c>
      <c r="AI26" s="220">
        <f t="shared" si="6"/>
        <v>56.414147956273574</v>
      </c>
      <c r="AJ26" s="220">
        <f t="shared" si="6"/>
        <v>72.615417878922116</v>
      </c>
      <c r="AK26" s="220">
        <f t="shared" si="6"/>
        <v>117.78692276529311</v>
      </c>
      <c r="AL26" s="220">
        <f t="shared" si="6"/>
        <v>151.22362386540289</v>
      </c>
      <c r="AM26" s="220">
        <f t="shared" si="6"/>
        <v>178.70507247687672</v>
      </c>
      <c r="AN26" s="220">
        <f t="shared" si="6"/>
        <v>201.80019075346371</v>
      </c>
      <c r="AO26" s="220">
        <f t="shared" si="6"/>
        <v>225.35883833034222</v>
      </c>
      <c r="AP26" s="220">
        <f t="shared" si="6"/>
        <v>242.96586799409306</v>
      </c>
      <c r="AQ26" s="220">
        <f t="shared" si="6"/>
        <v>251.3770479196252</v>
      </c>
      <c r="AR26" s="220">
        <f t="shared" si="6"/>
        <v>219.61099999999999</v>
      </c>
      <c r="AS26" s="220">
        <f t="shared" si="6"/>
        <v>302.30599999999998</v>
      </c>
      <c r="AT26" s="220">
        <f t="shared" si="6"/>
        <v>415.50300000000004</v>
      </c>
      <c r="AU26" s="220">
        <f t="shared" si="6"/>
        <v>549.82100000000003</v>
      </c>
      <c r="AV26" s="220">
        <f t="shared" si="6"/>
        <v>722.96500000000003</v>
      </c>
      <c r="AW26" s="220">
        <f t="shared" si="6"/>
        <v>963.53300000000002</v>
      </c>
      <c r="AX26" s="220">
        <f t="shared" si="6"/>
        <v>1237.7020586775143</v>
      </c>
      <c r="AY26" s="220">
        <f t="shared" si="6"/>
        <v>1440.7675679371928</v>
      </c>
      <c r="AZ26" s="220">
        <f t="shared" si="6"/>
        <v>1632.1173192887268</v>
      </c>
      <c r="BA26" s="220">
        <f t="shared" si="6"/>
        <v>1783.2014949487759</v>
      </c>
      <c r="BB26" s="220">
        <f t="shared" si="6"/>
        <v>1966.2753495570933</v>
      </c>
      <c r="BC26" s="220">
        <f t="shared" si="6"/>
        <v>2143.4684371455282</v>
      </c>
      <c r="BD26" s="220">
        <f t="shared" si="6"/>
        <v>2303.1767229957381</v>
      </c>
      <c r="BE26" s="220">
        <f t="shared" si="6"/>
        <v>2531.7035246192022</v>
      </c>
      <c r="BF26" s="220">
        <f t="shared" si="6"/>
        <v>2999.4614887041653</v>
      </c>
      <c r="BG26" s="220">
        <f t="shared" si="6"/>
        <v>2966.6712049912694</v>
      </c>
      <c r="BH26" s="220">
        <f t="shared" si="6"/>
        <v>3201.5130041258617</v>
      </c>
      <c r="BI26" s="220">
        <f t="shared" si="6"/>
        <v>3472.5465205192463</v>
      </c>
      <c r="BJ26" s="220">
        <f t="shared" si="6"/>
        <v>3760.9241738617989</v>
      </c>
      <c r="BK26" s="220">
        <f t="shared" si="6"/>
        <v>3996.4280011900032</v>
      </c>
      <c r="BL26" s="220">
        <f t="shared" si="6"/>
        <v>4891.7079022417884</v>
      </c>
      <c r="BM26" s="220">
        <f t="shared" si="6"/>
        <v>5587.16694369992</v>
      </c>
      <c r="BN26" s="220">
        <f t="shared" si="6"/>
        <v>5998.1093455519394</v>
      </c>
      <c r="BO26" s="220">
        <f t="shared" si="6"/>
        <v>6471.3592562218046</v>
      </c>
      <c r="BP26" s="220">
        <f t="shared" si="6"/>
        <v>6901.4624032787806</v>
      </c>
      <c r="BQ26" s="220">
        <f t="shared" si="6"/>
        <v>7141.9076247388075</v>
      </c>
      <c r="BR26" s="220">
        <f t="shared" si="6"/>
        <v>7733.6700263693729</v>
      </c>
      <c r="BS26" s="220">
        <f t="shared" si="6"/>
        <v>8132.5337356956888</v>
      </c>
      <c r="BT26" s="220">
        <f t="shared" si="6"/>
        <v>8108.0490092891159</v>
      </c>
      <c r="BU26" s="220">
        <f t="shared" si="6"/>
        <v>7918.391130132075</v>
      </c>
      <c r="BV26" s="220">
        <f t="shared" si="6"/>
        <v>7516.1284248974798</v>
      </c>
      <c r="BW26" s="220">
        <f t="shared" si="6"/>
        <v>6860.5919873947169</v>
      </c>
      <c r="BX26" s="220">
        <f t="shared" si="6"/>
        <v>6632.3136667107028</v>
      </c>
      <c r="BY26" s="220">
        <f t="shared" si="6"/>
        <v>6246.9974535818019</v>
      </c>
      <c r="BZ26" s="220">
        <f t="shared" si="6"/>
        <v>6096.1118194482306</v>
      </c>
      <c r="CA26" s="220">
        <f t="shared" si="6"/>
        <v>6046.0465756447729</v>
      </c>
      <c r="CB26" s="220">
        <f t="shared" si="6"/>
        <v>5206.6377269579762</v>
      </c>
      <c r="CC26" s="220">
        <f t="shared" si="6"/>
        <v>4463.0456858601283</v>
      </c>
      <c r="CD26" s="220">
        <f t="shared" si="6"/>
        <v>4519.5634992156793</v>
      </c>
      <c r="CE26" s="220">
        <f t="shared" si="6"/>
        <v>4277.1440172370458</v>
      </c>
      <c r="CF26" s="221">
        <f>SUM(CF28:CF30,CF32)</f>
        <v>3320.1751177313909</v>
      </c>
    </row>
    <row r="27" spans="1:84" x14ac:dyDescent="0.35">
      <c r="A27" s="286"/>
      <c r="B27" s="258" t="s">
        <v>484</v>
      </c>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1"/>
    </row>
    <row r="28" spans="1:84" x14ac:dyDescent="0.35">
      <c r="A28" s="286"/>
      <c r="B28" s="287" t="s">
        <v>485</v>
      </c>
      <c r="AH28" s="220" t="str">
        <f>'Housing benefits'!AH23</f>
        <v>-</v>
      </c>
      <c r="AI28" s="220" t="str">
        <f>'Housing benefits'!AI23</f>
        <v>-</v>
      </c>
      <c r="AJ28" s="220" t="str">
        <f>'Housing benefits'!AJ23</f>
        <v>-</v>
      </c>
      <c r="AK28" s="220" t="str">
        <f>'Housing benefits'!AK23</f>
        <v>-</v>
      </c>
      <c r="AL28" s="220" t="str">
        <f>'Housing benefits'!AL23</f>
        <v>-</v>
      </c>
      <c r="AM28" s="220" t="str">
        <f>'Housing benefits'!AM23</f>
        <v>-</v>
      </c>
      <c r="AN28" s="220" t="str">
        <f>'Housing benefits'!AN23</f>
        <v>-</v>
      </c>
      <c r="AO28" s="220" t="str">
        <f>'Housing benefits'!AO23</f>
        <v>-</v>
      </c>
      <c r="AP28" s="220" t="str">
        <f>'Housing benefits'!AP23</f>
        <v>-</v>
      </c>
      <c r="AQ28" s="220" t="str">
        <f>'Housing benefits'!AQ23</f>
        <v>-</v>
      </c>
      <c r="AR28" s="220" t="str">
        <f>'Housing benefits'!AR23</f>
        <v>-</v>
      </c>
      <c r="AS28" s="220" t="str">
        <f>'Housing benefits'!AS23</f>
        <v>-</v>
      </c>
      <c r="AT28" s="220" t="str">
        <f>'Housing benefits'!AT23</f>
        <v>-</v>
      </c>
      <c r="AU28" s="220" t="str">
        <f>'Housing benefits'!AU23</f>
        <v>-</v>
      </c>
      <c r="AV28" s="220" t="str">
        <f>'Housing benefits'!AV23</f>
        <v>-</v>
      </c>
      <c r="AW28" s="220" t="str">
        <f>'Housing benefits'!AW23</f>
        <v>-</v>
      </c>
      <c r="AX28" s="220" t="str">
        <f>'Housing benefits'!AX23</f>
        <v>-</v>
      </c>
      <c r="AY28" s="220" t="str">
        <f>'Housing benefits'!AY23</f>
        <v>-</v>
      </c>
      <c r="AZ28" s="220" t="str">
        <f>'Housing benefits'!AZ23</f>
        <v>-</v>
      </c>
      <c r="BA28" s="220" t="str">
        <f>'Housing benefits'!BA23</f>
        <v>-</v>
      </c>
      <c r="BB28" s="220" t="str">
        <f>'Housing benefits'!BB23</f>
        <v>-</v>
      </c>
      <c r="BC28" s="220" t="str">
        <f>'Housing benefits'!BC23</f>
        <v>-</v>
      </c>
      <c r="BD28" s="220" t="str">
        <f>'Housing benefits'!BD23</f>
        <v>-</v>
      </c>
      <c r="BE28" s="220" t="str">
        <f>'Housing benefits'!BE23</f>
        <v>-</v>
      </c>
      <c r="BF28" s="220" t="str">
        <f>'Housing benefits'!BF23</f>
        <v>-</v>
      </c>
      <c r="BG28" s="220" t="str">
        <f>'Housing benefits'!BG23</f>
        <v>-</v>
      </c>
      <c r="BH28" s="220" t="str">
        <f>'Housing benefits'!BH23</f>
        <v>-</v>
      </c>
      <c r="BI28" s="220" t="str">
        <f>'Housing benefits'!BI23</f>
        <v>-</v>
      </c>
      <c r="BJ28" s="220" t="str">
        <f>'Housing benefits'!BJ23</f>
        <v>-</v>
      </c>
      <c r="BK28" s="220" t="str">
        <f>'Housing benefits'!BK23</f>
        <v>-</v>
      </c>
      <c r="BL28" s="220">
        <f>'Housing benefits'!BL23</f>
        <v>315.32689004851829</v>
      </c>
      <c r="BM28" s="220">
        <f>'Housing benefits'!BM23</f>
        <v>391.93425198433891</v>
      </c>
      <c r="BN28" s="220">
        <f>'Housing benefits'!BN23</f>
        <v>465.09166515156534</v>
      </c>
      <c r="BO28" s="220">
        <f>'Housing benefits'!BO23</f>
        <v>540.50149467791391</v>
      </c>
      <c r="BP28" s="220">
        <f>'Housing benefits'!BP23</f>
        <v>626.09691811330299</v>
      </c>
      <c r="BQ28" s="220">
        <f>'Housing benefits'!BQ23</f>
        <v>695.36424794605682</v>
      </c>
      <c r="BR28" s="220">
        <f>'Housing benefits'!BR23</f>
        <v>781.28564014637732</v>
      </c>
      <c r="BS28" s="220">
        <f>'Housing benefits'!BS23</f>
        <v>885.7633665276046</v>
      </c>
      <c r="BT28" s="220">
        <f>'Housing benefits'!BT23</f>
        <v>935.86524437191224</v>
      </c>
      <c r="BU28" s="220">
        <f>'Housing benefits'!BU23</f>
        <v>953.07062235629201</v>
      </c>
      <c r="BV28" s="220">
        <f>'Housing benefits'!BV23</f>
        <v>940.40185978316003</v>
      </c>
      <c r="BW28" s="220">
        <f>'Housing benefits'!BW23</f>
        <v>846.18591161976656</v>
      </c>
      <c r="BX28" s="220">
        <f>'Housing benefits'!BX23</f>
        <v>779.67067405148509</v>
      </c>
      <c r="BY28" s="220">
        <f>'Housing benefits'!BY23</f>
        <v>710.79495320214107</v>
      </c>
      <c r="BZ28" s="220">
        <f>'Housing benefits'!BZ23</f>
        <v>683.30971387269585</v>
      </c>
      <c r="CA28" s="220">
        <f>'Housing benefits'!CA23</f>
        <v>610.68359652323738</v>
      </c>
      <c r="CB28" s="220">
        <f>'Housing benefits'!CB23</f>
        <v>194.0490633981583</v>
      </c>
      <c r="CC28" s="220" t="str">
        <f>'Housing benefits'!CC23</f>
        <v>0</v>
      </c>
      <c r="CD28" s="220" t="str">
        <f>'Housing benefits'!CD23</f>
        <v>-</v>
      </c>
      <c r="CE28" s="220">
        <f>'Housing benefits'!CE23</f>
        <v>0</v>
      </c>
      <c r="CF28" s="221">
        <f>'Housing benefits'!CF23</f>
        <v>0</v>
      </c>
    </row>
    <row r="29" spans="1:84" x14ac:dyDescent="0.35">
      <c r="A29" s="286"/>
      <c r="B29" s="287" t="s">
        <v>486</v>
      </c>
      <c r="AH29" s="220" t="str">
        <f>'Housing benefits'!AH26</f>
        <v>-</v>
      </c>
      <c r="AI29" s="220" t="str">
        <f>'Housing benefits'!AI26</f>
        <v>-</v>
      </c>
      <c r="AJ29" s="220" t="str">
        <f>'Housing benefits'!AJ26</f>
        <v>-</v>
      </c>
      <c r="AK29" s="220" t="str">
        <f>'Housing benefits'!AK26</f>
        <v>-</v>
      </c>
      <c r="AL29" s="220" t="str">
        <f>'Housing benefits'!AL26</f>
        <v>-</v>
      </c>
      <c r="AM29" s="220" t="str">
        <f>'Housing benefits'!AM26</f>
        <v>-</v>
      </c>
      <c r="AN29" s="220" t="str">
        <f>'Housing benefits'!AN26</f>
        <v>-</v>
      </c>
      <c r="AO29" s="220" t="str">
        <f>'Housing benefits'!AO26</f>
        <v>-</v>
      </c>
      <c r="AP29" s="220" t="str">
        <f>'Housing benefits'!AP26</f>
        <v>-</v>
      </c>
      <c r="AQ29" s="220" t="str">
        <f>'Housing benefits'!AQ26</f>
        <v>-</v>
      </c>
      <c r="AR29" s="220" t="str">
        <f>'Housing benefits'!AR26</f>
        <v>-</v>
      </c>
      <c r="AS29" s="220" t="str">
        <f>'Housing benefits'!AS26</f>
        <v>-</v>
      </c>
      <c r="AT29" s="220" t="str">
        <f>'Housing benefits'!AT26</f>
        <v>-</v>
      </c>
      <c r="AU29" s="220" t="str">
        <f>'Housing benefits'!AU26</f>
        <v>-</v>
      </c>
      <c r="AV29" s="220" t="str">
        <f>'Housing benefits'!AV26</f>
        <v>-</v>
      </c>
      <c r="AW29" s="220" t="str">
        <f>'Housing benefits'!AW26</f>
        <v>-</v>
      </c>
      <c r="AX29" s="220" t="str">
        <f>'Housing benefits'!AX26</f>
        <v>-</v>
      </c>
      <c r="AY29" s="220" t="str">
        <f>'Housing benefits'!AY26</f>
        <v>-</v>
      </c>
      <c r="AZ29" s="220" t="str">
        <f>'Housing benefits'!AZ26</f>
        <v>-</v>
      </c>
      <c r="BA29" s="220" t="str">
        <f>'Housing benefits'!BA26</f>
        <v>-</v>
      </c>
      <c r="BB29" s="220" t="str">
        <f>'Housing benefits'!BB26</f>
        <v>-</v>
      </c>
      <c r="BC29" s="220" t="str">
        <f>'Housing benefits'!BC26</f>
        <v>-</v>
      </c>
      <c r="BD29" s="220" t="str">
        <f>'Housing benefits'!BD26</f>
        <v>-</v>
      </c>
      <c r="BE29" s="220" t="str">
        <f>'Housing benefits'!BE26</f>
        <v>-</v>
      </c>
      <c r="BF29" s="220" t="str">
        <f>'Housing benefits'!BF26</f>
        <v>-</v>
      </c>
      <c r="BG29" s="220" t="str">
        <f>'Housing benefits'!BG26</f>
        <v>-</v>
      </c>
      <c r="BH29" s="220" t="str">
        <f>'Housing benefits'!BH26</f>
        <v>-</v>
      </c>
      <c r="BI29" s="220" t="str">
        <f>'Housing benefits'!BI26</f>
        <v>-</v>
      </c>
      <c r="BJ29" s="220" t="str">
        <f>'Housing benefits'!BJ26</f>
        <v>-</v>
      </c>
      <c r="BK29" s="220" t="str">
        <f>'Housing benefits'!BK26</f>
        <v>-</v>
      </c>
      <c r="BL29" s="220">
        <f>'Housing benefits'!BL26</f>
        <v>99.45993897531325</v>
      </c>
      <c r="BM29" s="220">
        <f>'Housing benefits'!BM26</f>
        <v>126.1038655767793</v>
      </c>
      <c r="BN29" s="220">
        <f>'Housing benefits'!BN26</f>
        <v>152.98604032937789</v>
      </c>
      <c r="BO29" s="220">
        <f>'Housing benefits'!BO26</f>
        <v>179.42766398503792</v>
      </c>
      <c r="BP29" s="220">
        <f>'Housing benefits'!BP26</f>
        <v>220.87045793975454</v>
      </c>
      <c r="BQ29" s="220">
        <f>'Housing benefits'!BQ26</f>
        <v>252.27197576665208</v>
      </c>
      <c r="BR29" s="220">
        <f>'Housing benefits'!BR26</f>
        <v>274.23709589580255</v>
      </c>
      <c r="BS29" s="220">
        <f>'Housing benefits'!BS26</f>
        <v>300.25519274908095</v>
      </c>
      <c r="BT29" s="220">
        <f>'Housing benefits'!BT26</f>
        <v>302.12204374352308</v>
      </c>
      <c r="BU29" s="220">
        <f>'Housing benefits'!BU26</f>
        <v>285.93220021424474</v>
      </c>
      <c r="BV29" s="220">
        <f>'Housing benefits'!BV26</f>
        <v>307.00938115698864</v>
      </c>
      <c r="BW29" s="220">
        <f>'Housing benefits'!BW26</f>
        <v>345.25748577713114</v>
      </c>
      <c r="BX29" s="220">
        <f>'Housing benefits'!BX26</f>
        <v>420.80895447009993</v>
      </c>
      <c r="BY29" s="220">
        <f>'Housing benefits'!BY26</f>
        <v>500.69367743036167</v>
      </c>
      <c r="BZ29" s="220">
        <f>'Housing benefits'!BZ26</f>
        <v>662.28603794986986</v>
      </c>
      <c r="CA29" s="220">
        <f>'Housing benefits'!CA26</f>
        <v>817.34292064146325</v>
      </c>
      <c r="CB29" s="220">
        <f>'Housing benefits'!CB26</f>
        <v>512.63683128894149</v>
      </c>
      <c r="CC29" s="220">
        <f>'Housing benefits'!CC26</f>
        <v>455.32500095786406</v>
      </c>
      <c r="CD29" s="220">
        <f>'Housing benefits'!CD26</f>
        <v>578.90172558509755</v>
      </c>
      <c r="CE29" s="220">
        <f>'Housing benefits'!CE26</f>
        <v>612.57166847999804</v>
      </c>
      <c r="CF29" s="221">
        <f>'Housing benefits'!CF26</f>
        <v>643.36709591111298</v>
      </c>
    </row>
    <row r="30" spans="1:84" x14ac:dyDescent="0.35">
      <c r="A30" s="286"/>
      <c r="B30" s="287" t="s">
        <v>487</v>
      </c>
      <c r="AH30" s="220" t="str">
        <f>'Housing benefits'!AH21</f>
        <v>-</v>
      </c>
      <c r="AI30" s="220" t="str">
        <f>'Housing benefits'!AI21</f>
        <v>-</v>
      </c>
      <c r="AJ30" s="220" t="str">
        <f>'Housing benefits'!AJ21</f>
        <v>-</v>
      </c>
      <c r="AK30" s="220" t="str">
        <f>'Housing benefits'!AK21</f>
        <v>-</v>
      </c>
      <c r="AL30" s="220" t="str">
        <f>'Housing benefits'!AL21</f>
        <v>-</v>
      </c>
      <c r="AM30" s="220" t="str">
        <f>'Housing benefits'!AM21</f>
        <v>-</v>
      </c>
      <c r="AN30" s="220" t="str">
        <f>'Housing benefits'!AN21</f>
        <v>-</v>
      </c>
      <c r="AO30" s="220" t="str">
        <f>'Housing benefits'!AO21</f>
        <v>-</v>
      </c>
      <c r="AP30" s="220" t="str">
        <f>'Housing benefits'!AP21</f>
        <v>-</v>
      </c>
      <c r="AQ30" s="220" t="str">
        <f>'Housing benefits'!AQ21</f>
        <v>-</v>
      </c>
      <c r="AR30" s="220" t="str">
        <f>'Housing benefits'!AR21</f>
        <v>-</v>
      </c>
      <c r="AS30" s="220" t="str">
        <f>'Housing benefits'!AS21</f>
        <v>-</v>
      </c>
      <c r="AT30" s="220" t="str">
        <f>'Housing benefits'!AT21</f>
        <v>-</v>
      </c>
      <c r="AU30" s="220" t="str">
        <f>'Housing benefits'!AU21</f>
        <v>-</v>
      </c>
      <c r="AV30" s="220" t="str">
        <f>'Housing benefits'!AV21</f>
        <v>-</v>
      </c>
      <c r="AW30" s="220" t="str">
        <f>'Housing benefits'!AW21</f>
        <v>-</v>
      </c>
      <c r="AX30" s="220" t="str">
        <f>'Housing benefits'!AX21</f>
        <v>-</v>
      </c>
      <c r="AY30" s="220" t="str">
        <f>'Housing benefits'!AY21</f>
        <v>-</v>
      </c>
      <c r="AZ30" s="220" t="str">
        <f>'Housing benefits'!AZ21</f>
        <v>-</v>
      </c>
      <c r="BA30" s="220" t="str">
        <f>'Housing benefits'!BA21</f>
        <v>-</v>
      </c>
      <c r="BB30" s="220" t="str">
        <f>'Housing benefits'!BB21</f>
        <v>-</v>
      </c>
      <c r="BC30" s="220" t="str">
        <f>'Housing benefits'!BC21</f>
        <v>-</v>
      </c>
      <c r="BD30" s="220" t="str">
        <f>'Housing benefits'!BD21</f>
        <v>-</v>
      </c>
      <c r="BE30" s="220" t="str">
        <f>'Housing benefits'!BE21</f>
        <v>-</v>
      </c>
      <c r="BF30" s="220" t="str">
        <f>'Housing benefits'!BF21</f>
        <v>-</v>
      </c>
      <c r="BG30" s="220" t="str">
        <f>'Housing benefits'!BG21</f>
        <v>-</v>
      </c>
      <c r="BH30" s="220" t="str">
        <f>'Housing benefits'!BH21</f>
        <v>-</v>
      </c>
      <c r="BI30" s="220" t="str">
        <f>'Housing benefits'!BI21</f>
        <v>-</v>
      </c>
      <c r="BJ30" s="220" t="str">
        <f>'Housing benefits'!BJ21</f>
        <v>-</v>
      </c>
      <c r="BK30" s="220" t="str">
        <f>'Housing benefits'!BK21</f>
        <v>-</v>
      </c>
      <c r="BL30" s="220">
        <f>'Housing benefits'!BL21</f>
        <v>4476.9210732179572</v>
      </c>
      <c r="BM30" s="220">
        <f>'Housing benefits'!BM21</f>
        <v>5069.1288261388017</v>
      </c>
      <c r="BN30" s="220">
        <f>'Housing benefits'!BN21</f>
        <v>5380.0316400709962</v>
      </c>
      <c r="BO30" s="220">
        <f>'Housing benefits'!BO21</f>
        <v>5751.430097558853</v>
      </c>
      <c r="BP30" s="220">
        <f>'Housing benefits'!BP21</f>
        <v>6054.4950272257229</v>
      </c>
      <c r="BQ30" s="220">
        <f>'Housing benefits'!BQ21</f>
        <v>6194.2714010260988</v>
      </c>
      <c r="BR30" s="220">
        <f>'Housing benefits'!BR21</f>
        <v>6678.1472903271933</v>
      </c>
      <c r="BS30" s="220">
        <f>'Housing benefits'!BS21</f>
        <v>6946.5151764190032</v>
      </c>
      <c r="BT30" s="220">
        <f>'Housing benefits'!BT21</f>
        <v>6870.0617211736808</v>
      </c>
      <c r="BU30" s="220">
        <f>'Housing benefits'!BU21</f>
        <v>6679.3883075615377</v>
      </c>
      <c r="BV30" s="220">
        <f>'Housing benefits'!BV21</f>
        <v>6268.7171839573311</v>
      </c>
      <c r="BW30" s="220">
        <f>'Housing benefits'!BW21</f>
        <v>5669.1485899978188</v>
      </c>
      <c r="BX30" s="220">
        <f>'Housing benefits'!BX21</f>
        <v>5431.8340381891176</v>
      </c>
      <c r="BY30" s="220">
        <f>'Housing benefits'!BY21</f>
        <v>5035.5088229492994</v>
      </c>
      <c r="BZ30" s="220">
        <f>'Housing benefits'!BZ21</f>
        <v>4750.5160676256646</v>
      </c>
      <c r="CA30" s="220">
        <f>'Housing benefits'!CA21</f>
        <v>4618.0200584800723</v>
      </c>
      <c r="CB30" s="220">
        <f>'Housing benefits'!CB21</f>
        <v>4499.9518322708764</v>
      </c>
      <c r="CC30" s="220">
        <f>'Housing benefits'!CC21</f>
        <v>4007.7206849022646</v>
      </c>
      <c r="CD30" s="220">
        <f>'Housing benefits'!CD21</f>
        <v>3940.661773630582</v>
      </c>
      <c r="CE30" s="220">
        <f>'Housing benefits'!CE21</f>
        <v>3664.5723487570476</v>
      </c>
      <c r="CF30" s="221">
        <f>'Housing benefits'!CF21</f>
        <v>2676.8080218202776</v>
      </c>
    </row>
    <row r="31" spans="1:84" x14ac:dyDescent="0.35">
      <c r="A31" s="286"/>
      <c r="B31" s="258" t="s">
        <v>488</v>
      </c>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1"/>
    </row>
    <row r="32" spans="1:84" s="292" customFormat="1" x14ac:dyDescent="0.25">
      <c r="A32" s="290"/>
      <c r="B32" s="291" t="s">
        <v>489</v>
      </c>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4">
        <f>'Housing benefits'!AH34</f>
        <v>51.497172727332845</v>
      </c>
      <c r="AI32" s="294">
        <f>'Housing benefits'!AI34</f>
        <v>56.414147956273574</v>
      </c>
      <c r="AJ32" s="294">
        <f>'Housing benefits'!AJ34</f>
        <v>72.615417878922116</v>
      </c>
      <c r="AK32" s="294">
        <f>'Housing benefits'!AK34</f>
        <v>117.78692276529311</v>
      </c>
      <c r="AL32" s="294">
        <f>'Housing benefits'!AL34</f>
        <v>151.22362386540289</v>
      </c>
      <c r="AM32" s="294">
        <f>'Housing benefits'!AM34</f>
        <v>178.70507247687672</v>
      </c>
      <c r="AN32" s="294">
        <f>'Housing benefits'!AN34</f>
        <v>201.80019075346371</v>
      </c>
      <c r="AO32" s="294">
        <f>'Housing benefits'!AO34</f>
        <v>225.35883833034222</v>
      </c>
      <c r="AP32" s="294">
        <f>'Housing benefits'!AP34</f>
        <v>242.96586799409306</v>
      </c>
      <c r="AQ32" s="294">
        <f>'Housing benefits'!AQ34</f>
        <v>251.3770479196252</v>
      </c>
      <c r="AR32" s="294">
        <f>'Housing benefits'!AR34</f>
        <v>219.61099999999999</v>
      </c>
      <c r="AS32" s="294">
        <f>'Housing benefits'!AS34</f>
        <v>302.30599999999998</v>
      </c>
      <c r="AT32" s="294">
        <f>'Housing benefits'!AT34</f>
        <v>415.50300000000004</v>
      </c>
      <c r="AU32" s="294">
        <f>'Housing benefits'!AU34</f>
        <v>549.82100000000003</v>
      </c>
      <c r="AV32" s="294">
        <f>'Housing benefits'!AV34</f>
        <v>722.96500000000003</v>
      </c>
      <c r="AW32" s="294">
        <f>'Housing benefits'!AW34</f>
        <v>963.53300000000002</v>
      </c>
      <c r="AX32" s="294">
        <f>'Housing benefits'!AX34</f>
        <v>1237.7020586775143</v>
      </c>
      <c r="AY32" s="294">
        <f>'Housing benefits'!AY34</f>
        <v>1440.7675679371928</v>
      </c>
      <c r="AZ32" s="294">
        <f>'Housing benefits'!AZ34</f>
        <v>1632.1173192887268</v>
      </c>
      <c r="BA32" s="294">
        <f>'Housing benefits'!BA34</f>
        <v>1783.2014949487759</v>
      </c>
      <c r="BB32" s="294">
        <f>'Housing benefits'!BB34</f>
        <v>1966.2753495570933</v>
      </c>
      <c r="BC32" s="294">
        <f>'Housing benefits'!BC34</f>
        <v>2143.4684371455282</v>
      </c>
      <c r="BD32" s="294">
        <f>'Housing benefits'!BD34</f>
        <v>2303.1767229957381</v>
      </c>
      <c r="BE32" s="294">
        <f>'Housing benefits'!BE34</f>
        <v>2531.7035246192022</v>
      </c>
      <c r="BF32" s="294">
        <f>'Housing benefits'!BF34</f>
        <v>2999.4614887041653</v>
      </c>
      <c r="BG32" s="294">
        <f>'Housing benefits'!BG34</f>
        <v>2966.6712049912694</v>
      </c>
      <c r="BH32" s="294">
        <f>'Housing benefits'!BH34</f>
        <v>3201.5130041258617</v>
      </c>
      <c r="BI32" s="294">
        <f>'Housing benefits'!BI34</f>
        <v>3472.5465205192463</v>
      </c>
      <c r="BJ32" s="294">
        <f>'Housing benefits'!BJ34</f>
        <v>3760.9241738617989</v>
      </c>
      <c r="BK32" s="294">
        <f>'Housing benefits'!BK34</f>
        <v>3996.4280011900032</v>
      </c>
      <c r="BL32" s="294">
        <v>0</v>
      </c>
      <c r="BM32" s="294">
        <v>0</v>
      </c>
      <c r="BN32" s="294">
        <v>0</v>
      </c>
      <c r="BO32" s="294">
        <v>0</v>
      </c>
      <c r="BP32" s="294">
        <v>0</v>
      </c>
      <c r="BQ32" s="294">
        <v>0</v>
      </c>
      <c r="BR32" s="294">
        <v>0</v>
      </c>
      <c r="BS32" s="294">
        <v>0</v>
      </c>
      <c r="BT32" s="294">
        <v>0</v>
      </c>
      <c r="BU32" s="294">
        <v>0</v>
      </c>
      <c r="BV32" s="294">
        <v>0</v>
      </c>
      <c r="BW32" s="294">
        <v>0</v>
      </c>
      <c r="BX32" s="294">
        <v>0</v>
      </c>
      <c r="BY32" s="294">
        <v>0</v>
      </c>
      <c r="BZ32" s="294">
        <v>0</v>
      </c>
      <c r="CA32" s="294">
        <v>0</v>
      </c>
      <c r="CB32" s="294">
        <v>0</v>
      </c>
      <c r="CC32" s="294">
        <v>0</v>
      </c>
      <c r="CD32" s="294">
        <v>0</v>
      </c>
      <c r="CE32" s="294">
        <v>0</v>
      </c>
      <c r="CF32" s="295">
        <v>0</v>
      </c>
    </row>
    <row r="33" spans="1:84" ht="24" customHeight="1" x14ac:dyDescent="0.35">
      <c r="A33" s="286"/>
      <c r="B33" s="253" t="s">
        <v>490</v>
      </c>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34">
        <f t="shared" ref="BR33:CD33" si="7">SUM(BR34:BR35)</f>
        <v>8.5842064338530673</v>
      </c>
      <c r="BS33" s="234">
        <f t="shared" si="7"/>
        <v>15.913092580289941</v>
      </c>
      <c r="BT33" s="234">
        <f t="shared" si="7"/>
        <v>269.74663581413091</v>
      </c>
      <c r="BU33" s="234">
        <f t="shared" si="7"/>
        <v>650.3859764442318</v>
      </c>
      <c r="BV33" s="234">
        <f t="shared" si="7"/>
        <v>1728.9289168529904</v>
      </c>
      <c r="BW33" s="234">
        <f t="shared" si="7"/>
        <v>5052.8600310154125</v>
      </c>
      <c r="BX33" s="234">
        <f t="shared" si="7"/>
        <v>8331.7081912173489</v>
      </c>
      <c r="BY33" s="234">
        <f t="shared" si="7"/>
        <v>12063.376696837979</v>
      </c>
      <c r="BZ33" s="234">
        <f t="shared" si="7"/>
        <v>14245.181409158948</v>
      </c>
      <c r="CA33" s="234">
        <f t="shared" si="7"/>
        <v>18607.090982215865</v>
      </c>
      <c r="CB33" s="234">
        <f t="shared" si="7"/>
        <v>23067.278349638535</v>
      </c>
      <c r="CC33" s="234">
        <f t="shared" si="7"/>
        <v>26788.095902172103</v>
      </c>
      <c r="CD33" s="234">
        <f t="shared" si="7"/>
        <v>29215.366526586422</v>
      </c>
      <c r="CE33" s="234">
        <f>SUM(CE34:CE35)</f>
        <v>31534.209085523027</v>
      </c>
      <c r="CF33" s="275">
        <f>SUM(CF34:CF35)</f>
        <v>36071.19133032603</v>
      </c>
    </row>
    <row r="34" spans="1:84" s="292" customFormat="1" x14ac:dyDescent="0.35">
      <c r="A34" s="290"/>
      <c r="B34" s="258" t="s">
        <v>491</v>
      </c>
      <c r="C34" s="210"/>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v>8.5842064338530673</v>
      </c>
      <c r="BS34" s="220">
        <v>15.913092580289941</v>
      </c>
      <c r="BT34" s="220">
        <v>216.88252404106768</v>
      </c>
      <c r="BU34" s="220">
        <v>413.66593266033817</v>
      </c>
      <c r="BV34" s="220">
        <v>1125.1525304895706</v>
      </c>
      <c r="BW34" s="220">
        <v>3375.0910555535684</v>
      </c>
      <c r="BX34" s="220">
        <v>5889.0626066096038</v>
      </c>
      <c r="BY34" s="220">
        <v>8225.035058370162</v>
      </c>
      <c r="BZ34" s="220">
        <v>9897.9729163153479</v>
      </c>
      <c r="CA34" s="220">
        <v>13049.221473262865</v>
      </c>
      <c r="CB34" s="220">
        <v>15962.98927570024</v>
      </c>
      <c r="CC34" s="220">
        <v>18381.315951184461</v>
      </c>
      <c r="CD34" s="220">
        <v>19913.831179723613</v>
      </c>
      <c r="CE34" s="220">
        <v>21340.067897271925</v>
      </c>
      <c r="CF34" s="221">
        <v>24341.966109346904</v>
      </c>
    </row>
    <row r="35" spans="1:84" s="292" customFormat="1" x14ac:dyDescent="0.35">
      <c r="A35" s="290"/>
      <c r="B35" s="287" t="s">
        <v>492</v>
      </c>
      <c r="C35" s="210"/>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v>0</v>
      </c>
      <c r="BS35" s="220">
        <v>0</v>
      </c>
      <c r="BT35" s="220">
        <v>52.864111773063229</v>
      </c>
      <c r="BU35" s="220">
        <v>236.72004378389357</v>
      </c>
      <c r="BV35" s="220">
        <v>603.77638636341965</v>
      </c>
      <c r="BW35" s="220">
        <v>1677.7689754618443</v>
      </c>
      <c r="BX35" s="220">
        <v>2442.6455846077447</v>
      </c>
      <c r="BY35" s="220">
        <v>3838.3416384678167</v>
      </c>
      <c r="BZ35" s="220">
        <v>4347.2084928435988</v>
      </c>
      <c r="CA35" s="220">
        <v>5557.8695089530001</v>
      </c>
      <c r="CB35" s="220">
        <v>7104.2890739382938</v>
      </c>
      <c r="CC35" s="220">
        <v>8406.7799509876422</v>
      </c>
      <c r="CD35" s="220">
        <v>9301.5353468628091</v>
      </c>
      <c r="CE35" s="220">
        <v>10194.141188251104</v>
      </c>
      <c r="CF35" s="221">
        <v>11729.225220979126</v>
      </c>
    </row>
    <row r="36" spans="1:84" s="292" customFormat="1" ht="24" customHeight="1" thickBot="1" x14ac:dyDescent="0.4">
      <c r="A36" s="290"/>
      <c r="B36" s="253" t="s">
        <v>493</v>
      </c>
      <c r="C36" s="210"/>
      <c r="D36" s="234"/>
      <c r="E36" s="234"/>
      <c r="F36" s="234"/>
      <c r="G36" s="234"/>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v>229.49178641030215</v>
      </c>
      <c r="BX36" s="220">
        <v>403.42348127814699</v>
      </c>
      <c r="BY36" s="220">
        <v>547.68416970292537</v>
      </c>
      <c r="BZ36" s="220">
        <v>692.9841630047008</v>
      </c>
      <c r="CA36" s="220">
        <v>874.62257733903152</v>
      </c>
      <c r="CB36" s="220">
        <v>1078.4487864368109</v>
      </c>
      <c r="CC36" s="220">
        <v>1227.7083855031879</v>
      </c>
      <c r="CD36" s="220">
        <v>1293.4149303563406</v>
      </c>
      <c r="CE36" s="220">
        <v>1361.097961848292</v>
      </c>
      <c r="CF36" s="221">
        <v>1493.3191568236821</v>
      </c>
    </row>
    <row r="37" spans="1:84" ht="39.75" customHeight="1" x14ac:dyDescent="0.35">
      <c r="A37" s="290"/>
      <c r="B37" s="208" t="s">
        <v>17</v>
      </c>
      <c r="C37" s="209"/>
      <c r="D37" s="37" t="s">
        <v>586</v>
      </c>
      <c r="E37" s="37" t="s">
        <v>587</v>
      </c>
      <c r="F37" s="37" t="s">
        <v>588</v>
      </c>
      <c r="G37" s="37" t="s">
        <v>589</v>
      </c>
      <c r="H37" s="37" t="s">
        <v>590</v>
      </c>
      <c r="I37" s="37" t="s">
        <v>591</v>
      </c>
      <c r="J37" s="37" t="s">
        <v>592</v>
      </c>
      <c r="K37" s="37" t="s">
        <v>593</v>
      </c>
      <c r="L37" s="37" t="s">
        <v>594</v>
      </c>
      <c r="M37" s="37" t="s">
        <v>595</v>
      </c>
      <c r="N37" s="37" t="s">
        <v>596</v>
      </c>
      <c r="O37" s="37" t="s">
        <v>597</v>
      </c>
      <c r="P37" s="37" t="s">
        <v>598</v>
      </c>
      <c r="Q37" s="37" t="s">
        <v>599</v>
      </c>
      <c r="R37" s="37" t="s">
        <v>600</v>
      </c>
      <c r="S37" s="37" t="s">
        <v>601</v>
      </c>
      <c r="T37" s="37" t="s">
        <v>602</v>
      </c>
      <c r="U37" s="37" t="s">
        <v>603</v>
      </c>
      <c r="V37" s="37" t="s">
        <v>604</v>
      </c>
      <c r="W37" s="37" t="s">
        <v>605</v>
      </c>
      <c r="X37" s="37" t="s">
        <v>606</v>
      </c>
      <c r="Y37" s="37" t="s">
        <v>607</v>
      </c>
      <c r="Z37" s="37" t="s">
        <v>608</v>
      </c>
      <c r="AA37" s="37" t="s">
        <v>609</v>
      </c>
      <c r="AB37" s="37" t="s">
        <v>610</v>
      </c>
      <c r="AC37" s="37" t="s">
        <v>611</v>
      </c>
      <c r="AD37" s="37" t="s">
        <v>612</v>
      </c>
      <c r="AE37" s="37" t="s">
        <v>613</v>
      </c>
      <c r="AF37" s="37" t="s">
        <v>614</v>
      </c>
      <c r="AG37" s="37" t="s">
        <v>615</v>
      </c>
      <c r="AH37" s="37" t="s">
        <v>616</v>
      </c>
      <c r="AI37" s="37" t="s">
        <v>617</v>
      </c>
      <c r="AJ37" s="37" t="s">
        <v>618</v>
      </c>
      <c r="AK37" s="37" t="s">
        <v>619</v>
      </c>
      <c r="AL37" s="37" t="s">
        <v>620</v>
      </c>
      <c r="AM37" s="37" t="s">
        <v>621</v>
      </c>
      <c r="AN37" s="37" t="s">
        <v>622</v>
      </c>
      <c r="AO37" s="37" t="s">
        <v>623</v>
      </c>
      <c r="AP37" s="37" t="s">
        <v>624</v>
      </c>
      <c r="AQ37" s="37" t="s">
        <v>625</v>
      </c>
      <c r="AR37" s="37" t="s">
        <v>626</v>
      </c>
      <c r="AS37" s="37" t="s">
        <v>627</v>
      </c>
      <c r="AT37" s="37" t="s">
        <v>628</v>
      </c>
      <c r="AU37" s="37" t="s">
        <v>629</v>
      </c>
      <c r="AV37" s="37" t="s">
        <v>630</v>
      </c>
      <c r="AW37" s="37" t="s">
        <v>631</v>
      </c>
      <c r="AX37" s="37" t="s">
        <v>632</v>
      </c>
      <c r="AY37" s="37" t="s">
        <v>633</v>
      </c>
      <c r="AZ37" s="37" t="s">
        <v>634</v>
      </c>
      <c r="BA37" s="37" t="s">
        <v>635</v>
      </c>
      <c r="BB37" s="37" t="s">
        <v>636</v>
      </c>
      <c r="BC37" s="37" t="s">
        <v>637</v>
      </c>
      <c r="BD37" s="37" t="s">
        <v>638</v>
      </c>
      <c r="BE37" s="37" t="s">
        <v>639</v>
      </c>
      <c r="BF37" s="37" t="s">
        <v>515</v>
      </c>
      <c r="BG37" s="37" t="s">
        <v>516</v>
      </c>
      <c r="BH37" s="37" t="s">
        <v>517</v>
      </c>
      <c r="BI37" s="37" t="s">
        <v>518</v>
      </c>
      <c r="BJ37" s="37" t="s">
        <v>519</v>
      </c>
      <c r="BK37" s="37" t="s">
        <v>520</v>
      </c>
      <c r="BL37" s="37" t="s">
        <v>521</v>
      </c>
      <c r="BM37" s="37" t="s">
        <v>522</v>
      </c>
      <c r="BN37" s="37" t="s">
        <v>523</v>
      </c>
      <c r="BO37" s="37" t="s">
        <v>524</v>
      </c>
      <c r="BP37" s="37" t="s">
        <v>525</v>
      </c>
      <c r="BQ37" s="37" t="s">
        <v>526</v>
      </c>
      <c r="BR37" s="37" t="s">
        <v>527</v>
      </c>
      <c r="BS37" s="37" t="s">
        <v>528</v>
      </c>
      <c r="BT37" s="37" t="s">
        <v>529</v>
      </c>
      <c r="BU37" s="37" t="s">
        <v>530</v>
      </c>
      <c r="BV37" s="37" t="s">
        <v>531</v>
      </c>
      <c r="BW37" s="37" t="s">
        <v>532</v>
      </c>
      <c r="BX37" s="37" t="s">
        <v>533</v>
      </c>
      <c r="BY37" s="37" t="s">
        <v>534</v>
      </c>
      <c r="BZ37" s="37" t="s">
        <v>535</v>
      </c>
      <c r="CA37" s="37" t="s">
        <v>536</v>
      </c>
      <c r="CB37" s="37" t="s">
        <v>537</v>
      </c>
      <c r="CC37" s="37" t="s">
        <v>538</v>
      </c>
      <c r="CD37" s="37" t="s">
        <v>539</v>
      </c>
      <c r="CE37" s="37" t="s">
        <v>540</v>
      </c>
      <c r="CF37" s="38" t="s">
        <v>541</v>
      </c>
    </row>
    <row r="38" spans="1:84" s="213" customFormat="1" x14ac:dyDescent="0.35">
      <c r="A38" s="290"/>
      <c r="B38" s="46" t="s">
        <v>344</v>
      </c>
      <c r="C38" s="215"/>
      <c r="D38" s="281" t="s">
        <v>542</v>
      </c>
      <c r="E38" s="281" t="s">
        <v>542</v>
      </c>
      <c r="F38" s="281" t="s">
        <v>542</v>
      </c>
      <c r="G38" s="281" t="s">
        <v>542</v>
      </c>
      <c r="H38" s="281" t="s">
        <v>542</v>
      </c>
      <c r="I38" s="281" t="s">
        <v>542</v>
      </c>
      <c r="J38" s="281" t="s">
        <v>542</v>
      </c>
      <c r="K38" s="281" t="s">
        <v>542</v>
      </c>
      <c r="L38" s="281" t="s">
        <v>542</v>
      </c>
      <c r="M38" s="281" t="s">
        <v>542</v>
      </c>
      <c r="N38" s="281" t="s">
        <v>542</v>
      </c>
      <c r="O38" s="281" t="s">
        <v>542</v>
      </c>
      <c r="P38" s="281" t="s">
        <v>542</v>
      </c>
      <c r="Q38" s="281" t="s">
        <v>542</v>
      </c>
      <c r="R38" s="281" t="s">
        <v>542</v>
      </c>
      <c r="S38" s="281" t="s">
        <v>542</v>
      </c>
      <c r="T38" s="281" t="s">
        <v>542</v>
      </c>
      <c r="U38" s="281" t="s">
        <v>542</v>
      </c>
      <c r="V38" s="281" t="s">
        <v>542</v>
      </c>
      <c r="W38" s="281" t="s">
        <v>542</v>
      </c>
      <c r="X38" s="281" t="s">
        <v>542</v>
      </c>
      <c r="Y38" s="281" t="s">
        <v>542</v>
      </c>
      <c r="Z38" s="281" t="s">
        <v>542</v>
      </c>
      <c r="AA38" s="281" t="s">
        <v>542</v>
      </c>
      <c r="AB38" s="281" t="s">
        <v>542</v>
      </c>
      <c r="AC38" s="281" t="s">
        <v>542</v>
      </c>
      <c r="AD38" s="281" t="s">
        <v>542</v>
      </c>
      <c r="AE38" s="281" t="s">
        <v>542</v>
      </c>
      <c r="AF38" s="281" t="s">
        <v>542</v>
      </c>
      <c r="AG38" s="281" t="s">
        <v>542</v>
      </c>
      <c r="AH38" s="281" t="s">
        <v>542</v>
      </c>
      <c r="AI38" s="281" t="s">
        <v>542</v>
      </c>
      <c r="AJ38" s="281" t="s">
        <v>542</v>
      </c>
      <c r="AK38" s="281" t="s">
        <v>542</v>
      </c>
      <c r="AL38" s="281" t="s">
        <v>542</v>
      </c>
      <c r="AM38" s="281" t="s">
        <v>542</v>
      </c>
      <c r="AN38" s="281" t="s">
        <v>542</v>
      </c>
      <c r="AO38" s="281" t="s">
        <v>542</v>
      </c>
      <c r="AP38" s="281" t="s">
        <v>542</v>
      </c>
      <c r="AQ38" s="281" t="s">
        <v>542</v>
      </c>
      <c r="AR38" s="281" t="s">
        <v>542</v>
      </c>
      <c r="AS38" s="281" t="s">
        <v>542</v>
      </c>
      <c r="AT38" s="281" t="s">
        <v>542</v>
      </c>
      <c r="AU38" s="281" t="s">
        <v>542</v>
      </c>
      <c r="AV38" s="281" t="s">
        <v>542</v>
      </c>
      <c r="AW38" s="281" t="s">
        <v>542</v>
      </c>
      <c r="AX38" s="281" t="s">
        <v>542</v>
      </c>
      <c r="AY38" s="281" t="s">
        <v>542</v>
      </c>
      <c r="AZ38" s="281" t="s">
        <v>542</v>
      </c>
      <c r="BA38" s="281" t="s">
        <v>542</v>
      </c>
      <c r="BB38" s="281" t="s">
        <v>542</v>
      </c>
      <c r="BC38" s="281" t="s">
        <v>542</v>
      </c>
      <c r="BD38" s="281" t="s">
        <v>542</v>
      </c>
      <c r="BE38" s="281" t="s">
        <v>542</v>
      </c>
      <c r="BF38" s="281" t="s">
        <v>542</v>
      </c>
      <c r="BG38" s="281" t="s">
        <v>542</v>
      </c>
      <c r="BH38" s="281" t="s">
        <v>542</v>
      </c>
      <c r="BI38" s="281" t="s">
        <v>542</v>
      </c>
      <c r="BJ38" s="281" t="s">
        <v>542</v>
      </c>
      <c r="BK38" s="281" t="s">
        <v>542</v>
      </c>
      <c r="BL38" s="281" t="s">
        <v>542</v>
      </c>
      <c r="BM38" s="281" t="s">
        <v>542</v>
      </c>
      <c r="BN38" s="281" t="s">
        <v>542</v>
      </c>
      <c r="BO38" s="281" t="s">
        <v>542</v>
      </c>
      <c r="BP38" s="281" t="s">
        <v>542</v>
      </c>
      <c r="BQ38" s="281" t="s">
        <v>542</v>
      </c>
      <c r="BR38" s="281" t="s">
        <v>542</v>
      </c>
      <c r="BS38" s="281" t="s">
        <v>542</v>
      </c>
      <c r="BT38" s="281" t="s">
        <v>542</v>
      </c>
      <c r="BU38" s="281" t="s">
        <v>542</v>
      </c>
      <c r="BV38" s="281" t="s">
        <v>542</v>
      </c>
      <c r="BW38" s="281" t="s">
        <v>542</v>
      </c>
      <c r="BX38" s="281" t="s">
        <v>542</v>
      </c>
      <c r="BY38" s="281" t="s">
        <v>542</v>
      </c>
      <c r="BZ38" s="281" t="s">
        <v>542</v>
      </c>
      <c r="CA38" s="281" t="s">
        <v>543</v>
      </c>
      <c r="CB38" s="281" t="s">
        <v>543</v>
      </c>
      <c r="CC38" s="281" t="s">
        <v>543</v>
      </c>
      <c r="CD38" s="281" t="s">
        <v>543</v>
      </c>
      <c r="CE38" s="281" t="s">
        <v>543</v>
      </c>
      <c r="CF38" s="282" t="s">
        <v>543</v>
      </c>
    </row>
    <row r="39" spans="1:84" ht="26.25" customHeight="1" x14ac:dyDescent="0.35">
      <c r="A39" s="283"/>
      <c r="B39" s="231" t="s">
        <v>214</v>
      </c>
      <c r="C39" s="296"/>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v>13449.056853036578</v>
      </c>
      <c r="AI39" s="284">
        <v>12770.395205230066</v>
      </c>
      <c r="AJ39" s="284">
        <v>12303.10120208355</v>
      </c>
      <c r="AK39" s="284">
        <v>13050.910775130142</v>
      </c>
      <c r="AL39" s="284">
        <v>13544.195325199727</v>
      </c>
      <c r="AM39" s="284">
        <v>13900.670544975224</v>
      </c>
      <c r="AN39" s="284">
        <v>14941.330008866051</v>
      </c>
      <c r="AO39" s="284">
        <v>15846.35902994509</v>
      </c>
      <c r="AP39" s="284">
        <v>17251.447578398354</v>
      </c>
      <c r="AQ39" s="284">
        <v>18162.703854533753</v>
      </c>
      <c r="AR39" s="284">
        <v>18941.128653484033</v>
      </c>
      <c r="AS39" s="284">
        <v>19977.762866630343</v>
      </c>
      <c r="AT39" s="284">
        <v>21553.665647650454</v>
      </c>
      <c r="AU39" s="284">
        <v>25351.279772563932</v>
      </c>
      <c r="AV39" s="284">
        <v>29665.979291108095</v>
      </c>
      <c r="AW39" s="284">
        <v>34255.283203138519</v>
      </c>
      <c r="AX39" s="284">
        <v>37604.586988776042</v>
      </c>
      <c r="AY39" s="284">
        <v>39486.034346877546</v>
      </c>
      <c r="AZ39" s="284">
        <v>40669.625558902211</v>
      </c>
      <c r="BA39" s="284">
        <v>42083.458114054578</v>
      </c>
      <c r="BB39" s="284">
        <v>42880.700876497416</v>
      </c>
      <c r="BC39" s="284">
        <v>43168.020141952569</v>
      </c>
      <c r="BD39" s="284">
        <v>45041.961891406179</v>
      </c>
      <c r="BE39" s="284">
        <v>46873.498542437948</v>
      </c>
      <c r="BF39" s="284">
        <v>47725.429234732219</v>
      </c>
      <c r="BG39" s="284">
        <v>48237.737970680137</v>
      </c>
      <c r="BH39" s="284">
        <v>47780.574623417408</v>
      </c>
      <c r="BI39" s="284">
        <v>47870.636196747597</v>
      </c>
      <c r="BJ39" s="284">
        <v>48225.533041183393</v>
      </c>
      <c r="BK39" s="284">
        <v>49947.85554093543</v>
      </c>
      <c r="BL39" s="284">
        <v>51060.846369655257</v>
      </c>
      <c r="BM39" s="284">
        <v>54421.431527090623</v>
      </c>
      <c r="BN39" s="284">
        <v>55104.283517081218</v>
      </c>
      <c r="BO39" s="284">
        <v>56323.122714090052</v>
      </c>
      <c r="BP39" s="284">
        <v>57666.755692937142</v>
      </c>
      <c r="BQ39" s="284">
        <v>57740.137668145508</v>
      </c>
      <c r="BR39" s="284">
        <v>61238.818023763037</v>
      </c>
      <c r="BS39" s="284">
        <v>63904.236516952638</v>
      </c>
      <c r="BT39" s="284">
        <v>63962.423126838105</v>
      </c>
      <c r="BU39" s="284">
        <v>66157.481493209605</v>
      </c>
      <c r="BV39" s="284">
        <v>67878.423952670477</v>
      </c>
      <c r="BW39" s="284">
        <v>67431.04636538669</v>
      </c>
      <c r="BX39" s="284">
        <v>66024.898445256156</v>
      </c>
      <c r="BY39" s="284">
        <v>71129.28219854398</v>
      </c>
      <c r="BZ39" s="284">
        <v>71958.77972822843</v>
      </c>
      <c r="CA39" s="284">
        <v>78995.724088546951</v>
      </c>
      <c r="CB39" s="284">
        <v>87884.736818169738</v>
      </c>
      <c r="CC39" s="284">
        <v>91672.441938600052</v>
      </c>
      <c r="CD39" s="284">
        <v>95150.197093781579</v>
      </c>
      <c r="CE39" s="284">
        <v>98239.462392283705</v>
      </c>
      <c r="CF39" s="285">
        <v>101049.14973713491</v>
      </c>
    </row>
    <row r="40" spans="1:84" ht="24.75" customHeight="1" x14ac:dyDescent="0.35">
      <c r="A40" s="286"/>
      <c r="B40" s="222" t="s">
        <v>471</v>
      </c>
      <c r="AH40" s="220">
        <v>1280.2970303970176</v>
      </c>
      <c r="AI40" s="220">
        <v>1426.6240319382364</v>
      </c>
      <c r="AJ40" s="220">
        <v>1647.1931306780903</v>
      </c>
      <c r="AK40" s="220">
        <v>1946.9225874174308</v>
      </c>
      <c r="AL40" s="220">
        <v>2303.493664265502</v>
      </c>
      <c r="AM40" s="220">
        <v>2749.3679776542099</v>
      </c>
      <c r="AN40" s="220">
        <v>3030.0097894334604</v>
      </c>
      <c r="AO40" s="220">
        <v>3416.3338964055033</v>
      </c>
      <c r="AP40" s="220">
        <v>3831.4794219535715</v>
      </c>
      <c r="AQ40" s="220">
        <v>4182.2897369867551</v>
      </c>
      <c r="AR40" s="220">
        <v>4401.2001409238846</v>
      </c>
      <c r="AS40" s="220">
        <v>4677.0689922823449</v>
      </c>
      <c r="AT40" s="220">
        <v>5069.4407116221009</v>
      </c>
      <c r="AU40" s="220">
        <v>5842.373085066959</v>
      </c>
      <c r="AV40" s="220">
        <v>7383.8649325188444</v>
      </c>
      <c r="AW40" s="220">
        <v>9121.7286479358627</v>
      </c>
      <c r="AX40" s="220">
        <v>9994.0161628580063</v>
      </c>
      <c r="AY40" s="220">
        <v>11416.876892273827</v>
      </c>
      <c r="AZ40" s="220">
        <v>12690.982099027238</v>
      </c>
      <c r="BA40" s="220">
        <v>13768.801444570137</v>
      </c>
      <c r="BB40" s="220">
        <v>14530.743509600481</v>
      </c>
      <c r="BC40" s="220">
        <v>15212.214831628497</v>
      </c>
      <c r="BD40" s="220">
        <v>15974.493145894105</v>
      </c>
      <c r="BE40" s="220">
        <v>16939.823616893602</v>
      </c>
      <c r="BF40" s="220">
        <v>17584.297837606668</v>
      </c>
      <c r="BG40" s="220">
        <v>18422.482574682846</v>
      </c>
      <c r="BH40" s="220">
        <v>19041.612246016612</v>
      </c>
      <c r="BI40" s="220">
        <v>19779.731036922894</v>
      </c>
      <c r="BJ40" s="220">
        <v>20435.587758330548</v>
      </c>
      <c r="BK40" s="220">
        <v>21462.449850271336</v>
      </c>
      <c r="BL40" s="220">
        <v>22089.50758972011</v>
      </c>
      <c r="BM40" s="220">
        <v>23658.178310267602</v>
      </c>
      <c r="BN40" s="220">
        <v>23976.826574557141</v>
      </c>
      <c r="BO40" s="220">
        <v>24664.689685934416</v>
      </c>
      <c r="BP40" s="220">
        <v>25573.675283525583</v>
      </c>
      <c r="BQ40" s="220">
        <v>25598.347955086523</v>
      </c>
      <c r="BR40" s="220">
        <v>27261.167775992832</v>
      </c>
      <c r="BS40" s="220">
        <v>28294.766645623953</v>
      </c>
      <c r="BT40" s="220">
        <v>28212.73428003522</v>
      </c>
      <c r="BU40" s="220">
        <v>29520.402246516896</v>
      </c>
      <c r="BV40" s="220">
        <v>29992.779479402263</v>
      </c>
      <c r="BW40" s="220">
        <v>30758.080815949277</v>
      </c>
      <c r="BX40" s="220">
        <v>28257.888876504625</v>
      </c>
      <c r="BY40" s="220">
        <v>30004.055514276264</v>
      </c>
      <c r="BZ40" s="220">
        <v>31446.51194987262</v>
      </c>
      <c r="CA40" s="220">
        <v>35367.685655624133</v>
      </c>
      <c r="CB40" s="220">
        <v>40366.718038875842</v>
      </c>
      <c r="CC40" s="220">
        <v>42793.615359224401</v>
      </c>
      <c r="CD40" s="220">
        <v>44843.32935085144</v>
      </c>
      <c r="CE40" s="220">
        <v>46932.33721049859</v>
      </c>
      <c r="CF40" s="221">
        <v>48785.695398095158</v>
      </c>
    </row>
    <row r="41" spans="1:84" x14ac:dyDescent="0.35">
      <c r="A41" s="286"/>
      <c r="B41" s="287" t="s">
        <v>260</v>
      </c>
      <c r="AH41" s="220">
        <v>0</v>
      </c>
      <c r="AI41" s="220">
        <v>0</v>
      </c>
      <c r="AJ41" s="220">
        <v>0</v>
      </c>
      <c r="AK41" s="220">
        <v>0</v>
      </c>
      <c r="AL41" s="220">
        <v>0</v>
      </c>
      <c r="AM41" s="220">
        <v>0</v>
      </c>
      <c r="AN41" s="220">
        <v>0</v>
      </c>
      <c r="AO41" s="220">
        <v>0</v>
      </c>
      <c r="AP41" s="220">
        <v>0</v>
      </c>
      <c r="AQ41" s="220">
        <v>0</v>
      </c>
      <c r="AR41" s="220">
        <v>0</v>
      </c>
      <c r="AS41" s="220">
        <v>0</v>
      </c>
      <c r="AT41" s="220">
        <v>0</v>
      </c>
      <c r="AU41" s="220">
        <v>0</v>
      </c>
      <c r="AV41" s="220">
        <v>0</v>
      </c>
      <c r="AW41" s="220">
        <v>0</v>
      </c>
      <c r="AX41" s="220">
        <v>0</v>
      </c>
      <c r="AY41" s="220">
        <v>0</v>
      </c>
      <c r="AZ41" s="220">
        <v>0</v>
      </c>
      <c r="BA41" s="220">
        <v>0</v>
      </c>
      <c r="BB41" s="220">
        <v>0</v>
      </c>
      <c r="BC41" s="220">
        <v>0</v>
      </c>
      <c r="BD41" s="220">
        <v>0</v>
      </c>
      <c r="BE41" s="220">
        <v>0</v>
      </c>
      <c r="BF41" s="220">
        <v>0</v>
      </c>
      <c r="BG41" s="220">
        <v>0</v>
      </c>
      <c r="BH41" s="220">
        <v>0</v>
      </c>
      <c r="BI41" s="220">
        <v>0</v>
      </c>
      <c r="BJ41" s="220">
        <v>0</v>
      </c>
      <c r="BK41" s="220">
        <v>0</v>
      </c>
      <c r="BL41" s="220">
        <v>0</v>
      </c>
      <c r="BM41" s="220">
        <v>0</v>
      </c>
      <c r="BN41" s="220">
        <v>0</v>
      </c>
      <c r="BO41" s="220">
        <v>0</v>
      </c>
      <c r="BP41" s="220">
        <v>0</v>
      </c>
      <c r="BQ41" s="220">
        <v>6.3294967281892935</v>
      </c>
      <c r="BR41" s="220">
        <v>7.9198627593050945</v>
      </c>
      <c r="BS41" s="220">
        <v>9.029323222114007</v>
      </c>
      <c r="BT41" s="220">
        <v>9.3537936122989382</v>
      </c>
      <c r="BU41" s="220">
        <v>10.303332953990436</v>
      </c>
      <c r="BV41" s="220">
        <v>11.228468957113224</v>
      </c>
      <c r="BW41" s="220">
        <v>12.038658239436213</v>
      </c>
      <c r="BX41" s="220">
        <v>12.14440912751464</v>
      </c>
      <c r="BY41" s="220">
        <v>14.77762801458711</v>
      </c>
      <c r="BZ41" s="220">
        <v>17.814468047466129</v>
      </c>
      <c r="CA41" s="220">
        <v>19.371136100549084</v>
      </c>
      <c r="CB41" s="220">
        <v>24.064236642462049</v>
      </c>
      <c r="CC41" s="220">
        <v>26.890883365956238</v>
      </c>
      <c r="CD41" s="220">
        <v>29.613813061407544</v>
      </c>
      <c r="CE41" s="220">
        <v>32.376910549471354</v>
      </c>
      <c r="CF41" s="221">
        <v>35.058294586684219</v>
      </c>
    </row>
    <row r="42" spans="1:84" x14ac:dyDescent="0.35">
      <c r="A42" s="286"/>
      <c r="B42" s="287" t="s">
        <v>262</v>
      </c>
      <c r="AH42" s="220">
        <v>1000.4181446823208</v>
      </c>
      <c r="AI42" s="220">
        <v>1024.1122514985198</v>
      </c>
      <c r="AJ42" s="220">
        <v>1112.3901661722168</v>
      </c>
      <c r="AK42" s="220">
        <v>1277.3050772321117</v>
      </c>
      <c r="AL42" s="220">
        <v>1452.7510902957706</v>
      </c>
      <c r="AM42" s="220">
        <v>1703.3005618758873</v>
      </c>
      <c r="AN42" s="220">
        <v>1872.6240758730398</v>
      </c>
      <c r="AO42" s="220">
        <v>2115.1670152835518</v>
      </c>
      <c r="AP42" s="220">
        <v>2308.3700461731105</v>
      </c>
      <c r="AQ42" s="220">
        <v>2512.7922376005595</v>
      </c>
      <c r="AR42" s="220">
        <v>2630.7128227440485</v>
      </c>
      <c r="AS42" s="220">
        <v>2810.3929658738466</v>
      </c>
      <c r="AT42" s="220">
        <v>3092.797753389842</v>
      </c>
      <c r="AU42" s="220">
        <v>3601.164426408171</v>
      </c>
      <c r="AV42" s="220">
        <v>3190.7396933834048</v>
      </c>
      <c r="AW42" s="220">
        <v>3585.5418165853803</v>
      </c>
      <c r="AX42" s="220">
        <v>3855.7401715960873</v>
      </c>
      <c r="AY42" s="220">
        <v>4177.8996548846007</v>
      </c>
      <c r="AZ42" s="220">
        <v>4407.1152919883443</v>
      </c>
      <c r="BA42" s="220">
        <v>4644.3055035331336</v>
      </c>
      <c r="BB42" s="220">
        <v>4870.1229819734244</v>
      </c>
      <c r="BC42" s="220">
        <v>5062.1393952466669</v>
      </c>
      <c r="BD42" s="220">
        <v>5245.8961189972533</v>
      </c>
      <c r="BE42" s="220">
        <v>5453.9333504044653</v>
      </c>
      <c r="BF42" s="220">
        <v>5548.1761372119654</v>
      </c>
      <c r="BG42" s="220">
        <v>5769.2349194582221</v>
      </c>
      <c r="BH42" s="220">
        <v>5951.8841221228477</v>
      </c>
      <c r="BI42" s="220">
        <v>6188.4629055828909</v>
      </c>
      <c r="BJ42" s="220">
        <v>6373.2797966582839</v>
      </c>
      <c r="BK42" s="220">
        <v>6665.1782940127605</v>
      </c>
      <c r="BL42" s="220">
        <v>6853.8294372438168</v>
      </c>
      <c r="BM42" s="220">
        <v>7292.8332734939167</v>
      </c>
      <c r="BN42" s="220">
        <v>7328.2351185892212</v>
      </c>
      <c r="BO42" s="220">
        <v>7355.1573691586846</v>
      </c>
      <c r="BP42" s="220">
        <v>7406.8297810311651</v>
      </c>
      <c r="BQ42" s="220">
        <v>7113.7403322633891</v>
      </c>
      <c r="BR42" s="220">
        <v>7109.1462699512058</v>
      </c>
      <c r="BS42" s="220">
        <v>7146.5907336358114</v>
      </c>
      <c r="BT42" s="220">
        <v>6979.0252607454286</v>
      </c>
      <c r="BU42" s="220">
        <v>6929.7607954956293</v>
      </c>
      <c r="BV42" s="220">
        <v>6966.0852179081767</v>
      </c>
      <c r="BW42" s="220">
        <v>7084.7179827031914</v>
      </c>
      <c r="BX42" s="220">
        <v>6069.6734162134589</v>
      </c>
      <c r="BY42" s="220">
        <v>6085.0038017856523</v>
      </c>
      <c r="BZ42" s="220">
        <v>6087.5370226562181</v>
      </c>
      <c r="CA42" s="220">
        <v>6755.5519978217317</v>
      </c>
      <c r="CB42" s="220">
        <v>7660.9003532108645</v>
      </c>
      <c r="CC42" s="220">
        <v>7912.1206096553824</v>
      </c>
      <c r="CD42" s="220">
        <v>7947.0365653171639</v>
      </c>
      <c r="CE42" s="220">
        <v>7992.0297258785276</v>
      </c>
      <c r="CF42" s="221">
        <v>8173.6358924083961</v>
      </c>
    </row>
    <row r="43" spans="1:84" x14ac:dyDescent="0.35">
      <c r="A43" s="286"/>
      <c r="B43" s="287" t="s">
        <v>272</v>
      </c>
      <c r="AH43" s="220">
        <v>0</v>
      </c>
      <c r="AI43" s="220">
        <v>0</v>
      </c>
      <c r="AJ43" s="220">
        <v>0</v>
      </c>
      <c r="AK43" s="220">
        <v>0</v>
      </c>
      <c r="AL43" s="220">
        <v>0</v>
      </c>
      <c r="AM43" s="220">
        <v>0</v>
      </c>
      <c r="AN43" s="220">
        <v>0</v>
      </c>
      <c r="AO43" s="220">
        <v>0</v>
      </c>
      <c r="AP43" s="220">
        <v>0</v>
      </c>
      <c r="AQ43" s="220">
        <v>0</v>
      </c>
      <c r="AR43" s="220">
        <v>0</v>
      </c>
      <c r="AS43" s="220">
        <v>0</v>
      </c>
      <c r="AT43" s="220">
        <v>0</v>
      </c>
      <c r="AU43" s="220">
        <v>0</v>
      </c>
      <c r="AV43" s="220">
        <v>4052.8371477110109</v>
      </c>
      <c r="AW43" s="220">
        <v>5536.1868313504829</v>
      </c>
      <c r="AX43" s="220">
        <v>6138.2759912619194</v>
      </c>
      <c r="AY43" s="220">
        <v>7238.9772373892256</v>
      </c>
      <c r="AZ43" s="220">
        <v>8283.866807038894</v>
      </c>
      <c r="BA43" s="220">
        <v>9124.4959410370029</v>
      </c>
      <c r="BB43" s="220">
        <v>9660.6205276270575</v>
      </c>
      <c r="BC43" s="220">
        <v>10150.075436381829</v>
      </c>
      <c r="BD43" s="220">
        <v>10728.597026896849</v>
      </c>
      <c r="BE43" s="220">
        <v>11485.890266489134</v>
      </c>
      <c r="BF43" s="220">
        <v>12036.1217003947</v>
      </c>
      <c r="BG43" s="220">
        <v>12653.247655224626</v>
      </c>
      <c r="BH43" s="220">
        <v>13089.728123893765</v>
      </c>
      <c r="BI43" s="220">
        <v>13591.268131340006</v>
      </c>
      <c r="BJ43" s="220">
        <v>14062.307961672263</v>
      </c>
      <c r="BK43" s="220">
        <v>14797.271556258578</v>
      </c>
      <c r="BL43" s="220">
        <v>15235.67815247629</v>
      </c>
      <c r="BM43" s="220">
        <v>16365.345036773686</v>
      </c>
      <c r="BN43" s="220">
        <v>16648.591455967919</v>
      </c>
      <c r="BO43" s="220">
        <v>17309.532316775727</v>
      </c>
      <c r="BP43" s="220">
        <v>18166.84550249442</v>
      </c>
      <c r="BQ43" s="220">
        <v>18265.220520296371</v>
      </c>
      <c r="BR43" s="220">
        <v>18092.576948880178</v>
      </c>
      <c r="BS43" s="220">
        <v>17227.612850353369</v>
      </c>
      <c r="BT43" s="220">
        <v>14655.699019698885</v>
      </c>
      <c r="BU43" s="220">
        <v>11755.216677209821</v>
      </c>
      <c r="BV43" s="220">
        <v>9973.9978360619261</v>
      </c>
      <c r="BW43" s="220">
        <v>8673.0829059391672</v>
      </c>
      <c r="BX43" s="220">
        <v>6610.0836685610639</v>
      </c>
      <c r="BY43" s="220">
        <v>6530.3991921708466</v>
      </c>
      <c r="BZ43" s="220">
        <v>6416.9424489796247</v>
      </c>
      <c r="CA43" s="220">
        <v>6817.6995311851388</v>
      </c>
      <c r="CB43" s="220">
        <v>7309.5511056801897</v>
      </c>
      <c r="CC43" s="220">
        <v>7444.059637747434</v>
      </c>
      <c r="CD43" s="220">
        <v>7567.6902076351171</v>
      </c>
      <c r="CE43" s="220">
        <v>7689.173363514059</v>
      </c>
      <c r="CF43" s="221">
        <v>7627.3141337750621</v>
      </c>
    </row>
    <row r="44" spans="1:84" x14ac:dyDescent="0.35">
      <c r="A44" s="286"/>
      <c r="B44" s="287" t="s">
        <v>296</v>
      </c>
      <c r="AH44" s="220">
        <v>279.87888571469688</v>
      </c>
      <c r="AI44" s="220">
        <v>402.51178043971669</v>
      </c>
      <c r="AJ44" s="220">
        <v>534.80296450587355</v>
      </c>
      <c r="AK44" s="220">
        <v>669.61751018531913</v>
      </c>
      <c r="AL44" s="220">
        <v>850.74257396973167</v>
      </c>
      <c r="AM44" s="220">
        <v>1046.0674157783226</v>
      </c>
      <c r="AN44" s="220">
        <v>1157.3857135604205</v>
      </c>
      <c r="AO44" s="220">
        <v>1301.1668811219515</v>
      </c>
      <c r="AP44" s="220">
        <v>1523.1093757804606</v>
      </c>
      <c r="AQ44" s="220">
        <v>1669.4974993861952</v>
      </c>
      <c r="AR44" s="220">
        <v>1770.4873181798359</v>
      </c>
      <c r="AS44" s="220">
        <v>1866.676026408499</v>
      </c>
      <c r="AT44" s="220">
        <v>1976.6429582322589</v>
      </c>
      <c r="AU44" s="220">
        <v>2241.208658658788</v>
      </c>
      <c r="AV44" s="220">
        <v>140.28809142442896</v>
      </c>
      <c r="AW44" s="220">
        <v>0</v>
      </c>
      <c r="AX44" s="220">
        <v>0</v>
      </c>
      <c r="AY44" s="220">
        <v>0</v>
      </c>
      <c r="AZ44" s="220">
        <v>0</v>
      </c>
      <c r="BA44" s="220">
        <v>0</v>
      </c>
      <c r="BB44" s="220">
        <v>0</v>
      </c>
      <c r="BC44" s="220">
        <v>0</v>
      </c>
      <c r="BD44" s="220">
        <v>0</v>
      </c>
      <c r="BE44" s="220">
        <v>0</v>
      </c>
      <c r="BF44" s="220">
        <v>0</v>
      </c>
      <c r="BG44" s="220">
        <v>0</v>
      </c>
      <c r="BH44" s="220">
        <v>0</v>
      </c>
      <c r="BI44" s="220">
        <v>0</v>
      </c>
      <c r="BJ44" s="220">
        <v>0</v>
      </c>
      <c r="BK44" s="220">
        <v>0</v>
      </c>
      <c r="BL44" s="220">
        <v>0</v>
      </c>
      <c r="BM44" s="220">
        <v>0</v>
      </c>
      <c r="BN44" s="220">
        <v>0</v>
      </c>
      <c r="BO44" s="220">
        <v>0</v>
      </c>
      <c r="BP44" s="220">
        <v>0</v>
      </c>
      <c r="BQ44" s="220">
        <v>0</v>
      </c>
      <c r="BR44" s="220">
        <v>0</v>
      </c>
      <c r="BS44" s="220">
        <v>0</v>
      </c>
      <c r="BT44" s="220">
        <v>0</v>
      </c>
      <c r="BU44" s="220">
        <v>0</v>
      </c>
      <c r="BV44" s="220">
        <v>0</v>
      </c>
      <c r="BW44" s="220">
        <v>0</v>
      </c>
      <c r="BX44" s="220">
        <v>0</v>
      </c>
      <c r="BY44" s="220">
        <v>0</v>
      </c>
      <c r="BZ44" s="220">
        <v>0</v>
      </c>
      <c r="CA44" s="220">
        <v>0</v>
      </c>
      <c r="CB44" s="220">
        <v>0</v>
      </c>
      <c r="CC44" s="220">
        <v>0</v>
      </c>
      <c r="CD44" s="220">
        <v>0</v>
      </c>
      <c r="CE44" s="220">
        <v>0</v>
      </c>
      <c r="CF44" s="221">
        <v>0</v>
      </c>
    </row>
    <row r="45" spans="1:84" x14ac:dyDescent="0.35">
      <c r="A45" s="286"/>
      <c r="B45" s="287" t="s">
        <v>303</v>
      </c>
      <c r="AH45" s="220">
        <v>0</v>
      </c>
      <c r="AI45" s="220">
        <v>0</v>
      </c>
      <c r="AJ45" s="220">
        <v>0</v>
      </c>
      <c r="AK45" s="220">
        <v>0</v>
      </c>
      <c r="AL45" s="220">
        <v>0</v>
      </c>
      <c r="AM45" s="220">
        <v>0</v>
      </c>
      <c r="AN45" s="220">
        <v>0</v>
      </c>
      <c r="AO45" s="220">
        <v>0</v>
      </c>
      <c r="AP45" s="220">
        <v>0</v>
      </c>
      <c r="AQ45" s="220">
        <v>0</v>
      </c>
      <c r="AR45" s="220">
        <v>0</v>
      </c>
      <c r="AS45" s="220">
        <v>0</v>
      </c>
      <c r="AT45" s="220">
        <v>0</v>
      </c>
      <c r="AU45" s="220">
        <v>0</v>
      </c>
      <c r="AV45" s="220">
        <v>0</v>
      </c>
      <c r="AW45" s="220">
        <v>0</v>
      </c>
      <c r="AX45" s="220">
        <v>0</v>
      </c>
      <c r="AY45" s="220">
        <v>0</v>
      </c>
      <c r="AZ45" s="220">
        <v>0</v>
      </c>
      <c r="BA45" s="220">
        <v>0</v>
      </c>
      <c r="BB45" s="220">
        <v>0</v>
      </c>
      <c r="BC45" s="220">
        <v>0</v>
      </c>
      <c r="BD45" s="220">
        <v>0</v>
      </c>
      <c r="BE45" s="220">
        <v>0</v>
      </c>
      <c r="BF45" s="220">
        <v>0</v>
      </c>
      <c r="BG45" s="220">
        <v>0</v>
      </c>
      <c r="BH45" s="220">
        <v>0</v>
      </c>
      <c r="BI45" s="220">
        <v>0</v>
      </c>
      <c r="BJ45" s="220">
        <v>0</v>
      </c>
      <c r="BK45" s="220">
        <v>0</v>
      </c>
      <c r="BL45" s="220">
        <v>0</v>
      </c>
      <c r="BM45" s="220">
        <v>0</v>
      </c>
      <c r="BN45" s="220">
        <v>0</v>
      </c>
      <c r="BO45" s="220">
        <v>0</v>
      </c>
      <c r="BP45" s="220">
        <v>0</v>
      </c>
      <c r="BQ45" s="220">
        <v>213.05760579857204</v>
      </c>
      <c r="BR45" s="220">
        <v>2051.5246944021437</v>
      </c>
      <c r="BS45" s="220">
        <v>3911.5337384126583</v>
      </c>
      <c r="BT45" s="220">
        <v>6568.6562059786074</v>
      </c>
      <c r="BU45" s="220">
        <v>10825.121440857458</v>
      </c>
      <c r="BV45" s="220">
        <v>13041.467956475046</v>
      </c>
      <c r="BW45" s="220">
        <v>14988.241269067485</v>
      </c>
      <c r="BX45" s="220">
        <v>15565.987382602589</v>
      </c>
      <c r="BY45" s="220">
        <v>17373.874892305179</v>
      </c>
      <c r="BZ45" s="220">
        <v>18924.21801018931</v>
      </c>
      <c r="CA45" s="220">
        <v>21775.062990516719</v>
      </c>
      <c r="CB45" s="220">
        <v>25372.202343342331</v>
      </c>
      <c r="CC45" s="220">
        <v>27410.544228455634</v>
      </c>
      <c r="CD45" s="220">
        <v>29298.988764837755</v>
      </c>
      <c r="CE45" s="220">
        <v>31218.757210556527</v>
      </c>
      <c r="CF45" s="221">
        <v>32949.687077325012</v>
      </c>
    </row>
    <row r="46" spans="1:84" ht="24.75" customHeight="1" x14ac:dyDescent="0.35">
      <c r="A46" s="286"/>
      <c r="B46" s="222" t="s">
        <v>472</v>
      </c>
      <c r="AH46" s="220">
        <v>10331.699291808491</v>
      </c>
      <c r="AI46" s="220">
        <v>9583.8564431279374</v>
      </c>
      <c r="AJ46" s="220">
        <v>8916.2350242419234</v>
      </c>
      <c r="AK46" s="220">
        <v>9204.3377989635192</v>
      </c>
      <c r="AL46" s="220">
        <v>9228.3940227225121</v>
      </c>
      <c r="AM46" s="220">
        <v>9029.2134835602592</v>
      </c>
      <c r="AN46" s="220">
        <v>9785.7612298226559</v>
      </c>
      <c r="AO46" s="220">
        <v>10245.918355374988</v>
      </c>
      <c r="AP46" s="220">
        <v>10895.382161528943</v>
      </c>
      <c r="AQ46" s="220">
        <v>11322.527549432987</v>
      </c>
      <c r="AR46" s="220">
        <v>12163.133048779449</v>
      </c>
      <c r="AS46" s="220">
        <v>12828.585738680162</v>
      </c>
      <c r="AT46" s="220">
        <v>13781.079117489495</v>
      </c>
      <c r="AU46" s="220">
        <v>16365.951142451198</v>
      </c>
      <c r="AV46" s="220">
        <v>18716.958150873295</v>
      </c>
      <c r="AW46" s="220">
        <v>20956.688034186587</v>
      </c>
      <c r="AX46" s="220">
        <v>22750.242573647996</v>
      </c>
      <c r="AY46" s="220">
        <v>22750.834121290831</v>
      </c>
      <c r="AZ46" s="220">
        <v>22238.058666710345</v>
      </c>
      <c r="BA46" s="220">
        <v>22270.74216347246</v>
      </c>
      <c r="BB46" s="220">
        <v>21957.212439692266</v>
      </c>
      <c r="BC46" s="220">
        <v>21245.746340297996</v>
      </c>
      <c r="BD46" s="220">
        <v>21622.487158654105</v>
      </c>
      <c r="BE46" s="220">
        <v>21920.23190082578</v>
      </c>
      <c r="BF46" s="220">
        <v>21315.224044559378</v>
      </c>
      <c r="BG46" s="220">
        <v>21136.071026614722</v>
      </c>
      <c r="BH46" s="220">
        <v>19923.512362029065</v>
      </c>
      <c r="BI46" s="220">
        <v>19054.126055433033</v>
      </c>
      <c r="BJ46" s="220">
        <v>18498.861485530582</v>
      </c>
      <c r="BK46" s="220">
        <v>18914.101834296711</v>
      </c>
      <c r="BL46" s="220">
        <v>18281.322579669548</v>
      </c>
      <c r="BM46" s="220">
        <v>18948.442858315288</v>
      </c>
      <c r="BN46" s="220">
        <v>18659.392723741526</v>
      </c>
      <c r="BO46" s="220">
        <v>18475.765645522719</v>
      </c>
      <c r="BP46" s="220">
        <v>18169.046579439128</v>
      </c>
      <c r="BQ46" s="220">
        <v>17883.484741540291</v>
      </c>
      <c r="BR46" s="220">
        <v>18718.388147093148</v>
      </c>
      <c r="BS46" s="220">
        <v>19597.322708899534</v>
      </c>
      <c r="BT46" s="220">
        <v>19663.83451062745</v>
      </c>
      <c r="BU46" s="220">
        <v>20241.519285692284</v>
      </c>
      <c r="BV46" s="220">
        <v>20743.870429907853</v>
      </c>
      <c r="BW46" s="220">
        <v>16722.714666321845</v>
      </c>
      <c r="BX46" s="220">
        <v>15357.786677729615</v>
      </c>
      <c r="BY46" s="220">
        <v>14620.474168307637</v>
      </c>
      <c r="BZ46" s="220">
        <v>13059.299970735492</v>
      </c>
      <c r="CA46" s="220">
        <v>12902.61179042836</v>
      </c>
      <c r="CB46" s="220">
        <v>13028.210517172518</v>
      </c>
      <c r="CC46" s="220">
        <v>11661.06216023114</v>
      </c>
      <c r="CD46" s="220">
        <v>11025.092375737413</v>
      </c>
      <c r="CE46" s="220">
        <v>10482.079798895184</v>
      </c>
      <c r="CF46" s="221">
        <v>8647.4334553840981</v>
      </c>
    </row>
    <row r="47" spans="1:84" x14ac:dyDescent="0.35">
      <c r="A47" s="286"/>
      <c r="B47" s="287" t="s">
        <v>494</v>
      </c>
      <c r="AH47" s="220">
        <v>0</v>
      </c>
      <c r="AI47" s="220">
        <v>0</v>
      </c>
      <c r="AJ47" s="220">
        <v>0</v>
      </c>
      <c r="AK47" s="220">
        <v>0</v>
      </c>
      <c r="AL47" s="220">
        <v>0</v>
      </c>
      <c r="AM47" s="220">
        <v>0</v>
      </c>
      <c r="AN47" s="220">
        <v>0</v>
      </c>
      <c r="AO47" s="220">
        <v>0</v>
      </c>
      <c r="AP47" s="220">
        <v>0</v>
      </c>
      <c r="AQ47" s="220">
        <v>0</v>
      </c>
      <c r="AR47" s="220">
        <v>0</v>
      </c>
      <c r="AS47" s="220">
        <v>0</v>
      </c>
      <c r="AT47" s="220">
        <v>0</v>
      </c>
      <c r="AU47" s="220">
        <v>0</v>
      </c>
      <c r="AV47" s="220">
        <v>0</v>
      </c>
      <c r="AW47" s="220">
        <v>0</v>
      </c>
      <c r="AX47" s="220">
        <v>0</v>
      </c>
      <c r="AY47" s="220">
        <v>0</v>
      </c>
      <c r="AZ47" s="220">
        <v>0</v>
      </c>
      <c r="BA47" s="220">
        <v>0</v>
      </c>
      <c r="BB47" s="220">
        <v>0</v>
      </c>
      <c r="BC47" s="220">
        <v>0</v>
      </c>
      <c r="BD47" s="220">
        <v>0</v>
      </c>
      <c r="BE47" s="220">
        <v>0</v>
      </c>
      <c r="BF47" s="220">
        <v>0</v>
      </c>
      <c r="BG47" s="220">
        <v>0</v>
      </c>
      <c r="BH47" s="220">
        <v>0</v>
      </c>
      <c r="BI47" s="220">
        <v>0</v>
      </c>
      <c r="BJ47" s="220">
        <v>0</v>
      </c>
      <c r="BK47" s="220">
        <v>0</v>
      </c>
      <c r="BL47" s="220">
        <v>184.10992004474167</v>
      </c>
      <c r="BM47" s="220">
        <v>1810.1199463833352</v>
      </c>
      <c r="BN47" s="220">
        <v>3128.4559059769945</v>
      </c>
      <c r="BO47" s="220">
        <v>4895.8413506754923</v>
      </c>
      <c r="BP47" s="220">
        <v>9170.7791421910388</v>
      </c>
      <c r="BQ47" s="220">
        <v>13851.303769728704</v>
      </c>
      <c r="BR47" s="220">
        <v>16830.834261797681</v>
      </c>
      <c r="BS47" s="220">
        <v>18600.39653082623</v>
      </c>
      <c r="BT47" s="220">
        <v>19219.479848944491</v>
      </c>
      <c r="BU47" s="220">
        <v>20044.045371751174</v>
      </c>
      <c r="BV47" s="220">
        <v>20620.754859732289</v>
      </c>
      <c r="BW47" s="220">
        <v>16608.382883855516</v>
      </c>
      <c r="BX47" s="220">
        <v>15269.22607024143</v>
      </c>
      <c r="BY47" s="220">
        <v>14547.967248705574</v>
      </c>
      <c r="BZ47" s="220">
        <v>12982.671740152051</v>
      </c>
      <c r="CA47" s="220">
        <v>12844.334868397729</v>
      </c>
      <c r="CB47" s="220">
        <v>12973.636236774073</v>
      </c>
      <c r="CC47" s="220">
        <v>11613.363542035155</v>
      </c>
      <c r="CD47" s="220">
        <v>10984.438800926657</v>
      </c>
      <c r="CE47" s="220">
        <v>10448.458811332792</v>
      </c>
      <c r="CF47" s="221">
        <v>8620.9132745775605</v>
      </c>
    </row>
    <row r="48" spans="1:84" x14ac:dyDescent="0.35">
      <c r="A48" s="286"/>
      <c r="B48" s="287" t="s">
        <v>286</v>
      </c>
      <c r="AH48" s="220">
        <v>0</v>
      </c>
      <c r="AI48" s="220">
        <v>0</v>
      </c>
      <c r="AJ48" s="220">
        <v>0</v>
      </c>
      <c r="AK48" s="220">
        <v>0</v>
      </c>
      <c r="AL48" s="220">
        <v>0</v>
      </c>
      <c r="AM48" s="220">
        <v>0</v>
      </c>
      <c r="AN48" s="220">
        <v>0</v>
      </c>
      <c r="AO48" s="220">
        <v>0</v>
      </c>
      <c r="AP48" s="220">
        <v>0</v>
      </c>
      <c r="AQ48" s="220">
        <v>0</v>
      </c>
      <c r="AR48" s="220">
        <v>0</v>
      </c>
      <c r="AS48" s="220">
        <v>0</v>
      </c>
      <c r="AT48" s="220">
        <v>0</v>
      </c>
      <c r="AU48" s="220">
        <v>0</v>
      </c>
      <c r="AV48" s="220">
        <v>0</v>
      </c>
      <c r="AW48" s="220">
        <v>0</v>
      </c>
      <c r="AX48" s="220">
        <v>0</v>
      </c>
      <c r="AY48" s="220">
        <v>14514.825430030243</v>
      </c>
      <c r="AZ48" s="220">
        <v>14110.810759973348</v>
      </c>
      <c r="BA48" s="220">
        <v>13653.884241263084</v>
      </c>
      <c r="BB48" s="220">
        <v>13175.968056368694</v>
      </c>
      <c r="BC48" s="220">
        <v>12176.590715933758</v>
      </c>
      <c r="BD48" s="220">
        <v>12011.248656188762</v>
      </c>
      <c r="BE48" s="220">
        <v>11780.863079023949</v>
      </c>
      <c r="BF48" s="220">
        <v>11534.305411739862</v>
      </c>
      <c r="BG48" s="220">
        <v>11221.448801628419</v>
      </c>
      <c r="BH48" s="220">
        <v>10793.707489753531</v>
      </c>
      <c r="BI48" s="220">
        <v>10487.099064725278</v>
      </c>
      <c r="BJ48" s="220">
        <v>10085.307743744132</v>
      </c>
      <c r="BK48" s="220">
        <v>9983.2919468616001</v>
      </c>
      <c r="BL48" s="220">
        <v>9431.9598922609093</v>
      </c>
      <c r="BM48" s="220">
        <v>8724.0322264618699</v>
      </c>
      <c r="BN48" s="220">
        <v>7788.430410490977</v>
      </c>
      <c r="BO48" s="220">
        <v>6798.4388449187336</v>
      </c>
      <c r="BP48" s="220">
        <v>4431.2073930452616</v>
      </c>
      <c r="BQ48" s="220">
        <v>1575.0850650684454</v>
      </c>
      <c r="BR48" s="220">
        <v>320.63052826397046</v>
      </c>
      <c r="BS48" s="220">
        <v>81.999311288051672</v>
      </c>
      <c r="BT48" s="220">
        <v>19.181723345872026</v>
      </c>
      <c r="BU48" s="220">
        <v>11.303880636637322</v>
      </c>
      <c r="BV48" s="220">
        <v>0</v>
      </c>
      <c r="BW48" s="220">
        <v>5.8737871562077659</v>
      </c>
      <c r="BX48" s="220">
        <v>5.342819472118312</v>
      </c>
      <c r="BY48" s="220">
        <v>0</v>
      </c>
      <c r="BZ48" s="220">
        <v>12.908169165371811</v>
      </c>
      <c r="CA48" s="220">
        <v>1.165425605923778</v>
      </c>
      <c r="CB48" s="220">
        <v>1.6331278518065846</v>
      </c>
      <c r="CC48" s="220">
        <v>1.6458427584122619</v>
      </c>
      <c r="CD48" s="220">
        <v>1.6444944817264606</v>
      </c>
      <c r="CE48" s="220">
        <v>1.6426905763159827</v>
      </c>
      <c r="CF48" s="221">
        <v>1.6380375214131482</v>
      </c>
    </row>
    <row r="49" spans="1:84" x14ac:dyDescent="0.35">
      <c r="A49" s="286"/>
      <c r="B49" s="287" t="s">
        <v>474</v>
      </c>
      <c r="AH49" s="220">
        <v>774.13308814703385</v>
      </c>
      <c r="AI49" s="220">
        <v>743.88253093922322</v>
      </c>
      <c r="AJ49" s="220">
        <v>735.88887916008196</v>
      </c>
      <c r="AK49" s="220">
        <v>766.38304633926703</v>
      </c>
      <c r="AL49" s="220">
        <v>933.6539265176292</v>
      </c>
      <c r="AM49" s="220">
        <v>1049.5084270144355</v>
      </c>
      <c r="AN49" s="220">
        <v>1147.6324631652483</v>
      </c>
      <c r="AO49" s="220">
        <v>1332.0002195371637</v>
      </c>
      <c r="AP49" s="220">
        <v>1597.190571100522</v>
      </c>
      <c r="AQ49" s="220">
        <v>1643.6747254205591</v>
      </c>
      <c r="AR49" s="220">
        <v>2023.893460530745</v>
      </c>
      <c r="AS49" s="220">
        <v>2188.1013176371457</v>
      </c>
      <c r="AT49" s="220">
        <v>2421.3897498393876</v>
      </c>
      <c r="AU49" s="220">
        <v>2952.741193869394</v>
      </c>
      <c r="AV49" s="220">
        <v>3900.4287665806355</v>
      </c>
      <c r="AW49" s="220">
        <v>4708.9341419882285</v>
      </c>
      <c r="AX49" s="220">
        <v>5418.1632038516727</v>
      </c>
      <c r="AY49" s="220">
        <v>6135.0040188637777</v>
      </c>
      <c r="AZ49" s="220">
        <v>6459.0240052535255</v>
      </c>
      <c r="BA49" s="220">
        <v>6776.9558542383338</v>
      </c>
      <c r="BB49" s="220">
        <v>6992.6895715944138</v>
      </c>
      <c r="BC49" s="220">
        <v>7264.6654497245463</v>
      </c>
      <c r="BD49" s="220">
        <v>7810.828363233828</v>
      </c>
      <c r="BE49" s="220">
        <v>8324.5777344253074</v>
      </c>
      <c r="BF49" s="220">
        <v>8146.4353832668503</v>
      </c>
      <c r="BG49" s="220">
        <v>8352.5162488080114</v>
      </c>
      <c r="BH49" s="220">
        <v>7641.82169036714</v>
      </c>
      <c r="BI49" s="220">
        <v>7147.371721694356</v>
      </c>
      <c r="BJ49" s="220">
        <v>7025.8209030887319</v>
      </c>
      <c r="BK49" s="220">
        <v>7583.6100965251635</v>
      </c>
      <c r="BL49" s="220">
        <v>7380.659247989538</v>
      </c>
      <c r="BM49" s="220">
        <v>7119.5425426423681</v>
      </c>
      <c r="BN49" s="220">
        <v>6497.3410385089055</v>
      </c>
      <c r="BO49" s="220">
        <v>5568.3238446013347</v>
      </c>
      <c r="BP49" s="220">
        <v>3367.4056590768064</v>
      </c>
      <c r="BQ49" s="220">
        <v>1316.0895486845172</v>
      </c>
      <c r="BR49" s="220">
        <v>602.9564939827319</v>
      </c>
      <c r="BS49" s="220">
        <v>303.58515047852092</v>
      </c>
      <c r="BT49" s="220">
        <v>126.94554528976128</v>
      </c>
      <c r="BU49" s="220">
        <v>36.295830540304408</v>
      </c>
      <c r="BV49" s="220">
        <v>3.8638344145384109</v>
      </c>
      <c r="BW49" s="220">
        <v>1.7256841332288408</v>
      </c>
      <c r="BX49" s="220">
        <v>1.2855898909343857</v>
      </c>
      <c r="BY49" s="220">
        <v>0.97035586656384998</v>
      </c>
      <c r="BZ49" s="220">
        <v>1.0083072666172048</v>
      </c>
      <c r="CA49" s="220">
        <v>0.65097708527472586</v>
      </c>
      <c r="CB49" s="220">
        <v>0.19978703634892778</v>
      </c>
      <c r="CC49" s="220">
        <v>0</v>
      </c>
      <c r="CD49" s="220">
        <v>0</v>
      </c>
      <c r="CE49" s="220">
        <v>0</v>
      </c>
      <c r="CF49" s="221">
        <v>0</v>
      </c>
    </row>
    <row r="50" spans="1:84" x14ac:dyDescent="0.35">
      <c r="A50" s="286"/>
      <c r="B50" s="287" t="s">
        <v>289</v>
      </c>
      <c r="AH50" s="220">
        <v>5002.0907234116039</v>
      </c>
      <c r="AI50" s="220">
        <v>5069.6103992090902</v>
      </c>
      <c r="AJ50" s="220">
        <v>4920.1872734540357</v>
      </c>
      <c r="AK50" s="220">
        <v>5302.7513812363422</v>
      </c>
      <c r="AL50" s="220">
        <v>5742.5123742956885</v>
      </c>
      <c r="AM50" s="220">
        <v>6441.5730340033551</v>
      </c>
      <c r="AN50" s="220">
        <v>6963.8207821528667</v>
      </c>
      <c r="AO50" s="220">
        <v>7242.7511937333275</v>
      </c>
      <c r="AP50" s="220">
        <v>7923.2446052880841</v>
      </c>
      <c r="AQ50" s="220">
        <v>8311.9118795775394</v>
      </c>
      <c r="AR50" s="220">
        <v>8806.9723934995363</v>
      </c>
      <c r="AS50" s="220">
        <v>9307.0380120777263</v>
      </c>
      <c r="AT50" s="220">
        <v>9916.1768182607393</v>
      </c>
      <c r="AU50" s="220">
        <v>11577.56947404765</v>
      </c>
      <c r="AV50" s="220">
        <v>12754.139162620666</v>
      </c>
      <c r="AW50" s="220">
        <v>14114.476920653255</v>
      </c>
      <c r="AX50" s="220">
        <v>15136.937461764484</v>
      </c>
      <c r="AY50" s="220">
        <v>516.010580109275</v>
      </c>
      <c r="AZ50" s="220">
        <v>0</v>
      </c>
      <c r="BA50" s="220">
        <v>0</v>
      </c>
      <c r="BB50" s="220">
        <v>0</v>
      </c>
      <c r="BC50" s="220">
        <v>0</v>
      </c>
      <c r="BD50" s="220">
        <v>0</v>
      </c>
      <c r="BE50" s="220">
        <v>0</v>
      </c>
      <c r="BF50" s="220">
        <v>0</v>
      </c>
      <c r="BG50" s="220">
        <v>0</v>
      </c>
      <c r="BH50" s="220">
        <v>0</v>
      </c>
      <c r="BI50" s="220">
        <v>0</v>
      </c>
      <c r="BJ50" s="220">
        <v>0</v>
      </c>
      <c r="BK50" s="220">
        <v>0</v>
      </c>
      <c r="BL50" s="220">
        <v>0</v>
      </c>
      <c r="BM50" s="220">
        <v>0</v>
      </c>
      <c r="BN50" s="220">
        <v>0</v>
      </c>
      <c r="BO50" s="220">
        <v>0</v>
      </c>
      <c r="BP50" s="220">
        <v>0</v>
      </c>
      <c r="BQ50" s="220">
        <v>0</v>
      </c>
      <c r="BR50" s="220">
        <v>0</v>
      </c>
      <c r="BS50" s="220">
        <v>0</v>
      </c>
      <c r="BT50" s="220">
        <v>0</v>
      </c>
      <c r="BU50" s="220">
        <v>0</v>
      </c>
      <c r="BV50" s="220">
        <v>0</v>
      </c>
      <c r="BW50" s="220">
        <v>0</v>
      </c>
      <c r="BX50" s="220">
        <v>0</v>
      </c>
      <c r="BY50" s="220">
        <v>0</v>
      </c>
      <c r="BZ50" s="220">
        <v>0</v>
      </c>
      <c r="CA50" s="220">
        <v>0</v>
      </c>
      <c r="CB50" s="220">
        <v>0</v>
      </c>
      <c r="CC50" s="220">
        <v>0</v>
      </c>
      <c r="CD50" s="220">
        <v>0</v>
      </c>
      <c r="CE50" s="220">
        <v>0</v>
      </c>
      <c r="CF50" s="221">
        <v>0</v>
      </c>
    </row>
    <row r="51" spans="1:84" x14ac:dyDescent="0.35">
      <c r="A51" s="286"/>
      <c r="B51" s="287" t="s">
        <v>307</v>
      </c>
      <c r="AH51" s="220">
        <v>410.88602370881028</v>
      </c>
      <c r="AI51" s="220">
        <v>433.08229540982177</v>
      </c>
      <c r="AJ51" s="220">
        <v>462.06976133307467</v>
      </c>
      <c r="AK51" s="220">
        <v>503.18078800052882</v>
      </c>
      <c r="AL51" s="220">
        <v>555.14557792940116</v>
      </c>
      <c r="AM51" s="220">
        <v>626.26404497254839</v>
      </c>
      <c r="AN51" s="220">
        <v>767.25569775353711</v>
      </c>
      <c r="AO51" s="220">
        <v>820.16680184464246</v>
      </c>
      <c r="AP51" s="220">
        <v>844.52562664869902</v>
      </c>
      <c r="AQ51" s="220">
        <v>826.51357530219161</v>
      </c>
      <c r="AR51" s="220">
        <v>829.02031821615844</v>
      </c>
      <c r="AS51" s="220">
        <v>839.32364445071687</v>
      </c>
      <c r="AT51" s="220">
        <v>959.47271196703798</v>
      </c>
      <c r="AU51" s="220">
        <v>1258.3637415694618</v>
      </c>
      <c r="AV51" s="220">
        <v>1314.7566929540619</v>
      </c>
      <c r="AW51" s="220">
        <v>1404.3707112288632</v>
      </c>
      <c r="AX51" s="220">
        <v>1523.5882787335622</v>
      </c>
      <c r="AY51" s="220">
        <v>1562.1449153085257</v>
      </c>
      <c r="AZ51" s="220">
        <v>1668.2239014834738</v>
      </c>
      <c r="BA51" s="220">
        <v>1839.9020679710404</v>
      </c>
      <c r="BB51" s="220">
        <v>1788.5548117291571</v>
      </c>
      <c r="BC51" s="220">
        <v>1804.4901746396886</v>
      </c>
      <c r="BD51" s="220">
        <v>1800.4101392315122</v>
      </c>
      <c r="BE51" s="220">
        <v>1814.7910873765229</v>
      </c>
      <c r="BF51" s="220">
        <v>1634.4832495526625</v>
      </c>
      <c r="BG51" s="220">
        <v>1562.1059761782903</v>
      </c>
      <c r="BH51" s="220">
        <v>1487.9831819083893</v>
      </c>
      <c r="BI51" s="220">
        <v>1419.6552690133994</v>
      </c>
      <c r="BJ51" s="220">
        <v>1387.7328386977206</v>
      </c>
      <c r="BK51" s="220">
        <v>1347.1997909099462</v>
      </c>
      <c r="BL51" s="220">
        <v>1284.5935193743599</v>
      </c>
      <c r="BM51" s="220">
        <v>1294.7481428277174</v>
      </c>
      <c r="BN51" s="220">
        <v>1245.1653687646503</v>
      </c>
      <c r="BO51" s="220">
        <v>1213.1616053271559</v>
      </c>
      <c r="BP51" s="220">
        <v>1199.6543851260196</v>
      </c>
      <c r="BQ51" s="220">
        <v>1141.0063580586263</v>
      </c>
      <c r="BR51" s="220">
        <v>963.96686304876698</v>
      </c>
      <c r="BS51" s="220">
        <v>611.34171630673256</v>
      </c>
      <c r="BT51" s="220">
        <v>298.22739304732528</v>
      </c>
      <c r="BU51" s="220">
        <v>149.87420276417004</v>
      </c>
      <c r="BV51" s="220">
        <v>119.25173576102563</v>
      </c>
      <c r="BW51" s="220">
        <v>106.73231117688795</v>
      </c>
      <c r="BX51" s="220">
        <v>81.932198125131748</v>
      </c>
      <c r="BY51" s="220">
        <v>71.536563735500181</v>
      </c>
      <c r="BZ51" s="220">
        <v>62.711754151453498</v>
      </c>
      <c r="CA51" s="220">
        <v>56.460519339431421</v>
      </c>
      <c r="CB51" s="220">
        <v>52.741365510290144</v>
      </c>
      <c r="CC51" s="220">
        <v>46.052775437574205</v>
      </c>
      <c r="CD51" s="220">
        <v>39.009080329029125</v>
      </c>
      <c r="CE51" s="220">
        <v>31.97829698607563</v>
      </c>
      <c r="CF51" s="221">
        <v>24.882143285123526</v>
      </c>
    </row>
    <row r="52" spans="1:84" x14ac:dyDescent="0.35">
      <c r="A52" s="286"/>
      <c r="B52" s="287" t="s">
        <v>308</v>
      </c>
      <c r="AH52" s="220">
        <v>4144.5894565410426</v>
      </c>
      <c r="AI52" s="220">
        <v>3337.2812175698032</v>
      </c>
      <c r="AJ52" s="220">
        <v>2798.0891102947298</v>
      </c>
      <c r="AK52" s="220">
        <v>2632.0225833873815</v>
      </c>
      <c r="AL52" s="220">
        <v>1997.0821439797937</v>
      </c>
      <c r="AM52" s="220">
        <v>911.86797756991939</v>
      </c>
      <c r="AN52" s="220">
        <v>907.05228675100363</v>
      </c>
      <c r="AO52" s="220">
        <v>851.00014025985456</v>
      </c>
      <c r="AP52" s="220">
        <v>530.42135849163901</v>
      </c>
      <c r="AQ52" s="220">
        <v>540.42736913269732</v>
      </c>
      <c r="AR52" s="220">
        <v>503.24687653300754</v>
      </c>
      <c r="AS52" s="220">
        <v>494.1227645145737</v>
      </c>
      <c r="AT52" s="220">
        <v>484.03983742232919</v>
      </c>
      <c r="AU52" s="220">
        <v>577.27673296469311</v>
      </c>
      <c r="AV52" s="220">
        <v>747.6335287179312</v>
      </c>
      <c r="AW52" s="220">
        <v>728.90626031624402</v>
      </c>
      <c r="AX52" s="220">
        <v>671.55362929827982</v>
      </c>
      <c r="AY52" s="220">
        <v>22.849176979008483</v>
      </c>
      <c r="AZ52" s="220">
        <v>0</v>
      </c>
      <c r="BA52" s="220">
        <v>0</v>
      </c>
      <c r="BB52" s="220">
        <v>0</v>
      </c>
      <c r="BC52" s="220">
        <v>0</v>
      </c>
      <c r="BD52" s="220">
        <v>0</v>
      </c>
      <c r="BE52" s="220">
        <v>0</v>
      </c>
      <c r="BF52" s="220">
        <v>0</v>
      </c>
      <c r="BG52" s="220">
        <v>0</v>
      </c>
      <c r="BH52" s="220">
        <v>0</v>
      </c>
      <c r="BI52" s="220">
        <v>0</v>
      </c>
      <c r="BJ52" s="220">
        <v>0</v>
      </c>
      <c r="BK52" s="220">
        <v>0</v>
      </c>
      <c r="BL52" s="220">
        <v>0</v>
      </c>
      <c r="BM52" s="220">
        <v>0</v>
      </c>
      <c r="BN52" s="220">
        <v>0</v>
      </c>
      <c r="BO52" s="220">
        <v>0</v>
      </c>
      <c r="BP52" s="220">
        <v>0</v>
      </c>
      <c r="BQ52" s="220">
        <v>0</v>
      </c>
      <c r="BR52" s="220">
        <v>0</v>
      </c>
      <c r="BS52" s="220">
        <v>0</v>
      </c>
      <c r="BT52" s="220">
        <v>0</v>
      </c>
      <c r="BU52" s="220">
        <v>0</v>
      </c>
      <c r="BV52" s="220">
        <v>0</v>
      </c>
      <c r="BW52" s="220">
        <v>0</v>
      </c>
      <c r="BX52" s="220">
        <v>0</v>
      </c>
      <c r="BY52" s="220">
        <v>0</v>
      </c>
      <c r="BZ52" s="220">
        <v>0</v>
      </c>
      <c r="CA52" s="220">
        <v>0</v>
      </c>
      <c r="CB52" s="220">
        <v>0</v>
      </c>
      <c r="CC52" s="220">
        <v>0</v>
      </c>
      <c r="CD52" s="220">
        <v>0</v>
      </c>
      <c r="CE52" s="220">
        <v>0</v>
      </c>
      <c r="CF52" s="221">
        <v>0</v>
      </c>
    </row>
    <row r="53" spans="1:84" ht="24.75" customHeight="1" x14ac:dyDescent="0.35">
      <c r="A53" s="286"/>
      <c r="B53" s="222" t="s">
        <v>475</v>
      </c>
      <c r="AH53" s="220">
        <v>1506.5820869323045</v>
      </c>
      <c r="AI53" s="220">
        <v>1452.0994610799905</v>
      </c>
      <c r="AJ53" s="220">
        <v>1407.6014025794591</v>
      </c>
      <c r="AK53" s="220">
        <v>1420.5180707399545</v>
      </c>
      <c r="AL53" s="220">
        <v>1438.3317246352667</v>
      </c>
      <c r="AM53" s="220">
        <v>1472.7528090563228</v>
      </c>
      <c r="AN53" s="220">
        <v>1433.7278080902961</v>
      </c>
      <c r="AO53" s="220">
        <v>1449.1669055149698</v>
      </c>
      <c r="AP53" s="220">
        <v>1496.4401454652386</v>
      </c>
      <c r="AQ53" s="220">
        <v>1439.5510454653499</v>
      </c>
      <c r="AR53" s="220">
        <v>1346.4213408546136</v>
      </c>
      <c r="AS53" s="220">
        <v>1293.3037253685507</v>
      </c>
      <c r="AT53" s="220">
        <v>1307.7637815283224</v>
      </c>
      <c r="AU53" s="220">
        <v>1381.7203495019548</v>
      </c>
      <c r="AV53" s="220">
        <v>1371.0120081135547</v>
      </c>
      <c r="AW53" s="220">
        <v>1370.5115176845839</v>
      </c>
      <c r="AX53" s="220">
        <v>1394.8568072245002</v>
      </c>
      <c r="AY53" s="220">
        <v>1399.4656205292702</v>
      </c>
      <c r="AZ53" s="220">
        <v>1378.3616163272663</v>
      </c>
      <c r="BA53" s="220">
        <v>1385.1331467167975</v>
      </c>
      <c r="BB53" s="220">
        <v>1397.8286961135766</v>
      </c>
      <c r="BC53" s="220">
        <v>1369.6127033428104</v>
      </c>
      <c r="BD53" s="220">
        <v>1368.4441230902846</v>
      </c>
      <c r="BE53" s="220">
        <v>1383.9799824422912</v>
      </c>
      <c r="BF53" s="220">
        <v>1369.20410966084</v>
      </c>
      <c r="BG53" s="220">
        <v>1339.7860921837494</v>
      </c>
      <c r="BH53" s="220">
        <v>1320.7657876123283</v>
      </c>
      <c r="BI53" s="220">
        <v>1280.9903415648166</v>
      </c>
      <c r="BJ53" s="220">
        <v>1253.9593894021696</v>
      </c>
      <c r="BK53" s="220">
        <v>1233.0953831128652</v>
      </c>
      <c r="BL53" s="220">
        <v>1235.1696798739918</v>
      </c>
      <c r="BM53" s="220">
        <v>1265.5069946965318</v>
      </c>
      <c r="BN53" s="220">
        <v>1311.9598155262026</v>
      </c>
      <c r="BO53" s="220">
        <v>1287.7653578687004</v>
      </c>
      <c r="BP53" s="220">
        <v>1294.0864019194501</v>
      </c>
      <c r="BQ53" s="220">
        <v>1267.9399760357301</v>
      </c>
      <c r="BR53" s="220">
        <v>1298.4669273731477</v>
      </c>
      <c r="BS53" s="220">
        <v>1278.2859648448298</v>
      </c>
      <c r="BT53" s="220">
        <v>1202.3146001537377</v>
      </c>
      <c r="BU53" s="220">
        <v>1165.7121523845351</v>
      </c>
      <c r="BV53" s="220">
        <v>1133.8875005683665</v>
      </c>
      <c r="BW53" s="220">
        <v>1098.8910123122625</v>
      </c>
      <c r="BX53" s="220">
        <v>909.02286578888129</v>
      </c>
      <c r="BY53" s="220">
        <v>898.09105855245559</v>
      </c>
      <c r="BZ53" s="220">
        <v>830.50255710900296</v>
      </c>
      <c r="CA53" s="220">
        <v>810.06409612940513</v>
      </c>
      <c r="CB53" s="220">
        <v>827.28552619300149</v>
      </c>
      <c r="CC53" s="220">
        <v>795.637067271918</v>
      </c>
      <c r="CD53" s="220">
        <v>762.79110134817086</v>
      </c>
      <c r="CE53" s="220">
        <v>732.23653000861202</v>
      </c>
      <c r="CF53" s="221">
        <v>699.62417964611666</v>
      </c>
    </row>
    <row r="54" spans="1:84" x14ac:dyDescent="0.35">
      <c r="A54" s="286"/>
      <c r="B54" s="297" t="s">
        <v>495</v>
      </c>
      <c r="AH54" s="220">
        <v>190.55583708234681</v>
      </c>
      <c r="AI54" s="220">
        <v>183.42308982063039</v>
      </c>
      <c r="AJ54" s="220">
        <v>179.69379607397349</v>
      </c>
      <c r="AK54" s="220">
        <v>181.91920796942196</v>
      </c>
      <c r="AL54" s="220">
        <v>183.84691217142506</v>
      </c>
      <c r="AM54" s="220">
        <v>185.8146067500968</v>
      </c>
      <c r="AN54" s="220">
        <v>178.80959057815485</v>
      </c>
      <c r="AO54" s="220">
        <v>178.83336280823031</v>
      </c>
      <c r="AP54" s="220">
        <v>180.7581165809496</v>
      </c>
      <c r="AQ54" s="220">
        <v>158.18479146245014</v>
      </c>
      <c r="AR54" s="220">
        <v>153.65336233381731</v>
      </c>
      <c r="AS54" s="220">
        <v>143.94650120539976</v>
      </c>
      <c r="AT54" s="220">
        <v>134.75737822121474</v>
      </c>
      <c r="AU54" s="220">
        <v>135.085271358987</v>
      </c>
      <c r="AV54" s="220">
        <v>128.75728200074087</v>
      </c>
      <c r="AW54" s="220">
        <v>133.04436404051728</v>
      </c>
      <c r="AX54" s="220">
        <v>114.27452335201158</v>
      </c>
      <c r="AY54" s="220">
        <v>109.99212978078367</v>
      </c>
      <c r="AZ54" s="220">
        <v>101.93544386049811</v>
      </c>
      <c r="BA54" s="220">
        <v>100.61172922061526</v>
      </c>
      <c r="BB54" s="220">
        <v>89.758294181331308</v>
      </c>
      <c r="BC54" s="220">
        <v>92.405253343225482</v>
      </c>
      <c r="BD54" s="220">
        <v>86.9842249541949</v>
      </c>
      <c r="BE54" s="220">
        <v>85.532461519572252</v>
      </c>
      <c r="BF54" s="220">
        <v>82.021456597708763</v>
      </c>
      <c r="BG54" s="220">
        <v>76.043461992042381</v>
      </c>
      <c r="BH54" s="220">
        <v>70.361337302448078</v>
      </c>
      <c r="BI54" s="220">
        <v>64.381998036679775</v>
      </c>
      <c r="BJ54" s="220">
        <v>60.333651802007275</v>
      </c>
      <c r="BK54" s="220">
        <v>56.917900252493567</v>
      </c>
      <c r="BL54" s="220">
        <v>52.993383335143776</v>
      </c>
      <c r="BM54" s="220">
        <v>51.262780960745047</v>
      </c>
      <c r="BN54" s="220">
        <v>47.754678353779134</v>
      </c>
      <c r="BO54" s="220">
        <v>45.27047712453804</v>
      </c>
      <c r="BP54" s="220">
        <v>42.985748340637727</v>
      </c>
      <c r="BQ54" s="220">
        <v>39.980718006987935</v>
      </c>
      <c r="BR54" s="220">
        <v>37.705265961798489</v>
      </c>
      <c r="BS54" s="220">
        <v>35.183792740182071</v>
      </c>
      <c r="BT54" s="220">
        <v>32.456794319000025</v>
      </c>
      <c r="BU54" s="220">
        <v>29.867432581381749</v>
      </c>
      <c r="BV54" s="220">
        <v>27.429075868464558</v>
      </c>
      <c r="BW54" s="220">
        <v>25.119067265303034</v>
      </c>
      <c r="BX54" s="220">
        <v>19.084076363331118</v>
      </c>
      <c r="BY54" s="220">
        <v>17.85995687579436</v>
      </c>
      <c r="BZ54" s="220">
        <v>15.520658195503273</v>
      </c>
      <c r="CA54" s="220">
        <v>14.374950150631346</v>
      </c>
      <c r="CB54" s="220">
        <v>14.15383613681904</v>
      </c>
      <c r="CC54" s="220">
        <v>13.148683475311234</v>
      </c>
      <c r="CD54" s="220">
        <v>12.032002520717286</v>
      </c>
      <c r="CE54" s="220">
        <v>11.030083486447591</v>
      </c>
      <c r="CF54" s="221">
        <v>10.04386716604796</v>
      </c>
    </row>
    <row r="55" spans="1:84" x14ac:dyDescent="0.35">
      <c r="A55" s="286"/>
      <c r="B55" s="297" t="s">
        <v>496</v>
      </c>
      <c r="AH55" s="220">
        <v>1286.251900305841</v>
      </c>
      <c r="AI55" s="220">
        <v>1243.200942117606</v>
      </c>
      <c r="AJ55" s="220">
        <v>1206.5154879252507</v>
      </c>
      <c r="AK55" s="220">
        <v>1219.245755539743</v>
      </c>
      <c r="AL55" s="220">
        <v>1236.4606053882117</v>
      </c>
      <c r="AM55" s="220">
        <v>1269.7331461256615</v>
      </c>
      <c r="AN55" s="220">
        <v>1238.6628001868544</v>
      </c>
      <c r="AO55" s="220">
        <v>1254.9168734991333</v>
      </c>
      <c r="AP55" s="220">
        <v>1303.8290376330792</v>
      </c>
      <c r="AQ55" s="220">
        <v>1269.5385162853929</v>
      </c>
      <c r="AR55" s="220">
        <v>1183.0810791209763</v>
      </c>
      <c r="AS55" s="220">
        <v>1138.9795108185258</v>
      </c>
      <c r="AT55" s="220">
        <v>1163.8489170629</v>
      </c>
      <c r="AU55" s="220">
        <v>1237.9794729706603</v>
      </c>
      <c r="AV55" s="220">
        <v>1234.2731220122703</v>
      </c>
      <c r="AW55" s="220">
        <v>1230.463662534672</v>
      </c>
      <c r="AX55" s="220">
        <v>1267.9818129553371</v>
      </c>
      <c r="AY55" s="220">
        <v>1275.6943040131041</v>
      </c>
      <c r="AZ55" s="220">
        <v>1261.2685541139776</v>
      </c>
      <c r="BA55" s="220">
        <v>1270.8367191974226</v>
      </c>
      <c r="BB55" s="220">
        <v>1289.6151439883738</v>
      </c>
      <c r="BC55" s="220">
        <v>1254.6154343650182</v>
      </c>
      <c r="BD55" s="220">
        <v>1256.8332911748978</v>
      </c>
      <c r="BE55" s="220">
        <v>1269.8219059613266</v>
      </c>
      <c r="BF55" s="220">
        <v>1250.5898321922655</v>
      </c>
      <c r="BG55" s="220">
        <v>1229.1898143555891</v>
      </c>
      <c r="BH55" s="220">
        <v>1215.0421768889937</v>
      </c>
      <c r="BI55" s="220">
        <v>1175.9273445206175</v>
      </c>
      <c r="BJ55" s="220">
        <v>1152.1082571701618</v>
      </c>
      <c r="BK55" s="220">
        <v>1133.3923911350978</v>
      </c>
      <c r="BL55" s="220">
        <v>1127.1581267199231</v>
      </c>
      <c r="BM55" s="220">
        <v>1152.6951358713341</v>
      </c>
      <c r="BN55" s="220">
        <v>1196.6095581636712</v>
      </c>
      <c r="BO55" s="220">
        <v>1176.6128534401846</v>
      </c>
      <c r="BP55" s="220">
        <v>1181.0089510240502</v>
      </c>
      <c r="BQ55" s="220">
        <v>1155.4035088279745</v>
      </c>
      <c r="BR55" s="220">
        <v>1152.8220183457236</v>
      </c>
      <c r="BS55" s="220">
        <v>1126.1802736351669</v>
      </c>
      <c r="BT55" s="220">
        <v>1063.6558320344338</v>
      </c>
      <c r="BU55" s="220">
        <v>1023.431820266042</v>
      </c>
      <c r="BV55" s="220">
        <v>1001.1629946013048</v>
      </c>
      <c r="BW55" s="220">
        <v>971.05117214245922</v>
      </c>
      <c r="BX55" s="220">
        <v>803.64699543354789</v>
      </c>
      <c r="BY55" s="220">
        <v>790.27878911758125</v>
      </c>
      <c r="BZ55" s="220">
        <v>731.34514159554124</v>
      </c>
      <c r="CA55" s="220">
        <v>724.1550421440279</v>
      </c>
      <c r="CB55" s="220">
        <v>740.0729379447389</v>
      </c>
      <c r="CC55" s="220">
        <v>711.11710611593151</v>
      </c>
      <c r="CD55" s="220">
        <v>681.397461385361</v>
      </c>
      <c r="CE55" s="220">
        <v>654.01907074363896</v>
      </c>
      <c r="CF55" s="221">
        <v>624.47127046461981</v>
      </c>
    </row>
    <row r="56" spans="1:84" x14ac:dyDescent="0.35">
      <c r="A56" s="286"/>
      <c r="B56" s="298" t="s">
        <v>295</v>
      </c>
      <c r="AH56" s="220">
        <v>0</v>
      </c>
      <c r="AI56" s="220">
        <v>0</v>
      </c>
      <c r="AJ56" s="220">
        <v>0</v>
      </c>
      <c r="AK56" s="220">
        <v>0</v>
      </c>
      <c r="AL56" s="220">
        <v>0</v>
      </c>
      <c r="AM56" s="220">
        <v>0</v>
      </c>
      <c r="AN56" s="220">
        <v>0</v>
      </c>
      <c r="AO56" s="220">
        <v>0</v>
      </c>
      <c r="AP56" s="220">
        <v>0</v>
      </c>
      <c r="AQ56" s="220">
        <v>0</v>
      </c>
      <c r="AR56" s="220">
        <v>0</v>
      </c>
      <c r="AS56" s="220">
        <v>0</v>
      </c>
      <c r="AT56" s="220">
        <v>0</v>
      </c>
      <c r="AU56" s="220">
        <v>0</v>
      </c>
      <c r="AV56" s="220">
        <v>0</v>
      </c>
      <c r="AW56" s="220">
        <v>0</v>
      </c>
      <c r="AX56" s="220">
        <v>0</v>
      </c>
      <c r="AY56" s="220">
        <v>0</v>
      </c>
      <c r="AZ56" s="220">
        <v>0</v>
      </c>
      <c r="BA56" s="220">
        <v>0</v>
      </c>
      <c r="BB56" s="220">
        <v>0</v>
      </c>
      <c r="BC56" s="220">
        <v>0</v>
      </c>
      <c r="BD56" s="220">
        <v>0</v>
      </c>
      <c r="BE56" s="220">
        <v>0</v>
      </c>
      <c r="BF56" s="220">
        <v>0</v>
      </c>
      <c r="BG56" s="220">
        <v>0</v>
      </c>
      <c r="BH56" s="220">
        <v>0</v>
      </c>
      <c r="BI56" s="220">
        <v>0</v>
      </c>
      <c r="BJ56" s="220">
        <v>0</v>
      </c>
      <c r="BK56" s="220">
        <v>0</v>
      </c>
      <c r="BL56" s="220">
        <v>7.9773091863206123</v>
      </c>
      <c r="BM56" s="220">
        <v>10.055790283916588</v>
      </c>
      <c r="BN56" s="220">
        <v>12.964109306394796</v>
      </c>
      <c r="BO56" s="220">
        <v>13.104775132657691</v>
      </c>
      <c r="BP56" s="220">
        <v>12.725489172450809</v>
      </c>
      <c r="BQ56" s="220">
        <v>12.232288076062854</v>
      </c>
      <c r="BR56" s="220">
        <v>49.213012017911126</v>
      </c>
      <c r="BS56" s="220">
        <v>57.014119969880134</v>
      </c>
      <c r="BT56" s="220">
        <v>52.54604928102443</v>
      </c>
      <c r="BU56" s="220">
        <v>60.94585539461184</v>
      </c>
      <c r="BV56" s="220">
        <v>50.362486358116392</v>
      </c>
      <c r="BW56" s="220">
        <v>52.62173892703305</v>
      </c>
      <c r="BX56" s="220">
        <v>47.631464370907828</v>
      </c>
      <c r="BY56" s="220">
        <v>48.081863616549093</v>
      </c>
      <c r="BZ56" s="220">
        <v>45.459170624874076</v>
      </c>
      <c r="CA56" s="220">
        <v>43.34435469059536</v>
      </c>
      <c r="CB56" s="220">
        <v>44.033941528200877</v>
      </c>
      <c r="CC56" s="220">
        <v>43.257277194887017</v>
      </c>
      <c r="CD56" s="220">
        <v>42.29696946455806</v>
      </c>
      <c r="CE56" s="220">
        <v>41.280004655113373</v>
      </c>
      <c r="CF56" s="221">
        <v>40.274611576093918</v>
      </c>
    </row>
    <row r="57" spans="1:84" x14ac:dyDescent="0.35">
      <c r="A57" s="286"/>
      <c r="B57" s="299" t="s">
        <v>497</v>
      </c>
      <c r="AH57" s="220">
        <v>29.774349544116689</v>
      </c>
      <c r="AI57" s="220">
        <v>25.475429141754223</v>
      </c>
      <c r="AJ57" s="220">
        <v>21.392118580234939</v>
      </c>
      <c r="AK57" s="220">
        <v>19.353107230789572</v>
      </c>
      <c r="AL57" s="220">
        <v>18.024207075629906</v>
      </c>
      <c r="AM57" s="220">
        <v>17.205056180564519</v>
      </c>
      <c r="AN57" s="220">
        <v>16.255417325286803</v>
      </c>
      <c r="AO57" s="220">
        <v>15.416669207606061</v>
      </c>
      <c r="AP57" s="220">
        <v>11.852991251209811</v>
      </c>
      <c r="AQ57" s="220">
        <v>11.827737717506716</v>
      </c>
      <c r="AR57" s="220">
        <v>9.6868993998200814</v>
      </c>
      <c r="AS57" s="220">
        <v>10.377713344624954</v>
      </c>
      <c r="AT57" s="220">
        <v>9.1574862442076963</v>
      </c>
      <c r="AU57" s="220">
        <v>8.6556051723076379</v>
      </c>
      <c r="AV57" s="220">
        <v>7.9816041005436285</v>
      </c>
      <c r="AW57" s="220">
        <v>7.0034911093947061</v>
      </c>
      <c r="AX57" s="220">
        <v>5.8091039136292224</v>
      </c>
      <c r="AY57" s="220">
        <v>5.9179368375631975</v>
      </c>
      <c r="AZ57" s="220">
        <v>5.1053363394818279</v>
      </c>
      <c r="BA57" s="220">
        <v>4.5351631729096979</v>
      </c>
      <c r="BB57" s="220">
        <v>3.3782250295202743</v>
      </c>
      <c r="BC57" s="220">
        <v>3.6493690916290924</v>
      </c>
      <c r="BD57" s="220">
        <v>3.5503765287426492</v>
      </c>
      <c r="BE57" s="220">
        <v>3.4911208783498879</v>
      </c>
      <c r="BF57" s="220">
        <v>2.9528131731079807</v>
      </c>
      <c r="BG57" s="220">
        <v>2.2767224874642773</v>
      </c>
      <c r="BH57" s="220">
        <v>1.9166773056276156</v>
      </c>
      <c r="BI57" s="220">
        <v>1.737821095501648</v>
      </c>
      <c r="BJ57" s="220">
        <v>1.6657371872531053</v>
      </c>
      <c r="BK57" s="220">
        <v>1.6341943926696803</v>
      </c>
      <c r="BL57" s="220">
        <v>1.366456822396571</v>
      </c>
      <c r="BM57" s="220">
        <v>1.2092745634842019</v>
      </c>
      <c r="BN57" s="220">
        <v>1.0563534933926477</v>
      </c>
      <c r="BO57" s="220">
        <v>0.85458724728868674</v>
      </c>
      <c r="BP57" s="220">
        <v>0.52625059902755922</v>
      </c>
      <c r="BQ57" s="220">
        <v>-8.0300393793399944E-3</v>
      </c>
      <c r="BR57" s="220">
        <v>-2.6224430209514445E-3</v>
      </c>
      <c r="BS57" s="220">
        <v>-4.7446625142845755E-2</v>
      </c>
      <c r="BT57" s="220">
        <v>0</v>
      </c>
      <c r="BU57" s="220">
        <v>-2.8089162336639641E-2</v>
      </c>
      <c r="BV57" s="220">
        <v>-4.5187948983379203E-2</v>
      </c>
      <c r="BW57" s="220">
        <v>3.7196372048041313E-4</v>
      </c>
      <c r="BX57" s="220">
        <v>-7.0831771907388331E-3</v>
      </c>
      <c r="BY57" s="220">
        <v>3.2516393807241584E-2</v>
      </c>
      <c r="BZ57" s="220">
        <v>-4.4729336360759715E-3</v>
      </c>
      <c r="CA57" s="220">
        <v>-9.9059031238318777E-3</v>
      </c>
      <c r="CB57" s="220">
        <v>0</v>
      </c>
      <c r="CC57" s="220">
        <v>0</v>
      </c>
      <c r="CD57" s="220">
        <v>0</v>
      </c>
      <c r="CE57" s="220">
        <v>0</v>
      </c>
      <c r="CF57" s="221">
        <v>0</v>
      </c>
    </row>
    <row r="58" spans="1:84" x14ac:dyDescent="0.35">
      <c r="A58" s="286"/>
      <c r="B58" s="287" t="s">
        <v>304</v>
      </c>
      <c r="AH58" s="220">
        <v>0</v>
      </c>
      <c r="AI58" s="220">
        <v>0</v>
      </c>
      <c r="AJ58" s="220">
        <v>0</v>
      </c>
      <c r="AK58" s="220">
        <v>0</v>
      </c>
      <c r="AL58" s="220">
        <v>0</v>
      </c>
      <c r="AM58" s="220">
        <v>0</v>
      </c>
      <c r="AN58" s="220">
        <v>0</v>
      </c>
      <c r="AO58" s="220">
        <v>0</v>
      </c>
      <c r="AP58" s="220">
        <v>0</v>
      </c>
      <c r="AQ58" s="220">
        <v>0</v>
      </c>
      <c r="AR58" s="220">
        <v>0</v>
      </c>
      <c r="AS58" s="220">
        <v>0</v>
      </c>
      <c r="AT58" s="220">
        <v>0</v>
      </c>
      <c r="AU58" s="220">
        <v>0</v>
      </c>
      <c r="AV58" s="220">
        <v>0</v>
      </c>
      <c r="AW58" s="220">
        <v>0</v>
      </c>
      <c r="AX58" s="220">
        <v>6.7913670035225637</v>
      </c>
      <c r="AY58" s="220">
        <v>7.8612498978192002</v>
      </c>
      <c r="AZ58" s="220">
        <v>10.052282013308737</v>
      </c>
      <c r="BA58" s="220">
        <v>9.1495351258499049</v>
      </c>
      <c r="BB58" s="220">
        <v>15.077032914351125</v>
      </c>
      <c r="BC58" s="220">
        <v>18.942646542937641</v>
      </c>
      <c r="BD58" s="220">
        <v>21.076230432449297</v>
      </c>
      <c r="BE58" s="220">
        <v>25.134494083042618</v>
      </c>
      <c r="BF58" s="220">
        <v>33.640007697757746</v>
      </c>
      <c r="BG58" s="220">
        <v>32.276093348653475</v>
      </c>
      <c r="BH58" s="220">
        <v>33.445596115258724</v>
      </c>
      <c r="BI58" s="220">
        <v>38.943177912017688</v>
      </c>
      <c r="BJ58" s="220">
        <v>39.85174324274746</v>
      </c>
      <c r="BK58" s="220">
        <v>41.150897332603918</v>
      </c>
      <c r="BL58" s="220">
        <v>45.674403810207629</v>
      </c>
      <c r="BM58" s="220">
        <v>50.284013017051727</v>
      </c>
      <c r="BN58" s="220">
        <v>53.575116208964708</v>
      </c>
      <c r="BO58" s="220">
        <v>51.922664924031587</v>
      </c>
      <c r="BP58" s="220">
        <v>56.839962783283781</v>
      </c>
      <c r="BQ58" s="220">
        <v>60.331491164084049</v>
      </c>
      <c r="BR58" s="220">
        <v>58.729253490735253</v>
      </c>
      <c r="BS58" s="220">
        <v>59.95522512474362</v>
      </c>
      <c r="BT58" s="220">
        <v>53.655924519279488</v>
      </c>
      <c r="BU58" s="220">
        <v>51.495133304836124</v>
      </c>
      <c r="BV58" s="220">
        <v>54.978131689464007</v>
      </c>
      <c r="BW58" s="220">
        <v>50.098662013746818</v>
      </c>
      <c r="BX58" s="220">
        <v>38.667412798285206</v>
      </c>
      <c r="BY58" s="220">
        <v>41.837932548723685</v>
      </c>
      <c r="BZ58" s="220">
        <v>38.182059626720601</v>
      </c>
      <c r="CA58" s="220">
        <v>28.199655047274341</v>
      </c>
      <c r="CB58" s="220">
        <v>29.024810583242722</v>
      </c>
      <c r="CC58" s="220">
        <v>28.114000485788093</v>
      </c>
      <c r="CD58" s="220">
        <v>27.064667977534537</v>
      </c>
      <c r="CE58" s="220">
        <v>25.907371123412069</v>
      </c>
      <c r="CF58" s="221">
        <v>24.834430439354954</v>
      </c>
    </row>
    <row r="59" spans="1:84" ht="24.75" customHeight="1" x14ac:dyDescent="0.35">
      <c r="A59" s="286"/>
      <c r="B59" s="222" t="s">
        <v>481</v>
      </c>
      <c r="AH59" s="220">
        <v>23.819479635293352</v>
      </c>
      <c r="AI59" s="220">
        <v>20.380343313403376</v>
      </c>
      <c r="AJ59" s="220">
        <v>21.392118580234939</v>
      </c>
      <c r="AK59" s="220">
        <v>23.223728676947484</v>
      </c>
      <c r="AL59" s="220">
        <v>28.838731321007852</v>
      </c>
      <c r="AM59" s="220">
        <v>34.410112361129038</v>
      </c>
      <c r="AN59" s="220">
        <v>35.761918115630969</v>
      </c>
      <c r="AO59" s="220">
        <v>40.083339939775762</v>
      </c>
      <c r="AP59" s="220">
        <v>308.1777725314551</v>
      </c>
      <c r="AQ59" s="220">
        <v>514.44778803823067</v>
      </c>
      <c r="AR59" s="220">
        <v>454.63673074912015</v>
      </c>
      <c r="AS59" s="220">
        <v>445.46055561013782</v>
      </c>
      <c r="AT59" s="220">
        <v>465.52792974586635</v>
      </c>
      <c r="AU59" s="220">
        <v>600.77835783512603</v>
      </c>
      <c r="AV59" s="220">
        <v>709.21872133438342</v>
      </c>
      <c r="AW59" s="220">
        <v>882.17627532794722</v>
      </c>
      <c r="AX59" s="220">
        <v>1033.9733479976867</v>
      </c>
      <c r="AY59" s="220">
        <v>1175.4949506659075</v>
      </c>
      <c r="AZ59" s="220">
        <v>1356.2679602203309</v>
      </c>
      <c r="BA59" s="220">
        <v>1374.0089182841405</v>
      </c>
      <c r="BB59" s="220">
        <v>1421.7475378137901</v>
      </c>
      <c r="BC59" s="220">
        <v>1496.5605352820851</v>
      </c>
      <c r="BD59" s="220">
        <v>1539.1077522808464</v>
      </c>
      <c r="BE59" s="220">
        <v>1626.4800841993931</v>
      </c>
      <c r="BF59" s="220">
        <v>1695.0115547046669</v>
      </c>
      <c r="BG59" s="220">
        <v>1758.3992820499204</v>
      </c>
      <c r="BH59" s="220">
        <v>1775.7877521026182</v>
      </c>
      <c r="BI59" s="220">
        <v>1812.2189174694831</v>
      </c>
      <c r="BJ59" s="220">
        <v>1814.3617545566983</v>
      </c>
      <c r="BK59" s="220">
        <v>1919.4035070164612</v>
      </c>
      <c r="BL59" s="220">
        <v>1972.9951931712944</v>
      </c>
      <c r="BM59" s="220">
        <v>2135.0372795289531</v>
      </c>
      <c r="BN59" s="220">
        <v>2203.7391288305016</v>
      </c>
      <c r="BO59" s="220">
        <v>2387.2080500273601</v>
      </c>
      <c r="BP59" s="220">
        <v>2606.9379109607148</v>
      </c>
      <c r="BQ59" s="220">
        <v>2771.4887174589098</v>
      </c>
      <c r="BR59" s="220">
        <v>3041.000107762331</v>
      </c>
      <c r="BS59" s="220">
        <v>3313.7995230624169</v>
      </c>
      <c r="BT59" s="220">
        <v>3394.7957123134952</v>
      </c>
      <c r="BU59" s="220">
        <v>3546.7895712271302</v>
      </c>
      <c r="BV59" s="220">
        <v>3541.0192188499486</v>
      </c>
      <c r="BW59" s="220">
        <v>3526.240730243554</v>
      </c>
      <c r="BX59" s="220">
        <v>3455.3293855299203</v>
      </c>
      <c r="BY59" s="220">
        <v>3525.3557016171135</v>
      </c>
      <c r="BZ59" s="220">
        <v>3490.3290811876705</v>
      </c>
      <c r="CA59" s="220">
        <v>3769.2638453560608</v>
      </c>
      <c r="CB59" s="220">
        <v>4173.8545519518893</v>
      </c>
      <c r="CC59" s="220">
        <v>4375.0957919217517</v>
      </c>
      <c r="CD59" s="220">
        <v>4548.6526920487313</v>
      </c>
      <c r="CE59" s="220">
        <v>4705.91083216283</v>
      </c>
      <c r="CF59" s="221">
        <v>4733.5765760826671</v>
      </c>
    </row>
    <row r="60" spans="1:84" ht="24.75" customHeight="1" x14ac:dyDescent="0.35">
      <c r="A60" s="286"/>
      <c r="B60" s="222" t="s">
        <v>498</v>
      </c>
      <c r="AH60" s="220">
        <v>0</v>
      </c>
      <c r="AI60" s="220">
        <v>0</v>
      </c>
      <c r="AJ60" s="220">
        <v>0</v>
      </c>
      <c r="AK60" s="220">
        <v>0</v>
      </c>
      <c r="AL60" s="220">
        <v>0</v>
      </c>
      <c r="AM60" s="220">
        <v>0</v>
      </c>
      <c r="AN60" s="220">
        <v>0</v>
      </c>
      <c r="AO60" s="220">
        <v>0</v>
      </c>
      <c r="AP60" s="220">
        <v>0</v>
      </c>
      <c r="AQ60" s="220">
        <v>0</v>
      </c>
      <c r="AR60" s="220">
        <v>0</v>
      </c>
      <c r="AS60" s="220">
        <v>0</v>
      </c>
      <c r="AT60" s="220">
        <v>0</v>
      </c>
      <c r="AU60" s="220">
        <v>0</v>
      </c>
      <c r="AV60" s="220">
        <v>0</v>
      </c>
      <c r="AW60" s="220">
        <v>0</v>
      </c>
      <c r="AX60" s="220">
        <v>0</v>
      </c>
      <c r="AY60" s="220">
        <v>0</v>
      </c>
      <c r="AZ60" s="220">
        <v>0</v>
      </c>
      <c r="BA60" s="220">
        <v>0</v>
      </c>
      <c r="BB60" s="220">
        <v>0</v>
      </c>
      <c r="BC60" s="220">
        <v>0</v>
      </c>
      <c r="BD60" s="220">
        <v>448.85742205159772</v>
      </c>
      <c r="BE60" s="220">
        <v>583.74144178184065</v>
      </c>
      <c r="BF60" s="220">
        <v>642.2868689411099</v>
      </c>
      <c r="BG60" s="220">
        <v>630.11598924271948</v>
      </c>
      <c r="BH60" s="220">
        <v>531.85732208135039</v>
      </c>
      <c r="BI60" s="220">
        <v>467.28121666541176</v>
      </c>
      <c r="BJ60" s="220">
        <v>446.17118268979823</v>
      </c>
      <c r="BK60" s="220">
        <v>425.48869895987212</v>
      </c>
      <c r="BL60" s="220">
        <v>400.89672564004695</v>
      </c>
      <c r="BM60" s="220">
        <v>434.58491613774061</v>
      </c>
      <c r="BN60" s="220">
        <v>544.23964201255569</v>
      </c>
      <c r="BO60" s="220">
        <v>593.27724734695607</v>
      </c>
      <c r="BP60" s="220">
        <v>687.4618768493026</v>
      </c>
      <c r="BQ60" s="220">
        <v>740.33826370436418</v>
      </c>
      <c r="BR60" s="220">
        <v>767.98477591829055</v>
      </c>
      <c r="BS60" s="220">
        <v>811.96361594784514</v>
      </c>
      <c r="BT60" s="220">
        <v>824.6320819256498</v>
      </c>
      <c r="BU60" s="220">
        <v>944.01781235080932</v>
      </c>
      <c r="BV60" s="220">
        <v>1119.6235547776553</v>
      </c>
      <c r="BW60" s="220">
        <v>764.81138564538958</v>
      </c>
      <c r="BX60" s="220">
        <v>569.76463242873626</v>
      </c>
      <c r="BY60" s="220">
        <v>459.70140347884677</v>
      </c>
      <c r="BZ60" s="220">
        <v>541.14499454961879</v>
      </c>
      <c r="CA60" s="220">
        <v>413.13494457841415</v>
      </c>
      <c r="CB60" s="220">
        <v>136.30332094316702</v>
      </c>
      <c r="CC60" s="220">
        <v>0.22727944938812603</v>
      </c>
      <c r="CD60" s="220">
        <v>0.22314614566014268</v>
      </c>
      <c r="CE60" s="220">
        <v>0.21873116097518441</v>
      </c>
      <c r="CF60" s="221">
        <v>0.21469879531387331</v>
      </c>
    </row>
    <row r="61" spans="1:84" s="292" customFormat="1" ht="24.75" customHeight="1" x14ac:dyDescent="0.35">
      <c r="A61" s="286"/>
      <c r="B61" s="222" t="s">
        <v>333</v>
      </c>
      <c r="C61" s="210"/>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20">
        <v>306.65896426347223</v>
      </c>
      <c r="AI61" s="220">
        <v>287.43492577049722</v>
      </c>
      <c r="AJ61" s="220">
        <v>310.67952600384285</v>
      </c>
      <c r="AK61" s="220">
        <v>455.90858933228935</v>
      </c>
      <c r="AL61" s="220">
        <v>545.13718225543812</v>
      </c>
      <c r="AM61" s="220">
        <v>614.92616234330353</v>
      </c>
      <c r="AN61" s="220">
        <v>656.06926340400719</v>
      </c>
      <c r="AO61" s="220">
        <v>694.85653270985188</v>
      </c>
      <c r="AP61" s="220">
        <v>719.96807691914569</v>
      </c>
      <c r="AQ61" s="220">
        <v>703.88773461042706</v>
      </c>
      <c r="AR61" s="220">
        <v>575.73739217696561</v>
      </c>
      <c r="AS61" s="220">
        <v>733.34385468915173</v>
      </c>
      <c r="AT61" s="220">
        <v>929.85410726467035</v>
      </c>
      <c r="AU61" s="220">
        <v>1160.4568377086948</v>
      </c>
      <c r="AV61" s="220">
        <v>1484.9254782680196</v>
      </c>
      <c r="AW61" s="220">
        <v>1924.1787280035385</v>
      </c>
      <c r="AX61" s="220">
        <v>2431.4980970478505</v>
      </c>
      <c r="AY61" s="220">
        <v>2743.3627621177125</v>
      </c>
      <c r="AZ61" s="220">
        <v>3005.9552166170283</v>
      </c>
      <c r="BA61" s="220">
        <v>3284.7724410110504</v>
      </c>
      <c r="BB61" s="220">
        <v>3573.1686932772986</v>
      </c>
      <c r="BC61" s="220">
        <v>3843.8857314011825</v>
      </c>
      <c r="BD61" s="220">
        <v>4088.5722894352393</v>
      </c>
      <c r="BE61" s="220">
        <v>4419.2415162950483</v>
      </c>
      <c r="BF61" s="220">
        <v>5119.4048192595583</v>
      </c>
      <c r="BG61" s="220">
        <v>4950.8830059061784</v>
      </c>
      <c r="BH61" s="220">
        <v>5187.039153575427</v>
      </c>
      <c r="BI61" s="220">
        <v>5476.288628691962</v>
      </c>
      <c r="BJ61" s="220">
        <v>5776.5914706736003</v>
      </c>
      <c r="BK61" s="220">
        <v>5993.3162672781818</v>
      </c>
      <c r="BL61" s="220">
        <v>7080.9546015802689</v>
      </c>
      <c r="BM61" s="220">
        <v>7979.6811681444942</v>
      </c>
      <c r="BN61" s="220">
        <v>8408.1256324132955</v>
      </c>
      <c r="BO61" s="220">
        <v>8914.4167273899075</v>
      </c>
      <c r="BP61" s="220">
        <v>9335.5476402429595</v>
      </c>
      <c r="BQ61" s="220">
        <v>9478.5380143196962</v>
      </c>
      <c r="BR61" s="220">
        <v>10140.554493496868</v>
      </c>
      <c r="BS61" s="220">
        <v>10587.381515892446</v>
      </c>
      <c r="BT61" s="220">
        <v>10320.75093823235</v>
      </c>
      <c r="BU61" s="220">
        <v>9923.9274624715799</v>
      </c>
      <c r="BV61" s="220">
        <v>9225.1825256401171</v>
      </c>
      <c r="BW61" s="220">
        <v>8226.3685250451344</v>
      </c>
      <c r="BX61" s="220">
        <v>7541.9421927972107</v>
      </c>
      <c r="BY61" s="220">
        <v>7162.4610041170617</v>
      </c>
      <c r="BZ61" s="220">
        <v>6547.2754661165536</v>
      </c>
      <c r="CA61" s="220">
        <v>6094.6474182131087</v>
      </c>
      <c r="CB61" s="220">
        <v>5206.6377269579762</v>
      </c>
      <c r="CC61" s="220">
        <v>4403.676598963244</v>
      </c>
      <c r="CD61" s="220">
        <v>4383.0235857893131</v>
      </c>
      <c r="CE61" s="220">
        <v>4071.6691872202091</v>
      </c>
      <c r="CF61" s="221">
        <v>3100.7438262121086</v>
      </c>
    </row>
    <row r="62" spans="1:84" x14ac:dyDescent="0.35">
      <c r="A62" s="286"/>
      <c r="B62" s="258" t="s">
        <v>484</v>
      </c>
      <c r="AH62" s="220">
        <v>0</v>
      </c>
      <c r="AI62" s="220">
        <v>0</v>
      </c>
      <c r="AJ62" s="220">
        <v>0</v>
      </c>
      <c r="AK62" s="220">
        <v>0</v>
      </c>
      <c r="AL62" s="220">
        <v>0</v>
      </c>
      <c r="AM62" s="220">
        <v>0</v>
      </c>
      <c r="AN62" s="220">
        <v>0</v>
      </c>
      <c r="AO62" s="220">
        <v>0</v>
      </c>
      <c r="AP62" s="220">
        <v>0</v>
      </c>
      <c r="AQ62" s="220">
        <v>0</v>
      </c>
      <c r="AR62" s="220">
        <v>0</v>
      </c>
      <c r="AS62" s="220">
        <v>0</v>
      </c>
      <c r="AT62" s="220">
        <v>0</v>
      </c>
      <c r="AU62" s="220">
        <v>0</v>
      </c>
      <c r="AV62" s="220">
        <v>0</v>
      </c>
      <c r="AW62" s="220">
        <v>0</v>
      </c>
      <c r="AX62" s="220">
        <v>0</v>
      </c>
      <c r="AY62" s="220">
        <v>0</v>
      </c>
      <c r="AZ62" s="220">
        <v>0</v>
      </c>
      <c r="BA62" s="220">
        <v>0</v>
      </c>
      <c r="BB62" s="220">
        <v>0</v>
      </c>
      <c r="BC62" s="220">
        <v>0</v>
      </c>
      <c r="BD62" s="220">
        <v>0</v>
      </c>
      <c r="BE62" s="220">
        <v>0</v>
      </c>
      <c r="BF62" s="220">
        <v>0</v>
      </c>
      <c r="BG62" s="220">
        <v>0</v>
      </c>
      <c r="BH62" s="220">
        <v>0</v>
      </c>
      <c r="BI62" s="220">
        <v>0</v>
      </c>
      <c r="BJ62" s="220">
        <v>0</v>
      </c>
      <c r="BK62" s="220">
        <v>0</v>
      </c>
      <c r="BL62" s="220">
        <v>0</v>
      </c>
      <c r="BM62" s="220">
        <v>0</v>
      </c>
      <c r="BN62" s="220">
        <v>0</v>
      </c>
      <c r="BO62" s="220">
        <v>0</v>
      </c>
      <c r="BP62" s="220">
        <v>0</v>
      </c>
      <c r="BQ62" s="220">
        <v>0</v>
      </c>
      <c r="BR62" s="220">
        <v>0</v>
      </c>
      <c r="BS62" s="220">
        <v>0</v>
      </c>
      <c r="BT62" s="220">
        <v>0</v>
      </c>
      <c r="BU62" s="220">
        <v>0</v>
      </c>
      <c r="BV62" s="220">
        <v>0</v>
      </c>
      <c r="BW62" s="220">
        <v>0</v>
      </c>
      <c r="BX62" s="220">
        <v>0</v>
      </c>
      <c r="BY62" s="220">
        <v>0</v>
      </c>
      <c r="BZ62" s="220">
        <v>0</v>
      </c>
      <c r="CA62" s="220">
        <v>0</v>
      </c>
      <c r="CB62" s="220">
        <v>0</v>
      </c>
      <c r="CC62" s="220">
        <v>0</v>
      </c>
      <c r="CD62" s="220">
        <v>0</v>
      </c>
      <c r="CE62" s="220">
        <v>0</v>
      </c>
      <c r="CF62" s="221">
        <v>0</v>
      </c>
    </row>
    <row r="63" spans="1:84" x14ac:dyDescent="0.35">
      <c r="A63" s="286"/>
      <c r="B63" s="287" t="s">
        <v>485</v>
      </c>
      <c r="AH63" s="220">
        <v>0</v>
      </c>
      <c r="AI63" s="220">
        <v>0</v>
      </c>
      <c r="AJ63" s="220">
        <v>0</v>
      </c>
      <c r="AK63" s="220">
        <v>0</v>
      </c>
      <c r="AL63" s="220">
        <v>0</v>
      </c>
      <c r="AM63" s="220">
        <v>0</v>
      </c>
      <c r="AN63" s="220">
        <v>0</v>
      </c>
      <c r="AO63" s="220">
        <v>0</v>
      </c>
      <c r="AP63" s="220">
        <v>0</v>
      </c>
      <c r="AQ63" s="220">
        <v>0</v>
      </c>
      <c r="AR63" s="220">
        <v>0</v>
      </c>
      <c r="AS63" s="220">
        <v>0</v>
      </c>
      <c r="AT63" s="220">
        <v>0</v>
      </c>
      <c r="AU63" s="220">
        <v>0</v>
      </c>
      <c r="AV63" s="220">
        <v>0</v>
      </c>
      <c r="AW63" s="220">
        <v>0</v>
      </c>
      <c r="AX63" s="220">
        <v>0</v>
      </c>
      <c r="AY63" s="220">
        <v>0</v>
      </c>
      <c r="AZ63" s="220">
        <v>0</v>
      </c>
      <c r="BA63" s="220">
        <v>0</v>
      </c>
      <c r="BB63" s="220">
        <v>0</v>
      </c>
      <c r="BC63" s="220">
        <v>0</v>
      </c>
      <c r="BD63" s="220">
        <v>0</v>
      </c>
      <c r="BE63" s="220">
        <v>0</v>
      </c>
      <c r="BF63" s="220">
        <v>0</v>
      </c>
      <c r="BG63" s="220">
        <v>0</v>
      </c>
      <c r="BH63" s="220">
        <v>0</v>
      </c>
      <c r="BI63" s="220">
        <v>0</v>
      </c>
      <c r="BJ63" s="220">
        <v>0</v>
      </c>
      <c r="BK63" s="220">
        <v>0</v>
      </c>
      <c r="BL63" s="220">
        <v>456.44904350641804</v>
      </c>
      <c r="BM63" s="220">
        <v>559.76676573747341</v>
      </c>
      <c r="BN63" s="220">
        <v>651.96363152042761</v>
      </c>
      <c r="BO63" s="220">
        <v>744.5507774434858</v>
      </c>
      <c r="BP63" s="220">
        <v>846.9158078263506</v>
      </c>
      <c r="BQ63" s="220">
        <v>922.86778326911963</v>
      </c>
      <c r="BR63" s="220">
        <v>1024.4385371857245</v>
      </c>
      <c r="BS63" s="220">
        <v>1153.1356646043846</v>
      </c>
      <c r="BT63" s="220">
        <v>1191.2646418200809</v>
      </c>
      <c r="BU63" s="220">
        <v>1194.4602846006078</v>
      </c>
      <c r="BV63" s="220">
        <v>1154.2350414361642</v>
      </c>
      <c r="BW63" s="220">
        <v>1014.6408884940697</v>
      </c>
      <c r="BX63" s="220">
        <v>886.60329541257033</v>
      </c>
      <c r="BY63" s="220">
        <v>814.95809339805783</v>
      </c>
      <c r="BZ63" s="220">
        <v>733.88039096086607</v>
      </c>
      <c r="CA63" s="220">
        <v>615.5925460264134</v>
      </c>
      <c r="CB63" s="220">
        <v>194.0490633981583</v>
      </c>
      <c r="CC63" s="220">
        <v>0</v>
      </c>
      <c r="CD63" s="220" t="s">
        <v>567</v>
      </c>
      <c r="CE63" s="220">
        <v>0</v>
      </c>
      <c r="CF63" s="221">
        <v>0</v>
      </c>
    </row>
    <row r="64" spans="1:84" x14ac:dyDescent="0.35">
      <c r="A64" s="286"/>
      <c r="B64" s="287" t="s">
        <v>486</v>
      </c>
      <c r="AH64" s="220">
        <v>0</v>
      </c>
      <c r="AI64" s="220">
        <v>0</v>
      </c>
      <c r="AJ64" s="220">
        <v>0</v>
      </c>
      <c r="AK64" s="220">
        <v>0</v>
      </c>
      <c r="AL64" s="220">
        <v>0</v>
      </c>
      <c r="AM64" s="220">
        <v>0</v>
      </c>
      <c r="AN64" s="220">
        <v>0</v>
      </c>
      <c r="AO64" s="220">
        <v>0</v>
      </c>
      <c r="AP64" s="220">
        <v>0</v>
      </c>
      <c r="AQ64" s="220">
        <v>0</v>
      </c>
      <c r="AR64" s="220">
        <v>0</v>
      </c>
      <c r="AS64" s="220">
        <v>0</v>
      </c>
      <c r="AT64" s="220">
        <v>0</v>
      </c>
      <c r="AU64" s="220">
        <v>0</v>
      </c>
      <c r="AV64" s="220">
        <v>0</v>
      </c>
      <c r="AW64" s="220">
        <v>0</v>
      </c>
      <c r="AX64" s="220">
        <v>0</v>
      </c>
      <c r="AY64" s="220">
        <v>0</v>
      </c>
      <c r="AZ64" s="220">
        <v>0</v>
      </c>
      <c r="BA64" s="220">
        <v>0</v>
      </c>
      <c r="BB64" s="220">
        <v>0</v>
      </c>
      <c r="BC64" s="220">
        <v>0</v>
      </c>
      <c r="BD64" s="220">
        <v>0</v>
      </c>
      <c r="BE64" s="220">
        <v>0</v>
      </c>
      <c r="BF64" s="220">
        <v>0</v>
      </c>
      <c r="BG64" s="220">
        <v>0</v>
      </c>
      <c r="BH64" s="220">
        <v>0</v>
      </c>
      <c r="BI64" s="220">
        <v>0</v>
      </c>
      <c r="BJ64" s="220">
        <v>0</v>
      </c>
      <c r="BK64" s="220">
        <v>0</v>
      </c>
      <c r="BL64" s="220">
        <v>143.97247886313514</v>
      </c>
      <c r="BM64" s="220">
        <v>180.10355722553044</v>
      </c>
      <c r="BN64" s="220">
        <v>214.45521796776947</v>
      </c>
      <c r="BO64" s="220">
        <v>247.16491634225156</v>
      </c>
      <c r="BP64" s="220">
        <v>298.76953056199477</v>
      </c>
      <c r="BQ64" s="220">
        <v>334.80823862366861</v>
      </c>
      <c r="BR64" s="220">
        <v>359.58557910896974</v>
      </c>
      <c r="BS64" s="220">
        <v>390.88879076016605</v>
      </c>
      <c r="BT64" s="220">
        <v>384.5717216132154</v>
      </c>
      <c r="BU64" s="220">
        <v>358.35188834170867</v>
      </c>
      <c r="BV64" s="220">
        <v>376.81867820076121</v>
      </c>
      <c r="BW64" s="220">
        <v>413.98983050612378</v>
      </c>
      <c r="BX64" s="220">
        <v>478.52332810413236</v>
      </c>
      <c r="BY64" s="220">
        <v>574.06761668307331</v>
      </c>
      <c r="BZ64" s="220">
        <v>711.30078585290687</v>
      </c>
      <c r="CA64" s="220">
        <v>823.91309077056167</v>
      </c>
      <c r="CB64" s="220">
        <v>512.63683128894149</v>
      </c>
      <c r="CC64" s="220">
        <v>449.2680991354527</v>
      </c>
      <c r="CD64" s="220">
        <v>561.41260489734077</v>
      </c>
      <c r="CE64" s="220">
        <v>583.14360644916519</v>
      </c>
      <c r="CF64" s="221">
        <v>600.84678665909757</v>
      </c>
    </row>
    <row r="65" spans="1:84" x14ac:dyDescent="0.35">
      <c r="A65" s="286"/>
      <c r="B65" s="287" t="s">
        <v>487</v>
      </c>
      <c r="AH65" s="220">
        <v>0</v>
      </c>
      <c r="AI65" s="220">
        <v>0</v>
      </c>
      <c r="AJ65" s="220">
        <v>0</v>
      </c>
      <c r="AK65" s="220">
        <v>0</v>
      </c>
      <c r="AL65" s="220">
        <v>0</v>
      </c>
      <c r="AM65" s="220">
        <v>0</v>
      </c>
      <c r="AN65" s="220">
        <v>0</v>
      </c>
      <c r="AO65" s="220">
        <v>0</v>
      </c>
      <c r="AP65" s="220">
        <v>0</v>
      </c>
      <c r="AQ65" s="220">
        <v>0</v>
      </c>
      <c r="AR65" s="220">
        <v>0</v>
      </c>
      <c r="AS65" s="220">
        <v>0</v>
      </c>
      <c r="AT65" s="220">
        <v>0</v>
      </c>
      <c r="AU65" s="220">
        <v>0</v>
      </c>
      <c r="AV65" s="220">
        <v>0</v>
      </c>
      <c r="AW65" s="220">
        <v>0</v>
      </c>
      <c r="AX65" s="220">
        <v>0</v>
      </c>
      <c r="AY65" s="220">
        <v>0</v>
      </c>
      <c r="AZ65" s="220">
        <v>0</v>
      </c>
      <c r="BA65" s="220">
        <v>0</v>
      </c>
      <c r="BB65" s="220">
        <v>0</v>
      </c>
      <c r="BC65" s="220">
        <v>0</v>
      </c>
      <c r="BD65" s="220">
        <v>0</v>
      </c>
      <c r="BE65" s="220">
        <v>0</v>
      </c>
      <c r="BF65" s="220">
        <v>0</v>
      </c>
      <c r="BG65" s="220">
        <v>0</v>
      </c>
      <c r="BH65" s="220">
        <v>0</v>
      </c>
      <c r="BI65" s="220">
        <v>0</v>
      </c>
      <c r="BJ65" s="220">
        <v>0</v>
      </c>
      <c r="BK65" s="220">
        <v>0</v>
      </c>
      <c r="BL65" s="220">
        <v>6480.5330792107161</v>
      </c>
      <c r="BM65" s="220">
        <v>7239.8108451814905</v>
      </c>
      <c r="BN65" s="220">
        <v>7541.7067829250982</v>
      </c>
      <c r="BO65" s="220">
        <v>7922.7010336041703</v>
      </c>
      <c r="BP65" s="220">
        <v>8189.8623018546141</v>
      </c>
      <c r="BQ65" s="220">
        <v>8220.8619924269078</v>
      </c>
      <c r="BR65" s="220">
        <v>8756.5303772021743</v>
      </c>
      <c r="BS65" s="220">
        <v>9043.3570605278965</v>
      </c>
      <c r="BT65" s="220">
        <v>8744.9145747990533</v>
      </c>
      <c r="BU65" s="220">
        <v>8371.1152895292635</v>
      </c>
      <c r="BV65" s="220">
        <v>7694.1288060031911</v>
      </c>
      <c r="BW65" s="220">
        <v>6797.73780604494</v>
      </c>
      <c r="BX65" s="220">
        <v>6176.8155692805076</v>
      </c>
      <c r="BY65" s="220">
        <v>5773.4352940359313</v>
      </c>
      <c r="BZ65" s="220">
        <v>5102.0942893027805</v>
      </c>
      <c r="CA65" s="220">
        <v>4655.1417814161332</v>
      </c>
      <c r="CB65" s="220">
        <v>4499.9518322708764</v>
      </c>
      <c r="CC65" s="220">
        <v>3954.4084998277917</v>
      </c>
      <c r="CD65" s="220">
        <v>3821.6109808919728</v>
      </c>
      <c r="CE65" s="220">
        <v>3488.5255807710437</v>
      </c>
      <c r="CF65" s="221">
        <v>2499.8970395530109</v>
      </c>
    </row>
    <row r="66" spans="1:84" x14ac:dyDescent="0.35">
      <c r="A66" s="286"/>
      <c r="B66" s="258" t="s">
        <v>488</v>
      </c>
      <c r="AH66" s="220">
        <v>0</v>
      </c>
      <c r="AI66" s="220">
        <v>0</v>
      </c>
      <c r="AJ66" s="220">
        <v>0</v>
      </c>
      <c r="AK66" s="220">
        <v>0</v>
      </c>
      <c r="AL66" s="220">
        <v>0</v>
      </c>
      <c r="AM66" s="220">
        <v>0</v>
      </c>
      <c r="AN66" s="220">
        <v>0</v>
      </c>
      <c r="AO66" s="220">
        <v>0</v>
      </c>
      <c r="AP66" s="220">
        <v>0</v>
      </c>
      <c r="AQ66" s="220">
        <v>0</v>
      </c>
      <c r="AR66" s="220">
        <v>0</v>
      </c>
      <c r="AS66" s="220">
        <v>0</v>
      </c>
      <c r="AT66" s="220">
        <v>0</v>
      </c>
      <c r="AU66" s="220">
        <v>0</v>
      </c>
      <c r="AV66" s="220">
        <v>0</v>
      </c>
      <c r="AW66" s="220">
        <v>0</v>
      </c>
      <c r="AX66" s="220">
        <v>0</v>
      </c>
      <c r="AY66" s="220">
        <v>0</v>
      </c>
      <c r="AZ66" s="220">
        <v>0</v>
      </c>
      <c r="BA66" s="220">
        <v>0</v>
      </c>
      <c r="BB66" s="220">
        <v>0</v>
      </c>
      <c r="BC66" s="220">
        <v>0</v>
      </c>
      <c r="BD66" s="220">
        <v>0</v>
      </c>
      <c r="BE66" s="220">
        <v>0</v>
      </c>
      <c r="BF66" s="220">
        <v>0</v>
      </c>
      <c r="BG66" s="220">
        <v>0</v>
      </c>
      <c r="BH66" s="220">
        <v>0</v>
      </c>
      <c r="BI66" s="220">
        <v>0</v>
      </c>
      <c r="BJ66" s="220">
        <v>0</v>
      </c>
      <c r="BK66" s="220">
        <v>0</v>
      </c>
      <c r="BL66" s="220">
        <v>0</v>
      </c>
      <c r="BM66" s="220">
        <v>0</v>
      </c>
      <c r="BN66" s="220">
        <v>0</v>
      </c>
      <c r="BO66" s="220">
        <v>0</v>
      </c>
      <c r="BP66" s="220">
        <v>0</v>
      </c>
      <c r="BQ66" s="220">
        <v>0</v>
      </c>
      <c r="BR66" s="220">
        <v>0</v>
      </c>
      <c r="BS66" s="220">
        <v>0</v>
      </c>
      <c r="BT66" s="220">
        <v>0</v>
      </c>
      <c r="BU66" s="220">
        <v>0</v>
      </c>
      <c r="BV66" s="220">
        <v>0</v>
      </c>
      <c r="BW66" s="220">
        <v>0</v>
      </c>
      <c r="BX66" s="220">
        <v>0</v>
      </c>
      <c r="BY66" s="220">
        <v>0</v>
      </c>
      <c r="BZ66" s="220">
        <v>0</v>
      </c>
      <c r="CA66" s="220">
        <v>0</v>
      </c>
      <c r="CB66" s="220">
        <v>0</v>
      </c>
      <c r="CC66" s="220">
        <v>0</v>
      </c>
      <c r="CD66" s="220">
        <v>0</v>
      </c>
      <c r="CE66" s="220">
        <v>0</v>
      </c>
      <c r="CF66" s="221">
        <v>0</v>
      </c>
    </row>
    <row r="67" spans="1:84" x14ac:dyDescent="0.35">
      <c r="A67" s="290"/>
      <c r="B67" s="291" t="s">
        <v>489</v>
      </c>
      <c r="C67" s="292"/>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4">
        <v>306.65896426347223</v>
      </c>
      <c r="AI67" s="294">
        <v>287.43492577049722</v>
      </c>
      <c r="AJ67" s="294">
        <v>310.67952600384285</v>
      </c>
      <c r="AK67" s="294">
        <v>455.90858933228935</v>
      </c>
      <c r="AL67" s="294">
        <v>545.13718225543812</v>
      </c>
      <c r="AM67" s="294">
        <v>614.92616234330353</v>
      </c>
      <c r="AN67" s="294">
        <v>656.06926340400719</v>
      </c>
      <c r="AO67" s="294">
        <v>694.85653270985188</v>
      </c>
      <c r="AP67" s="294">
        <v>719.96807691914569</v>
      </c>
      <c r="AQ67" s="294">
        <v>703.88773461042706</v>
      </c>
      <c r="AR67" s="294">
        <v>575.73739217696561</v>
      </c>
      <c r="AS67" s="294">
        <v>733.34385468915173</v>
      </c>
      <c r="AT67" s="294">
        <v>929.85410726467035</v>
      </c>
      <c r="AU67" s="294">
        <v>1160.4568377086948</v>
      </c>
      <c r="AV67" s="294">
        <v>1484.9254782680196</v>
      </c>
      <c r="AW67" s="294">
        <v>1924.1787280035385</v>
      </c>
      <c r="AX67" s="294">
        <v>2431.4980970478505</v>
      </c>
      <c r="AY67" s="294">
        <v>2743.3627621177125</v>
      </c>
      <c r="AZ67" s="294">
        <v>3005.9552166170283</v>
      </c>
      <c r="BA67" s="294">
        <v>3284.7724410110504</v>
      </c>
      <c r="BB67" s="294">
        <v>3573.1686932772986</v>
      </c>
      <c r="BC67" s="294">
        <v>3843.8857314011825</v>
      </c>
      <c r="BD67" s="294">
        <v>4088.5722894352393</v>
      </c>
      <c r="BE67" s="294">
        <v>4419.2415162950483</v>
      </c>
      <c r="BF67" s="294">
        <v>5119.4048192595583</v>
      </c>
      <c r="BG67" s="294">
        <v>4950.8830059061784</v>
      </c>
      <c r="BH67" s="294">
        <v>5187.039153575427</v>
      </c>
      <c r="BI67" s="294">
        <v>5476.288628691962</v>
      </c>
      <c r="BJ67" s="294">
        <v>5776.5914706736003</v>
      </c>
      <c r="BK67" s="294">
        <v>5993.3162672781818</v>
      </c>
      <c r="BL67" s="294">
        <v>0</v>
      </c>
      <c r="BM67" s="294">
        <v>0</v>
      </c>
      <c r="BN67" s="294">
        <v>0</v>
      </c>
      <c r="BO67" s="294">
        <v>0</v>
      </c>
      <c r="BP67" s="294">
        <v>0</v>
      </c>
      <c r="BQ67" s="294">
        <v>0</v>
      </c>
      <c r="BR67" s="294">
        <v>0</v>
      </c>
      <c r="BS67" s="294">
        <v>0</v>
      </c>
      <c r="BT67" s="294">
        <v>0</v>
      </c>
      <c r="BU67" s="294">
        <v>0</v>
      </c>
      <c r="BV67" s="294">
        <v>0</v>
      </c>
      <c r="BW67" s="294">
        <v>0</v>
      </c>
      <c r="BX67" s="294">
        <v>0</v>
      </c>
      <c r="BY67" s="294">
        <v>0</v>
      </c>
      <c r="BZ67" s="294">
        <v>0</v>
      </c>
      <c r="CA67" s="294">
        <v>0</v>
      </c>
      <c r="CB67" s="294">
        <v>0</v>
      </c>
      <c r="CC67" s="294">
        <v>0</v>
      </c>
      <c r="CD67" s="294">
        <v>0</v>
      </c>
      <c r="CE67" s="294">
        <v>0</v>
      </c>
      <c r="CF67" s="295">
        <v>0</v>
      </c>
    </row>
    <row r="68" spans="1:84" ht="24" customHeight="1" x14ac:dyDescent="0.35">
      <c r="A68" s="286"/>
      <c r="B68" s="253" t="s">
        <v>490</v>
      </c>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20">
        <v>6058.7612259956823</v>
      </c>
      <c r="BX68" s="220">
        <v>9474.4103947937074</v>
      </c>
      <c r="BY68" s="220">
        <v>13831.199037793092</v>
      </c>
      <c r="BZ68" s="220">
        <v>15299.444877802091</v>
      </c>
      <c r="CA68" s="220">
        <v>18756.663151097964</v>
      </c>
      <c r="CB68" s="220">
        <v>23067.278349638535</v>
      </c>
      <c r="CC68" s="220">
        <v>26431.750727741826</v>
      </c>
      <c r="CD68" s="220">
        <v>28332.745092690886</v>
      </c>
      <c r="CE68" s="220">
        <v>30019.29955115835</v>
      </c>
      <c r="CF68" s="221">
        <v>33687.236322055003</v>
      </c>
    </row>
    <row r="69" spans="1:84" x14ac:dyDescent="0.35">
      <c r="A69" s="290"/>
      <c r="B69" s="258" t="s">
        <v>491</v>
      </c>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20"/>
      <c r="BL69" s="220"/>
      <c r="BM69" s="220"/>
      <c r="BN69" s="220"/>
      <c r="BO69" s="220"/>
      <c r="BP69" s="220"/>
      <c r="BQ69" s="220"/>
      <c r="BR69" s="220"/>
      <c r="BS69" s="220"/>
      <c r="BT69" s="220"/>
      <c r="BU69" s="220"/>
      <c r="BV69" s="220"/>
      <c r="BW69" s="220">
        <v>4046.9893676202696</v>
      </c>
      <c r="BX69" s="220">
        <v>6696.7534982163934</v>
      </c>
      <c r="BY69" s="220">
        <v>9430.3692775309646</v>
      </c>
      <c r="BZ69" s="220">
        <v>10630.506322494455</v>
      </c>
      <c r="CA69" s="220">
        <v>13154.116986475772</v>
      </c>
      <c r="CB69" s="220">
        <v>15962.98927570024</v>
      </c>
      <c r="CC69" s="220">
        <v>18136.800877668102</v>
      </c>
      <c r="CD69" s="220">
        <v>19312.217155329756</v>
      </c>
      <c r="CE69" s="220">
        <v>20314.88688721741</v>
      </c>
      <c r="CF69" s="221">
        <v>22733.198838919838</v>
      </c>
    </row>
    <row r="70" spans="1:84" x14ac:dyDescent="0.35">
      <c r="A70" s="290"/>
      <c r="B70" s="287" t="s">
        <v>492</v>
      </c>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20"/>
      <c r="BL70" s="220"/>
      <c r="BM70" s="220"/>
      <c r="BN70" s="220"/>
      <c r="BO70" s="220"/>
      <c r="BP70" s="220"/>
      <c r="BQ70" s="220"/>
      <c r="BR70" s="220"/>
      <c r="BS70" s="220"/>
      <c r="BT70" s="220"/>
      <c r="BU70" s="220"/>
      <c r="BV70" s="220"/>
      <c r="BW70" s="220">
        <v>2011.7718583754131</v>
      </c>
      <c r="BX70" s="220">
        <v>2777.656896577314</v>
      </c>
      <c r="BY70" s="220">
        <v>4400.8297602621278</v>
      </c>
      <c r="BZ70" s="220">
        <v>4668.9385553076345</v>
      </c>
      <c r="CA70" s="220">
        <v>5602.546164622192</v>
      </c>
      <c r="CB70" s="220">
        <v>7104.2890739382938</v>
      </c>
      <c r="CC70" s="220">
        <v>8294.9498500737227</v>
      </c>
      <c r="CD70" s="220">
        <v>9020.527937361132</v>
      </c>
      <c r="CE70" s="220">
        <v>9704.4126639409442</v>
      </c>
      <c r="CF70" s="221">
        <v>10954.037483135169</v>
      </c>
    </row>
    <row r="71" spans="1:84" ht="23.25" customHeight="1" x14ac:dyDescent="0.35">
      <c r="A71" s="290"/>
      <c r="B71" s="253" t="s">
        <v>493</v>
      </c>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v>275.17800387354134</v>
      </c>
      <c r="BX71" s="220">
        <v>458.7534196834464</v>
      </c>
      <c r="BY71" s="220">
        <v>627.94431040151335</v>
      </c>
      <c r="BZ71" s="220">
        <v>744.27083085537276</v>
      </c>
      <c r="CA71" s="220">
        <v>881.65318711951159</v>
      </c>
      <c r="CB71" s="220">
        <v>1078.4487864368109</v>
      </c>
      <c r="CC71" s="220">
        <v>1211.3769537963835</v>
      </c>
      <c r="CD71" s="220">
        <v>1254.3397491699559</v>
      </c>
      <c r="CE71" s="220">
        <v>1295.71055117894</v>
      </c>
      <c r="CF71" s="221">
        <v>1394.6252808644513</v>
      </c>
    </row>
    <row r="72" spans="1:84" ht="52.5" customHeight="1" x14ac:dyDescent="0.35">
      <c r="A72" s="286"/>
      <c r="B72" s="300" t="s">
        <v>499</v>
      </c>
      <c r="AH72" s="301">
        <v>1.1741113822806085E-2</v>
      </c>
      <c r="AI72" s="301">
        <v>1.0776011848886779E-2</v>
      </c>
      <c r="AJ72" s="301">
        <v>1.0749240865582585E-2</v>
      </c>
      <c r="AK72" s="301">
        <v>1.1304820015909867E-2</v>
      </c>
      <c r="AL72" s="301">
        <v>1.1474225372089707E-2</v>
      </c>
      <c r="AM72" s="301">
        <v>1.1282138491314009E-2</v>
      </c>
      <c r="AN72" s="301">
        <v>1.1906865893619766E-2</v>
      </c>
      <c r="AO72" s="301">
        <v>1.2129024644179566E-2</v>
      </c>
      <c r="AP72" s="301">
        <v>1.2790029214610591E-2</v>
      </c>
      <c r="AQ72" s="301">
        <v>1.2680807191072011E-2</v>
      </c>
      <c r="AR72" s="301">
        <v>1.2668036049304788E-2</v>
      </c>
      <c r="AS72" s="301">
        <v>1.3081258468229346E-2</v>
      </c>
      <c r="AT72" s="301">
        <v>1.4178753662019523E-2</v>
      </c>
      <c r="AU72" s="301">
        <v>1.6814086107671437E-2</v>
      </c>
      <c r="AV72" s="301">
        <v>1.9549709193334656E-2</v>
      </c>
      <c r="AW72" s="301">
        <v>2.1973434617749536E-2</v>
      </c>
      <c r="AX72" s="301">
        <v>2.3318589101329439E-2</v>
      </c>
      <c r="AY72" s="301">
        <v>2.4027700400409836E-2</v>
      </c>
      <c r="AZ72" s="301">
        <v>2.3924273122543981E-2</v>
      </c>
      <c r="BA72" s="301">
        <v>2.3682095327239586E-2</v>
      </c>
      <c r="BB72" s="301">
        <v>2.3362174122061753E-2</v>
      </c>
      <c r="BC72" s="301">
        <v>2.2750700036713607E-2</v>
      </c>
      <c r="BD72" s="301">
        <v>2.2763479475223211E-2</v>
      </c>
      <c r="BE72" s="301">
        <v>2.3302535239274915E-2</v>
      </c>
      <c r="BF72" s="301">
        <v>2.3131096256964023E-2</v>
      </c>
      <c r="BG72" s="301">
        <v>2.2713362204913573E-2</v>
      </c>
      <c r="BH72" s="301">
        <v>2.1972783972810096E-2</v>
      </c>
      <c r="BI72" s="301">
        <v>2.1400652469293357E-2</v>
      </c>
      <c r="BJ72" s="301">
        <v>2.1125482201626983E-2</v>
      </c>
      <c r="BK72" s="301">
        <v>2.1270576142325644E-2</v>
      </c>
      <c r="BL72" s="301">
        <v>2.2283405427612365E-2</v>
      </c>
      <c r="BM72" s="301">
        <v>2.4472573858217973E-2</v>
      </c>
      <c r="BN72" s="301">
        <v>2.4148678295401897E-2</v>
      </c>
      <c r="BO72" s="301">
        <v>2.4435994954187693E-2</v>
      </c>
      <c r="BP72" s="301">
        <v>2.4708842804298886E-2</v>
      </c>
      <c r="BQ72" s="301">
        <v>2.4118458357763068E-2</v>
      </c>
      <c r="BR72" s="301">
        <v>2.4903242440966773E-2</v>
      </c>
      <c r="BS72" s="301">
        <v>2.5406062399999714E-2</v>
      </c>
      <c r="BT72" s="301">
        <v>2.4954891990082051E-2</v>
      </c>
      <c r="BU72" s="301">
        <v>2.5151252766938192E-2</v>
      </c>
      <c r="BV72" s="301">
        <v>2.5442276280852327E-2</v>
      </c>
      <c r="BW72" s="301">
        <v>2.5054859885350812E-2</v>
      </c>
      <c r="BX72" s="301">
        <v>2.7846206810734488E-2</v>
      </c>
      <c r="BY72" s="301">
        <v>2.6265900868196451E-2</v>
      </c>
      <c r="BZ72" s="301">
        <v>2.6234670499275976E-2</v>
      </c>
      <c r="CA72" s="301">
        <v>2.8689704595372255E-2</v>
      </c>
      <c r="CB72" s="301">
        <v>3.1549502845035146E-2</v>
      </c>
      <c r="CC72" s="301">
        <v>3.2315248552449397E-2</v>
      </c>
      <c r="CD72" s="301">
        <v>3.2870967352103854E-2</v>
      </c>
      <c r="CE72" s="301">
        <v>3.3348651855415787E-2</v>
      </c>
      <c r="CF72" s="302">
        <v>3.3733728944231066E-2</v>
      </c>
    </row>
    <row r="73" spans="1:84" s="207" customFormat="1" ht="52.5" customHeight="1" thickBot="1" x14ac:dyDescent="0.3">
      <c r="A73" s="303"/>
      <c r="B73" s="304" t="s">
        <v>500</v>
      </c>
      <c r="C73" s="305"/>
      <c r="D73" s="206"/>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107">
        <v>2.8348506605170552E-2</v>
      </c>
      <c r="AI73" s="107">
        <v>2.6321520514542427E-2</v>
      </c>
      <c r="AJ73" s="107">
        <v>2.5109939817840588E-2</v>
      </c>
      <c r="AK73" s="107">
        <v>2.6358353380330775E-2</v>
      </c>
      <c r="AL73" s="107">
        <v>2.656764995202553E-2</v>
      </c>
      <c r="AM73" s="107">
        <v>2.6375202055828606E-2</v>
      </c>
      <c r="AN73" s="107">
        <v>2.8040269620216374E-2</v>
      </c>
      <c r="AO73" s="107">
        <v>3.0005773260763681E-2</v>
      </c>
      <c r="AP73" s="107">
        <v>3.2524589060118847E-2</v>
      </c>
      <c r="AQ73" s="107">
        <v>3.4113373415235071E-2</v>
      </c>
      <c r="AR73" s="107">
        <v>3.6646095711496032E-2</v>
      </c>
      <c r="AS73" s="107">
        <v>3.7646964169798035E-2</v>
      </c>
      <c r="AT73" s="107">
        <v>4.0519672517375434E-2</v>
      </c>
      <c r="AU73" s="107">
        <v>4.5601738038529252E-2</v>
      </c>
      <c r="AV73" s="107">
        <v>5.0991562283761449E-2</v>
      </c>
      <c r="AW73" s="107">
        <v>5.7940692450599553E-2</v>
      </c>
      <c r="AX73" s="107">
        <v>6.205263296348678E-2</v>
      </c>
      <c r="AY73" s="107">
        <v>6.4235275490509128E-2</v>
      </c>
      <c r="AZ73" s="107">
        <v>6.7234102088050071E-2</v>
      </c>
      <c r="BA73" s="107">
        <v>6.6311997837422434E-2</v>
      </c>
      <c r="BB73" s="107">
        <v>6.6417595958656428E-2</v>
      </c>
      <c r="BC73" s="107">
        <v>6.5432976166860654E-2</v>
      </c>
      <c r="BD73" s="107">
        <v>6.4902037117293837E-2</v>
      </c>
      <c r="BE73" s="107">
        <v>6.4112738553950332E-2</v>
      </c>
      <c r="BF73" s="107">
        <v>6.1592434955788797E-2</v>
      </c>
      <c r="BG73" s="107">
        <v>5.8341115746192281E-2</v>
      </c>
      <c r="BH73" s="107">
        <v>5.5016524874185672E-2</v>
      </c>
      <c r="BI73" s="107">
        <v>5.3580278100763018E-2</v>
      </c>
      <c r="BJ73" s="107">
        <v>5.2910358921193758E-2</v>
      </c>
      <c r="BK73" s="107">
        <v>5.2837714131218232E-2</v>
      </c>
      <c r="BL73" s="107">
        <v>5.1276771529699644E-2</v>
      </c>
      <c r="BM73" s="107">
        <v>5.2680489261652169E-2</v>
      </c>
      <c r="BN73" s="107">
        <v>5.2797396981835769E-2</v>
      </c>
      <c r="BO73" s="107">
        <v>5.4839477215983777E-2</v>
      </c>
      <c r="BP73" s="107">
        <v>5.6086360094522336E-2</v>
      </c>
      <c r="BQ73" s="107">
        <v>5.6740323183720028E-2</v>
      </c>
      <c r="BR73" s="107">
        <v>5.9239110095940663E-2</v>
      </c>
      <c r="BS73" s="107">
        <v>6.1646319476256699E-2</v>
      </c>
      <c r="BT73" s="107">
        <v>6.1768427575889163E-2</v>
      </c>
      <c r="BU73" s="107">
        <v>6.2802890224218338E-2</v>
      </c>
      <c r="BV73" s="107">
        <v>6.4466719176523676E-2</v>
      </c>
      <c r="BW73" s="107">
        <v>6.3322608203504022E-2</v>
      </c>
      <c r="BX73" s="107">
        <v>5.2454456269872905E-2</v>
      </c>
      <c r="BY73" s="107">
        <v>5.9290947681575494E-2</v>
      </c>
      <c r="BZ73" s="107">
        <v>5.7887943355253733E-2</v>
      </c>
      <c r="CA73" s="107">
        <v>6.4431033448586486E-2</v>
      </c>
      <c r="CB73" s="107">
        <v>7.1663770852441258E-2</v>
      </c>
      <c r="CC73" s="107">
        <v>7.4228267156044289E-2</v>
      </c>
      <c r="CD73" s="107">
        <v>7.6042692369048315E-2</v>
      </c>
      <c r="CE73" s="107">
        <v>7.7998682842847264E-2</v>
      </c>
      <c r="CF73" s="108">
        <v>7.946100559425355E-2</v>
      </c>
    </row>
  </sheetData>
  <hyperlinks>
    <hyperlink ref="B1" location="Notes!A1" display="Information relating to this table can be found in the 'Notes' tab" xr:uid="{7EAF5EF1-C74E-4EBE-9D1C-7AAEDC7D1CE4}"/>
    <hyperlink ref="A1" location="Contents!A1" display="Contents page" xr:uid="{66AF7352-B603-494B-8BDF-C2B704247DE7}"/>
  </hyperlinks>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F03A5-B622-4ACA-8A9A-FFB6D869167C}">
  <dimension ref="A1:CH151"/>
  <sheetViews>
    <sheetView zoomScale="85" zoomScaleNormal="85" workbookViewId="0">
      <pane xSplit="2" topLeftCell="BO1" activePane="topRight" state="frozen"/>
      <selection pane="topRight"/>
    </sheetView>
  </sheetViews>
  <sheetFormatPr defaultColWidth="8.54296875" defaultRowHeight="14.5" x14ac:dyDescent="0.35"/>
  <cols>
    <col min="1" max="1" width="18.453125" style="308" customWidth="1"/>
    <col min="2" max="2" width="77.54296875" style="308" customWidth="1"/>
    <col min="3" max="3" width="14.453125" style="308" customWidth="1"/>
    <col min="4" max="57" width="8.54296875" style="308" customWidth="1"/>
    <col min="58" max="83" width="10.54296875" style="308" customWidth="1"/>
    <col min="84" max="84" width="11" style="308" bestFit="1" customWidth="1"/>
    <col min="85" max="16384" width="8.54296875" style="308"/>
  </cols>
  <sheetData>
    <row r="1" spans="1:86" ht="23.25" customHeight="1" thickBot="1" x14ac:dyDescent="0.4">
      <c r="A1" s="29" t="s">
        <v>45</v>
      </c>
      <c r="B1" s="30" t="s">
        <v>200</v>
      </c>
      <c r="C1" s="306"/>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7"/>
      <c r="BW1" s="307"/>
      <c r="BX1" s="307"/>
      <c r="BY1" s="307"/>
      <c r="BZ1" s="307"/>
      <c r="CA1" s="307"/>
      <c r="CB1" s="307"/>
      <c r="CC1" s="307"/>
      <c r="CD1" s="307"/>
      <c r="CE1" s="307"/>
    </row>
    <row r="2" spans="1:86" ht="38.25" customHeight="1" x14ac:dyDescent="0.35">
      <c r="A2" s="309" t="s">
        <v>584</v>
      </c>
      <c r="B2" s="310" t="s">
        <v>501</v>
      </c>
      <c r="C2" s="311"/>
      <c r="D2" s="312" t="s">
        <v>586</v>
      </c>
      <c r="E2" s="312" t="s">
        <v>587</v>
      </c>
      <c r="F2" s="312" t="s">
        <v>588</v>
      </c>
      <c r="G2" s="312" t="s">
        <v>589</v>
      </c>
      <c r="H2" s="312" t="s">
        <v>590</v>
      </c>
      <c r="I2" s="312" t="s">
        <v>591</v>
      </c>
      <c r="J2" s="312" t="s">
        <v>592</v>
      </c>
      <c r="K2" s="312" t="s">
        <v>593</v>
      </c>
      <c r="L2" s="312" t="s">
        <v>594</v>
      </c>
      <c r="M2" s="312" t="s">
        <v>595</v>
      </c>
      <c r="N2" s="312" t="s">
        <v>596</v>
      </c>
      <c r="O2" s="312" t="s">
        <v>597</v>
      </c>
      <c r="P2" s="312" t="s">
        <v>598</v>
      </c>
      <c r="Q2" s="312" t="s">
        <v>599</v>
      </c>
      <c r="R2" s="312" t="s">
        <v>600</v>
      </c>
      <c r="S2" s="312" t="s">
        <v>601</v>
      </c>
      <c r="T2" s="312" t="s">
        <v>602</v>
      </c>
      <c r="U2" s="312" t="s">
        <v>603</v>
      </c>
      <c r="V2" s="312" t="s">
        <v>604</v>
      </c>
      <c r="W2" s="312" t="s">
        <v>605</v>
      </c>
      <c r="X2" s="312" t="s">
        <v>606</v>
      </c>
      <c r="Y2" s="312" t="s">
        <v>607</v>
      </c>
      <c r="Z2" s="312" t="s">
        <v>608</v>
      </c>
      <c r="AA2" s="312" t="s">
        <v>609</v>
      </c>
      <c r="AB2" s="312" t="s">
        <v>610</v>
      </c>
      <c r="AC2" s="312" t="s">
        <v>611</v>
      </c>
      <c r="AD2" s="312" t="s">
        <v>612</v>
      </c>
      <c r="AE2" s="312" t="s">
        <v>613</v>
      </c>
      <c r="AF2" s="312" t="s">
        <v>614</v>
      </c>
      <c r="AG2" s="312" t="s">
        <v>615</v>
      </c>
      <c r="AH2" s="312" t="s">
        <v>616</v>
      </c>
      <c r="AI2" s="312" t="s">
        <v>617</v>
      </c>
      <c r="AJ2" s="312" t="s">
        <v>618</v>
      </c>
      <c r="AK2" s="312" t="s">
        <v>619</v>
      </c>
      <c r="AL2" s="312" t="s">
        <v>620</v>
      </c>
      <c r="AM2" s="312" t="s">
        <v>621</v>
      </c>
      <c r="AN2" s="312" t="s">
        <v>622</v>
      </c>
      <c r="AO2" s="312" t="s">
        <v>623</v>
      </c>
      <c r="AP2" s="312" t="s">
        <v>624</v>
      </c>
      <c r="AQ2" s="312" t="s">
        <v>625</v>
      </c>
      <c r="AR2" s="312" t="s">
        <v>626</v>
      </c>
      <c r="AS2" s="312" t="s">
        <v>627</v>
      </c>
      <c r="AT2" s="312" t="s">
        <v>628</v>
      </c>
      <c r="AU2" s="312" t="s">
        <v>629</v>
      </c>
      <c r="AV2" s="312" t="s">
        <v>630</v>
      </c>
      <c r="AW2" s="312" t="s">
        <v>631</v>
      </c>
      <c r="AX2" s="312" t="s">
        <v>632</v>
      </c>
      <c r="AY2" s="312" t="s">
        <v>633</v>
      </c>
      <c r="AZ2" s="312" t="s">
        <v>634</v>
      </c>
      <c r="BA2" s="312" t="s">
        <v>635</v>
      </c>
      <c r="BB2" s="312" t="s">
        <v>636</v>
      </c>
      <c r="BC2" s="312" t="s">
        <v>637</v>
      </c>
      <c r="BD2" s="312" t="s">
        <v>638</v>
      </c>
      <c r="BE2" s="312" t="s">
        <v>639</v>
      </c>
      <c r="BF2" s="312" t="s">
        <v>515</v>
      </c>
      <c r="BG2" s="312" t="s">
        <v>516</v>
      </c>
      <c r="BH2" s="312" t="s">
        <v>517</v>
      </c>
      <c r="BI2" s="312" t="s">
        <v>518</v>
      </c>
      <c r="BJ2" s="312" t="s">
        <v>519</v>
      </c>
      <c r="BK2" s="312" t="s">
        <v>520</v>
      </c>
      <c r="BL2" s="312" t="s">
        <v>521</v>
      </c>
      <c r="BM2" s="312" t="s">
        <v>522</v>
      </c>
      <c r="BN2" s="312" t="s">
        <v>523</v>
      </c>
      <c r="BO2" s="312" t="s">
        <v>524</v>
      </c>
      <c r="BP2" s="312" t="s">
        <v>525</v>
      </c>
      <c r="BQ2" s="312" t="s">
        <v>526</v>
      </c>
      <c r="BR2" s="312" t="s">
        <v>527</v>
      </c>
      <c r="BS2" s="312" t="s">
        <v>528</v>
      </c>
      <c r="BT2" s="312" t="s">
        <v>529</v>
      </c>
      <c r="BU2" s="312" t="s">
        <v>530</v>
      </c>
      <c r="BV2" s="312" t="s">
        <v>531</v>
      </c>
      <c r="BW2" s="312" t="s">
        <v>532</v>
      </c>
      <c r="BX2" s="312" t="s">
        <v>533</v>
      </c>
      <c r="BY2" s="312" t="s">
        <v>534</v>
      </c>
      <c r="BZ2" s="312" t="s">
        <v>535</v>
      </c>
      <c r="CA2" s="312" t="s">
        <v>536</v>
      </c>
      <c r="CB2" s="312" t="s">
        <v>537</v>
      </c>
      <c r="CC2" s="312" t="s">
        <v>538</v>
      </c>
      <c r="CD2" s="312" t="s">
        <v>539</v>
      </c>
      <c r="CE2" s="312" t="s">
        <v>540</v>
      </c>
      <c r="CF2" s="313" t="s">
        <v>541</v>
      </c>
    </row>
    <row r="3" spans="1:86" ht="24.75" customHeight="1" x14ac:dyDescent="0.35">
      <c r="A3" s="314">
        <v>2024</v>
      </c>
      <c r="B3" s="315" t="s">
        <v>258</v>
      </c>
      <c r="C3" s="316"/>
      <c r="D3" s="317" t="s">
        <v>542</v>
      </c>
      <c r="E3" s="317" t="s">
        <v>542</v>
      </c>
      <c r="F3" s="317" t="s">
        <v>542</v>
      </c>
      <c r="G3" s="317" t="s">
        <v>542</v>
      </c>
      <c r="H3" s="317" t="s">
        <v>542</v>
      </c>
      <c r="I3" s="317" t="s">
        <v>542</v>
      </c>
      <c r="J3" s="317" t="s">
        <v>542</v>
      </c>
      <c r="K3" s="317" t="s">
        <v>542</v>
      </c>
      <c r="L3" s="317" t="s">
        <v>542</v>
      </c>
      <c r="M3" s="317" t="s">
        <v>542</v>
      </c>
      <c r="N3" s="317" t="s">
        <v>542</v>
      </c>
      <c r="O3" s="317" t="s">
        <v>542</v>
      </c>
      <c r="P3" s="317" t="s">
        <v>542</v>
      </c>
      <c r="Q3" s="317" t="s">
        <v>542</v>
      </c>
      <c r="R3" s="317" t="s">
        <v>542</v>
      </c>
      <c r="S3" s="317" t="s">
        <v>542</v>
      </c>
      <c r="T3" s="317" t="s">
        <v>542</v>
      </c>
      <c r="U3" s="317" t="s">
        <v>542</v>
      </c>
      <c r="V3" s="317" t="s">
        <v>542</v>
      </c>
      <c r="W3" s="317" t="s">
        <v>542</v>
      </c>
      <c r="X3" s="317" t="s">
        <v>542</v>
      </c>
      <c r="Y3" s="317" t="s">
        <v>542</v>
      </c>
      <c r="Z3" s="317" t="s">
        <v>542</v>
      </c>
      <c r="AA3" s="317" t="s">
        <v>542</v>
      </c>
      <c r="AB3" s="317" t="s">
        <v>542</v>
      </c>
      <c r="AC3" s="317" t="s">
        <v>542</v>
      </c>
      <c r="AD3" s="317" t="s">
        <v>542</v>
      </c>
      <c r="AE3" s="317" t="s">
        <v>542</v>
      </c>
      <c r="AF3" s="317" t="s">
        <v>542</v>
      </c>
      <c r="AG3" s="317" t="s">
        <v>542</v>
      </c>
      <c r="AH3" s="317" t="s">
        <v>542</v>
      </c>
      <c r="AI3" s="317" t="s">
        <v>542</v>
      </c>
      <c r="AJ3" s="317" t="s">
        <v>542</v>
      </c>
      <c r="AK3" s="317" t="s">
        <v>542</v>
      </c>
      <c r="AL3" s="317" t="s">
        <v>542</v>
      </c>
      <c r="AM3" s="317" t="s">
        <v>542</v>
      </c>
      <c r="AN3" s="317" t="s">
        <v>542</v>
      </c>
      <c r="AO3" s="317" t="s">
        <v>542</v>
      </c>
      <c r="AP3" s="317" t="s">
        <v>542</v>
      </c>
      <c r="AQ3" s="317" t="s">
        <v>542</v>
      </c>
      <c r="AR3" s="317" t="s">
        <v>542</v>
      </c>
      <c r="AS3" s="317" t="s">
        <v>542</v>
      </c>
      <c r="AT3" s="317" t="s">
        <v>542</v>
      </c>
      <c r="AU3" s="317" t="s">
        <v>542</v>
      </c>
      <c r="AV3" s="317" t="s">
        <v>542</v>
      </c>
      <c r="AW3" s="317" t="s">
        <v>542</v>
      </c>
      <c r="AX3" s="317" t="s">
        <v>542</v>
      </c>
      <c r="AY3" s="317" t="s">
        <v>542</v>
      </c>
      <c r="AZ3" s="317" t="s">
        <v>542</v>
      </c>
      <c r="BA3" s="317" t="s">
        <v>542</v>
      </c>
      <c r="BB3" s="317" t="s">
        <v>542</v>
      </c>
      <c r="BC3" s="317" t="s">
        <v>542</v>
      </c>
      <c r="BD3" s="317" t="s">
        <v>542</v>
      </c>
      <c r="BE3" s="317" t="s">
        <v>542</v>
      </c>
      <c r="BF3" s="317" t="s">
        <v>542</v>
      </c>
      <c r="BG3" s="317" t="s">
        <v>542</v>
      </c>
      <c r="BH3" s="317" t="s">
        <v>542</v>
      </c>
      <c r="BI3" s="317" t="s">
        <v>542</v>
      </c>
      <c r="BJ3" s="317" t="s">
        <v>542</v>
      </c>
      <c r="BK3" s="317" t="s">
        <v>542</v>
      </c>
      <c r="BL3" s="317" t="s">
        <v>542</v>
      </c>
      <c r="BM3" s="317" t="s">
        <v>542</v>
      </c>
      <c r="BN3" s="317" t="s">
        <v>542</v>
      </c>
      <c r="BO3" s="317" t="s">
        <v>542</v>
      </c>
      <c r="BP3" s="317" t="s">
        <v>542</v>
      </c>
      <c r="BQ3" s="317" t="s">
        <v>542</v>
      </c>
      <c r="BR3" s="317" t="s">
        <v>542</v>
      </c>
      <c r="BS3" s="317" t="s">
        <v>542</v>
      </c>
      <c r="BT3" s="317" t="s">
        <v>542</v>
      </c>
      <c r="BU3" s="317" t="s">
        <v>542</v>
      </c>
      <c r="BV3" s="317" t="s">
        <v>542</v>
      </c>
      <c r="BW3" s="317" t="s">
        <v>542</v>
      </c>
      <c r="BX3" s="317" t="s">
        <v>542</v>
      </c>
      <c r="BY3" s="317" t="s">
        <v>542</v>
      </c>
      <c r="BZ3" s="317" t="s">
        <v>542</v>
      </c>
      <c r="CA3" s="317" t="s">
        <v>543</v>
      </c>
      <c r="CB3" s="317" t="s">
        <v>543</v>
      </c>
      <c r="CC3" s="317" t="s">
        <v>543</v>
      </c>
      <c r="CD3" s="317" t="s">
        <v>543</v>
      </c>
      <c r="CE3" s="317" t="s">
        <v>543</v>
      </c>
      <c r="CF3" s="318" t="s">
        <v>543</v>
      </c>
    </row>
    <row r="4" spans="1:86" ht="15.5" x14ac:dyDescent="0.35">
      <c r="A4" s="319"/>
      <c r="B4" s="320" t="s">
        <v>214</v>
      </c>
      <c r="C4" s="320"/>
      <c r="D4" s="321">
        <f>D5+D10+D36</f>
        <v>0</v>
      </c>
      <c r="E4" s="321">
        <f t="shared" ref="E4:BP4" si="0">E5+E10+E36</f>
        <v>0</v>
      </c>
      <c r="F4" s="321">
        <f t="shared" si="0"/>
        <v>0</v>
      </c>
      <c r="G4" s="321">
        <f t="shared" si="0"/>
        <v>0</v>
      </c>
      <c r="H4" s="321">
        <f t="shared" si="0"/>
        <v>0</v>
      </c>
      <c r="I4" s="321">
        <f t="shared" si="0"/>
        <v>0</v>
      </c>
      <c r="J4" s="321">
        <f t="shared" si="0"/>
        <v>0</v>
      </c>
      <c r="K4" s="321">
        <f t="shared" si="0"/>
        <v>0</v>
      </c>
      <c r="L4" s="321">
        <f t="shared" si="0"/>
        <v>0</v>
      </c>
      <c r="M4" s="321">
        <f t="shared" si="0"/>
        <v>0</v>
      </c>
      <c r="N4" s="321">
        <f t="shared" si="0"/>
        <v>0</v>
      </c>
      <c r="O4" s="321">
        <f t="shared" si="0"/>
        <v>0</v>
      </c>
      <c r="P4" s="321">
        <f t="shared" si="0"/>
        <v>0</v>
      </c>
      <c r="Q4" s="321">
        <f t="shared" si="0"/>
        <v>0</v>
      </c>
      <c r="R4" s="321">
        <f t="shared" si="0"/>
        <v>0</v>
      </c>
      <c r="S4" s="321">
        <f t="shared" si="0"/>
        <v>0</v>
      </c>
      <c r="T4" s="321">
        <f t="shared" si="0"/>
        <v>0</v>
      </c>
      <c r="U4" s="321">
        <f t="shared" si="0"/>
        <v>0</v>
      </c>
      <c r="V4" s="321">
        <f t="shared" si="0"/>
        <v>0</v>
      </c>
      <c r="W4" s="321">
        <f t="shared" si="0"/>
        <v>0</v>
      </c>
      <c r="X4" s="321">
        <f t="shared" si="0"/>
        <v>0</v>
      </c>
      <c r="Y4" s="321">
        <f t="shared" si="0"/>
        <v>0</v>
      </c>
      <c r="Z4" s="321">
        <f t="shared" si="0"/>
        <v>2.8</v>
      </c>
      <c r="AA4" s="321">
        <f t="shared" si="0"/>
        <v>2.9</v>
      </c>
      <c r="AB4" s="321">
        <f t="shared" si="0"/>
        <v>2.9</v>
      </c>
      <c r="AC4" s="321">
        <f t="shared" si="0"/>
        <v>21.1796875</v>
      </c>
      <c r="AD4" s="321">
        <f t="shared" si="0"/>
        <v>34.697376111683454</v>
      </c>
      <c r="AE4" s="321">
        <f t="shared" si="0"/>
        <v>53.276852855594228</v>
      </c>
      <c r="AF4" s="321">
        <f t="shared" si="0"/>
        <v>78.24653715214852</v>
      </c>
      <c r="AG4" s="321">
        <f t="shared" si="0"/>
        <v>113.13976524070817</v>
      </c>
      <c r="AH4" s="321">
        <f t="shared" si="0"/>
        <v>2182.2923209753112</v>
      </c>
      <c r="AI4" s="321">
        <f t="shared" si="0"/>
        <v>2416.0310983633794</v>
      </c>
      <c r="AJ4" s="321">
        <f t="shared" si="0"/>
        <v>2765.1117460309706</v>
      </c>
      <c r="AK4" s="321">
        <f t="shared" si="0"/>
        <v>3235.0385185577948</v>
      </c>
      <c r="AL4" s="321">
        <f t="shared" si="0"/>
        <v>3595.3365700561326</v>
      </c>
      <c r="AM4" s="321">
        <f t="shared" si="0"/>
        <v>3848.7087938398263</v>
      </c>
      <c r="AN4" s="321">
        <f t="shared" si="0"/>
        <v>4381.857262980001</v>
      </c>
      <c r="AO4" s="321">
        <f t="shared" si="0"/>
        <v>4893.3119353833081</v>
      </c>
      <c r="AP4" s="321">
        <f t="shared" si="0"/>
        <v>5546.9994903749021</v>
      </c>
      <c r="AQ4" s="321">
        <f t="shared" si="0"/>
        <v>6177.9529095408025</v>
      </c>
      <c r="AR4" s="321">
        <f t="shared" si="0"/>
        <v>6891.3108807435829</v>
      </c>
      <c r="AS4" s="321">
        <f t="shared" si="0"/>
        <v>7861.7036906168159</v>
      </c>
      <c r="AT4" s="321">
        <f t="shared" si="0"/>
        <v>9194.9958352564736</v>
      </c>
      <c r="AU4" s="321">
        <f t="shared" si="0"/>
        <v>11493.685358844352</v>
      </c>
      <c r="AV4" s="321">
        <f t="shared" si="0"/>
        <v>14443.462</v>
      </c>
      <c r="AW4" s="321">
        <f t="shared" si="0"/>
        <v>17153.341999999997</v>
      </c>
      <c r="AX4" s="321">
        <f t="shared" si="0"/>
        <v>19141.810058677514</v>
      </c>
      <c r="AY4" s="321">
        <f t="shared" si="0"/>
        <v>20737.395162978515</v>
      </c>
      <c r="AZ4" s="321">
        <f t="shared" si="0"/>
        <v>22082.032319288726</v>
      </c>
      <c r="BA4" s="321">
        <f t="shared" si="0"/>
        <v>22845.809494948775</v>
      </c>
      <c r="BB4" s="321">
        <f t="shared" si="0"/>
        <v>23596.777074595491</v>
      </c>
      <c r="BC4" s="321">
        <f t="shared" si="0"/>
        <v>24071.810437145527</v>
      </c>
      <c r="BD4" s="321">
        <f t="shared" si="0"/>
        <v>25373.061998783316</v>
      </c>
      <c r="BE4" s="321">
        <f t="shared" si="0"/>
        <v>26852.979415936563</v>
      </c>
      <c r="BF4" s="322">
        <f>BF5+BF10+BF36</f>
        <v>27962.349545578552</v>
      </c>
      <c r="BG4" s="322">
        <f t="shared" si="0"/>
        <v>28905.047455335221</v>
      </c>
      <c r="BH4" s="322">
        <f t="shared" si="0"/>
        <v>29490.837927458979</v>
      </c>
      <c r="BI4" s="322">
        <f t="shared" si="0"/>
        <v>30355.049273537676</v>
      </c>
      <c r="BJ4" s="322">
        <f t="shared" si="0"/>
        <v>31397.853549579115</v>
      </c>
      <c r="BK4" s="322">
        <f t="shared" si="0"/>
        <v>33305.936076328624</v>
      </c>
      <c r="BL4" s="322">
        <f t="shared" si="0"/>
        <v>35274.162840396391</v>
      </c>
      <c r="BM4" s="322">
        <f t="shared" si="0"/>
        <v>38104.4827293134</v>
      </c>
      <c r="BN4" s="322">
        <f t="shared" si="0"/>
        <v>39309.773948856004</v>
      </c>
      <c r="BO4" s="322">
        <f t="shared" si="0"/>
        <v>40887.381941124833</v>
      </c>
      <c r="BP4" s="322">
        <f t="shared" si="0"/>
        <v>42631.130135126237</v>
      </c>
      <c r="BQ4" s="322">
        <f t="shared" ref="BQ4:CC4" si="1">BQ5+BQ10+BQ36</f>
        <v>43506.153464025992</v>
      </c>
      <c r="BR4" s="322">
        <f t="shared" si="1"/>
        <v>46695.026486758856</v>
      </c>
      <c r="BS4" s="322">
        <f t="shared" si="1"/>
        <v>49070.994163039446</v>
      </c>
      <c r="BT4" s="322">
        <f t="shared" si="1"/>
        <v>49980.791829978662</v>
      </c>
      <c r="BU4" s="322">
        <f t="shared" si="1"/>
        <v>52147.218487157486</v>
      </c>
      <c r="BV4" s="322">
        <f t="shared" si="1"/>
        <v>53600.599104599867</v>
      </c>
      <c r="BW4" s="322">
        <f t="shared" si="1"/>
        <v>56235.858506408855</v>
      </c>
      <c r="BX4" s="322">
        <f t="shared" si="1"/>
        <v>58061.680281753506</v>
      </c>
      <c r="BY4" s="322">
        <f t="shared" si="1"/>
        <v>62037.956578610552</v>
      </c>
      <c r="BZ4" s="322">
        <f t="shared" si="1"/>
        <v>67000.200294690934</v>
      </c>
      <c r="CA4" s="322">
        <f t="shared" si="1"/>
        <v>78365.784653736351</v>
      </c>
      <c r="CB4" s="322">
        <f t="shared" si="1"/>
        <v>87884.736818169738</v>
      </c>
      <c r="CC4" s="322">
        <f t="shared" si="1"/>
        <v>92908.343133702263</v>
      </c>
      <c r="CD4" s="322">
        <f>CD5+CD10+CD36</f>
        <v>98114.315223514845</v>
      </c>
      <c r="CE4" s="322">
        <f>CE5+CE10+CE36</f>
        <v>103197.06968006559</v>
      </c>
      <c r="CF4" s="323">
        <f>CF5+CF10+CF36</f>
        <v>108200.12597912652</v>
      </c>
    </row>
    <row r="5" spans="1:86" s="325" customFormat="1" ht="27" customHeight="1" x14ac:dyDescent="0.35">
      <c r="A5" s="319"/>
      <c r="B5" s="324" t="s">
        <v>502</v>
      </c>
      <c r="C5" s="320"/>
      <c r="D5" s="322">
        <f>D6+D9</f>
        <v>0</v>
      </c>
      <c r="E5" s="322">
        <f t="shared" ref="E5:BP5" si="2">E6+E9</f>
        <v>0</v>
      </c>
      <c r="F5" s="322">
        <f t="shared" si="2"/>
        <v>0</v>
      </c>
      <c r="G5" s="322">
        <f t="shared" si="2"/>
        <v>0</v>
      </c>
      <c r="H5" s="322">
        <f t="shared" si="2"/>
        <v>0</v>
      </c>
      <c r="I5" s="322">
        <f t="shared" si="2"/>
        <v>0</v>
      </c>
      <c r="J5" s="322">
        <f t="shared" si="2"/>
        <v>0</v>
      </c>
      <c r="K5" s="322">
        <f t="shared" si="2"/>
        <v>0</v>
      </c>
      <c r="L5" s="322">
        <f t="shared" si="2"/>
        <v>0</v>
      </c>
      <c r="M5" s="322">
        <f t="shared" si="2"/>
        <v>0</v>
      </c>
      <c r="N5" s="322">
        <f t="shared" si="2"/>
        <v>0</v>
      </c>
      <c r="O5" s="322">
        <f t="shared" si="2"/>
        <v>0</v>
      </c>
      <c r="P5" s="322">
        <f t="shared" si="2"/>
        <v>0</v>
      </c>
      <c r="Q5" s="322">
        <f t="shared" si="2"/>
        <v>0</v>
      </c>
      <c r="R5" s="322">
        <f t="shared" si="2"/>
        <v>0</v>
      </c>
      <c r="S5" s="322">
        <f t="shared" si="2"/>
        <v>0</v>
      </c>
      <c r="T5" s="322">
        <f t="shared" si="2"/>
        <v>0</v>
      </c>
      <c r="U5" s="322">
        <f t="shared" si="2"/>
        <v>0</v>
      </c>
      <c r="V5" s="322">
        <f t="shared" si="2"/>
        <v>0</v>
      </c>
      <c r="W5" s="322">
        <f t="shared" si="2"/>
        <v>0</v>
      </c>
      <c r="X5" s="322">
        <f t="shared" si="2"/>
        <v>0</v>
      </c>
      <c r="Y5" s="322">
        <f t="shared" si="2"/>
        <v>0</v>
      </c>
      <c r="Z5" s="322">
        <f t="shared" si="2"/>
        <v>0</v>
      </c>
      <c r="AA5" s="322">
        <f t="shared" si="2"/>
        <v>0</v>
      </c>
      <c r="AB5" s="322">
        <f t="shared" si="2"/>
        <v>0</v>
      </c>
      <c r="AC5" s="322">
        <f t="shared" si="2"/>
        <v>0</v>
      </c>
      <c r="AD5" s="322">
        <f t="shared" si="2"/>
        <v>0</v>
      </c>
      <c r="AE5" s="322">
        <f t="shared" si="2"/>
        <v>0</v>
      </c>
      <c r="AF5" s="322">
        <f t="shared" si="2"/>
        <v>0.81776216467309248</v>
      </c>
      <c r="AG5" s="322">
        <f t="shared" si="2"/>
        <v>4.0289296143389386</v>
      </c>
      <c r="AH5" s="322">
        <f t="shared" si="2"/>
        <v>16.612638373818932</v>
      </c>
      <c r="AI5" s="322">
        <f t="shared" si="2"/>
        <v>20.057640112408315</v>
      </c>
      <c r="AJ5" s="322">
        <f t="shared" si="2"/>
        <v>23.111896940145577</v>
      </c>
      <c r="AK5" s="322">
        <f t="shared" si="2"/>
        <v>27.625136862834736</v>
      </c>
      <c r="AL5" s="322">
        <f t="shared" si="2"/>
        <v>31.285156144790651</v>
      </c>
      <c r="AM5" s="322">
        <f t="shared" si="2"/>
        <v>37.862872359510092</v>
      </c>
      <c r="AN5" s="322">
        <f t="shared" si="2"/>
        <v>39.940526384566411</v>
      </c>
      <c r="AO5" s="322">
        <f t="shared" si="2"/>
        <v>45.576091851705272</v>
      </c>
      <c r="AP5" s="322">
        <f t="shared" si="2"/>
        <v>53.150909145996252</v>
      </c>
      <c r="AQ5" s="322">
        <f t="shared" si="2"/>
        <v>59.905415790215727</v>
      </c>
      <c r="AR5" s="322">
        <f t="shared" si="2"/>
        <v>81.578661155486955</v>
      </c>
      <c r="AS5" s="322">
        <f t="shared" si="2"/>
        <v>112.24451334896285</v>
      </c>
      <c r="AT5" s="322">
        <f t="shared" si="2"/>
        <v>131.93258459594716</v>
      </c>
      <c r="AU5" s="322">
        <f t="shared" si="2"/>
        <v>206.88296841980588</v>
      </c>
      <c r="AV5" s="322">
        <f t="shared" si="2"/>
        <v>488.80420145644041</v>
      </c>
      <c r="AW5" s="322">
        <f t="shared" si="2"/>
        <v>651.47730470369845</v>
      </c>
      <c r="AX5" s="322">
        <f t="shared" si="2"/>
        <v>666.24645224968742</v>
      </c>
      <c r="AY5" s="322">
        <f t="shared" si="2"/>
        <v>786.94660512525456</v>
      </c>
      <c r="AZ5" s="322">
        <f t="shared" si="2"/>
        <v>827.09724191823398</v>
      </c>
      <c r="BA5" s="322">
        <f t="shared" si="2"/>
        <v>899.35575918926861</v>
      </c>
      <c r="BB5" s="322">
        <f t="shared" si="2"/>
        <v>959.39693270578869</v>
      </c>
      <c r="BC5" s="322">
        <f t="shared" si="2"/>
        <v>1071.0475056882215</v>
      </c>
      <c r="BD5" s="322">
        <f t="shared" si="2"/>
        <v>1252.4779854829374</v>
      </c>
      <c r="BE5" s="322">
        <f t="shared" si="2"/>
        <v>1436.131445522512</v>
      </c>
      <c r="BF5" s="322">
        <f t="shared" si="2"/>
        <v>1630.26</v>
      </c>
      <c r="BG5" s="322">
        <f t="shared" si="2"/>
        <v>1716.1702182356571</v>
      </c>
      <c r="BH5" s="322">
        <f t="shared" si="2"/>
        <v>1698.7396362552472</v>
      </c>
      <c r="BI5" s="322">
        <f t="shared" si="2"/>
        <v>1597.3933633022866</v>
      </c>
      <c r="BJ5" s="322">
        <f t="shared" si="2"/>
        <v>1537.3927840879535</v>
      </c>
      <c r="BK5" s="322">
        <f t="shared" si="2"/>
        <v>1516.0196346780351</v>
      </c>
      <c r="BL5" s="322">
        <f t="shared" si="2"/>
        <v>1523.0244152355638</v>
      </c>
      <c r="BM5" s="322">
        <f t="shared" si="2"/>
        <v>1494.5179394644804</v>
      </c>
      <c r="BN5" s="322">
        <f t="shared" si="2"/>
        <v>1220.2044423261623</v>
      </c>
      <c r="BO5" s="322">
        <f t="shared" si="2"/>
        <v>1314.7165739259212</v>
      </c>
      <c r="BP5" s="322">
        <f t="shared" si="2"/>
        <v>1390.6353122046253</v>
      </c>
      <c r="BQ5" s="322">
        <f t="shared" ref="BQ5:CC5" si="3">BQ6+BQ9</f>
        <v>1463.3914453663692</v>
      </c>
      <c r="BR5" s="322">
        <f t="shared" si="3"/>
        <v>1717.304349681425</v>
      </c>
      <c r="BS5" s="322">
        <f t="shared" si="3"/>
        <v>1834.7090892979174</v>
      </c>
      <c r="BT5" s="322">
        <f t="shared" si="3"/>
        <v>1896.9720008984343</v>
      </c>
      <c r="BU5" s="322">
        <f t="shared" si="3"/>
        <v>1965.0820231168198</v>
      </c>
      <c r="BV5" s="322">
        <f t="shared" si="3"/>
        <v>2114.1233711450695</v>
      </c>
      <c r="BW5" s="322">
        <f t="shared" si="3"/>
        <v>2299.1628969686603</v>
      </c>
      <c r="BX5" s="322">
        <f t="shared" si="3"/>
        <v>2246.64792346575</v>
      </c>
      <c r="BY5" s="322">
        <f t="shared" si="3"/>
        <v>2444.3328636509259</v>
      </c>
      <c r="BZ5" s="322">
        <f t="shared" si="3"/>
        <v>2864.813430051418</v>
      </c>
      <c r="CA5" s="322">
        <f t="shared" si="3"/>
        <v>3591.0239928803408</v>
      </c>
      <c r="CB5" s="322">
        <f t="shared" si="3"/>
        <v>4242.4579223835653</v>
      </c>
      <c r="CC5" s="322">
        <f t="shared" si="3"/>
        <v>4731.3256623685065</v>
      </c>
      <c r="CD5" s="322">
        <f>CD6+CD9</f>
        <v>5232.5329893528833</v>
      </c>
      <c r="CE5" s="322">
        <f>CE6+CE9</f>
        <v>5730.382755011914</v>
      </c>
      <c r="CF5" s="323">
        <f>CF6+CF9</f>
        <v>6206.1294726689957</v>
      </c>
    </row>
    <row r="6" spans="1:86" ht="27" customHeight="1" x14ac:dyDescent="0.35">
      <c r="A6" s="326"/>
      <c r="B6" s="327" t="s">
        <v>471</v>
      </c>
      <c r="C6" s="328"/>
      <c r="D6" s="329">
        <f>SUM(D7:D8)</f>
        <v>0</v>
      </c>
      <c r="E6" s="329">
        <f t="shared" ref="E6:BP6" si="4">SUM(E7:E8)</f>
        <v>0</v>
      </c>
      <c r="F6" s="329">
        <f t="shared" si="4"/>
        <v>0</v>
      </c>
      <c r="G6" s="329">
        <f t="shared" si="4"/>
        <v>0</v>
      </c>
      <c r="H6" s="329">
        <f t="shared" si="4"/>
        <v>0</v>
      </c>
      <c r="I6" s="329">
        <f t="shared" si="4"/>
        <v>0</v>
      </c>
      <c r="J6" s="329">
        <f t="shared" si="4"/>
        <v>0</v>
      </c>
      <c r="K6" s="329">
        <f t="shared" si="4"/>
        <v>0</v>
      </c>
      <c r="L6" s="329">
        <f t="shared" si="4"/>
        <v>0</v>
      </c>
      <c r="M6" s="329">
        <f t="shared" si="4"/>
        <v>0</v>
      </c>
      <c r="N6" s="329">
        <f t="shared" si="4"/>
        <v>0</v>
      </c>
      <c r="O6" s="329">
        <f t="shared" si="4"/>
        <v>0</v>
      </c>
      <c r="P6" s="329">
        <f t="shared" si="4"/>
        <v>0</v>
      </c>
      <c r="Q6" s="329">
        <f t="shared" si="4"/>
        <v>0</v>
      </c>
      <c r="R6" s="329">
        <f t="shared" si="4"/>
        <v>0</v>
      </c>
      <c r="S6" s="329">
        <f t="shared" si="4"/>
        <v>0</v>
      </c>
      <c r="T6" s="329">
        <f t="shared" si="4"/>
        <v>0</v>
      </c>
      <c r="U6" s="329">
        <f t="shared" si="4"/>
        <v>0</v>
      </c>
      <c r="V6" s="329">
        <f t="shared" si="4"/>
        <v>0</v>
      </c>
      <c r="W6" s="329">
        <f t="shared" si="4"/>
        <v>0</v>
      </c>
      <c r="X6" s="329">
        <f t="shared" si="4"/>
        <v>0</v>
      </c>
      <c r="Y6" s="329">
        <f t="shared" si="4"/>
        <v>0</v>
      </c>
      <c r="Z6" s="329">
        <f t="shared" si="4"/>
        <v>0</v>
      </c>
      <c r="AA6" s="329">
        <f t="shared" si="4"/>
        <v>0</v>
      </c>
      <c r="AB6" s="329">
        <f t="shared" si="4"/>
        <v>0</v>
      </c>
      <c r="AC6" s="329">
        <f t="shared" si="4"/>
        <v>0</v>
      </c>
      <c r="AD6" s="329">
        <f t="shared" si="4"/>
        <v>0</v>
      </c>
      <c r="AE6" s="329">
        <f t="shared" si="4"/>
        <v>0</v>
      </c>
      <c r="AF6" s="329">
        <f t="shared" si="4"/>
        <v>0.81776216467309248</v>
      </c>
      <c r="AG6" s="329">
        <f t="shared" si="4"/>
        <v>4.0289296143389386</v>
      </c>
      <c r="AH6" s="329">
        <f t="shared" si="4"/>
        <v>9.1014969282685811</v>
      </c>
      <c r="AI6" s="329">
        <f t="shared" si="4"/>
        <v>11.640236243555856</v>
      </c>
      <c r="AJ6" s="329">
        <f t="shared" si="4"/>
        <v>13.630234353478913</v>
      </c>
      <c r="AK6" s="329">
        <f t="shared" si="4"/>
        <v>15.590189419879557</v>
      </c>
      <c r="AL6" s="329">
        <f t="shared" si="4"/>
        <v>17.539349755901764</v>
      </c>
      <c r="AM6" s="329">
        <f t="shared" si="4"/>
        <v>18.772171160752329</v>
      </c>
      <c r="AN6" s="329">
        <f t="shared" si="4"/>
        <v>18.932891833284359</v>
      </c>
      <c r="AO6" s="329">
        <f t="shared" si="4"/>
        <v>19.456935976129234</v>
      </c>
      <c r="AP6" s="329">
        <f t="shared" si="4"/>
        <v>20.544119957107366</v>
      </c>
      <c r="AQ6" s="329">
        <f t="shared" si="4"/>
        <v>21.373524682261195</v>
      </c>
      <c r="AR6" s="329">
        <f t="shared" si="4"/>
        <v>22.393906028598739</v>
      </c>
      <c r="AS6" s="329">
        <f t="shared" si="4"/>
        <v>23.906947632296195</v>
      </c>
      <c r="AT6" s="329">
        <f t="shared" si="4"/>
        <v>26.429268414933048</v>
      </c>
      <c r="AU6" s="329">
        <f t="shared" si="4"/>
        <v>30.590785383135724</v>
      </c>
      <c r="AV6" s="329">
        <f t="shared" si="4"/>
        <v>233.44177379818109</v>
      </c>
      <c r="AW6" s="329">
        <f t="shared" si="4"/>
        <v>325.20902588180275</v>
      </c>
      <c r="AX6" s="329">
        <f t="shared" si="4"/>
        <v>365.13545224968743</v>
      </c>
      <c r="AY6" s="329">
        <f t="shared" si="4"/>
        <v>437.39160512525461</v>
      </c>
      <c r="AZ6" s="329">
        <f t="shared" si="4"/>
        <v>443.26224191823394</v>
      </c>
      <c r="BA6" s="329">
        <f t="shared" si="4"/>
        <v>488.61175918926864</v>
      </c>
      <c r="BB6" s="329">
        <f t="shared" si="4"/>
        <v>528.58293270578872</v>
      </c>
      <c r="BC6" s="329">
        <f t="shared" si="4"/>
        <v>566.36950568822147</v>
      </c>
      <c r="BD6" s="329">
        <f t="shared" si="4"/>
        <v>607.03198548293733</v>
      </c>
      <c r="BE6" s="329">
        <f t="shared" si="4"/>
        <v>673.62344552251193</v>
      </c>
      <c r="BF6" s="329">
        <f t="shared" si="4"/>
        <v>762.23</v>
      </c>
      <c r="BG6" s="329">
        <f t="shared" si="4"/>
        <v>793.54721823565706</v>
      </c>
      <c r="BH6" s="329">
        <f t="shared" si="4"/>
        <v>842.13</v>
      </c>
      <c r="BI6" s="329">
        <f t="shared" si="4"/>
        <v>923.7647969778385</v>
      </c>
      <c r="BJ6" s="329">
        <f t="shared" si="4"/>
        <v>972.69087379439623</v>
      </c>
      <c r="BK6" s="329">
        <f t="shared" si="4"/>
        <v>1039.8247158707195</v>
      </c>
      <c r="BL6" s="329">
        <f t="shared" si="4"/>
        <v>1105.9393085337213</v>
      </c>
      <c r="BM6" s="329">
        <f t="shared" si="4"/>
        <v>1192.1009182195146</v>
      </c>
      <c r="BN6" s="329">
        <f t="shared" si="4"/>
        <v>1220.2044423261623</v>
      </c>
      <c r="BO6" s="329">
        <f t="shared" si="4"/>
        <v>1314.7165739259212</v>
      </c>
      <c r="BP6" s="329">
        <f t="shared" si="4"/>
        <v>1390.6353122046253</v>
      </c>
      <c r="BQ6" s="329">
        <f t="shared" ref="BQ6:CC6" si="5">SUM(BQ7:BQ8)</f>
        <v>1463.3914453663692</v>
      </c>
      <c r="BR6" s="329">
        <f t="shared" si="5"/>
        <v>1717.304349681425</v>
      </c>
      <c r="BS6" s="329">
        <f t="shared" si="5"/>
        <v>1834.7090892979174</v>
      </c>
      <c r="BT6" s="329">
        <f t="shared" si="5"/>
        <v>1896.9720008984343</v>
      </c>
      <c r="BU6" s="329">
        <f t="shared" si="5"/>
        <v>1965.0820231168198</v>
      </c>
      <c r="BV6" s="329">
        <f t="shared" si="5"/>
        <v>2114.1233711450695</v>
      </c>
      <c r="BW6" s="329">
        <f t="shared" si="5"/>
        <v>2299.1628969686603</v>
      </c>
      <c r="BX6" s="329">
        <f t="shared" si="5"/>
        <v>2246.64792346575</v>
      </c>
      <c r="BY6" s="329">
        <f t="shared" si="5"/>
        <v>2444.3328636509259</v>
      </c>
      <c r="BZ6" s="329">
        <f t="shared" si="5"/>
        <v>2864.813430051418</v>
      </c>
      <c r="CA6" s="329">
        <f t="shared" si="5"/>
        <v>3591.0239928803408</v>
      </c>
      <c r="CB6" s="329">
        <f t="shared" si="5"/>
        <v>4242.4579223835653</v>
      </c>
      <c r="CC6" s="329">
        <f t="shared" si="5"/>
        <v>4731.3256623685065</v>
      </c>
      <c r="CD6" s="329">
        <f>SUM(CD7:CD8)</f>
        <v>5232.5329893528833</v>
      </c>
      <c r="CE6" s="329">
        <f>SUM(CE7:CE8)</f>
        <v>5730.382755011914</v>
      </c>
      <c r="CF6" s="330">
        <f>SUM(CF7:CF8)</f>
        <v>6206.1294726689957</v>
      </c>
    </row>
    <row r="7" spans="1:86" ht="15.5" x14ac:dyDescent="0.35">
      <c r="A7" s="326"/>
      <c r="B7" s="331" t="s">
        <v>272</v>
      </c>
      <c r="C7" s="328"/>
      <c r="D7" s="329">
        <f>'Disability benefits'!D$6</f>
        <v>0</v>
      </c>
      <c r="E7" s="329">
        <f>'Disability benefits'!E$6</f>
        <v>0</v>
      </c>
      <c r="F7" s="329">
        <f>'Disability benefits'!F$6</f>
        <v>0</v>
      </c>
      <c r="G7" s="329">
        <f>'Disability benefits'!G$6</f>
        <v>0</v>
      </c>
      <c r="H7" s="329">
        <f>'Disability benefits'!H$6</f>
        <v>0</v>
      </c>
      <c r="I7" s="329">
        <f>'Disability benefits'!I$6</f>
        <v>0</v>
      </c>
      <c r="J7" s="329">
        <f>'Disability benefits'!J$6</f>
        <v>0</v>
      </c>
      <c r="K7" s="329">
        <f>'Disability benefits'!K$6</f>
        <v>0</v>
      </c>
      <c r="L7" s="329">
        <f>'Disability benefits'!L$6</f>
        <v>0</v>
      </c>
      <c r="M7" s="329">
        <f>'Disability benefits'!M$6</f>
        <v>0</v>
      </c>
      <c r="N7" s="329">
        <f>'Disability benefits'!N$6</f>
        <v>0</v>
      </c>
      <c r="O7" s="329">
        <f>'Disability benefits'!O$6</f>
        <v>0</v>
      </c>
      <c r="P7" s="329">
        <f>'Disability benefits'!P$6</f>
        <v>0</v>
      </c>
      <c r="Q7" s="329">
        <f>'Disability benefits'!Q$6</f>
        <v>0</v>
      </c>
      <c r="R7" s="329">
        <f>'Disability benefits'!R$6</f>
        <v>0</v>
      </c>
      <c r="S7" s="329">
        <f>'Disability benefits'!S$6</f>
        <v>0</v>
      </c>
      <c r="T7" s="329">
        <f>'Disability benefits'!T$6</f>
        <v>0</v>
      </c>
      <c r="U7" s="329">
        <f>'Disability benefits'!U$6</f>
        <v>0</v>
      </c>
      <c r="V7" s="329">
        <f>'Disability benefits'!V$6</f>
        <v>0</v>
      </c>
      <c r="W7" s="329">
        <f>'Disability benefits'!W$6</f>
        <v>0</v>
      </c>
      <c r="X7" s="329">
        <f>'Disability benefits'!X$6</f>
        <v>0</v>
      </c>
      <c r="Y7" s="329">
        <f>'Disability benefits'!Y$6</f>
        <v>0</v>
      </c>
      <c r="Z7" s="329">
        <f>'Disability benefits'!Z$6</f>
        <v>0</v>
      </c>
      <c r="AA7" s="329">
        <f>'Disability benefits'!AA$6</f>
        <v>0</v>
      </c>
      <c r="AB7" s="329">
        <f>'Disability benefits'!AB$6</f>
        <v>0</v>
      </c>
      <c r="AC7" s="329">
        <f>'Disability benefits'!AC$6</f>
        <v>0</v>
      </c>
      <c r="AD7" s="329">
        <f>'Disability benefits'!AD$6</f>
        <v>0</v>
      </c>
      <c r="AE7" s="329">
        <f>'Disability benefits'!AE$6</f>
        <v>0</v>
      </c>
      <c r="AF7" s="329">
        <f>'Disability benefits'!AF$6</f>
        <v>0</v>
      </c>
      <c r="AG7" s="329">
        <f>'Disability benefits'!AG$6</f>
        <v>0</v>
      </c>
      <c r="AH7" s="329">
        <f>'Disability benefits'!AH$6</f>
        <v>0</v>
      </c>
      <c r="AI7" s="329">
        <f>'Disability benefits'!AI$6</f>
        <v>0</v>
      </c>
      <c r="AJ7" s="329">
        <f>'Disability benefits'!AJ$6</f>
        <v>0</v>
      </c>
      <c r="AK7" s="329">
        <f>'Disability benefits'!AK$6</f>
        <v>0</v>
      </c>
      <c r="AL7" s="329">
        <f>'Disability benefits'!AL$6</f>
        <v>0</v>
      </c>
      <c r="AM7" s="329">
        <f>'Disability benefits'!AM$6</f>
        <v>0</v>
      </c>
      <c r="AN7" s="329">
        <f>'Disability benefits'!AN$6</f>
        <v>0</v>
      </c>
      <c r="AO7" s="329">
        <f>'Disability benefits'!AO$6</f>
        <v>0</v>
      </c>
      <c r="AP7" s="329">
        <f>'Disability benefits'!AP$6</f>
        <v>0</v>
      </c>
      <c r="AQ7" s="329">
        <f>'Disability benefits'!AQ$6</f>
        <v>0</v>
      </c>
      <c r="AR7" s="329">
        <f>'Disability benefits'!AR$6</f>
        <v>0</v>
      </c>
      <c r="AS7" s="329">
        <f>'Disability benefits'!AS$6</f>
        <v>0</v>
      </c>
      <c r="AT7" s="329">
        <f>'Disability benefits'!AT$6</f>
        <v>0</v>
      </c>
      <c r="AU7" s="329">
        <f>'Disability benefits'!AU$6</f>
        <v>0</v>
      </c>
      <c r="AV7" s="329">
        <f>'Disability benefits'!AV$6</f>
        <v>231.47411666314397</v>
      </c>
      <c r="AW7" s="329">
        <f>'Disability benefits'!AW$6</f>
        <v>325.20902588180275</v>
      </c>
      <c r="AX7" s="329">
        <f>'Disability benefits'!AX$6</f>
        <v>365.13545224968743</v>
      </c>
      <c r="AY7" s="329">
        <f>'Disability benefits'!AY$6</f>
        <v>437.39160512525461</v>
      </c>
      <c r="AZ7" s="329">
        <f>'Disability benefits'!AZ$6</f>
        <v>443.26224191823394</v>
      </c>
      <c r="BA7" s="329">
        <f>'Disability benefits'!BA$6</f>
        <v>488.61175918926864</v>
      </c>
      <c r="BB7" s="329">
        <f>'Disability benefits'!BB$6</f>
        <v>528.58293270578872</v>
      </c>
      <c r="BC7" s="329">
        <f>'Disability benefits'!BC$6</f>
        <v>566.36950568822147</v>
      </c>
      <c r="BD7" s="329">
        <f>'Disability benefits'!BD$6</f>
        <v>607.03198548293733</v>
      </c>
      <c r="BE7" s="329">
        <f>'Disability benefits'!BE$6</f>
        <v>673.62344552251193</v>
      </c>
      <c r="BF7" s="329">
        <f>'Disability benefits'!BF$6</f>
        <v>762.23</v>
      </c>
      <c r="BG7" s="329">
        <f>'Disability benefits'!BG$6</f>
        <v>793.54721823565706</v>
      </c>
      <c r="BH7" s="329">
        <f>'Disability benefits'!BH$6</f>
        <v>842.13</v>
      </c>
      <c r="BI7" s="329">
        <f>'Disability benefits'!BI$6</f>
        <v>923.7647969778385</v>
      </c>
      <c r="BJ7" s="329">
        <f>'Disability benefits'!BJ$6</f>
        <v>972.69087379439623</v>
      </c>
      <c r="BK7" s="329">
        <f>'Disability benefits'!BK$6</f>
        <v>1039.8247158707195</v>
      </c>
      <c r="BL7" s="329">
        <f>'Disability benefits'!BL$6</f>
        <v>1105.9393085337213</v>
      </c>
      <c r="BM7" s="329">
        <f>'Disability benefits'!BM$6</f>
        <v>1192.1009182195146</v>
      </c>
      <c r="BN7" s="329">
        <f>'Disability benefits'!BN$6</f>
        <v>1220.2044423261623</v>
      </c>
      <c r="BO7" s="329">
        <f>'Disability benefits'!BO$6</f>
        <v>1314.7165739259212</v>
      </c>
      <c r="BP7" s="329">
        <f>'Disability benefits'!BP$6</f>
        <v>1390.6353122046253</v>
      </c>
      <c r="BQ7" s="329">
        <f>'Disability benefits'!BQ$6</f>
        <v>1463.3914453663692</v>
      </c>
      <c r="BR7" s="329">
        <f>'Disability benefits'!BR$6</f>
        <v>1717.304349681425</v>
      </c>
      <c r="BS7" s="329">
        <f>'Disability benefits'!BS$6</f>
        <v>1834.7090892979174</v>
      </c>
      <c r="BT7" s="329">
        <f>'Disability benefits'!BT$6</f>
        <v>1896.9720008984343</v>
      </c>
      <c r="BU7" s="329">
        <f>'Disability benefits'!BU$6</f>
        <v>1965.0820231168198</v>
      </c>
      <c r="BV7" s="329">
        <f>'Disability benefits'!BV$6</f>
        <v>2114.1233711450695</v>
      </c>
      <c r="BW7" s="329">
        <f>'Disability benefits'!BW$6</f>
        <v>2299.1628969686603</v>
      </c>
      <c r="BX7" s="329">
        <f>'Disability benefits'!BX$6</f>
        <v>2246.64792346575</v>
      </c>
      <c r="BY7" s="329">
        <f>'Disability benefits'!BY$6</f>
        <v>2444.3328636509259</v>
      </c>
      <c r="BZ7" s="329">
        <f>'Disability benefits'!BZ$6</f>
        <v>2864.813430051418</v>
      </c>
      <c r="CA7" s="329">
        <f>'Disability benefits'!CA$6</f>
        <v>3591.0239928803408</v>
      </c>
      <c r="CB7" s="329">
        <f>'Disability benefits'!CB$6</f>
        <v>4242.4579223835653</v>
      </c>
      <c r="CC7" s="329">
        <f>'Disability benefits'!CC$6</f>
        <v>4731.3256623685065</v>
      </c>
      <c r="CD7" s="329">
        <f>'Disability benefits'!CD$6</f>
        <v>5232.5329893528833</v>
      </c>
      <c r="CE7" s="329">
        <f>'Disability benefits'!CE$6</f>
        <v>5730.382755011914</v>
      </c>
      <c r="CF7" s="330">
        <f>'Disability benefits'!CF$6</f>
        <v>6206.1294726689957</v>
      </c>
    </row>
    <row r="8" spans="1:86" ht="15.5" x14ac:dyDescent="0.35">
      <c r="A8" s="326"/>
      <c r="B8" s="331" t="s">
        <v>296</v>
      </c>
      <c r="C8" s="328"/>
      <c r="D8" s="329">
        <f>'Disability benefits'!D$21</f>
        <v>0</v>
      </c>
      <c r="E8" s="329">
        <f>'Disability benefits'!E$21</f>
        <v>0</v>
      </c>
      <c r="F8" s="329">
        <f>'Disability benefits'!F$21</f>
        <v>0</v>
      </c>
      <c r="G8" s="329">
        <f>'Disability benefits'!G$21</f>
        <v>0</v>
      </c>
      <c r="H8" s="329">
        <f>'Disability benefits'!H$21</f>
        <v>0</v>
      </c>
      <c r="I8" s="329">
        <f>'Disability benefits'!I$21</f>
        <v>0</v>
      </c>
      <c r="J8" s="329">
        <f>'Disability benefits'!J$21</f>
        <v>0</v>
      </c>
      <c r="K8" s="329">
        <f>'Disability benefits'!K$21</f>
        <v>0</v>
      </c>
      <c r="L8" s="329">
        <f>'Disability benefits'!L$21</f>
        <v>0</v>
      </c>
      <c r="M8" s="329">
        <f>'Disability benefits'!M$21</f>
        <v>0</v>
      </c>
      <c r="N8" s="329">
        <f>'Disability benefits'!N$21</f>
        <v>0</v>
      </c>
      <c r="O8" s="329">
        <f>'Disability benefits'!O$21</f>
        <v>0</v>
      </c>
      <c r="P8" s="329">
        <f>'Disability benefits'!P$21</f>
        <v>0</v>
      </c>
      <c r="Q8" s="329">
        <f>'Disability benefits'!Q$21</f>
        <v>0</v>
      </c>
      <c r="R8" s="329">
        <f>'Disability benefits'!R$21</f>
        <v>0</v>
      </c>
      <c r="S8" s="329">
        <f>'Disability benefits'!S$21</f>
        <v>0</v>
      </c>
      <c r="T8" s="329">
        <f>'Disability benefits'!T$21</f>
        <v>0</v>
      </c>
      <c r="U8" s="329">
        <f>'Disability benefits'!U$21</f>
        <v>0</v>
      </c>
      <c r="V8" s="329">
        <f>'Disability benefits'!V$21</f>
        <v>0</v>
      </c>
      <c r="W8" s="329">
        <f>'Disability benefits'!W$21</f>
        <v>0</v>
      </c>
      <c r="X8" s="329">
        <f>'Disability benefits'!X$21</f>
        <v>0</v>
      </c>
      <c r="Y8" s="329">
        <f>'Disability benefits'!Y$21</f>
        <v>0</v>
      </c>
      <c r="Z8" s="329">
        <f>'Disability benefits'!Z$21</f>
        <v>0</v>
      </c>
      <c r="AA8" s="329">
        <f>'Disability benefits'!AA$21</f>
        <v>0</v>
      </c>
      <c r="AB8" s="329">
        <f>'Disability benefits'!AB$21</f>
        <v>0</v>
      </c>
      <c r="AC8" s="329">
        <f>'Disability benefits'!AC$21</f>
        <v>0</v>
      </c>
      <c r="AD8" s="329">
        <f>'Disability benefits'!AD$21</f>
        <v>0</v>
      </c>
      <c r="AE8" s="329">
        <f>'Disability benefits'!AE$21</f>
        <v>0</v>
      </c>
      <c r="AF8" s="329">
        <f>'Disability benefits'!AF$21</f>
        <v>0.81776216467309248</v>
      </c>
      <c r="AG8" s="329">
        <f>'Disability benefits'!AG$21</f>
        <v>4.0289296143389386</v>
      </c>
      <c r="AH8" s="329">
        <f>'Disability benefits'!AH$21</f>
        <v>9.1014969282685811</v>
      </c>
      <c r="AI8" s="329">
        <f>'Disability benefits'!AI$21</f>
        <v>11.640236243555856</v>
      </c>
      <c r="AJ8" s="329">
        <f>'Disability benefits'!AJ$21</f>
        <v>13.630234353478913</v>
      </c>
      <c r="AK8" s="329">
        <f>'Disability benefits'!AK$21</f>
        <v>15.590189419879557</v>
      </c>
      <c r="AL8" s="329">
        <f>'Disability benefits'!AL$21</f>
        <v>17.539349755901764</v>
      </c>
      <c r="AM8" s="329">
        <f>'Disability benefits'!AM$21</f>
        <v>18.772171160752329</v>
      </c>
      <c r="AN8" s="329">
        <f>'Disability benefits'!AN$21</f>
        <v>18.932891833284359</v>
      </c>
      <c r="AO8" s="329">
        <f>'Disability benefits'!AO$21</f>
        <v>19.456935976129234</v>
      </c>
      <c r="AP8" s="329">
        <f>'Disability benefits'!AP$21</f>
        <v>20.544119957107366</v>
      </c>
      <c r="AQ8" s="329">
        <f>'Disability benefits'!AQ$21</f>
        <v>21.373524682261195</v>
      </c>
      <c r="AR8" s="329">
        <f>'Disability benefits'!AR$21</f>
        <v>22.393906028598739</v>
      </c>
      <c r="AS8" s="329">
        <f>'Disability benefits'!AS$21</f>
        <v>23.906947632296195</v>
      </c>
      <c r="AT8" s="329">
        <f>'Disability benefits'!AT$21</f>
        <v>26.429268414933048</v>
      </c>
      <c r="AU8" s="329">
        <f>'Disability benefits'!AU$21</f>
        <v>30.590785383135724</v>
      </c>
      <c r="AV8" s="329">
        <f>'Disability benefits'!AV$21</f>
        <v>1.9676571350371104</v>
      </c>
      <c r="AW8" s="329">
        <f>'Disability benefits'!AW$21</f>
        <v>0</v>
      </c>
      <c r="AX8" s="329">
        <f>'Disability benefits'!AX$21</f>
        <v>0</v>
      </c>
      <c r="AY8" s="329">
        <f>'Disability benefits'!AY$21</f>
        <v>0</v>
      </c>
      <c r="AZ8" s="329">
        <f>'Disability benefits'!AZ$21</f>
        <v>0</v>
      </c>
      <c r="BA8" s="329">
        <f>'Disability benefits'!BA$21</f>
        <v>0</v>
      </c>
      <c r="BB8" s="329">
        <f>'Disability benefits'!BB$21</f>
        <v>0</v>
      </c>
      <c r="BC8" s="329">
        <f>'Disability benefits'!BC$21</f>
        <v>0</v>
      </c>
      <c r="BD8" s="329">
        <f>'Disability benefits'!BD$21</f>
        <v>0</v>
      </c>
      <c r="BE8" s="329">
        <f>'Disability benefits'!BE$21</f>
        <v>0</v>
      </c>
      <c r="BF8" s="329">
        <f>'Disability benefits'!BF$21</f>
        <v>0</v>
      </c>
      <c r="BG8" s="329">
        <f>'Disability benefits'!BG$21</f>
        <v>0</v>
      </c>
      <c r="BH8" s="329">
        <f>'Disability benefits'!BH$21</f>
        <v>0</v>
      </c>
      <c r="BI8" s="329">
        <f>'Disability benefits'!BI$21</f>
        <v>0</v>
      </c>
      <c r="BJ8" s="329">
        <f>'Disability benefits'!BJ$21</f>
        <v>0</v>
      </c>
      <c r="BK8" s="329">
        <f>'Disability benefits'!BK$21</f>
        <v>0</v>
      </c>
      <c r="BL8" s="329">
        <f>'Disability benefits'!BL$21</f>
        <v>0</v>
      </c>
      <c r="BM8" s="329">
        <f>'Disability benefits'!BM$21</f>
        <v>0</v>
      </c>
      <c r="BN8" s="329">
        <f>'Disability benefits'!BN$21</f>
        <v>0</v>
      </c>
      <c r="BO8" s="329">
        <f>'Disability benefits'!BO$21</f>
        <v>0</v>
      </c>
      <c r="BP8" s="329">
        <f>'Disability benefits'!BP$21</f>
        <v>0</v>
      </c>
      <c r="BQ8" s="329">
        <f>'Disability benefits'!BQ$21</f>
        <v>0</v>
      </c>
      <c r="BR8" s="329">
        <f>'Disability benefits'!BR$21</f>
        <v>0</v>
      </c>
      <c r="BS8" s="329">
        <f>'Disability benefits'!BS$21</f>
        <v>0</v>
      </c>
      <c r="BT8" s="329">
        <f>'Disability benefits'!BT$21</f>
        <v>0</v>
      </c>
      <c r="BU8" s="329">
        <f>'Disability benefits'!BU$21</f>
        <v>0</v>
      </c>
      <c r="BV8" s="329">
        <f>'Disability benefits'!BV$21</f>
        <v>0</v>
      </c>
      <c r="BW8" s="329">
        <f>'Disability benefits'!BW$21</f>
        <v>0</v>
      </c>
      <c r="BX8" s="329">
        <f>'Disability benefits'!BX$21</f>
        <v>0</v>
      </c>
      <c r="BY8" s="329">
        <f>'Disability benefits'!BY$21</f>
        <v>0</v>
      </c>
      <c r="BZ8" s="329">
        <f>'Disability benefits'!BZ$21</f>
        <v>0</v>
      </c>
      <c r="CA8" s="329">
        <f>'Disability benefits'!CA$21</f>
        <v>0</v>
      </c>
      <c r="CB8" s="329">
        <f>'Disability benefits'!CB$21</f>
        <v>0</v>
      </c>
      <c r="CC8" s="329">
        <f>'Disability benefits'!CC$21</f>
        <v>0</v>
      </c>
      <c r="CD8" s="329">
        <f>'Disability benefits'!CD$21</f>
        <v>0</v>
      </c>
      <c r="CE8" s="329">
        <f>'Disability benefits'!CE$21</f>
        <v>0</v>
      </c>
      <c r="CF8" s="330">
        <f>'Disability benefits'!CF$21</f>
        <v>0</v>
      </c>
    </row>
    <row r="9" spans="1:86" ht="27" customHeight="1" x14ac:dyDescent="0.35">
      <c r="A9" s="326"/>
      <c r="B9" s="327" t="s">
        <v>503</v>
      </c>
      <c r="C9" s="328"/>
      <c r="D9" s="329">
        <f>'Income Support'!D$32+'Income Support'!D$34</f>
        <v>0</v>
      </c>
      <c r="E9" s="329">
        <f>'Income Support'!E$32+'Income Support'!E$34</f>
        <v>0</v>
      </c>
      <c r="F9" s="329">
        <f>'Income Support'!F$32+'Income Support'!F$34</f>
        <v>0</v>
      </c>
      <c r="G9" s="329">
        <f>'Income Support'!G$32+'Income Support'!G$34</f>
        <v>0</v>
      </c>
      <c r="H9" s="329">
        <f>'Income Support'!H$32+'Income Support'!H$34</f>
        <v>0</v>
      </c>
      <c r="I9" s="329">
        <f>'Income Support'!I$32+'Income Support'!I$34</f>
        <v>0</v>
      </c>
      <c r="J9" s="329">
        <f>'Income Support'!J$32+'Income Support'!J$34</f>
        <v>0</v>
      </c>
      <c r="K9" s="329">
        <f>'Income Support'!K$32+'Income Support'!K$34</f>
        <v>0</v>
      </c>
      <c r="L9" s="329">
        <f>'Income Support'!L$32+'Income Support'!L$34</f>
        <v>0</v>
      </c>
      <c r="M9" s="329">
        <f>'Income Support'!M$32+'Income Support'!M$34</f>
        <v>0</v>
      </c>
      <c r="N9" s="329">
        <f>'Income Support'!N$32+'Income Support'!N$34</f>
        <v>0</v>
      </c>
      <c r="O9" s="329">
        <f>'Income Support'!O$32+'Income Support'!O$34</f>
        <v>0</v>
      </c>
      <c r="P9" s="329">
        <f>'Income Support'!P$32+'Income Support'!P$34</f>
        <v>0</v>
      </c>
      <c r="Q9" s="329">
        <f>'Income Support'!Q$32+'Income Support'!Q$34</f>
        <v>0</v>
      </c>
      <c r="R9" s="329">
        <f>'Income Support'!R$32+'Income Support'!R$34</f>
        <v>0</v>
      </c>
      <c r="S9" s="329">
        <f>'Income Support'!S$32+'Income Support'!S$34</f>
        <v>0</v>
      </c>
      <c r="T9" s="329">
        <f>'Income Support'!T$32+'Income Support'!T$34</f>
        <v>0</v>
      </c>
      <c r="U9" s="329">
        <f>'Income Support'!U$32+'Income Support'!U$34</f>
        <v>0</v>
      </c>
      <c r="V9" s="329">
        <f>'Income Support'!V$32+'Income Support'!V$34</f>
        <v>0</v>
      </c>
      <c r="W9" s="329">
        <f>'Income Support'!W$32+'Income Support'!W$34</f>
        <v>0</v>
      </c>
      <c r="X9" s="329">
        <f>'Income Support'!X$32+'Income Support'!X$34</f>
        <v>0</v>
      </c>
      <c r="Y9" s="329">
        <f>'Income Support'!Y$32+'Income Support'!Y$34</f>
        <v>0</v>
      </c>
      <c r="Z9" s="329">
        <f>'Income Support'!Z$32+'Income Support'!Z$34</f>
        <v>0</v>
      </c>
      <c r="AA9" s="329">
        <f>'Income Support'!AA$32+'Income Support'!AA$34</f>
        <v>0</v>
      </c>
      <c r="AB9" s="329">
        <f>'Income Support'!AB$32+'Income Support'!AB$34</f>
        <v>0</v>
      </c>
      <c r="AC9" s="329">
        <f>'Income Support'!AC$32+'Income Support'!AC$34</f>
        <v>0</v>
      </c>
      <c r="AD9" s="329">
        <f>'Income Support'!AD$32+'Income Support'!AD$34</f>
        <v>0</v>
      </c>
      <c r="AE9" s="329">
        <f>'Income Support'!AE$32+'Income Support'!AE$34</f>
        <v>0</v>
      </c>
      <c r="AF9" s="329">
        <f>'Income Support'!AF$32+'Income Support'!AF$34</f>
        <v>0</v>
      </c>
      <c r="AG9" s="329">
        <f>'Income Support'!AG$32+'Income Support'!AG$34</f>
        <v>0</v>
      </c>
      <c r="AH9" s="329">
        <f>'Income Support'!AH$32+'Income Support'!AH$34</f>
        <v>7.5111414455503507</v>
      </c>
      <c r="AI9" s="329">
        <f>'Income Support'!AI$32+'Income Support'!AI$34</f>
        <v>8.4174038688524586</v>
      </c>
      <c r="AJ9" s="329">
        <f>'Income Support'!AJ$32+'Income Support'!AJ$34</f>
        <v>9.4816625866666655</v>
      </c>
      <c r="AK9" s="329">
        <f>'Income Support'!AK$32+'Income Support'!AK$34</f>
        <v>12.034947442955179</v>
      </c>
      <c r="AL9" s="329">
        <f>'Income Support'!AL$32+'Income Support'!AL$34</f>
        <v>13.745806388888887</v>
      </c>
      <c r="AM9" s="329">
        <f>'Income Support'!AM$32+'Income Support'!AM$34</f>
        <v>19.090701198757763</v>
      </c>
      <c r="AN9" s="329">
        <f>'Income Support'!AN$32+'Income Support'!AN$34</f>
        <v>21.007634551282052</v>
      </c>
      <c r="AO9" s="329">
        <f>'Income Support'!AO$32+'Income Support'!AO$34</f>
        <v>26.119155875576038</v>
      </c>
      <c r="AP9" s="329">
        <f>'Income Support'!AP$32+'Income Support'!AP$34</f>
        <v>32.606789188888889</v>
      </c>
      <c r="AQ9" s="329">
        <f>'Income Support'!AQ$32+'Income Support'!AQ$34</f>
        <v>38.531891107954536</v>
      </c>
      <c r="AR9" s="329">
        <f>'Income Support'!AR$32+'Income Support'!AR$34</f>
        <v>59.18475512688822</v>
      </c>
      <c r="AS9" s="329">
        <f>'Income Support'!AS$32+'Income Support'!AS$34</f>
        <v>88.33756571666666</v>
      </c>
      <c r="AT9" s="329">
        <f>'Income Support'!AT$32+'Income Support'!AT$34</f>
        <v>105.5033161810141</v>
      </c>
      <c r="AU9" s="329">
        <f>'Income Support'!AU$32+'Income Support'!AU$34</f>
        <v>176.29218303667017</v>
      </c>
      <c r="AV9" s="329">
        <f>'Income Support'!AV$32+'Income Support'!AV$34</f>
        <v>255.36242765825932</v>
      </c>
      <c r="AW9" s="329">
        <f>'Income Support'!AW$32+'Income Support'!AW$34</f>
        <v>326.26827882189571</v>
      </c>
      <c r="AX9" s="329">
        <f>'Income Support'!AX$32+'Income Support'!AX$34</f>
        <v>301.11099999999999</v>
      </c>
      <c r="AY9" s="329">
        <f>'Income Support'!AY$32+'Income Support'!AY$34</f>
        <v>349.55500000000001</v>
      </c>
      <c r="AZ9" s="329">
        <f>'Income Support'!AZ$32+'Income Support'!AZ$34</f>
        <v>383.83500000000004</v>
      </c>
      <c r="BA9" s="329">
        <f>'Income Support'!BA$32+'Income Support'!BA$34</f>
        <v>410.74400000000003</v>
      </c>
      <c r="BB9" s="329">
        <f>'Income Support'!BB$32+'Income Support'!BB$34</f>
        <v>430.81400000000002</v>
      </c>
      <c r="BC9" s="329">
        <f>'Income Support'!BC$32+'Income Support'!BC$34</f>
        <v>504.67800000000005</v>
      </c>
      <c r="BD9" s="329">
        <f>'Income Support'!BD$32+'Income Support'!BD$34</f>
        <v>645.44600000000003</v>
      </c>
      <c r="BE9" s="329">
        <f>'Income Support'!BE$32+'Income Support'!BE$34</f>
        <v>762.50800000000004</v>
      </c>
      <c r="BF9" s="329">
        <f>'Income Support'!BF$32+'Income Support'!BF$34</f>
        <v>868.03</v>
      </c>
      <c r="BG9" s="329">
        <f>'Income Support'!BG$32+'Income Support'!BG$34</f>
        <v>922.62299999999993</v>
      </c>
      <c r="BH9" s="329">
        <f>'Income Support'!BH$32+'Income Support'!BH$34</f>
        <v>856.60963625524721</v>
      </c>
      <c r="BI9" s="329">
        <f>'Income Support'!BI$32+'Income Support'!BI$34</f>
        <v>673.628566324448</v>
      </c>
      <c r="BJ9" s="329">
        <f>'Income Support'!BJ$32+'Income Support'!BJ$34</f>
        <v>564.70191029355726</v>
      </c>
      <c r="BK9" s="329">
        <f>'Income Support'!BK$32+'Income Support'!BK$34</f>
        <v>476.19491880731556</v>
      </c>
      <c r="BL9" s="329">
        <f>'Income Support'!BL$32+'Income Support'!BL$34</f>
        <v>417.08510670184251</v>
      </c>
      <c r="BM9" s="329">
        <f>'Income Support'!BM$32+'Income Support'!BM$34</f>
        <v>302.41702124496578</v>
      </c>
      <c r="BN9" s="329">
        <f>'Income Support'!BN$32+'Income Support'!BN$34</f>
        <v>0</v>
      </c>
      <c r="BO9" s="329">
        <f>'Income Support'!BO$32+'Income Support'!BO$34</f>
        <v>0</v>
      </c>
      <c r="BP9" s="329">
        <f>'Income Support'!BP$32+'Income Support'!BP$34</f>
        <v>0</v>
      </c>
      <c r="BQ9" s="329">
        <f>'Income Support'!BQ$32+'Income Support'!BQ$34</f>
        <v>0</v>
      </c>
      <c r="BR9" s="329">
        <f>'Income Support'!BR$32+'Income Support'!BR$34</f>
        <v>0</v>
      </c>
      <c r="BS9" s="329">
        <f>'Income Support'!BS$32+'Income Support'!BS$34</f>
        <v>0</v>
      </c>
      <c r="BT9" s="329">
        <f>'Income Support'!BT$32+'Income Support'!BT$34</f>
        <v>0</v>
      </c>
      <c r="BU9" s="329">
        <f>'Income Support'!BU$32+'Income Support'!BU$34</f>
        <v>0</v>
      </c>
      <c r="BV9" s="329">
        <f>'Income Support'!BV$32+'Income Support'!BV$34</f>
        <v>0</v>
      </c>
      <c r="BW9" s="329">
        <f>'Income Support'!BW$32+'Income Support'!BW$34</f>
        <v>0</v>
      </c>
      <c r="BX9" s="329">
        <f>'Income Support'!BX$32+'Income Support'!BX$34</f>
        <v>0</v>
      </c>
      <c r="BY9" s="329">
        <f>'Income Support'!BY$32+'Income Support'!BY$34</f>
        <v>0</v>
      </c>
      <c r="BZ9" s="329">
        <f>'Income Support'!BZ$32+'Income Support'!BZ$34</f>
        <v>0</v>
      </c>
      <c r="CA9" s="329">
        <f>'Income Support'!CA$32+'Income Support'!CA$34</f>
        <v>0</v>
      </c>
      <c r="CB9" s="329">
        <f>'Income Support'!CB$32+'Income Support'!CB$34</f>
        <v>0</v>
      </c>
      <c r="CC9" s="329">
        <f>'Income Support'!CC$32+'Income Support'!CC$34</f>
        <v>0</v>
      </c>
      <c r="CD9" s="329">
        <f>'Income Support'!CD$32+'Income Support'!CD$34</f>
        <v>0</v>
      </c>
      <c r="CE9" s="329">
        <f>'Income Support'!CE$32+'Income Support'!CE$34</f>
        <v>0</v>
      </c>
      <c r="CF9" s="330">
        <f>'Income Support'!CF$32+'Income Support'!CF$34</f>
        <v>0</v>
      </c>
    </row>
    <row r="10" spans="1:86" s="325" customFormat="1" ht="27" customHeight="1" x14ac:dyDescent="0.35">
      <c r="A10" s="319"/>
      <c r="B10" s="324" t="s">
        <v>504</v>
      </c>
      <c r="C10" s="320"/>
      <c r="D10" s="322">
        <f>D11+D16+D24+D28+D32</f>
        <v>0</v>
      </c>
      <c r="E10" s="322">
        <f t="shared" ref="E10:BP10" si="6">E11+E16+E24+E28+E32</f>
        <v>0</v>
      </c>
      <c r="F10" s="322">
        <f t="shared" si="6"/>
        <v>0</v>
      </c>
      <c r="G10" s="322">
        <f t="shared" si="6"/>
        <v>0</v>
      </c>
      <c r="H10" s="322">
        <f t="shared" si="6"/>
        <v>0</v>
      </c>
      <c r="I10" s="322">
        <f t="shared" si="6"/>
        <v>0</v>
      </c>
      <c r="J10" s="322">
        <f t="shared" si="6"/>
        <v>0</v>
      </c>
      <c r="K10" s="322">
        <f t="shared" si="6"/>
        <v>0</v>
      </c>
      <c r="L10" s="322">
        <f t="shared" si="6"/>
        <v>0</v>
      </c>
      <c r="M10" s="322">
        <f t="shared" si="6"/>
        <v>0</v>
      </c>
      <c r="N10" s="322">
        <f t="shared" si="6"/>
        <v>0</v>
      </c>
      <c r="O10" s="322">
        <f t="shared" si="6"/>
        <v>0</v>
      </c>
      <c r="P10" s="322">
        <f t="shared" si="6"/>
        <v>0</v>
      </c>
      <c r="Q10" s="322">
        <f t="shared" si="6"/>
        <v>0</v>
      </c>
      <c r="R10" s="322">
        <f t="shared" si="6"/>
        <v>0</v>
      </c>
      <c r="S10" s="322">
        <f t="shared" si="6"/>
        <v>0</v>
      </c>
      <c r="T10" s="322">
        <f t="shared" si="6"/>
        <v>0</v>
      </c>
      <c r="U10" s="322">
        <f t="shared" si="6"/>
        <v>0</v>
      </c>
      <c r="V10" s="322">
        <f t="shared" si="6"/>
        <v>0</v>
      </c>
      <c r="W10" s="322">
        <f t="shared" si="6"/>
        <v>0</v>
      </c>
      <c r="X10" s="322">
        <f t="shared" si="6"/>
        <v>0</v>
      </c>
      <c r="Y10" s="322">
        <f t="shared" si="6"/>
        <v>0</v>
      </c>
      <c r="Z10" s="322">
        <f t="shared" si="6"/>
        <v>2.8</v>
      </c>
      <c r="AA10" s="322">
        <f t="shared" si="6"/>
        <v>2.9</v>
      </c>
      <c r="AB10" s="322">
        <f t="shared" si="6"/>
        <v>2.9</v>
      </c>
      <c r="AC10" s="322">
        <f t="shared" si="6"/>
        <v>3</v>
      </c>
      <c r="AD10" s="322">
        <f t="shared" si="6"/>
        <v>3.5</v>
      </c>
      <c r="AE10" s="322">
        <f t="shared" si="6"/>
        <v>4</v>
      </c>
      <c r="AF10" s="322">
        <f t="shared" si="6"/>
        <v>11.382237835326908</v>
      </c>
      <c r="AG10" s="322">
        <f t="shared" si="6"/>
        <v>20.271070385661062</v>
      </c>
      <c r="AH10" s="322">
        <f t="shared" si="6"/>
        <v>1907.5655501008087</v>
      </c>
      <c r="AI10" s="322">
        <f t="shared" si="6"/>
        <v>2090.1860636252832</v>
      </c>
      <c r="AJ10" s="322">
        <f t="shared" si="6"/>
        <v>2353.1524233728369</v>
      </c>
      <c r="AK10" s="322">
        <f t="shared" si="6"/>
        <v>2724.7490274931288</v>
      </c>
      <c r="AL10" s="322">
        <f t="shared" si="6"/>
        <v>2970.1138217398002</v>
      </c>
      <c r="AM10" s="322">
        <f t="shared" si="6"/>
        <v>3100.3660830854983</v>
      </c>
      <c r="AN10" s="322">
        <f t="shared" si="6"/>
        <v>3512.5236055528721</v>
      </c>
      <c r="AO10" s="322">
        <f t="shared" si="6"/>
        <v>3854.2051939062121</v>
      </c>
      <c r="AP10" s="322">
        <f t="shared" si="6"/>
        <v>4282.5791427154691</v>
      </c>
      <c r="AQ10" s="322">
        <f t="shared" si="6"/>
        <v>4702.9994444501281</v>
      </c>
      <c r="AR10" s="322">
        <f t="shared" si="6"/>
        <v>5177.9247785314465</v>
      </c>
      <c r="AS10" s="322">
        <f t="shared" si="6"/>
        <v>5834.7748738421797</v>
      </c>
      <c r="AT10" s="322">
        <f t="shared" si="6"/>
        <v>6758.7072108647471</v>
      </c>
      <c r="AU10" s="322">
        <f t="shared" si="6"/>
        <v>8408.8260570158745</v>
      </c>
      <c r="AV10" s="322">
        <f t="shared" si="6"/>
        <v>10435.752519609774</v>
      </c>
      <c r="AW10" s="322">
        <f t="shared" si="6"/>
        <v>12413.03955326842</v>
      </c>
      <c r="AX10" s="322">
        <f t="shared" si="6"/>
        <v>14021.518216131644</v>
      </c>
      <c r="AY10" s="322">
        <f t="shared" si="6"/>
        <v>16263.624312238007</v>
      </c>
      <c r="AZ10" s="322">
        <f t="shared" si="6"/>
        <v>17218.838820669982</v>
      </c>
      <c r="BA10" s="322">
        <f t="shared" si="6"/>
        <v>17588.119869044309</v>
      </c>
      <c r="BB10" s="322">
        <f t="shared" si="6"/>
        <v>17948.879129565379</v>
      </c>
      <c r="BC10" s="322">
        <f t="shared" si="6"/>
        <v>18012.022984590836</v>
      </c>
      <c r="BD10" s="322">
        <f t="shared" si="6"/>
        <v>18783.765904320702</v>
      </c>
      <c r="BE10" s="322">
        <f t="shared" si="6"/>
        <v>19693.91448975461</v>
      </c>
      <c r="BF10" s="322">
        <f>BF11+BF16+BF24+BF28+BF32</f>
        <v>20346.098214441739</v>
      </c>
      <c r="BG10" s="322">
        <f t="shared" si="6"/>
        <v>20797.08573416125</v>
      </c>
      <c r="BH10" s="322">
        <f t="shared" si="6"/>
        <v>20996.209202203732</v>
      </c>
      <c r="BI10" s="322">
        <f t="shared" si="6"/>
        <v>21489.558483506094</v>
      </c>
      <c r="BJ10" s="322">
        <f t="shared" si="6"/>
        <v>22110.320160700099</v>
      </c>
      <c r="BK10" s="322">
        <f t="shared" si="6"/>
        <v>23342.139617444518</v>
      </c>
      <c r="BL10" s="322">
        <f t="shared" si="6"/>
        <v>24673.025119671551</v>
      </c>
      <c r="BM10" s="322">
        <f t="shared" si="6"/>
        <v>26753.232516775483</v>
      </c>
      <c r="BN10" s="322">
        <f t="shared" si="6"/>
        <v>27913.533543072917</v>
      </c>
      <c r="BO10" s="322">
        <f t="shared" si="6"/>
        <v>29129.13838372293</v>
      </c>
      <c r="BP10" s="322">
        <f t="shared" si="6"/>
        <v>30372.840058842939</v>
      </c>
      <c r="BQ10" s="322">
        <f t="shared" ref="BQ10:CC10" si="7">BQ11+BQ16+BQ24+BQ28+BQ32</f>
        <v>31125.23685543946</v>
      </c>
      <c r="BR10" s="322">
        <f t="shared" si="7"/>
        <v>33612.206777934349</v>
      </c>
      <c r="BS10" s="322">
        <f t="shared" si="7"/>
        <v>36050.328047248273</v>
      </c>
      <c r="BT10" s="322">
        <f t="shared" si="7"/>
        <v>36944.235573724101</v>
      </c>
      <c r="BU10" s="322">
        <f t="shared" si="7"/>
        <v>39165.823683573035</v>
      </c>
      <c r="BV10" s="322">
        <f t="shared" si="7"/>
        <v>40449.913743953861</v>
      </c>
      <c r="BW10" s="322">
        <f t="shared" si="7"/>
        <v>42301.066310657581</v>
      </c>
      <c r="BX10" s="322">
        <f t="shared" si="7"/>
        <v>45305.422538643572</v>
      </c>
      <c r="BY10" s="322">
        <f t="shared" si="7"/>
        <v>49019.354118711053</v>
      </c>
      <c r="BZ10" s="322">
        <f t="shared" si="7"/>
        <v>52871.282048370238</v>
      </c>
      <c r="CA10" s="322">
        <f t="shared" si="7"/>
        <v>61695.197114549628</v>
      </c>
      <c r="CB10" s="322">
        <f t="shared" si="7"/>
        <v>68969.981584462163</v>
      </c>
      <c r="CC10" s="322">
        <f t="shared" si="7"/>
        <v>72803.152125485154</v>
      </c>
      <c r="CD10" s="322">
        <f>CD11+CD16+CD24+CD28+CD32</f>
        <v>77007.207054371567</v>
      </c>
      <c r="CE10" s="322">
        <f>CE11+CE16+CE24+CE28+CE32</f>
        <v>81465.39685025475</v>
      </c>
      <c r="CF10" s="323">
        <f>CF11+CF16+CF24+CF28+CF32</f>
        <v>85229.95679897134</v>
      </c>
    </row>
    <row r="11" spans="1:86" ht="27" customHeight="1" x14ac:dyDescent="0.35">
      <c r="A11" s="326"/>
      <c r="B11" s="327" t="s">
        <v>471</v>
      </c>
      <c r="C11" s="328"/>
      <c r="D11" s="329">
        <f>SUM(D12:D15)</f>
        <v>0</v>
      </c>
      <c r="E11" s="329">
        <f t="shared" ref="E11:BP11" si="8">SUM(E12:E15)</f>
        <v>0</v>
      </c>
      <c r="F11" s="329">
        <f t="shared" si="8"/>
        <v>0</v>
      </c>
      <c r="G11" s="329">
        <f t="shared" si="8"/>
        <v>0</v>
      </c>
      <c r="H11" s="329">
        <f t="shared" si="8"/>
        <v>0</v>
      </c>
      <c r="I11" s="329">
        <f t="shared" si="8"/>
        <v>0</v>
      </c>
      <c r="J11" s="329">
        <f t="shared" si="8"/>
        <v>0</v>
      </c>
      <c r="K11" s="329">
        <f t="shared" si="8"/>
        <v>0</v>
      </c>
      <c r="L11" s="329">
        <f t="shared" si="8"/>
        <v>0</v>
      </c>
      <c r="M11" s="329">
        <f t="shared" si="8"/>
        <v>0</v>
      </c>
      <c r="N11" s="329">
        <f t="shared" si="8"/>
        <v>0</v>
      </c>
      <c r="O11" s="329">
        <f t="shared" si="8"/>
        <v>0</v>
      </c>
      <c r="P11" s="329">
        <f t="shared" si="8"/>
        <v>0</v>
      </c>
      <c r="Q11" s="329">
        <f t="shared" si="8"/>
        <v>0</v>
      </c>
      <c r="R11" s="329">
        <f t="shared" si="8"/>
        <v>0</v>
      </c>
      <c r="S11" s="329">
        <f t="shared" si="8"/>
        <v>0</v>
      </c>
      <c r="T11" s="329">
        <f t="shared" si="8"/>
        <v>0</v>
      </c>
      <c r="U11" s="329">
        <f t="shared" si="8"/>
        <v>0</v>
      </c>
      <c r="V11" s="329">
        <f t="shared" si="8"/>
        <v>0</v>
      </c>
      <c r="W11" s="329">
        <f t="shared" si="8"/>
        <v>0</v>
      </c>
      <c r="X11" s="329">
        <f t="shared" si="8"/>
        <v>0</v>
      </c>
      <c r="Y11" s="329">
        <f t="shared" si="8"/>
        <v>0</v>
      </c>
      <c r="Z11" s="329">
        <f t="shared" si="8"/>
        <v>0</v>
      </c>
      <c r="AA11" s="329">
        <f t="shared" si="8"/>
        <v>0</v>
      </c>
      <c r="AB11" s="329">
        <f t="shared" si="8"/>
        <v>0</v>
      </c>
      <c r="AC11" s="329">
        <f t="shared" si="8"/>
        <v>0</v>
      </c>
      <c r="AD11" s="329">
        <f t="shared" si="8"/>
        <v>0</v>
      </c>
      <c r="AE11" s="329">
        <f t="shared" si="8"/>
        <v>0</v>
      </c>
      <c r="AF11" s="329">
        <f t="shared" si="8"/>
        <v>7.3822378353269071</v>
      </c>
      <c r="AG11" s="329">
        <f t="shared" si="8"/>
        <v>15.771070385661062</v>
      </c>
      <c r="AH11" s="329">
        <f t="shared" si="8"/>
        <v>37.898503071731419</v>
      </c>
      <c r="AI11" s="329">
        <f t="shared" si="8"/>
        <v>64.855703618254054</v>
      </c>
      <c r="AJ11" s="329">
        <f t="shared" si="8"/>
        <v>96.569209265311542</v>
      </c>
      <c r="AK11" s="329">
        <f t="shared" si="8"/>
        <v>127.84580671123882</v>
      </c>
      <c r="AL11" s="329">
        <f t="shared" si="8"/>
        <v>169.68592537968243</v>
      </c>
      <c r="AM11" s="329">
        <f t="shared" si="8"/>
        <v>214.43796792257592</v>
      </c>
      <c r="AN11" s="329">
        <f t="shared" si="8"/>
        <v>245.28870869995595</v>
      </c>
      <c r="AO11" s="329">
        <f t="shared" si="8"/>
        <v>282.49343254041281</v>
      </c>
      <c r="AP11" s="329">
        <f t="shared" si="8"/>
        <v>335.26923366467042</v>
      </c>
      <c r="AQ11" s="329">
        <f t="shared" si="8"/>
        <v>380.55923785764566</v>
      </c>
      <c r="AR11" s="329">
        <f t="shared" si="8"/>
        <v>421.4691414374301</v>
      </c>
      <c r="AS11" s="329">
        <f t="shared" si="8"/>
        <v>470.12556674757064</v>
      </c>
      <c r="AT11" s="329">
        <f t="shared" si="8"/>
        <v>529.02542592395196</v>
      </c>
      <c r="AU11" s="329">
        <f t="shared" si="8"/>
        <v>628.73314831467371</v>
      </c>
      <c r="AV11" s="329">
        <f t="shared" si="8"/>
        <v>1276.6617635274988</v>
      </c>
      <c r="AW11" s="329">
        <f t="shared" si="8"/>
        <v>1736.8250803346616</v>
      </c>
      <c r="AX11" s="329">
        <f t="shared" si="8"/>
        <v>1938.6567415590337</v>
      </c>
      <c r="AY11" s="329">
        <f t="shared" si="8"/>
        <v>2356.4150170875105</v>
      </c>
      <c r="AZ11" s="329">
        <f t="shared" si="8"/>
        <v>2842.0259956222508</v>
      </c>
      <c r="BA11" s="329">
        <f t="shared" si="8"/>
        <v>3091.4517961447359</v>
      </c>
      <c r="BB11" s="329">
        <f t="shared" si="8"/>
        <v>3258.3114352948169</v>
      </c>
      <c r="BC11" s="329">
        <f t="shared" si="8"/>
        <v>3408.5922572418208</v>
      </c>
      <c r="BD11" s="329">
        <f t="shared" si="8"/>
        <v>3589.6378004004227</v>
      </c>
      <c r="BE11" s="329">
        <f t="shared" si="8"/>
        <v>3861.7406212620726</v>
      </c>
      <c r="BF11" s="329">
        <f t="shared" si="8"/>
        <v>4105.2438886240434</v>
      </c>
      <c r="BG11" s="329">
        <f t="shared" si="8"/>
        <v>4388.6272675576192</v>
      </c>
      <c r="BH11" s="329">
        <f t="shared" si="8"/>
        <v>4628.2520000000004</v>
      </c>
      <c r="BI11" s="329">
        <f t="shared" si="8"/>
        <v>4869.6964021188787</v>
      </c>
      <c r="BJ11" s="329">
        <f t="shared" si="8"/>
        <v>5122.9964421995737</v>
      </c>
      <c r="BK11" s="329">
        <f t="shared" si="8"/>
        <v>5468.0760196496631</v>
      </c>
      <c r="BL11" s="329">
        <f t="shared" si="8"/>
        <v>5799.6705914329377</v>
      </c>
      <c r="BM11" s="329">
        <f t="shared" si="8"/>
        <v>6277.2924692415208</v>
      </c>
      <c r="BN11" s="329">
        <f t="shared" si="8"/>
        <v>6456.118999717567</v>
      </c>
      <c r="BO11" s="329">
        <f t="shared" si="8"/>
        <v>6899.7753096582774</v>
      </c>
      <c r="BP11" s="329">
        <f t="shared" si="8"/>
        <v>7419.4275888724915</v>
      </c>
      <c r="BQ11" s="329">
        <f t="shared" ref="BQ11:CD11" si="9">SUM(BQ12:BQ15)</f>
        <v>7678.7651969580693</v>
      </c>
      <c r="BR11" s="329">
        <f t="shared" si="9"/>
        <v>8513.2145888803261</v>
      </c>
      <c r="BS11" s="329">
        <f t="shared" si="9"/>
        <v>9518.4310971655104</v>
      </c>
      <c r="BT11" s="329">
        <f t="shared" si="9"/>
        <v>9877.2929010243151</v>
      </c>
      <c r="BU11" s="329">
        <f t="shared" si="9"/>
        <v>11307.445947225957</v>
      </c>
      <c r="BV11" s="329">
        <f t="shared" si="9"/>
        <v>12003.516233415614</v>
      </c>
      <c r="BW11" s="329">
        <f t="shared" si="9"/>
        <v>12420.468996554375</v>
      </c>
      <c r="BX11" s="329">
        <f t="shared" si="9"/>
        <v>12704.617810188678</v>
      </c>
      <c r="BY11" s="329">
        <f t="shared" si="9"/>
        <v>13753.495222151474</v>
      </c>
      <c r="BZ11" s="329">
        <f t="shared" si="9"/>
        <v>15752.089372470815</v>
      </c>
      <c r="CA11" s="329">
        <f t="shared" si="9"/>
        <v>19044.832593640149</v>
      </c>
      <c r="CB11" s="329">
        <f t="shared" si="9"/>
        <v>22109.965606827143</v>
      </c>
      <c r="CC11" s="329">
        <f t="shared" si="9"/>
        <v>23916.125994972845</v>
      </c>
      <c r="CD11" s="329">
        <f t="shared" si="9"/>
        <v>25766.952888395659</v>
      </c>
      <c r="CE11" s="329">
        <f>SUM(CE12:CE15)</f>
        <v>28178.665901663855</v>
      </c>
      <c r="CF11" s="330">
        <f>SUM(CF12:CF15)</f>
        <v>29862.317530898126</v>
      </c>
    </row>
    <row r="12" spans="1:86" ht="15.5" x14ac:dyDescent="0.35">
      <c r="A12" s="326"/>
      <c r="B12" s="331" t="s">
        <v>260</v>
      </c>
      <c r="C12" s="328"/>
      <c r="D12" s="329">
        <f>'Disability benefits'!D$14</f>
        <v>0</v>
      </c>
      <c r="E12" s="329">
        <f>'Disability benefits'!E$14</f>
        <v>0</v>
      </c>
      <c r="F12" s="329">
        <f>'Disability benefits'!F$14</f>
        <v>0</v>
      </c>
      <c r="G12" s="329">
        <f>'Disability benefits'!G$14</f>
        <v>0</v>
      </c>
      <c r="H12" s="329">
        <f>'Disability benefits'!H$14</f>
        <v>0</v>
      </c>
      <c r="I12" s="329">
        <f>'Disability benefits'!I$14</f>
        <v>0</v>
      </c>
      <c r="J12" s="329">
        <f>'Disability benefits'!J$14</f>
        <v>0</v>
      </c>
      <c r="K12" s="329">
        <f>'Disability benefits'!K$14</f>
        <v>0</v>
      </c>
      <c r="L12" s="329">
        <f>'Disability benefits'!L$14</f>
        <v>0</v>
      </c>
      <c r="M12" s="329">
        <f>'Disability benefits'!M$14</f>
        <v>0</v>
      </c>
      <c r="N12" s="329">
        <f>'Disability benefits'!N$14</f>
        <v>0</v>
      </c>
      <c r="O12" s="329">
        <f>'Disability benefits'!O$14</f>
        <v>0</v>
      </c>
      <c r="P12" s="329">
        <f>'Disability benefits'!P$14</f>
        <v>0</v>
      </c>
      <c r="Q12" s="329">
        <f>'Disability benefits'!Q$14</f>
        <v>0</v>
      </c>
      <c r="R12" s="329">
        <f>'Disability benefits'!R$14</f>
        <v>0</v>
      </c>
      <c r="S12" s="329">
        <f>'Disability benefits'!S$14</f>
        <v>0</v>
      </c>
      <c r="T12" s="329">
        <f>'Disability benefits'!T$14</f>
        <v>0</v>
      </c>
      <c r="U12" s="329">
        <f>'Disability benefits'!U$14</f>
        <v>0</v>
      </c>
      <c r="V12" s="329">
        <f>'Disability benefits'!V$14</f>
        <v>0</v>
      </c>
      <c r="W12" s="329">
        <f>'Disability benefits'!W$14</f>
        <v>0</v>
      </c>
      <c r="X12" s="329">
        <f>'Disability benefits'!X$14</f>
        <v>0</v>
      </c>
      <c r="Y12" s="329">
        <f>'Disability benefits'!Y$14</f>
        <v>0</v>
      </c>
      <c r="Z12" s="329">
        <f>'Disability benefits'!Z$14</f>
        <v>0</v>
      </c>
      <c r="AA12" s="329">
        <f>'Disability benefits'!AA$14</f>
        <v>0</v>
      </c>
      <c r="AB12" s="329">
        <f>'Disability benefits'!AB$14</f>
        <v>0</v>
      </c>
      <c r="AC12" s="329">
        <f>'Disability benefits'!AC$14</f>
        <v>0</v>
      </c>
      <c r="AD12" s="329">
        <f>'Disability benefits'!AD$14</f>
        <v>0</v>
      </c>
      <c r="AE12" s="329">
        <f>'Disability benefits'!AE$14</f>
        <v>0</v>
      </c>
      <c r="AF12" s="329">
        <f>'Disability benefits'!AF$14</f>
        <v>0</v>
      </c>
      <c r="AG12" s="329">
        <f>'Disability benefits'!AG$14</f>
        <v>0</v>
      </c>
      <c r="AH12" s="329">
        <f>'Disability benefits'!AH$14</f>
        <v>0</v>
      </c>
      <c r="AI12" s="329">
        <f>'Disability benefits'!AI$14</f>
        <v>0</v>
      </c>
      <c r="AJ12" s="329">
        <f>'Disability benefits'!AJ$14</f>
        <v>0</v>
      </c>
      <c r="AK12" s="329">
        <f>'Disability benefits'!AK$14</f>
        <v>0</v>
      </c>
      <c r="AL12" s="329">
        <f>'Disability benefits'!AL$14</f>
        <v>0</v>
      </c>
      <c r="AM12" s="329">
        <f>'Disability benefits'!AM$14</f>
        <v>0</v>
      </c>
      <c r="AN12" s="329">
        <f>'Disability benefits'!AN$14</f>
        <v>0</v>
      </c>
      <c r="AO12" s="329">
        <f>'Disability benefits'!AO$14</f>
        <v>0</v>
      </c>
      <c r="AP12" s="329">
        <f>'Disability benefits'!AP$14</f>
        <v>0</v>
      </c>
      <c r="AQ12" s="329">
        <f>'Disability benefits'!AQ$14</f>
        <v>0</v>
      </c>
      <c r="AR12" s="329">
        <f>'Disability benefits'!AR$14</f>
        <v>0</v>
      </c>
      <c r="AS12" s="329">
        <f>'Disability benefits'!AS$14</f>
        <v>0</v>
      </c>
      <c r="AT12" s="329">
        <f>'Disability benefits'!AT$14</f>
        <v>0</v>
      </c>
      <c r="AU12" s="329">
        <f>'Disability benefits'!AU$14</f>
        <v>0</v>
      </c>
      <c r="AV12" s="329">
        <f>'Disability benefits'!AV$14</f>
        <v>0</v>
      </c>
      <c r="AW12" s="329">
        <f>'Disability benefits'!AW$14</f>
        <v>0</v>
      </c>
      <c r="AX12" s="329">
        <f>'Disability benefits'!AX$14</f>
        <v>0</v>
      </c>
      <c r="AY12" s="329">
        <f>'Disability benefits'!AY$14</f>
        <v>0</v>
      </c>
      <c r="AZ12" s="329">
        <f>'Disability benefits'!AZ$14</f>
        <v>0</v>
      </c>
      <c r="BA12" s="329">
        <f>'Disability benefits'!BA$14</f>
        <v>0</v>
      </c>
      <c r="BB12" s="329">
        <f>'Disability benefits'!BB$14</f>
        <v>0</v>
      </c>
      <c r="BC12" s="329">
        <f>'Disability benefits'!BC$14</f>
        <v>0</v>
      </c>
      <c r="BD12" s="329">
        <f>'Disability benefits'!BD$14</f>
        <v>0</v>
      </c>
      <c r="BE12" s="329">
        <f>'Disability benefits'!BE$14</f>
        <v>0</v>
      </c>
      <c r="BF12" s="329">
        <f>'Disability benefits'!BF$14</f>
        <v>0</v>
      </c>
      <c r="BG12" s="329">
        <f>'Disability benefits'!BG$14</f>
        <v>0</v>
      </c>
      <c r="BH12" s="329">
        <f>'Disability benefits'!BH$14</f>
        <v>0</v>
      </c>
      <c r="BI12" s="329">
        <f>'Disability benefits'!BI$14</f>
        <v>0</v>
      </c>
      <c r="BJ12" s="329">
        <f>'Disability benefits'!BJ$14</f>
        <v>0</v>
      </c>
      <c r="BK12" s="329">
        <f>'Disability benefits'!BK$14</f>
        <v>0</v>
      </c>
      <c r="BL12" s="329">
        <f>'Disability benefits'!BL$14</f>
        <v>0</v>
      </c>
      <c r="BM12" s="329">
        <f>'Disability benefits'!BM$14</f>
        <v>0</v>
      </c>
      <c r="BN12" s="329">
        <f>'Disability benefits'!BN$14</f>
        <v>0</v>
      </c>
      <c r="BO12" s="329">
        <f>'Disability benefits'!BO$14</f>
        <v>0</v>
      </c>
      <c r="BP12" s="329">
        <f>'Disability benefits'!BP$14</f>
        <v>0</v>
      </c>
      <c r="BQ12" s="329">
        <f>'Disability benefits'!BQ$14</f>
        <v>4.7691617500000003</v>
      </c>
      <c r="BR12" s="329">
        <f>'Disability benefits'!BR$14</f>
        <v>6.040064700000003</v>
      </c>
      <c r="BS12" s="329">
        <f>'Disability benefits'!BS$14</f>
        <v>6.9357352999999913</v>
      </c>
      <c r="BT12" s="329">
        <f>'Disability benefits'!BT$14</f>
        <v>7.3484010500000174</v>
      </c>
      <c r="BU12" s="329">
        <f>'Disability benefits'!BU$14</f>
        <v>8.2211221899999884</v>
      </c>
      <c r="BV12" s="329">
        <f>'Disability benefits'!BV$14</f>
        <v>9.1482867099999936</v>
      </c>
      <c r="BW12" s="329">
        <f>'Disability benefits'!BW$14</f>
        <v>10.039949220000004</v>
      </c>
      <c r="BX12" s="329">
        <f>'Disability benefits'!BX$14</f>
        <v>10.679680190000003</v>
      </c>
      <c r="BY12" s="329">
        <f>'Disability benefits'!BY$14</f>
        <v>12.88883869999999</v>
      </c>
      <c r="BZ12" s="329">
        <f>'Disability benefits'!BZ$14</f>
        <v>16.58689783000003</v>
      </c>
      <c r="CA12" s="329">
        <f>'Disability benefits'!CA$14</f>
        <v>19.216663910217093</v>
      </c>
      <c r="CB12" s="329">
        <f>'Disability benefits'!CB$14</f>
        <v>24.064236642462049</v>
      </c>
      <c r="CC12" s="329">
        <f>'Disability benefits'!CC$14</f>
        <v>27.253418433055238</v>
      </c>
      <c r="CD12" s="329">
        <f>'Disability benefits'!CD$14</f>
        <v>30.536342313757213</v>
      </c>
      <c r="CE12" s="329">
        <f>'Disability benefits'!CE$14</f>
        <v>34.010795790566988</v>
      </c>
      <c r="CF12" s="330">
        <f>'Disability benefits'!CF$14</f>
        <v>37.539275696632046</v>
      </c>
    </row>
    <row r="13" spans="1:86" ht="15.5" x14ac:dyDescent="0.35">
      <c r="A13" s="326"/>
      <c r="B13" s="331" t="s">
        <v>272</v>
      </c>
      <c r="C13" s="328"/>
      <c r="D13" s="329">
        <f>'Disability benefits'!D$7</f>
        <v>0</v>
      </c>
      <c r="E13" s="329">
        <f>'Disability benefits'!E$7</f>
        <v>0</v>
      </c>
      <c r="F13" s="329">
        <f>'Disability benefits'!F$7</f>
        <v>0</v>
      </c>
      <c r="G13" s="329">
        <f>'Disability benefits'!G$7</f>
        <v>0</v>
      </c>
      <c r="H13" s="329">
        <f>'Disability benefits'!H$7</f>
        <v>0</v>
      </c>
      <c r="I13" s="329">
        <f>'Disability benefits'!I$7</f>
        <v>0</v>
      </c>
      <c r="J13" s="329">
        <f>'Disability benefits'!J$7</f>
        <v>0</v>
      </c>
      <c r="K13" s="329">
        <f>'Disability benefits'!K$7</f>
        <v>0</v>
      </c>
      <c r="L13" s="329">
        <f>'Disability benefits'!L$7</f>
        <v>0</v>
      </c>
      <c r="M13" s="329">
        <f>'Disability benefits'!M$7</f>
        <v>0</v>
      </c>
      <c r="N13" s="329">
        <f>'Disability benefits'!N$7</f>
        <v>0</v>
      </c>
      <c r="O13" s="329">
        <f>'Disability benefits'!O$7</f>
        <v>0</v>
      </c>
      <c r="P13" s="329">
        <f>'Disability benefits'!P$7</f>
        <v>0</v>
      </c>
      <c r="Q13" s="329">
        <f>'Disability benefits'!Q$7</f>
        <v>0</v>
      </c>
      <c r="R13" s="329">
        <f>'Disability benefits'!R$7</f>
        <v>0</v>
      </c>
      <c r="S13" s="329">
        <f>'Disability benefits'!S$7</f>
        <v>0</v>
      </c>
      <c r="T13" s="329">
        <f>'Disability benefits'!T$7</f>
        <v>0</v>
      </c>
      <c r="U13" s="329">
        <f>'Disability benefits'!U$7</f>
        <v>0</v>
      </c>
      <c r="V13" s="329">
        <f>'Disability benefits'!V$7</f>
        <v>0</v>
      </c>
      <c r="W13" s="329">
        <f>'Disability benefits'!W$7</f>
        <v>0</v>
      </c>
      <c r="X13" s="329">
        <f>'Disability benefits'!X$7</f>
        <v>0</v>
      </c>
      <c r="Y13" s="329">
        <f>'Disability benefits'!Y$7</f>
        <v>0</v>
      </c>
      <c r="Z13" s="329">
        <f>'Disability benefits'!Z$7</f>
        <v>0</v>
      </c>
      <c r="AA13" s="329">
        <f>'Disability benefits'!AA$7</f>
        <v>0</v>
      </c>
      <c r="AB13" s="329">
        <f>'Disability benefits'!AB$7</f>
        <v>0</v>
      </c>
      <c r="AC13" s="329">
        <f>'Disability benefits'!AC$7</f>
        <v>0</v>
      </c>
      <c r="AD13" s="329">
        <f>'Disability benefits'!AD$7</f>
        <v>0</v>
      </c>
      <c r="AE13" s="329">
        <f>'Disability benefits'!AE$7</f>
        <v>0</v>
      </c>
      <c r="AF13" s="329">
        <f>'Disability benefits'!AF$7</f>
        <v>0</v>
      </c>
      <c r="AG13" s="329">
        <f>'Disability benefits'!AG$7</f>
        <v>0</v>
      </c>
      <c r="AH13" s="329">
        <f>'Disability benefits'!AH$7</f>
        <v>0</v>
      </c>
      <c r="AI13" s="329">
        <f>'Disability benefits'!AI$7</f>
        <v>0</v>
      </c>
      <c r="AJ13" s="329">
        <f>'Disability benefits'!AJ$7</f>
        <v>0</v>
      </c>
      <c r="AK13" s="329">
        <f>'Disability benefits'!AK$7</f>
        <v>0</v>
      </c>
      <c r="AL13" s="329">
        <f>'Disability benefits'!AL$7</f>
        <v>0</v>
      </c>
      <c r="AM13" s="329">
        <f>'Disability benefits'!AM$7</f>
        <v>0</v>
      </c>
      <c r="AN13" s="329">
        <f>'Disability benefits'!AN$7</f>
        <v>0</v>
      </c>
      <c r="AO13" s="329">
        <f>'Disability benefits'!AO$7</f>
        <v>0</v>
      </c>
      <c r="AP13" s="329">
        <f>'Disability benefits'!AP$7</f>
        <v>0</v>
      </c>
      <c r="AQ13" s="329">
        <f>'Disability benefits'!AQ$7</f>
        <v>0</v>
      </c>
      <c r="AR13" s="329">
        <f>'Disability benefits'!AR$7</f>
        <v>0</v>
      </c>
      <c r="AS13" s="329">
        <f>'Disability benefits'!AS$7</f>
        <v>0</v>
      </c>
      <c r="AT13" s="329">
        <f>'Disability benefits'!AT$7</f>
        <v>0</v>
      </c>
      <c r="AU13" s="329">
        <f>'Disability benefits'!AU$7</f>
        <v>0</v>
      </c>
      <c r="AV13" s="329">
        <f>'Disability benefits'!AV$7</f>
        <v>1236.2204590686167</v>
      </c>
      <c r="AW13" s="329">
        <f>'Disability benefits'!AW$7</f>
        <v>1736.8250803346616</v>
      </c>
      <c r="AX13" s="329">
        <f>'Disability benefits'!AX$7</f>
        <v>1938.6567415590337</v>
      </c>
      <c r="AY13" s="329">
        <f>'Disability benefits'!AY$7</f>
        <v>2356.4150170875105</v>
      </c>
      <c r="AZ13" s="329">
        <f>'Disability benefits'!AZ$7</f>
        <v>2842.0259956222508</v>
      </c>
      <c r="BA13" s="329">
        <f>'Disability benefits'!BA$7</f>
        <v>3091.4517961447359</v>
      </c>
      <c r="BB13" s="329">
        <f>'Disability benefits'!BB$7</f>
        <v>3258.3114352948169</v>
      </c>
      <c r="BC13" s="329">
        <f>'Disability benefits'!BC$7</f>
        <v>3408.5922572418208</v>
      </c>
      <c r="BD13" s="329">
        <f>'Disability benefits'!BD$7</f>
        <v>3589.6378004004227</v>
      </c>
      <c r="BE13" s="329">
        <f>'Disability benefits'!BE$7</f>
        <v>3861.7406212620726</v>
      </c>
      <c r="BF13" s="329">
        <f>'Disability benefits'!BF$7</f>
        <v>4105.2438886240434</v>
      </c>
      <c r="BG13" s="329">
        <f>'Disability benefits'!BG$7</f>
        <v>4388.6272675576192</v>
      </c>
      <c r="BH13" s="329">
        <f>'Disability benefits'!BH$7</f>
        <v>4628.2520000000004</v>
      </c>
      <c r="BI13" s="329">
        <f>'Disability benefits'!BI$7</f>
        <v>4869.6964021188787</v>
      </c>
      <c r="BJ13" s="329">
        <f>'Disability benefits'!BJ$7</f>
        <v>5122.9964421995737</v>
      </c>
      <c r="BK13" s="329">
        <f>'Disability benefits'!BK$7</f>
        <v>5468.0760196496631</v>
      </c>
      <c r="BL13" s="329">
        <f>'Disability benefits'!BL$7</f>
        <v>5799.6705914329377</v>
      </c>
      <c r="BM13" s="329">
        <f>'Disability benefits'!BM$7</f>
        <v>6277.2924692415208</v>
      </c>
      <c r="BN13" s="329">
        <f>'Disability benefits'!BN$7</f>
        <v>6456.118999717567</v>
      </c>
      <c r="BO13" s="329">
        <f>'Disability benefits'!BO$7</f>
        <v>6899.7753096582774</v>
      </c>
      <c r="BP13" s="329">
        <f>'Disability benefits'!BP$7</f>
        <v>7419.4275888724915</v>
      </c>
      <c r="BQ13" s="329">
        <f>'Disability benefits'!BQ$7</f>
        <v>7528.3277963936862</v>
      </c>
      <c r="BR13" s="329">
        <f>'Disability benefits'!BR$7</f>
        <v>7070.966334335757</v>
      </c>
      <c r="BS13" s="329">
        <f>'Disability benefits'!BS$7</f>
        <v>6632.0880013466494</v>
      </c>
      <c r="BT13" s="329">
        <f>'Disability benefits'!BT$7</f>
        <v>5138.3005447814785</v>
      </c>
      <c r="BU13" s="329">
        <f>'Disability benefits'!BU$7</f>
        <v>3571.9593185363819</v>
      </c>
      <c r="BV13" s="329">
        <f>'Disability benefits'!BV$7</f>
        <v>2486.5805035497042</v>
      </c>
      <c r="BW13" s="329">
        <f>'Disability benefits'!BW$7</f>
        <v>1622.3606203181096</v>
      </c>
      <c r="BX13" s="329">
        <f>'Disability benefits'!BX$7</f>
        <v>873.41337663624756</v>
      </c>
      <c r="BY13" s="329">
        <f>'Disability benefits'!BY$7</f>
        <v>803.99673697394701</v>
      </c>
      <c r="BZ13" s="329">
        <f>'Disability benefits'!BZ$7</f>
        <v>772.18324302599456</v>
      </c>
      <c r="CA13" s="329">
        <f>'Disability benefits'!CA$7</f>
        <v>773.73075863199642</v>
      </c>
      <c r="CB13" s="329">
        <f>'Disability benefits'!CB$7</f>
        <v>736.02210437770714</v>
      </c>
      <c r="CC13" s="329">
        <f>'Disability benefits'!CC$7</f>
        <v>672.4804063292089</v>
      </c>
      <c r="CD13" s="329">
        <f>'Disability benefits'!CD$7</f>
        <v>613.86975027088033</v>
      </c>
      <c r="CE13" s="329">
        <f>'Disability benefits'!CE$7</f>
        <v>564.71150157714476</v>
      </c>
      <c r="CF13" s="330">
        <f>'Disability benefits'!CF$7</f>
        <v>415.27910688729872</v>
      </c>
    </row>
    <row r="14" spans="1:86" ht="15.5" x14ac:dyDescent="0.35">
      <c r="A14" s="326"/>
      <c r="B14" s="331" t="s">
        <v>296</v>
      </c>
      <c r="C14" s="328"/>
      <c r="D14" s="329">
        <f>'Disability benefits'!D$22</f>
        <v>0</v>
      </c>
      <c r="E14" s="329">
        <f>'Disability benefits'!E$22</f>
        <v>0</v>
      </c>
      <c r="F14" s="329">
        <f>'Disability benefits'!F$22</f>
        <v>0</v>
      </c>
      <c r="G14" s="329">
        <f>'Disability benefits'!G$22</f>
        <v>0</v>
      </c>
      <c r="H14" s="329">
        <f>'Disability benefits'!H$22</f>
        <v>0</v>
      </c>
      <c r="I14" s="329">
        <f>'Disability benefits'!I$22</f>
        <v>0</v>
      </c>
      <c r="J14" s="329">
        <f>'Disability benefits'!J$22</f>
        <v>0</v>
      </c>
      <c r="K14" s="329">
        <f>'Disability benefits'!K$22</f>
        <v>0</v>
      </c>
      <c r="L14" s="329">
        <f>'Disability benefits'!L$22</f>
        <v>0</v>
      </c>
      <c r="M14" s="329">
        <f>'Disability benefits'!M$22</f>
        <v>0</v>
      </c>
      <c r="N14" s="329">
        <f>'Disability benefits'!N$22</f>
        <v>0</v>
      </c>
      <c r="O14" s="329">
        <f>'Disability benefits'!O$22</f>
        <v>0</v>
      </c>
      <c r="P14" s="329">
        <f>'Disability benefits'!P$22</f>
        <v>0</v>
      </c>
      <c r="Q14" s="329">
        <f>'Disability benefits'!Q$22</f>
        <v>0</v>
      </c>
      <c r="R14" s="329">
        <f>'Disability benefits'!R$22</f>
        <v>0</v>
      </c>
      <c r="S14" s="329">
        <f>'Disability benefits'!S$22</f>
        <v>0</v>
      </c>
      <c r="T14" s="329">
        <f>'Disability benefits'!T$22</f>
        <v>0</v>
      </c>
      <c r="U14" s="329">
        <f>'Disability benefits'!U$22</f>
        <v>0</v>
      </c>
      <c r="V14" s="329">
        <f>'Disability benefits'!V$22</f>
        <v>0</v>
      </c>
      <c r="W14" s="329">
        <f>'Disability benefits'!W$22</f>
        <v>0</v>
      </c>
      <c r="X14" s="329">
        <f>'Disability benefits'!X$22</f>
        <v>0</v>
      </c>
      <c r="Y14" s="329">
        <f>'Disability benefits'!Y$22</f>
        <v>0</v>
      </c>
      <c r="Z14" s="329">
        <f>'Disability benefits'!Z$22</f>
        <v>0</v>
      </c>
      <c r="AA14" s="329">
        <f>'Disability benefits'!AA$22</f>
        <v>0</v>
      </c>
      <c r="AB14" s="329">
        <f>'Disability benefits'!AB$22</f>
        <v>0</v>
      </c>
      <c r="AC14" s="329">
        <f>'Disability benefits'!AC$22</f>
        <v>0</v>
      </c>
      <c r="AD14" s="329">
        <f>'Disability benefits'!AD$22</f>
        <v>0</v>
      </c>
      <c r="AE14" s="329">
        <f>'Disability benefits'!AE$22</f>
        <v>0</v>
      </c>
      <c r="AF14" s="329">
        <f>'Disability benefits'!AF$22</f>
        <v>7.3822378353269071</v>
      </c>
      <c r="AG14" s="329">
        <f>'Disability benefits'!AG$22</f>
        <v>15.771070385661062</v>
      </c>
      <c r="AH14" s="329">
        <f>'Disability benefits'!AH$22</f>
        <v>37.898503071731419</v>
      </c>
      <c r="AI14" s="329">
        <f>'Disability benefits'!AI$22</f>
        <v>64.855703618254054</v>
      </c>
      <c r="AJ14" s="329">
        <f>'Disability benefits'!AJ$22</f>
        <v>96.569209265311542</v>
      </c>
      <c r="AK14" s="329">
        <f>'Disability benefits'!AK$22</f>
        <v>127.84580671123882</v>
      </c>
      <c r="AL14" s="329">
        <f>'Disability benefits'!AL$22</f>
        <v>169.68592537968243</v>
      </c>
      <c r="AM14" s="329">
        <f>'Disability benefits'!AM$22</f>
        <v>214.43796792257592</v>
      </c>
      <c r="AN14" s="329">
        <f>'Disability benefits'!AN$22</f>
        <v>245.28870869995595</v>
      </c>
      <c r="AO14" s="329">
        <f>'Disability benefits'!AO$22</f>
        <v>282.49343254041281</v>
      </c>
      <c r="AP14" s="329">
        <f>'Disability benefits'!AP$22</f>
        <v>335.26923366467042</v>
      </c>
      <c r="AQ14" s="329">
        <f>'Disability benefits'!AQ$22</f>
        <v>380.55923785764566</v>
      </c>
      <c r="AR14" s="329">
        <f>'Disability benefits'!AR$22</f>
        <v>421.4691414374301</v>
      </c>
      <c r="AS14" s="329">
        <f>'Disability benefits'!AS$22</f>
        <v>470.12556674757064</v>
      </c>
      <c r="AT14" s="329">
        <f>'Disability benefits'!AT$22</f>
        <v>529.02542592395196</v>
      </c>
      <c r="AU14" s="329">
        <f>'Disability benefits'!AU$22</f>
        <v>628.73314831467371</v>
      </c>
      <c r="AV14" s="329">
        <f>'Disability benefits'!AV$22</f>
        <v>40.441304458882144</v>
      </c>
      <c r="AW14" s="329">
        <f>'Disability benefits'!AW$22</f>
        <v>0</v>
      </c>
      <c r="AX14" s="329">
        <f>'Disability benefits'!AX$22</f>
        <v>0</v>
      </c>
      <c r="AY14" s="329">
        <f>'Disability benefits'!AY$22</f>
        <v>0</v>
      </c>
      <c r="AZ14" s="329">
        <f>'Disability benefits'!AZ$22</f>
        <v>0</v>
      </c>
      <c r="BA14" s="329">
        <f>'Disability benefits'!BA$22</f>
        <v>0</v>
      </c>
      <c r="BB14" s="329">
        <f>'Disability benefits'!BB$22</f>
        <v>0</v>
      </c>
      <c r="BC14" s="329">
        <f>'Disability benefits'!BC$22</f>
        <v>0</v>
      </c>
      <c r="BD14" s="329">
        <f>'Disability benefits'!BD$22</f>
        <v>0</v>
      </c>
      <c r="BE14" s="329">
        <f>'Disability benefits'!BE$22</f>
        <v>0</v>
      </c>
      <c r="BF14" s="329">
        <f>'Disability benefits'!BF$22</f>
        <v>0</v>
      </c>
      <c r="BG14" s="329">
        <f>'Disability benefits'!BG$22</f>
        <v>0</v>
      </c>
      <c r="BH14" s="329">
        <f>'Disability benefits'!BH$22</f>
        <v>0</v>
      </c>
      <c r="BI14" s="329">
        <f>'Disability benefits'!BI$22</f>
        <v>0</v>
      </c>
      <c r="BJ14" s="329">
        <f>'Disability benefits'!BJ$22</f>
        <v>0</v>
      </c>
      <c r="BK14" s="329">
        <f>'Disability benefits'!BK$22</f>
        <v>0</v>
      </c>
      <c r="BL14" s="329">
        <f>'Disability benefits'!BL$22</f>
        <v>0</v>
      </c>
      <c r="BM14" s="329">
        <f>'Disability benefits'!BM$22</f>
        <v>0</v>
      </c>
      <c r="BN14" s="329">
        <f>'Disability benefits'!BN$22</f>
        <v>0</v>
      </c>
      <c r="BO14" s="329">
        <f>'Disability benefits'!BO$22</f>
        <v>0</v>
      </c>
      <c r="BP14" s="329">
        <f>'Disability benefits'!BP$22</f>
        <v>0</v>
      </c>
      <c r="BQ14" s="329">
        <f>'Disability benefits'!BQ$22</f>
        <v>0</v>
      </c>
      <c r="BR14" s="329">
        <f>'Disability benefits'!BR$22</f>
        <v>0</v>
      </c>
      <c r="BS14" s="329">
        <f>'Disability benefits'!BS$22</f>
        <v>0</v>
      </c>
      <c r="BT14" s="329">
        <f>'Disability benefits'!BT$22</f>
        <v>0</v>
      </c>
      <c r="BU14" s="329">
        <f>'Disability benefits'!BU$22</f>
        <v>0</v>
      </c>
      <c r="BV14" s="329">
        <f>'Disability benefits'!BV$22</f>
        <v>0</v>
      </c>
      <c r="BW14" s="329">
        <f>'Disability benefits'!BW$22</f>
        <v>0</v>
      </c>
      <c r="BX14" s="329">
        <f>'Disability benefits'!BX$22</f>
        <v>0</v>
      </c>
      <c r="BY14" s="329">
        <f>'Disability benefits'!BY$22</f>
        <v>0</v>
      </c>
      <c r="BZ14" s="329">
        <f>'Disability benefits'!BZ$22</f>
        <v>0</v>
      </c>
      <c r="CA14" s="329">
        <f>'Disability benefits'!CA$22</f>
        <v>0</v>
      </c>
      <c r="CB14" s="329">
        <f>'Disability benefits'!CB$22</f>
        <v>0</v>
      </c>
      <c r="CC14" s="329">
        <f>'Disability benefits'!CC$22</f>
        <v>0</v>
      </c>
      <c r="CD14" s="329">
        <f>'Disability benefits'!CD$22</f>
        <v>0</v>
      </c>
      <c r="CE14" s="329">
        <f>'Disability benefits'!CE$22</f>
        <v>0</v>
      </c>
      <c r="CF14" s="330">
        <f>'Disability benefits'!CF$22</f>
        <v>0</v>
      </c>
    </row>
    <row r="15" spans="1:86" ht="15.5" x14ac:dyDescent="0.35">
      <c r="A15" s="326"/>
      <c r="B15" s="331" t="s">
        <v>303</v>
      </c>
      <c r="C15" s="328"/>
      <c r="D15" s="329">
        <f>'Disability benefits'!D$11</f>
        <v>0</v>
      </c>
      <c r="E15" s="329">
        <f>'Disability benefits'!E$11</f>
        <v>0</v>
      </c>
      <c r="F15" s="329">
        <f>'Disability benefits'!F$11</f>
        <v>0</v>
      </c>
      <c r="G15" s="329">
        <f>'Disability benefits'!G$11</f>
        <v>0</v>
      </c>
      <c r="H15" s="329">
        <f>'Disability benefits'!H$11</f>
        <v>0</v>
      </c>
      <c r="I15" s="329">
        <f>'Disability benefits'!I$11</f>
        <v>0</v>
      </c>
      <c r="J15" s="329">
        <f>'Disability benefits'!J$11</f>
        <v>0</v>
      </c>
      <c r="K15" s="329">
        <f>'Disability benefits'!K$11</f>
        <v>0</v>
      </c>
      <c r="L15" s="329">
        <f>'Disability benefits'!L$11</f>
        <v>0</v>
      </c>
      <c r="M15" s="329">
        <f>'Disability benefits'!M$11</f>
        <v>0</v>
      </c>
      <c r="N15" s="329">
        <f>'Disability benefits'!N$11</f>
        <v>0</v>
      </c>
      <c r="O15" s="329">
        <f>'Disability benefits'!O$11</f>
        <v>0</v>
      </c>
      <c r="P15" s="329">
        <f>'Disability benefits'!P$11</f>
        <v>0</v>
      </c>
      <c r="Q15" s="329">
        <f>'Disability benefits'!Q$11</f>
        <v>0</v>
      </c>
      <c r="R15" s="329">
        <f>'Disability benefits'!R$11</f>
        <v>0</v>
      </c>
      <c r="S15" s="329">
        <f>'Disability benefits'!S$11</f>
        <v>0</v>
      </c>
      <c r="T15" s="329">
        <f>'Disability benefits'!T$11</f>
        <v>0</v>
      </c>
      <c r="U15" s="329">
        <f>'Disability benefits'!U$11</f>
        <v>0</v>
      </c>
      <c r="V15" s="329">
        <f>'Disability benefits'!V$11</f>
        <v>0</v>
      </c>
      <c r="W15" s="329">
        <f>'Disability benefits'!W$11</f>
        <v>0</v>
      </c>
      <c r="X15" s="329">
        <f>'Disability benefits'!X$11</f>
        <v>0</v>
      </c>
      <c r="Y15" s="329">
        <f>'Disability benefits'!Y$11</f>
        <v>0</v>
      </c>
      <c r="Z15" s="329">
        <f>'Disability benefits'!Z$11</f>
        <v>0</v>
      </c>
      <c r="AA15" s="329">
        <f>'Disability benefits'!AA$11</f>
        <v>0</v>
      </c>
      <c r="AB15" s="329">
        <f>'Disability benefits'!AB$11</f>
        <v>0</v>
      </c>
      <c r="AC15" s="329">
        <f>'Disability benefits'!AC$11</f>
        <v>0</v>
      </c>
      <c r="AD15" s="329">
        <f>'Disability benefits'!AD$11</f>
        <v>0</v>
      </c>
      <c r="AE15" s="329">
        <f>'Disability benefits'!AE$11</f>
        <v>0</v>
      </c>
      <c r="AF15" s="329">
        <f>'Disability benefits'!AF$11</f>
        <v>0</v>
      </c>
      <c r="AG15" s="329">
        <f>'Disability benefits'!AG$11</f>
        <v>0</v>
      </c>
      <c r="AH15" s="329">
        <f>'Disability benefits'!AH$11</f>
        <v>0</v>
      </c>
      <c r="AI15" s="329">
        <f>'Disability benefits'!AI$11</f>
        <v>0</v>
      </c>
      <c r="AJ15" s="329">
        <f>'Disability benefits'!AJ$11</f>
        <v>0</v>
      </c>
      <c r="AK15" s="329">
        <f>'Disability benefits'!AK$11</f>
        <v>0</v>
      </c>
      <c r="AL15" s="329">
        <f>'Disability benefits'!AL$11</f>
        <v>0</v>
      </c>
      <c r="AM15" s="329">
        <f>'Disability benefits'!AM$11</f>
        <v>0</v>
      </c>
      <c r="AN15" s="329">
        <f>'Disability benefits'!AN$11</f>
        <v>0</v>
      </c>
      <c r="AO15" s="329">
        <f>'Disability benefits'!AO$11</f>
        <v>0</v>
      </c>
      <c r="AP15" s="329">
        <f>'Disability benefits'!AP$11</f>
        <v>0</v>
      </c>
      <c r="AQ15" s="329">
        <f>'Disability benefits'!AQ$11</f>
        <v>0</v>
      </c>
      <c r="AR15" s="329">
        <f>'Disability benefits'!AR$11</f>
        <v>0</v>
      </c>
      <c r="AS15" s="329">
        <f>'Disability benefits'!AS$11</f>
        <v>0</v>
      </c>
      <c r="AT15" s="329">
        <f>'Disability benefits'!AT$11</f>
        <v>0</v>
      </c>
      <c r="AU15" s="329">
        <f>'Disability benefits'!AU$11</f>
        <v>0</v>
      </c>
      <c r="AV15" s="329">
        <f>'Disability benefits'!AV$11</f>
        <v>0</v>
      </c>
      <c r="AW15" s="329">
        <f>'Disability benefits'!AW$11</f>
        <v>0</v>
      </c>
      <c r="AX15" s="329">
        <f>'Disability benefits'!AX$11</f>
        <v>0</v>
      </c>
      <c r="AY15" s="329">
        <f>'Disability benefits'!AY$11</f>
        <v>0</v>
      </c>
      <c r="AZ15" s="329">
        <f>'Disability benefits'!AZ$11</f>
        <v>0</v>
      </c>
      <c r="BA15" s="329">
        <f>'Disability benefits'!BA$11</f>
        <v>0</v>
      </c>
      <c r="BB15" s="329">
        <f>'Disability benefits'!BB$11</f>
        <v>0</v>
      </c>
      <c r="BC15" s="329">
        <f>'Disability benefits'!BC$11</f>
        <v>0</v>
      </c>
      <c r="BD15" s="329">
        <f>'Disability benefits'!BD$11</f>
        <v>0</v>
      </c>
      <c r="BE15" s="329">
        <f>'Disability benefits'!BE$11</f>
        <v>0</v>
      </c>
      <c r="BF15" s="329">
        <f>'Disability benefits'!BF$11</f>
        <v>0</v>
      </c>
      <c r="BG15" s="329">
        <f>'Disability benefits'!BG$11</f>
        <v>0</v>
      </c>
      <c r="BH15" s="329">
        <f>'Disability benefits'!BH$11</f>
        <v>0</v>
      </c>
      <c r="BI15" s="329">
        <f>'Disability benefits'!BI$11</f>
        <v>0</v>
      </c>
      <c r="BJ15" s="329">
        <f>'Disability benefits'!BJ$11</f>
        <v>0</v>
      </c>
      <c r="BK15" s="329">
        <f>'Disability benefits'!BK$11</f>
        <v>0</v>
      </c>
      <c r="BL15" s="329">
        <f>'Disability benefits'!BL$11</f>
        <v>0</v>
      </c>
      <c r="BM15" s="329">
        <f>'Disability benefits'!BM$11</f>
        <v>0</v>
      </c>
      <c r="BN15" s="329">
        <f>'Disability benefits'!BN$11</f>
        <v>0</v>
      </c>
      <c r="BO15" s="329">
        <f>'Disability benefits'!BO$11</f>
        <v>0</v>
      </c>
      <c r="BP15" s="329">
        <f>'Disability benefits'!BP$11</f>
        <v>0</v>
      </c>
      <c r="BQ15" s="329">
        <f>'Disability benefits'!BQ$11</f>
        <v>145.66823881438239</v>
      </c>
      <c r="BR15" s="329">
        <f>'Disability benefits'!BR$11</f>
        <v>1436.2081898445697</v>
      </c>
      <c r="BS15" s="329">
        <f>'Disability benefits'!BS$11</f>
        <v>2879.4073605188605</v>
      </c>
      <c r="BT15" s="329">
        <f>'Disability benefits'!BT$11</f>
        <v>4731.643955192837</v>
      </c>
      <c r="BU15" s="329">
        <f>'Disability benefits'!BU$11</f>
        <v>7727.2655064995752</v>
      </c>
      <c r="BV15" s="329">
        <f>'Disability benefits'!BV$11</f>
        <v>9507.7874431559103</v>
      </c>
      <c r="BW15" s="329">
        <f>'Disability benefits'!BW$11</f>
        <v>10788.068427016266</v>
      </c>
      <c r="BX15" s="329">
        <f>'Disability benefits'!BX$11</f>
        <v>11820.52475336243</v>
      </c>
      <c r="BY15" s="329">
        <f>'Disability benefits'!BY$11</f>
        <v>12936.609646477527</v>
      </c>
      <c r="BZ15" s="329">
        <f>'Disability benefits'!BZ$11</f>
        <v>14963.31923161482</v>
      </c>
      <c r="CA15" s="329">
        <f>'Disability benefits'!CA$11</f>
        <v>18251.885171097936</v>
      </c>
      <c r="CB15" s="329">
        <f>'Disability benefits'!CB$11</f>
        <v>21349.879265806976</v>
      </c>
      <c r="CC15" s="329">
        <f>'Disability benefits'!CC$11</f>
        <v>23216.39217021058</v>
      </c>
      <c r="CD15" s="329">
        <f>'Disability benefits'!CD$11</f>
        <v>25122.54679581102</v>
      </c>
      <c r="CE15" s="329">
        <f>'Disability benefits'!CE$11</f>
        <v>27579.943604296142</v>
      </c>
      <c r="CF15" s="330">
        <f>'Disability benefits'!CF$11</f>
        <v>29409.499148314197</v>
      </c>
      <c r="CH15" s="332"/>
    </row>
    <row r="16" spans="1:86" ht="27" customHeight="1" x14ac:dyDescent="0.35">
      <c r="A16" s="326"/>
      <c r="B16" s="327" t="s">
        <v>472</v>
      </c>
      <c r="C16" s="328"/>
      <c r="D16" s="329">
        <f>SUM(D17:D23)</f>
        <v>0</v>
      </c>
      <c r="E16" s="329">
        <f t="shared" ref="E16:BP16" si="10">SUM(E17:E23)</f>
        <v>0</v>
      </c>
      <c r="F16" s="329">
        <f t="shared" si="10"/>
        <v>0</v>
      </c>
      <c r="G16" s="329">
        <f>SUM(G17:G23)</f>
        <v>0</v>
      </c>
      <c r="H16" s="329">
        <f t="shared" si="10"/>
        <v>0</v>
      </c>
      <c r="I16" s="329">
        <f t="shared" si="10"/>
        <v>0</v>
      </c>
      <c r="J16" s="329">
        <f t="shared" si="10"/>
        <v>0</v>
      </c>
      <c r="K16" s="329">
        <f t="shared" si="10"/>
        <v>0</v>
      </c>
      <c r="L16" s="329">
        <f t="shared" si="10"/>
        <v>0</v>
      </c>
      <c r="M16" s="329">
        <f t="shared" si="10"/>
        <v>0</v>
      </c>
      <c r="N16" s="329">
        <f t="shared" si="10"/>
        <v>0</v>
      </c>
      <c r="O16" s="329">
        <f t="shared" si="10"/>
        <v>0</v>
      </c>
      <c r="P16" s="329">
        <f t="shared" si="10"/>
        <v>0</v>
      </c>
      <c r="Q16" s="329">
        <f t="shared" si="10"/>
        <v>0</v>
      </c>
      <c r="R16" s="329">
        <f t="shared" si="10"/>
        <v>0</v>
      </c>
      <c r="S16" s="329">
        <f t="shared" si="10"/>
        <v>0</v>
      </c>
      <c r="T16" s="329">
        <f t="shared" si="10"/>
        <v>0</v>
      </c>
      <c r="U16" s="329">
        <f t="shared" si="10"/>
        <v>0</v>
      </c>
      <c r="V16" s="329">
        <f t="shared" si="10"/>
        <v>0</v>
      </c>
      <c r="W16" s="329">
        <f t="shared" si="10"/>
        <v>0</v>
      </c>
      <c r="X16" s="329">
        <f t="shared" si="10"/>
        <v>0</v>
      </c>
      <c r="Y16" s="329">
        <f t="shared" si="10"/>
        <v>0</v>
      </c>
      <c r="Z16" s="329">
        <f t="shared" si="10"/>
        <v>0</v>
      </c>
      <c r="AA16" s="329">
        <f t="shared" si="10"/>
        <v>0</v>
      </c>
      <c r="AB16" s="329">
        <f t="shared" si="10"/>
        <v>0</v>
      </c>
      <c r="AC16" s="329">
        <f t="shared" si="10"/>
        <v>0</v>
      </c>
      <c r="AD16" s="329">
        <f t="shared" si="10"/>
        <v>0</v>
      </c>
      <c r="AE16" s="329">
        <f t="shared" si="10"/>
        <v>0</v>
      </c>
      <c r="AF16" s="329">
        <f t="shared" si="10"/>
        <v>0</v>
      </c>
      <c r="AG16" s="329">
        <f t="shared" si="10"/>
        <v>0</v>
      </c>
      <c r="AH16" s="329">
        <f t="shared" si="10"/>
        <v>1652.4323738622757</v>
      </c>
      <c r="AI16" s="329">
        <f t="shared" si="10"/>
        <v>1783.7169090070074</v>
      </c>
      <c r="AJ16" s="329">
        <f t="shared" si="10"/>
        <v>1971.7290670028681</v>
      </c>
      <c r="AK16" s="329">
        <f t="shared" si="10"/>
        <v>2243.8932925984277</v>
      </c>
      <c r="AL16" s="329">
        <f t="shared" si="10"/>
        <v>2403.3792483511188</v>
      </c>
      <c r="AM16" s="329">
        <f t="shared" si="10"/>
        <v>2433.9255550907906</v>
      </c>
      <c r="AN16" s="329">
        <f t="shared" si="10"/>
        <v>2774.3981146915726</v>
      </c>
      <c r="AO16" s="329">
        <f t="shared" si="10"/>
        <v>3030.1574586141169</v>
      </c>
      <c r="AP16" s="329">
        <f t="shared" si="10"/>
        <v>3301.5291413821133</v>
      </c>
      <c r="AQ16" s="329">
        <f t="shared" si="10"/>
        <v>3580.5006524997461</v>
      </c>
      <c r="AR16" s="329">
        <f t="shared" si="10"/>
        <v>4061.2307059201048</v>
      </c>
      <c r="AS16" s="329">
        <f t="shared" si="10"/>
        <v>4560.853084641888</v>
      </c>
      <c r="AT16" s="329">
        <f t="shared" si="10"/>
        <v>5257.4889414189201</v>
      </c>
      <c r="AU16" s="329">
        <f t="shared" si="10"/>
        <v>6563.6414546689839</v>
      </c>
      <c r="AV16" s="329">
        <f t="shared" si="10"/>
        <v>7708.637044337127</v>
      </c>
      <c r="AW16" s="329">
        <f t="shared" si="10"/>
        <v>8890.6973580754093</v>
      </c>
      <c r="AX16" s="329">
        <f t="shared" si="10"/>
        <v>9923.9102566546535</v>
      </c>
      <c r="AY16" s="329">
        <f t="shared" si="10"/>
        <v>11443.883916415363</v>
      </c>
      <c r="AZ16" s="329">
        <f t="shared" si="10"/>
        <v>11585.857396427811</v>
      </c>
      <c r="BA16" s="329">
        <f t="shared" si="10"/>
        <v>11542.971034354819</v>
      </c>
      <c r="BB16" s="329">
        <f t="shared" si="10"/>
        <v>11507.816331762036</v>
      </c>
      <c r="BC16" s="329">
        <f t="shared" si="10"/>
        <v>11198.355892556072</v>
      </c>
      <c r="BD16" s="329">
        <f t="shared" si="10"/>
        <v>11371.893</v>
      </c>
      <c r="BE16" s="329">
        <f t="shared" si="10"/>
        <v>11629.709338892208</v>
      </c>
      <c r="BF16" s="329">
        <f>SUM(BF17:BF23)</f>
        <v>11457.917699970272</v>
      </c>
      <c r="BG16" s="329">
        <f t="shared" si="10"/>
        <v>11572.643684366109</v>
      </c>
      <c r="BH16" s="329">
        <f t="shared" si="10"/>
        <v>11316.177431344131</v>
      </c>
      <c r="BI16" s="329">
        <f t="shared" si="10"/>
        <v>11280.443204931817</v>
      </c>
      <c r="BJ16" s="329">
        <f t="shared" si="10"/>
        <v>11344.053712949226</v>
      </c>
      <c r="BK16" s="329">
        <f t="shared" si="10"/>
        <v>11935.241110683666</v>
      </c>
      <c r="BL16" s="329">
        <f t="shared" si="10"/>
        <v>12036.593708628898</v>
      </c>
      <c r="BM16" s="329">
        <f t="shared" si="10"/>
        <v>12781.555537801794</v>
      </c>
      <c r="BN16" s="329">
        <f t="shared" si="10"/>
        <v>13141.076623992642</v>
      </c>
      <c r="BO16" s="329">
        <f t="shared" si="10"/>
        <v>13243.032113571322</v>
      </c>
      <c r="BP16" s="329">
        <f t="shared" si="10"/>
        <v>13272.310041567645</v>
      </c>
      <c r="BQ16" s="329">
        <f t="shared" ref="BQ16:CD16" si="11">SUM(BQ17:BQ23)</f>
        <v>13330.209035966524</v>
      </c>
      <c r="BR16" s="329">
        <f>SUM(BR17:BR23)</f>
        <v>14137.195853360297</v>
      </c>
      <c r="BS16" s="329">
        <f t="shared" si="11"/>
        <v>14925.037513208992</v>
      </c>
      <c r="BT16" s="329">
        <f t="shared" si="11"/>
        <v>15276.107397866226</v>
      </c>
      <c r="BU16" s="329">
        <f t="shared" si="11"/>
        <v>15819.142285837343</v>
      </c>
      <c r="BV16" s="329">
        <f t="shared" si="11"/>
        <v>16227.373680752875</v>
      </c>
      <c r="BW16" s="329">
        <f t="shared" si="11"/>
        <v>17232.688809988729</v>
      </c>
      <c r="BX16" s="329">
        <f t="shared" si="11"/>
        <v>19322.663641137311</v>
      </c>
      <c r="BY16" s="329">
        <f t="shared" si="11"/>
        <v>20914.546203182486</v>
      </c>
      <c r="BZ16" s="329">
        <f t="shared" si="11"/>
        <v>21999.096547421515</v>
      </c>
      <c r="CA16" s="329">
        <f t="shared" si="11"/>
        <v>25793.009715411528</v>
      </c>
      <c r="CB16" s="329">
        <f t="shared" si="11"/>
        <v>28938.459986512036</v>
      </c>
      <c r="CC16" s="329">
        <f t="shared" si="11"/>
        <v>30152.915513748187</v>
      </c>
      <c r="CD16" s="329">
        <f t="shared" si="11"/>
        <v>31242.152848412341</v>
      </c>
      <c r="CE16" s="329">
        <f>SUM(CE17:CE23)</f>
        <v>32317.528752564409</v>
      </c>
      <c r="CF16" s="330">
        <f>SUM(CF17:CF23)</f>
        <v>33574.712160724455</v>
      </c>
      <c r="CH16" s="332"/>
    </row>
    <row r="17" spans="1:84" ht="15.5" x14ac:dyDescent="0.35">
      <c r="A17" s="326"/>
      <c r="B17" s="331" t="s">
        <v>473</v>
      </c>
      <c r="C17" s="328"/>
      <c r="D17" s="329">
        <f>'Incapacity benefits'!D$8</f>
        <v>0</v>
      </c>
      <c r="E17" s="329">
        <f>'Incapacity benefits'!E$8</f>
        <v>0</v>
      </c>
      <c r="F17" s="329">
        <f>'Incapacity benefits'!F$8</f>
        <v>0</v>
      </c>
      <c r="G17" s="329">
        <f>'Incapacity benefits'!G$8</f>
        <v>0</v>
      </c>
      <c r="H17" s="329">
        <f>'Incapacity benefits'!H$8</f>
        <v>0</v>
      </c>
      <c r="I17" s="329">
        <f>'Incapacity benefits'!I$8</f>
        <v>0</v>
      </c>
      <c r="J17" s="329">
        <f>'Incapacity benefits'!J$8</f>
        <v>0</v>
      </c>
      <c r="K17" s="329">
        <f>'Incapacity benefits'!K$8</f>
        <v>0</v>
      </c>
      <c r="L17" s="329">
        <f>'Incapacity benefits'!L$8</f>
        <v>0</v>
      </c>
      <c r="M17" s="329">
        <f>'Incapacity benefits'!M$8</f>
        <v>0</v>
      </c>
      <c r="N17" s="329">
        <f>'Incapacity benefits'!N$8</f>
        <v>0</v>
      </c>
      <c r="O17" s="329">
        <f>'Incapacity benefits'!O$8</f>
        <v>0</v>
      </c>
      <c r="P17" s="329">
        <f>'Incapacity benefits'!P$8</f>
        <v>0</v>
      </c>
      <c r="Q17" s="329">
        <f>'Incapacity benefits'!Q$8</f>
        <v>0</v>
      </c>
      <c r="R17" s="329">
        <f>'Incapacity benefits'!R$8</f>
        <v>0</v>
      </c>
      <c r="S17" s="329">
        <f>'Incapacity benefits'!S$8</f>
        <v>0</v>
      </c>
      <c r="T17" s="329">
        <f>'Incapacity benefits'!T$8</f>
        <v>0</v>
      </c>
      <c r="U17" s="329">
        <f>'Incapacity benefits'!U$8</f>
        <v>0</v>
      </c>
      <c r="V17" s="329">
        <f>'Incapacity benefits'!V$8</f>
        <v>0</v>
      </c>
      <c r="W17" s="329">
        <f>'Incapacity benefits'!W$8</f>
        <v>0</v>
      </c>
      <c r="X17" s="329">
        <f>'Incapacity benefits'!X$8</f>
        <v>0</v>
      </c>
      <c r="Y17" s="329">
        <f>'Incapacity benefits'!Y$8</f>
        <v>0</v>
      </c>
      <c r="Z17" s="329">
        <f>'Incapacity benefits'!Z$8</f>
        <v>0</v>
      </c>
      <c r="AA17" s="329">
        <f>'Incapacity benefits'!AA$8</f>
        <v>0</v>
      </c>
      <c r="AB17" s="329">
        <f>'Incapacity benefits'!AB$8</f>
        <v>0</v>
      </c>
      <c r="AC17" s="329">
        <f>'Incapacity benefits'!AC$8</f>
        <v>0</v>
      </c>
      <c r="AD17" s="329">
        <f>'Incapacity benefits'!AD$8</f>
        <v>0</v>
      </c>
      <c r="AE17" s="329">
        <f>'Incapacity benefits'!AE$8</f>
        <v>0</v>
      </c>
      <c r="AF17" s="329">
        <f>'Incapacity benefits'!AF$8</f>
        <v>0</v>
      </c>
      <c r="AG17" s="329">
        <f>'Incapacity benefits'!AG$8</f>
        <v>0</v>
      </c>
      <c r="AH17" s="329">
        <f>'Incapacity benefits'!AH$8</f>
        <v>0</v>
      </c>
      <c r="AI17" s="329">
        <f>'Incapacity benefits'!AI$8</f>
        <v>0</v>
      </c>
      <c r="AJ17" s="329">
        <f>'Incapacity benefits'!AJ$8</f>
        <v>0</v>
      </c>
      <c r="AK17" s="329">
        <f>'Incapacity benefits'!AK$8</f>
        <v>0</v>
      </c>
      <c r="AL17" s="329">
        <f>'Incapacity benefits'!AL$8</f>
        <v>0</v>
      </c>
      <c r="AM17" s="329">
        <f>'Incapacity benefits'!AM$8</f>
        <v>0</v>
      </c>
      <c r="AN17" s="329">
        <f>'Incapacity benefits'!AN$8</f>
        <v>0</v>
      </c>
      <c r="AO17" s="329">
        <f>'Incapacity benefits'!AO$8</f>
        <v>0</v>
      </c>
      <c r="AP17" s="329">
        <f>'Incapacity benefits'!AP$8</f>
        <v>0</v>
      </c>
      <c r="AQ17" s="329">
        <f>'Incapacity benefits'!AQ$8</f>
        <v>0</v>
      </c>
      <c r="AR17" s="329">
        <f>'Incapacity benefits'!AR$8</f>
        <v>0</v>
      </c>
      <c r="AS17" s="329">
        <f>'Incapacity benefits'!AS$8</f>
        <v>0</v>
      </c>
      <c r="AT17" s="329">
        <f>'Incapacity benefits'!AT$8</f>
        <v>0</v>
      </c>
      <c r="AU17" s="329">
        <f>'Incapacity benefits'!AU$8</f>
        <v>0</v>
      </c>
      <c r="AV17" s="329">
        <f>'Incapacity benefits'!AV$8</f>
        <v>0</v>
      </c>
      <c r="AW17" s="329">
        <f>'Incapacity benefits'!AW$8</f>
        <v>0</v>
      </c>
      <c r="AX17" s="329">
        <f>'Incapacity benefits'!AX$8</f>
        <v>0</v>
      </c>
      <c r="AY17" s="329">
        <f>'Incapacity benefits'!AY$8</f>
        <v>0</v>
      </c>
      <c r="AZ17" s="329">
        <f>'Incapacity benefits'!AZ$8</f>
        <v>0</v>
      </c>
      <c r="BA17" s="329">
        <f>'Incapacity benefits'!BA$8</f>
        <v>0</v>
      </c>
      <c r="BB17" s="329">
        <f>'Incapacity benefits'!BB$8</f>
        <v>0</v>
      </c>
      <c r="BC17" s="329">
        <f>'Incapacity benefits'!BC$8</f>
        <v>0</v>
      </c>
      <c r="BD17" s="329">
        <f>'Incapacity benefits'!BD$8</f>
        <v>0</v>
      </c>
      <c r="BE17" s="329">
        <f>'Incapacity benefits'!BE$8</f>
        <v>0</v>
      </c>
      <c r="BF17" s="329">
        <f>'Incapacity benefits'!BF$8</f>
        <v>0</v>
      </c>
      <c r="BG17" s="329">
        <f>'Incapacity benefits'!BG$8</f>
        <v>0</v>
      </c>
      <c r="BH17" s="329">
        <f>'Incapacity benefits'!BH$8</f>
        <v>0</v>
      </c>
      <c r="BI17" s="329">
        <f>'Incapacity benefits'!BI$8</f>
        <v>0</v>
      </c>
      <c r="BJ17" s="329">
        <f>'Incapacity benefits'!BJ$8</f>
        <v>0</v>
      </c>
      <c r="BK17" s="329">
        <f>'Incapacity benefits'!BK$8</f>
        <v>0</v>
      </c>
      <c r="BL17" s="329">
        <f>'Incapacity benefits'!BL$8</f>
        <v>127.18792894999999</v>
      </c>
      <c r="BM17" s="329">
        <f>'Incapacity benefits'!BM$8</f>
        <v>1267.3993002300001</v>
      </c>
      <c r="BN17" s="329">
        <f>'Incapacity benefits'!BN$8</f>
        <v>2231.7483618999995</v>
      </c>
      <c r="BO17" s="329">
        <f>'Incapacity benefits'!BO$8</f>
        <v>3554.1022156099998</v>
      </c>
      <c r="BP17" s="329">
        <f>'Incapacity benefits'!BP$8</f>
        <v>6779.6544881600003</v>
      </c>
      <c r="BQ17" s="329">
        <f>'Incapacity benefits'!BQ$8</f>
        <v>10436.707839979998</v>
      </c>
      <c r="BR17" s="329">
        <f>'Incapacity benefits'!BR$8</f>
        <v>12827.382151169997</v>
      </c>
      <c r="BS17" s="329">
        <f>'Incapacity benefits'!BS$8</f>
        <v>14271.548569180002</v>
      </c>
      <c r="BT17" s="329">
        <f>'Incapacity benefits'!BT$8</f>
        <v>14830.444816650004</v>
      </c>
      <c r="BU17" s="329">
        <f>'Incapacity benefits'!BU$8</f>
        <v>15352.892355200001</v>
      </c>
      <c r="BV17" s="329">
        <f>'Incapacity benefits'!BV$8</f>
        <v>15097.869323739997</v>
      </c>
      <c r="BW17" s="329">
        <f>'Incapacity benefits'!BW$8</f>
        <v>13850.988828140005</v>
      </c>
      <c r="BX17" s="329">
        <f>'Incapacity benefits'!BX$8</f>
        <v>13427.61508335</v>
      </c>
      <c r="BY17" s="329">
        <f>'Incapacity benefits'!BY$8</f>
        <v>12688.531819610005</v>
      </c>
      <c r="BZ17" s="329">
        <f>'Incapacity benefits'!BZ$8</f>
        <v>12088.053886344383</v>
      </c>
      <c r="CA17" s="329">
        <f>'Incapacity benefits'!CA$8</f>
        <v>12741.909665757048</v>
      </c>
      <c r="CB17" s="329">
        <f>'Incapacity benefits'!CB$8</f>
        <v>12973.636236774073</v>
      </c>
      <c r="CC17" s="329">
        <f>'Incapacity benefits'!CC$8</f>
        <v>11769.931531032011</v>
      </c>
      <c r="CD17" s="329">
        <f>'Incapacity benefits'!CD$8</f>
        <v>11326.625944928906</v>
      </c>
      <c r="CE17" s="329">
        <f>'Incapacity benefits'!CE$8</f>
        <v>10975.735267125176</v>
      </c>
      <c r="CF17" s="330">
        <f>'Incapacity benefits'!CF$8</f>
        <v>9230.992094351328</v>
      </c>
    </row>
    <row r="18" spans="1:84" ht="15.5" x14ac:dyDescent="0.35">
      <c r="A18" s="326"/>
      <c r="B18" s="331" t="s">
        <v>286</v>
      </c>
      <c r="C18" s="328"/>
      <c r="D18" s="329">
        <f>'Incapacity benefits'!D$17</f>
        <v>0</v>
      </c>
      <c r="E18" s="329">
        <f>'Incapacity benefits'!E$17</f>
        <v>0</v>
      </c>
      <c r="F18" s="329">
        <f>'Incapacity benefits'!F$17</f>
        <v>0</v>
      </c>
      <c r="G18" s="329">
        <f>'Incapacity benefits'!G$17</f>
        <v>0</v>
      </c>
      <c r="H18" s="329">
        <f>'Incapacity benefits'!H$17</f>
        <v>0</v>
      </c>
      <c r="I18" s="329">
        <f>'Incapacity benefits'!I$17</f>
        <v>0</v>
      </c>
      <c r="J18" s="329">
        <f>'Incapacity benefits'!J$17</f>
        <v>0</v>
      </c>
      <c r="K18" s="329">
        <f>'Incapacity benefits'!K$17</f>
        <v>0</v>
      </c>
      <c r="L18" s="329">
        <f>'Incapacity benefits'!L$17</f>
        <v>0</v>
      </c>
      <c r="M18" s="329">
        <f>'Incapacity benefits'!M$17</f>
        <v>0</v>
      </c>
      <c r="N18" s="329">
        <f>'Incapacity benefits'!N$17</f>
        <v>0</v>
      </c>
      <c r="O18" s="329">
        <f>'Incapacity benefits'!O$17</f>
        <v>0</v>
      </c>
      <c r="P18" s="329">
        <f>'Incapacity benefits'!P$17</f>
        <v>0</v>
      </c>
      <c r="Q18" s="329">
        <f>'Incapacity benefits'!Q$17</f>
        <v>0</v>
      </c>
      <c r="R18" s="329">
        <f>'Incapacity benefits'!R$17</f>
        <v>0</v>
      </c>
      <c r="S18" s="329">
        <f>'Incapacity benefits'!S$17</f>
        <v>0</v>
      </c>
      <c r="T18" s="329">
        <f>'Incapacity benefits'!T$17</f>
        <v>0</v>
      </c>
      <c r="U18" s="329">
        <f>'Incapacity benefits'!U$17</f>
        <v>0</v>
      </c>
      <c r="V18" s="329">
        <f>'Incapacity benefits'!V$17</f>
        <v>0</v>
      </c>
      <c r="W18" s="329">
        <f>'Incapacity benefits'!W$17</f>
        <v>0</v>
      </c>
      <c r="X18" s="329">
        <f>'Incapacity benefits'!X$17</f>
        <v>0</v>
      </c>
      <c r="Y18" s="329">
        <f>'Incapacity benefits'!Y$17</f>
        <v>0</v>
      </c>
      <c r="Z18" s="329">
        <f>'Incapacity benefits'!Z$17</f>
        <v>0</v>
      </c>
      <c r="AA18" s="329">
        <f>'Incapacity benefits'!AA$17</f>
        <v>0</v>
      </c>
      <c r="AB18" s="329">
        <f>'Incapacity benefits'!AB$17</f>
        <v>0</v>
      </c>
      <c r="AC18" s="329">
        <f>'Incapacity benefits'!AC$17</f>
        <v>0</v>
      </c>
      <c r="AD18" s="329">
        <f>'Incapacity benefits'!AD$17</f>
        <v>0</v>
      </c>
      <c r="AE18" s="329">
        <f>'Incapacity benefits'!AE$17</f>
        <v>0</v>
      </c>
      <c r="AF18" s="329">
        <f>'Incapacity benefits'!AF$17</f>
        <v>0</v>
      </c>
      <c r="AG18" s="329">
        <f>'Incapacity benefits'!AG$17</f>
        <v>0</v>
      </c>
      <c r="AH18" s="329">
        <f>'Incapacity benefits'!AH$17</f>
        <v>0</v>
      </c>
      <c r="AI18" s="329">
        <f>'Incapacity benefits'!AI$17</f>
        <v>0</v>
      </c>
      <c r="AJ18" s="329">
        <f>'Incapacity benefits'!AJ$17</f>
        <v>0</v>
      </c>
      <c r="AK18" s="329">
        <f>'Incapacity benefits'!AK$17</f>
        <v>0</v>
      </c>
      <c r="AL18" s="329">
        <f>'Incapacity benefits'!AL$17</f>
        <v>0</v>
      </c>
      <c r="AM18" s="329">
        <f>'Incapacity benefits'!AM$17</f>
        <v>0</v>
      </c>
      <c r="AN18" s="329">
        <f>'Incapacity benefits'!AN$17</f>
        <v>0</v>
      </c>
      <c r="AO18" s="329">
        <f>'Incapacity benefits'!AO$17</f>
        <v>0</v>
      </c>
      <c r="AP18" s="329">
        <f>'Incapacity benefits'!AP$17</f>
        <v>0</v>
      </c>
      <c r="AQ18" s="329">
        <f>'Incapacity benefits'!AQ$17</f>
        <v>0</v>
      </c>
      <c r="AR18" s="329">
        <f>'Incapacity benefits'!AR$17</f>
        <v>0</v>
      </c>
      <c r="AS18" s="329">
        <f>'Incapacity benefits'!AS$17</f>
        <v>0</v>
      </c>
      <c r="AT18" s="329">
        <f>'Incapacity benefits'!AT$17</f>
        <v>0</v>
      </c>
      <c r="AU18" s="329">
        <f>'Incapacity benefits'!AU$17</f>
        <v>0</v>
      </c>
      <c r="AV18" s="329">
        <f>'Incapacity benefits'!AV$17</f>
        <v>0</v>
      </c>
      <c r="AW18" s="329">
        <f>'Incapacity benefits'!AW$17</f>
        <v>0</v>
      </c>
      <c r="AX18" s="329">
        <f>'Incapacity benefits'!AX$17</f>
        <v>0</v>
      </c>
      <c r="AY18" s="329">
        <f>'Incapacity benefits'!AY$17</f>
        <v>7622.94</v>
      </c>
      <c r="AZ18" s="329">
        <f>'Incapacity benefits'!AZ$17</f>
        <v>7661.6239999999998</v>
      </c>
      <c r="BA18" s="329">
        <f>'Incapacity benefits'!BA$17</f>
        <v>7412.2720000000008</v>
      </c>
      <c r="BB18" s="329">
        <f>'Incapacity benefits'!BB$17</f>
        <v>7250.5899999999992</v>
      </c>
      <c r="BC18" s="329">
        <f>'Incapacity benefits'!BC$17</f>
        <v>6790.04</v>
      </c>
      <c r="BD18" s="329">
        <f>'Incapacity benefits'!BD$17</f>
        <v>6766.183</v>
      </c>
      <c r="BE18" s="329">
        <f>'Incapacity benefits'!BE$17</f>
        <v>6749.0433528570848</v>
      </c>
      <c r="BF18" s="329">
        <f>'Incapacity benefits'!BF$17</f>
        <v>6757.9545089520052</v>
      </c>
      <c r="BG18" s="329">
        <f>'Incapacity benefits'!BG$17</f>
        <v>6724.1235550023994</v>
      </c>
      <c r="BH18" s="329">
        <f>'Incapacity benefits'!BH$17</f>
        <v>6662.027000000001</v>
      </c>
      <c r="BI18" s="329">
        <f>'Incapacity benefits'!BI$17</f>
        <v>6649.9306075200002</v>
      </c>
      <c r="BJ18" s="329">
        <f>'Incapacity benefits'!BJ$17</f>
        <v>6566.1693209299992</v>
      </c>
      <c r="BK18" s="329">
        <f>'Incapacity benefits'!BK$17</f>
        <v>6657.0001817393668</v>
      </c>
      <c r="BL18" s="329">
        <f>'Incapacity benefits'!BL$17</f>
        <v>6515.843602259999</v>
      </c>
      <c r="BM18" s="329">
        <f>'Incapacity benefits'!BM$17</f>
        <v>6108.3423565899984</v>
      </c>
      <c r="BN18" s="329">
        <f>'Incapacity benefits'!BN$17</f>
        <v>5556.0370140352552</v>
      </c>
      <c r="BO18" s="329">
        <f>'Incapacity benefits'!BO$17</f>
        <v>4935.2797263499997</v>
      </c>
      <c r="BP18" s="329">
        <f>'Incapacity benefits'!BP$17</f>
        <v>3275.8454461099991</v>
      </c>
      <c r="BQ18" s="329">
        <f>'Incapacity benefits'!BQ$17</f>
        <v>1186.7982191800002</v>
      </c>
      <c r="BR18" s="329">
        <f>'Incapacity benefits'!BR$17</f>
        <v>244.52811802000031</v>
      </c>
      <c r="BS18" s="329">
        <f>'Incapacity benefits'!BS$17</f>
        <v>62.986505620193512</v>
      </c>
      <c r="BT18" s="329">
        <f>'Incapacity benefits'!BT$17</f>
        <v>15.069286518175856</v>
      </c>
      <c r="BU18" s="329">
        <f>'Incapacity benefits'!BU$17</f>
        <v>9.0194682002369593</v>
      </c>
      <c r="BV18" s="329">
        <f>'Incapacity benefits'!BV$17</f>
        <v>0</v>
      </c>
      <c r="BW18" s="329">
        <f>'Incapacity benefits'!BW$17</f>
        <v>4.8985961395790865</v>
      </c>
      <c r="BX18" s="329">
        <f>'Incapacity benefits'!BX$17</f>
        <v>4.6984256439329535</v>
      </c>
      <c r="BY18" s="329">
        <f>'Incapacity benefits'!BY$17</f>
        <v>0</v>
      </c>
      <c r="BZ18" s="329">
        <f>'Incapacity benefits'!BZ$17</f>
        <v>12.018685180376902</v>
      </c>
      <c r="CA18" s="329">
        <f>'Incapacity benefits'!CA$17</f>
        <v>1.1561320959777646</v>
      </c>
      <c r="CB18" s="329">
        <f>'Incapacity benefits'!CB$17</f>
        <v>1.6331278518065846</v>
      </c>
      <c r="CC18" s="329">
        <f>'Incapacity benefits'!CC$17</f>
        <v>1.6680315317126875</v>
      </c>
      <c r="CD18" s="329">
        <f>'Incapacity benefits'!CD$17</f>
        <v>1.6957237598195722</v>
      </c>
      <c r="CE18" s="329">
        <f>'Incapacity benefits'!CE$17</f>
        <v>1.7255881673084434</v>
      </c>
      <c r="CF18" s="330">
        <f>'Incapacity benefits'!CF$17</f>
        <v>1.7539570262242961</v>
      </c>
    </row>
    <row r="19" spans="1:84" ht="15.5" x14ac:dyDescent="0.35">
      <c r="A19" s="326"/>
      <c r="B19" s="331" t="s">
        <v>474</v>
      </c>
      <c r="C19" s="328"/>
      <c r="D19" s="329">
        <f>'Incapacity benefits'!D$46-D$9</f>
        <v>0</v>
      </c>
      <c r="E19" s="329">
        <f>'Incapacity benefits'!E$46-E$9</f>
        <v>0</v>
      </c>
      <c r="F19" s="329">
        <f>'Incapacity benefits'!F$46-F$9</f>
        <v>0</v>
      </c>
      <c r="G19" s="329">
        <f>'Incapacity benefits'!G$46-G$9</f>
        <v>0</v>
      </c>
      <c r="H19" s="329">
        <f>'Incapacity benefits'!H$46-H$9</f>
        <v>0</v>
      </c>
      <c r="I19" s="329">
        <f>'Incapacity benefits'!I$46-I$9</f>
        <v>0</v>
      </c>
      <c r="J19" s="329">
        <f>'Incapacity benefits'!J$46-J$9</f>
        <v>0</v>
      </c>
      <c r="K19" s="329">
        <f>'Incapacity benefits'!K$46-K$9</f>
        <v>0</v>
      </c>
      <c r="L19" s="329">
        <f>'Incapacity benefits'!L$46-L$9</f>
        <v>0</v>
      </c>
      <c r="M19" s="329">
        <f>'Incapacity benefits'!M$46-M$9</f>
        <v>0</v>
      </c>
      <c r="N19" s="329">
        <f>'Incapacity benefits'!N$46-N$9</f>
        <v>0</v>
      </c>
      <c r="O19" s="329">
        <f>'Incapacity benefits'!O$46-O$9</f>
        <v>0</v>
      </c>
      <c r="P19" s="329">
        <f>'Incapacity benefits'!P$46-P$9</f>
        <v>0</v>
      </c>
      <c r="Q19" s="329">
        <f>'Incapacity benefits'!Q$46-Q$9</f>
        <v>0</v>
      </c>
      <c r="R19" s="329">
        <f>'Incapacity benefits'!R$46-R$9</f>
        <v>0</v>
      </c>
      <c r="S19" s="329">
        <f>'Incapacity benefits'!S$46-S$9</f>
        <v>0</v>
      </c>
      <c r="T19" s="329">
        <f>'Incapacity benefits'!T$46-T$9</f>
        <v>0</v>
      </c>
      <c r="U19" s="329">
        <f>'Incapacity benefits'!U$46-U$9</f>
        <v>0</v>
      </c>
      <c r="V19" s="329">
        <f>'Incapacity benefits'!V$46-V$9</f>
        <v>0</v>
      </c>
      <c r="W19" s="329">
        <f>'Incapacity benefits'!W$46-W$9</f>
        <v>0</v>
      </c>
      <c r="X19" s="329">
        <f>'Incapacity benefits'!X$46-X$9</f>
        <v>0</v>
      </c>
      <c r="Y19" s="329">
        <f>'Incapacity benefits'!Y$46-Y$9</f>
        <v>0</v>
      </c>
      <c r="Z19" s="329">
        <f>'Incapacity benefits'!Z$46-Z$9</f>
        <v>0</v>
      </c>
      <c r="AA19" s="329">
        <f>'Incapacity benefits'!AA$46-AA$9</f>
        <v>0</v>
      </c>
      <c r="AB19" s="329">
        <f>'Incapacity benefits'!AB$46-AB$9</f>
        <v>0</v>
      </c>
      <c r="AC19" s="329">
        <f>'Incapacity benefits'!AC$46-AC$9</f>
        <v>0</v>
      </c>
      <c r="AD19" s="329">
        <f>'Incapacity benefits'!AD$46-AD$9</f>
        <v>0</v>
      </c>
      <c r="AE19" s="329">
        <f>'Incapacity benefits'!AE$46-AE$9</f>
        <v>0</v>
      </c>
      <c r="AF19" s="329">
        <f>'Incapacity benefits'!AF$46-AF$9</f>
        <v>0</v>
      </c>
      <c r="AG19" s="329">
        <f>'Incapacity benefits'!AG$46-AG$9</f>
        <v>0</v>
      </c>
      <c r="AH19" s="329">
        <f>'Incapacity benefits'!AH$46-AH$9</f>
        <v>122.48885855444965</v>
      </c>
      <c r="AI19" s="329">
        <f>'Incapacity benefits'!AI$46-AI$9</f>
        <v>137.58259613114754</v>
      </c>
      <c r="AJ19" s="329">
        <f>'Incapacity benefits'!AJ$46-AJ$9</f>
        <v>162.51833741333334</v>
      </c>
      <c r="AK19" s="329">
        <f>'Incapacity benefits'!AK$46-AK$9</f>
        <v>185.96505255704483</v>
      </c>
      <c r="AL19" s="329">
        <f>'Incapacity benefits'!AL$46-AL$9</f>
        <v>245.25419361111111</v>
      </c>
      <c r="AM19" s="329">
        <f>'Incapacity benefits'!AM$46-AM$9</f>
        <v>285.90929880124224</v>
      </c>
      <c r="AN19" s="329">
        <f>'Incapacity benefits'!AN$46-AN$9</f>
        <v>331.99236544871792</v>
      </c>
      <c r="AO19" s="329">
        <f>'Incapacity benefits'!AO$46-AO$9</f>
        <v>405.88084412442396</v>
      </c>
      <c r="AP19" s="329">
        <f>'Incapacity benefits'!AP$46-AP$9</f>
        <v>506.39321081111109</v>
      </c>
      <c r="AQ19" s="329">
        <f>'Incapacity benefits'!AQ$46-AQ$9</f>
        <v>548.46810889204551</v>
      </c>
      <c r="AR19" s="329">
        <f>'Incapacity benefits'!AR$46-AR$9</f>
        <v>712.81524487311174</v>
      </c>
      <c r="AS19" s="329">
        <f>'Incapacity benefits'!AS$46-AS$9</f>
        <v>813.66243428333337</v>
      </c>
      <c r="AT19" s="329">
        <f>'Incapacity benefits'!AT$46-AT$9</f>
        <v>976.48868381898592</v>
      </c>
      <c r="AU19" s="329">
        <f>'Incapacity benefits'!AU$46-AU$9</f>
        <v>1222.7078169633298</v>
      </c>
      <c r="AV19" s="329">
        <f>'Incapacity benefits'!AV$46-AV$9</f>
        <v>1643.6375723417407</v>
      </c>
      <c r="AW19" s="329">
        <f>'Incapacity benefits'!AW$46-AW$9</f>
        <v>2031.7317211781042</v>
      </c>
      <c r="AX19" s="329">
        <f>'Incapacity benefits'!AX$46-AX$9</f>
        <v>2456.8890000000001</v>
      </c>
      <c r="AY19" s="329">
        <f>'Incapacity benefits'!AY$46-AY$9</f>
        <v>2872.4450000000002</v>
      </c>
      <c r="AZ19" s="329">
        <f>'Incapacity benefits'!AZ$46-AZ$9</f>
        <v>3123.165</v>
      </c>
      <c r="BA19" s="329">
        <f>'Incapacity benefits'!BA$46-BA$9</f>
        <v>3268.2559999999999</v>
      </c>
      <c r="BB19" s="329">
        <f>'Incapacity benefits'!BB$46-BB$9</f>
        <v>3417.1860000000001</v>
      </c>
      <c r="BC19" s="329">
        <f>'Incapacity benefits'!BC$46-BC$9</f>
        <v>3546.3220000000001</v>
      </c>
      <c r="BD19" s="329">
        <f>'Incapacity benefits'!BD$46-BD$9</f>
        <v>3754.5540000000001</v>
      </c>
      <c r="BE19" s="329">
        <f>'Incapacity benefits'!BE$46-BE$9</f>
        <v>4006.4920000000002</v>
      </c>
      <c r="BF19" s="329">
        <f>'Incapacity benefits'!BF$46-BF$9</f>
        <v>3904.9700000000003</v>
      </c>
      <c r="BG19" s="329">
        <f>'Incapacity benefits'!BG$46-BG$9</f>
        <v>4082.377</v>
      </c>
      <c r="BH19" s="329">
        <f>'Incapacity benefits'!BH$46-BH$9</f>
        <v>3860.0294313441318</v>
      </c>
      <c r="BI19" s="329">
        <f>'Incapacity benefits'!BI$46-BI$9</f>
        <v>3858.5614780406295</v>
      </c>
      <c r="BJ19" s="329">
        <f>'Incapacity benefits'!BJ$46-BJ$9</f>
        <v>4009.5491527764661</v>
      </c>
      <c r="BK19" s="329">
        <f>'Incapacity benefits'!BK$46-BK$9</f>
        <v>4580.663486167904</v>
      </c>
      <c r="BL19" s="329">
        <f>'Incapacity benefits'!BL$46-BL$9</f>
        <v>4681.6665727803229</v>
      </c>
      <c r="BM19" s="329">
        <f>'Incapacity benefits'!BM$46-BM$9</f>
        <v>4682.5030413903514</v>
      </c>
      <c r="BN19" s="329">
        <f>'Incapacity benefits'!BN$46-BN$9</f>
        <v>4635.0118573493246</v>
      </c>
      <c r="BO19" s="329">
        <f>'Incapacity benefits'!BO$46-BO$9</f>
        <v>4042.2862376047092</v>
      </c>
      <c r="BP19" s="329">
        <f>'Incapacity benefits'!BP$46-BP$9</f>
        <v>2489.4119175746559</v>
      </c>
      <c r="BQ19" s="329">
        <f>'Incapacity benefits'!BQ$46-BQ$9</f>
        <v>991.64976374931302</v>
      </c>
      <c r="BR19" s="329">
        <f>'Incapacity benefits'!BR$46-BR$9</f>
        <v>459.84335153560301</v>
      </c>
      <c r="BS19" s="329">
        <f>'Incapacity benefits'!BS$46-BS$9</f>
        <v>233.19424866448765</v>
      </c>
      <c r="BT19" s="329">
        <f>'Incapacity benefits'!BT$46-BT$9</f>
        <v>99.729245369872473</v>
      </c>
      <c r="BU19" s="329">
        <f>'Incapacity benefits'!BU$46-BU$9</f>
        <v>28.960770188816397</v>
      </c>
      <c r="BV19" s="329">
        <f>'Incapacity benefits'!BV$46-BV$9</f>
        <v>3.1480217970206676</v>
      </c>
      <c r="BW19" s="329">
        <f>'Incapacity benefits'!BW$46-BW$9</f>
        <v>1.4391787459022238</v>
      </c>
      <c r="BX19" s="329">
        <f>'Incapacity benefits'!BX$46-BX$9</f>
        <v>1.1305357672420586</v>
      </c>
      <c r="BY19" s="329">
        <f>'Incapacity benefits'!BY$46-BY$9</f>
        <v>0.8463306989047672</v>
      </c>
      <c r="BZ19" s="329">
        <f>'Incapacity benefits'!BZ$46-BZ$9</f>
        <v>0.93882621519002041</v>
      </c>
      <c r="CA19" s="329">
        <f>'Incapacity benefits'!CA$46-CA$9</f>
        <v>0.64578596712366032</v>
      </c>
      <c r="CB19" s="329">
        <f>'Incapacity benefits'!CB$46-CB$9</f>
        <v>0.19978703634892778</v>
      </c>
      <c r="CC19" s="329">
        <f>'Incapacity benefits'!CC$46-CC$9</f>
        <v>0</v>
      </c>
      <c r="CD19" s="329">
        <f>'Incapacity benefits'!CD$46-CD$9</f>
        <v>0</v>
      </c>
      <c r="CE19" s="329">
        <f>'Incapacity benefits'!CE$46-CE$9</f>
        <v>0</v>
      </c>
      <c r="CF19" s="330">
        <f>'Incapacity benefits'!CF$46-CF$9</f>
        <v>0</v>
      </c>
    </row>
    <row r="20" spans="1:84" ht="15.5" x14ac:dyDescent="0.35">
      <c r="A20" s="326"/>
      <c r="B20" s="331" t="s">
        <v>289</v>
      </c>
      <c r="C20" s="328"/>
      <c r="D20" s="329">
        <f>'Incapacity benefits'!D$29+'Incapacity benefits'!D$32</f>
        <v>0</v>
      </c>
      <c r="E20" s="329">
        <f>'Incapacity benefits'!E$29+'Incapacity benefits'!E$32</f>
        <v>0</v>
      </c>
      <c r="F20" s="329">
        <f>'Incapacity benefits'!F$29+'Incapacity benefits'!F$32</f>
        <v>0</v>
      </c>
      <c r="G20" s="329">
        <f>'Incapacity benefits'!G$29+'Incapacity benefits'!G$32</f>
        <v>0</v>
      </c>
      <c r="H20" s="329">
        <f>'Incapacity benefits'!H$29+'Incapacity benefits'!H$32</f>
        <v>0</v>
      </c>
      <c r="I20" s="329">
        <f>'Incapacity benefits'!I$29+'Incapacity benefits'!I$32</f>
        <v>0</v>
      </c>
      <c r="J20" s="329">
        <f>'Incapacity benefits'!J$29+'Incapacity benefits'!J$32</f>
        <v>0</v>
      </c>
      <c r="K20" s="329">
        <f>'Incapacity benefits'!K$29+'Incapacity benefits'!K$32</f>
        <v>0</v>
      </c>
      <c r="L20" s="329">
        <f>'Incapacity benefits'!L$29+'Incapacity benefits'!L$32</f>
        <v>0</v>
      </c>
      <c r="M20" s="329">
        <f>'Incapacity benefits'!M$29+'Incapacity benefits'!M$32</f>
        <v>0</v>
      </c>
      <c r="N20" s="329">
        <f>'Incapacity benefits'!N$29+'Incapacity benefits'!N$32</f>
        <v>0</v>
      </c>
      <c r="O20" s="329">
        <f>'Incapacity benefits'!O$29+'Incapacity benefits'!O$32</f>
        <v>0</v>
      </c>
      <c r="P20" s="329">
        <f>'Incapacity benefits'!P$29+'Incapacity benefits'!P$32</f>
        <v>0</v>
      </c>
      <c r="Q20" s="329">
        <f>'Incapacity benefits'!Q$29+'Incapacity benefits'!Q$32</f>
        <v>0</v>
      </c>
      <c r="R20" s="329">
        <f>'Incapacity benefits'!R$29+'Incapacity benefits'!R$32</f>
        <v>0</v>
      </c>
      <c r="S20" s="329">
        <f>'Incapacity benefits'!S$29+'Incapacity benefits'!S$32</f>
        <v>0</v>
      </c>
      <c r="T20" s="329">
        <f>'Incapacity benefits'!T$29+'Incapacity benefits'!T$32</f>
        <v>0</v>
      </c>
      <c r="U20" s="329">
        <f>'Incapacity benefits'!U$29+'Incapacity benefits'!U$32</f>
        <v>0</v>
      </c>
      <c r="V20" s="329">
        <f>'Incapacity benefits'!V$29+'Incapacity benefits'!V$32</f>
        <v>0</v>
      </c>
      <c r="W20" s="329">
        <f>'Incapacity benefits'!W$29+'Incapacity benefits'!W$32</f>
        <v>0</v>
      </c>
      <c r="X20" s="329">
        <f>'Incapacity benefits'!X$29+'Incapacity benefits'!X$32</f>
        <v>0</v>
      </c>
      <c r="Y20" s="329">
        <f>'Incapacity benefits'!Y$29+'Incapacity benefits'!Y$32</f>
        <v>0</v>
      </c>
      <c r="Z20" s="329">
        <f>'Incapacity benefits'!Z$29+'Incapacity benefits'!Z$32</f>
        <v>0</v>
      </c>
      <c r="AA20" s="329">
        <f>'Incapacity benefits'!AA$29+'Incapacity benefits'!AA$32</f>
        <v>0</v>
      </c>
      <c r="AB20" s="329">
        <f>'Incapacity benefits'!AB$29+'Incapacity benefits'!AB$32</f>
        <v>0</v>
      </c>
      <c r="AC20" s="329">
        <f>'Incapacity benefits'!AC$29+'Incapacity benefits'!AC$32</f>
        <v>0</v>
      </c>
      <c r="AD20" s="329">
        <f>'Incapacity benefits'!AD$29+'Incapacity benefits'!AD$32</f>
        <v>0</v>
      </c>
      <c r="AE20" s="329">
        <f>'Incapacity benefits'!AE$29+'Incapacity benefits'!AE$32</f>
        <v>0</v>
      </c>
      <c r="AF20" s="329">
        <f>'Incapacity benefits'!AF$29+'Incapacity benefits'!AF$32</f>
        <v>0</v>
      </c>
      <c r="AG20" s="329">
        <f>'Incapacity benefits'!AG$29+'Incapacity benefits'!AG$32</f>
        <v>0</v>
      </c>
      <c r="AH20" s="329">
        <f>'Incapacity benefits'!AH$29+'Incapacity benefits'!AH$32</f>
        <v>772.81210362020079</v>
      </c>
      <c r="AI20" s="329">
        <f>'Incapacity benefits'!AI$29+'Incapacity benefits'!AI$32</f>
        <v>915.551730661693</v>
      </c>
      <c r="AJ20" s="329">
        <f>'Incapacity benefits'!AJ$29+'Incapacity benefits'!AJ$32</f>
        <v>1059.2419900730245</v>
      </c>
      <c r="AK20" s="329">
        <f>'Incapacity benefits'!AK$29+'Incapacity benefits'!AK$32</f>
        <v>1262.4115423642295</v>
      </c>
      <c r="AL20" s="329">
        <f>'Incapacity benefits'!AL$29+'Incapacity benefits'!AL$32</f>
        <v>1466.2511294259673</v>
      </c>
      <c r="AM20" s="329">
        <f>'Incapacity benefits'!AM$29+'Incapacity benefits'!AM$32</f>
        <v>1719.8984990312515</v>
      </c>
      <c r="AN20" s="329">
        <f>'Incapacity benefits'!AN$29+'Incapacity benefits'!AN$32</f>
        <v>1953.0018867231408</v>
      </c>
      <c r="AO20" s="329">
        <f>'Incapacity benefits'!AO$29+'Incapacity benefits'!AO$32</f>
        <v>2110.5430021843372</v>
      </c>
      <c r="AP20" s="329">
        <f>'Incapacity benefits'!AP$29+'Incapacity benefits'!AP$32</f>
        <v>2362.3371645279713</v>
      </c>
      <c r="AQ20" s="329">
        <f>'Incapacity benefits'!AQ$29+'Incapacity benefits'!AQ$32</f>
        <v>2578.7432304261088</v>
      </c>
      <c r="AR20" s="329">
        <f>'Incapacity benefits'!AR$29+'Incapacity benefits'!AR$32</f>
        <v>2880.370128444697</v>
      </c>
      <c r="AS20" s="329">
        <f>'Incapacity benefits'!AS$29+'Incapacity benefits'!AS$32</f>
        <v>3243.8829504999271</v>
      </c>
      <c r="AT20" s="329">
        <f>'Incapacity benefits'!AT$29+'Incapacity benefits'!AT$32</f>
        <v>3694.8882678145428</v>
      </c>
      <c r="AU20" s="329">
        <f>'Incapacity benefits'!AU$29+'Incapacity benefits'!AU$32</f>
        <v>4550.7002688273406</v>
      </c>
      <c r="AV20" s="329">
        <f>'Incapacity benefits'!AV$29+'Incapacity benefits'!AV$32</f>
        <v>5155.3106193436415</v>
      </c>
      <c r="AW20" s="329">
        <f>'Incapacity benefits'!AW$29+'Incapacity benefits'!AW$32</f>
        <v>5897.1557472124659</v>
      </c>
      <c r="AX20" s="329">
        <f>'Incapacity benefits'!AX$29+'Incapacity benefits'!AX$32</f>
        <v>6458.1980337844716</v>
      </c>
      <c r="AY20" s="329">
        <f>'Incapacity benefits'!AY$29+'Incapacity benefits'!AY$32</f>
        <v>227.17214073915585</v>
      </c>
      <c r="AZ20" s="329">
        <f>'Incapacity benefits'!AZ$29+'Incapacity benefits'!AZ$32</f>
        <v>0</v>
      </c>
      <c r="BA20" s="329">
        <f>'Incapacity benefits'!BA$29+'Incapacity benefits'!BA$32</f>
        <v>0</v>
      </c>
      <c r="BB20" s="329">
        <f>'Incapacity benefits'!BB$29+'Incapacity benefits'!BB$32</f>
        <v>0</v>
      </c>
      <c r="BC20" s="329">
        <f>'Incapacity benefits'!BC$29+'Incapacity benefits'!BC$32</f>
        <v>0</v>
      </c>
      <c r="BD20" s="329">
        <f>'Incapacity benefits'!BD$29+'Incapacity benefits'!BD$32</f>
        <v>0</v>
      </c>
      <c r="BE20" s="329">
        <f>'Incapacity benefits'!BE$29+'Incapacity benefits'!BE$32</f>
        <v>0</v>
      </c>
      <c r="BF20" s="329">
        <f>'Incapacity benefits'!BF$29+'Incapacity benefits'!BF$32</f>
        <v>0</v>
      </c>
      <c r="BG20" s="329">
        <f>'Incapacity benefits'!BG$29+'Incapacity benefits'!BG$32</f>
        <v>0</v>
      </c>
      <c r="BH20" s="329">
        <f>'Incapacity benefits'!BH$29+'Incapacity benefits'!BH$32</f>
        <v>0</v>
      </c>
      <c r="BI20" s="329">
        <f>'Incapacity benefits'!BI$29+'Incapacity benefits'!BI$32</f>
        <v>0</v>
      </c>
      <c r="BJ20" s="329">
        <f>'Incapacity benefits'!BJ$29+'Incapacity benefits'!BJ$32</f>
        <v>0</v>
      </c>
      <c r="BK20" s="329">
        <f>'Incapacity benefits'!BK$29+'Incapacity benefits'!BK$32</f>
        <v>0</v>
      </c>
      <c r="BL20" s="329">
        <f>'Incapacity benefits'!BL$29+'Incapacity benefits'!BL$32</f>
        <v>0</v>
      </c>
      <c r="BM20" s="329">
        <f>'Incapacity benefits'!BM$29+'Incapacity benefits'!BM$32</f>
        <v>0</v>
      </c>
      <c r="BN20" s="329">
        <f>'Incapacity benefits'!BN$29+'Incapacity benefits'!BN$32</f>
        <v>0</v>
      </c>
      <c r="BO20" s="329">
        <f>'Incapacity benefits'!BO$29+'Incapacity benefits'!BO$32</f>
        <v>0</v>
      </c>
      <c r="BP20" s="329">
        <f>'Incapacity benefits'!BP$29+'Incapacity benefits'!BP$32</f>
        <v>0</v>
      </c>
      <c r="BQ20" s="329">
        <f>'Incapacity benefits'!BQ$29+'Incapacity benefits'!BQ$32</f>
        <v>0</v>
      </c>
      <c r="BR20" s="329">
        <f>'Incapacity benefits'!BR$29+'Incapacity benefits'!BR$32</f>
        <v>0</v>
      </c>
      <c r="BS20" s="329">
        <f>'Incapacity benefits'!BS$29+'Incapacity benefits'!BS$32</f>
        <v>0</v>
      </c>
      <c r="BT20" s="329">
        <f>'Incapacity benefits'!BT$29+'Incapacity benefits'!BT$32</f>
        <v>0</v>
      </c>
      <c r="BU20" s="329">
        <f>'Incapacity benefits'!BU$29+'Incapacity benefits'!BU$32</f>
        <v>0</v>
      </c>
      <c r="BV20" s="329">
        <f>'Incapacity benefits'!BV$29+'Incapacity benefits'!BV$32</f>
        <v>0</v>
      </c>
      <c r="BW20" s="329">
        <f>'Incapacity benefits'!BW$29+'Incapacity benefits'!BW$32</f>
        <v>0</v>
      </c>
      <c r="BX20" s="329">
        <f>'Incapacity benefits'!BX$29+'Incapacity benefits'!BX$32</f>
        <v>0</v>
      </c>
      <c r="BY20" s="329">
        <f>'Incapacity benefits'!BY$29+'Incapacity benefits'!BY$32</f>
        <v>0</v>
      </c>
      <c r="BZ20" s="329">
        <f>'Incapacity benefits'!BZ$29+'Incapacity benefits'!BZ$32</f>
        <v>0</v>
      </c>
      <c r="CA20" s="329">
        <f>'Incapacity benefits'!CA$29+'Incapacity benefits'!CA$32</f>
        <v>0</v>
      </c>
      <c r="CB20" s="329">
        <f>'Incapacity benefits'!CB$29+'Incapacity benefits'!CB$32</f>
        <v>0</v>
      </c>
      <c r="CC20" s="329">
        <f>'Incapacity benefits'!CC$29+'Incapacity benefits'!CC$32</f>
        <v>0</v>
      </c>
      <c r="CD20" s="329">
        <f>'Incapacity benefits'!CD$29+'Incapacity benefits'!CD$32</f>
        <v>0</v>
      </c>
      <c r="CE20" s="329">
        <f>'Incapacity benefits'!CE$29+'Incapacity benefits'!CE$32</f>
        <v>0</v>
      </c>
      <c r="CF20" s="330">
        <f>'Incapacity benefits'!CF$29+'Incapacity benefits'!CF$32</f>
        <v>0</v>
      </c>
    </row>
    <row r="21" spans="1:84" ht="15.5" x14ac:dyDescent="0.35">
      <c r="A21" s="326"/>
      <c r="B21" s="331" t="s">
        <v>307</v>
      </c>
      <c r="C21" s="328"/>
      <c r="D21" s="329">
        <f>'Incapacity benefits'!D$39</f>
        <v>0</v>
      </c>
      <c r="E21" s="329">
        <f>'Incapacity benefits'!E$39</f>
        <v>0</v>
      </c>
      <c r="F21" s="329">
        <f>'Incapacity benefits'!F$39</f>
        <v>0</v>
      </c>
      <c r="G21" s="329">
        <f>'Incapacity benefits'!G$39</f>
        <v>0</v>
      </c>
      <c r="H21" s="329">
        <f>'Incapacity benefits'!H$39</f>
        <v>0</v>
      </c>
      <c r="I21" s="329">
        <f>'Incapacity benefits'!I$39</f>
        <v>0</v>
      </c>
      <c r="J21" s="329">
        <f>'Incapacity benefits'!J$39</f>
        <v>0</v>
      </c>
      <c r="K21" s="329">
        <f>'Incapacity benefits'!K$39</f>
        <v>0</v>
      </c>
      <c r="L21" s="329">
        <f>'Incapacity benefits'!L$39</f>
        <v>0</v>
      </c>
      <c r="M21" s="329">
        <f>'Incapacity benefits'!M$39</f>
        <v>0</v>
      </c>
      <c r="N21" s="329">
        <f>'Incapacity benefits'!N$39</f>
        <v>0</v>
      </c>
      <c r="O21" s="329">
        <f>'Incapacity benefits'!O$39</f>
        <v>0</v>
      </c>
      <c r="P21" s="329">
        <f>'Incapacity benefits'!P$39</f>
        <v>0</v>
      </c>
      <c r="Q21" s="329">
        <f>'Incapacity benefits'!Q$39</f>
        <v>0</v>
      </c>
      <c r="R21" s="329">
        <f>'Incapacity benefits'!R$39</f>
        <v>0</v>
      </c>
      <c r="S21" s="329">
        <f>'Incapacity benefits'!S$39</f>
        <v>0</v>
      </c>
      <c r="T21" s="329">
        <f>'Incapacity benefits'!T$39</f>
        <v>0</v>
      </c>
      <c r="U21" s="329">
        <f>'Incapacity benefits'!U$39</f>
        <v>0</v>
      </c>
      <c r="V21" s="329">
        <f>'Incapacity benefits'!V$39</f>
        <v>0</v>
      </c>
      <c r="W21" s="329">
        <f>'Incapacity benefits'!W$39</f>
        <v>0</v>
      </c>
      <c r="X21" s="329">
        <f>'Incapacity benefits'!X$39</f>
        <v>0</v>
      </c>
      <c r="Y21" s="329">
        <f>'Incapacity benefits'!Y$39</f>
        <v>0</v>
      </c>
      <c r="Z21" s="329">
        <f>'Incapacity benefits'!Z$39</f>
        <v>0</v>
      </c>
      <c r="AA21" s="329">
        <f>'Incapacity benefits'!AA$39</f>
        <v>0</v>
      </c>
      <c r="AB21" s="329">
        <f>'Incapacity benefits'!AB$39</f>
        <v>0</v>
      </c>
      <c r="AC21" s="329">
        <f>'Incapacity benefits'!AC$39</f>
        <v>0</v>
      </c>
      <c r="AD21" s="329">
        <f>'Incapacity benefits'!AD$39</f>
        <v>0</v>
      </c>
      <c r="AE21" s="329">
        <f>'Incapacity benefits'!AE$39</f>
        <v>0</v>
      </c>
      <c r="AF21" s="329">
        <f>'Incapacity benefits'!AF$39</f>
        <v>0</v>
      </c>
      <c r="AG21" s="329">
        <f>'Incapacity benefits'!AG$39</f>
        <v>0</v>
      </c>
      <c r="AH21" s="329">
        <f>'Incapacity benefits'!AH$39</f>
        <v>65.063615077455893</v>
      </c>
      <c r="AI21" s="329">
        <f>'Incapacity benefits'!AI$39</f>
        <v>79.479739700042487</v>
      </c>
      <c r="AJ21" s="329">
        <f>'Incapacity benefits'!AJ$39</f>
        <v>99.580834840251342</v>
      </c>
      <c r="AK21" s="329">
        <f>'Incapacity benefits'!AK$39</f>
        <v>118.59112985115947</v>
      </c>
      <c r="AL21" s="329">
        <f>'Incapacity benefits'!AL$39</f>
        <v>139.73920084720251</v>
      </c>
      <c r="AM21" s="329">
        <f>'Incapacity benefits'!AM$39</f>
        <v>164.50313614077683</v>
      </c>
      <c r="AN21" s="329">
        <f>'Incapacity benefits'!AN$39</f>
        <v>212.71284119727849</v>
      </c>
      <c r="AO21" s="329">
        <f>'Incapacity benefits'!AO$39</f>
        <v>238.91816166157855</v>
      </c>
      <c r="AP21" s="329">
        <f>'Incapacity benefits'!AP$39</f>
        <v>254.25078624505122</v>
      </c>
      <c r="AQ21" s="329">
        <f>'Incapacity benefits'!AQ$39</f>
        <v>261.22874343482823</v>
      </c>
      <c r="AR21" s="329">
        <f>'Incapacity benefits'!AR$39</f>
        <v>277.40848838548044</v>
      </c>
      <c r="AS21" s="329">
        <f>'Incapacity benefits'!AS$39</f>
        <v>301.45498962625896</v>
      </c>
      <c r="AT21" s="329">
        <f>'Incapacity benefits'!AT$39</f>
        <v>371.69112573456874</v>
      </c>
      <c r="AU21" s="329">
        <f>'Incapacity benefits'!AU$39</f>
        <v>518.375122512399</v>
      </c>
      <c r="AV21" s="329">
        <f>'Incapacity benefits'!AV$39</f>
        <v>547.65025616051685</v>
      </c>
      <c r="AW21" s="329">
        <f>'Incapacity benefits'!AW$39</f>
        <v>599.38952382356536</v>
      </c>
      <c r="AX21" s="329">
        <f>'Incapacity benefits'!AX$39</f>
        <v>668.19973532569691</v>
      </c>
      <c r="AY21" s="329">
        <f>'Incapacity benefits'!AY$39</f>
        <v>709.36948030254121</v>
      </c>
      <c r="AZ21" s="329">
        <f>'Incapacity benefits'!AZ$39</f>
        <v>801.06839642781028</v>
      </c>
      <c r="BA21" s="329">
        <f>'Incapacity benefits'!BA$39</f>
        <v>862.44303435481982</v>
      </c>
      <c r="BB21" s="329">
        <f>'Incapacity benefits'!BB$39</f>
        <v>840.04033176203689</v>
      </c>
      <c r="BC21" s="329">
        <f>'Incapacity benefits'!BC$39</f>
        <v>861.99389255607184</v>
      </c>
      <c r="BD21" s="329">
        <f>'Incapacity benefits'!BD$39</f>
        <v>851.15599999999995</v>
      </c>
      <c r="BE21" s="329">
        <f>'Incapacity benefits'!BE$39</f>
        <v>874.17398603512197</v>
      </c>
      <c r="BF21" s="329">
        <f>'Incapacity benefits'!BF$39</f>
        <v>794.99319101826757</v>
      </c>
      <c r="BG21" s="329">
        <f>'Incapacity benefits'!BG$39</f>
        <v>766.14312936370834</v>
      </c>
      <c r="BH21" s="329">
        <f>'Incapacity benefits'!BH$39</f>
        <v>794.12099999999998</v>
      </c>
      <c r="BI21" s="329">
        <f>'Incapacity benefits'!BI$39</f>
        <v>771.95111937118725</v>
      </c>
      <c r="BJ21" s="329">
        <f>'Incapacity benefits'!BJ$39</f>
        <v>768.33523924275994</v>
      </c>
      <c r="BK21" s="329">
        <f>'Incapacity benefits'!BK$39</f>
        <v>697.57744277639608</v>
      </c>
      <c r="BL21" s="329">
        <f>'Incapacity benefits'!BL$39</f>
        <v>711.89560463857492</v>
      </c>
      <c r="BM21" s="329">
        <f>'Incapacity benefits'!BM$39</f>
        <v>723.31083959144485</v>
      </c>
      <c r="BN21" s="329">
        <f>'Incapacity benefits'!BN$39</f>
        <v>718.27939070806326</v>
      </c>
      <c r="BO21" s="329">
        <f>'Incapacity benefits'!BO$39</f>
        <v>711.3639340066137</v>
      </c>
      <c r="BP21" s="329">
        <f>'Incapacity benefits'!BP$39</f>
        <v>727.39818972298963</v>
      </c>
      <c r="BQ21" s="329">
        <f>'Incapacity benefits'!BQ$39</f>
        <v>715.05321305721429</v>
      </c>
      <c r="BR21" s="329">
        <f>'Incapacity benefits'!BR$39</f>
        <v>596.85802620084485</v>
      </c>
      <c r="BS21" s="329">
        <f>'Incapacity benefits'!BS$39</f>
        <v>341.39509716401932</v>
      </c>
      <c r="BT21" s="329">
        <f>'Incapacity benefits'!BT$39</f>
        <v>113.98152528710739</v>
      </c>
      <c r="BU21" s="329">
        <f>'Incapacity benefits'!BU$39</f>
        <v>14.603759587950137</v>
      </c>
      <c r="BV21" s="329">
        <f>'Incapacity benefits'!BV$39</f>
        <v>1.2038047262866163</v>
      </c>
      <c r="BW21" s="329">
        <f>'Incapacity benefits'!BW$39</f>
        <v>0.27115140967569445</v>
      </c>
      <c r="BX21" s="329">
        <f>'Incapacity benefits'!BX$39</f>
        <v>0.15698976653150842</v>
      </c>
      <c r="BY21" s="329">
        <f>'Incapacity benefits'!BY$39</f>
        <v>0.13299450341598953</v>
      </c>
      <c r="BZ21" s="329">
        <f>'Incapacity benefits'!BZ$39</f>
        <v>0.11223336621746767</v>
      </c>
      <c r="CA21" s="329">
        <f>'Incapacity benefits'!CA$39</f>
        <v>7.6658328514852478E-2</v>
      </c>
      <c r="CB21" s="329">
        <f>'Incapacity benefits'!CB$39</f>
        <v>1.5591495686906036E-3</v>
      </c>
      <c r="CC21" s="329">
        <f>'Incapacity benefits'!CC$39</f>
        <v>0</v>
      </c>
      <c r="CD21" s="329">
        <f>'Incapacity benefits'!CD$39</f>
        <v>9.3241386833753381E-18</v>
      </c>
      <c r="CE21" s="329">
        <f>'Incapacity benefits'!CE$39</f>
        <v>1.5178830414797062E-18</v>
      </c>
      <c r="CF21" s="330">
        <f>'Incapacity benefits'!CF$39</f>
        <v>0</v>
      </c>
    </row>
    <row r="22" spans="1:84" ht="15.5" x14ac:dyDescent="0.35">
      <c r="A22" s="326"/>
      <c r="B22" s="331" t="s">
        <v>308</v>
      </c>
      <c r="C22" s="328"/>
      <c r="D22" s="329">
        <f>'Incapacity benefits'!D$35</f>
        <v>0</v>
      </c>
      <c r="E22" s="329">
        <f>'Incapacity benefits'!E$35</f>
        <v>0</v>
      </c>
      <c r="F22" s="329">
        <f>'Incapacity benefits'!F$35</f>
        <v>0</v>
      </c>
      <c r="G22" s="329">
        <f>'Incapacity benefits'!G$35</f>
        <v>0</v>
      </c>
      <c r="H22" s="329">
        <f>'Incapacity benefits'!H$35</f>
        <v>0</v>
      </c>
      <c r="I22" s="329">
        <f>'Incapacity benefits'!I$35</f>
        <v>0</v>
      </c>
      <c r="J22" s="329">
        <f>'Incapacity benefits'!J$35</f>
        <v>0</v>
      </c>
      <c r="K22" s="329">
        <f>'Incapacity benefits'!K$35</f>
        <v>0</v>
      </c>
      <c r="L22" s="329">
        <f>'Incapacity benefits'!L$35</f>
        <v>0</v>
      </c>
      <c r="M22" s="329">
        <f>'Incapacity benefits'!M$35</f>
        <v>0</v>
      </c>
      <c r="N22" s="329">
        <f>'Incapacity benefits'!N$35</f>
        <v>0</v>
      </c>
      <c r="O22" s="329">
        <f>'Incapacity benefits'!O$35</f>
        <v>0</v>
      </c>
      <c r="P22" s="329">
        <f>'Incapacity benefits'!P$35</f>
        <v>0</v>
      </c>
      <c r="Q22" s="329">
        <f>'Incapacity benefits'!Q$35</f>
        <v>0</v>
      </c>
      <c r="R22" s="329">
        <f>'Incapacity benefits'!R$35</f>
        <v>0</v>
      </c>
      <c r="S22" s="329">
        <f>'Incapacity benefits'!S$35</f>
        <v>0</v>
      </c>
      <c r="T22" s="329">
        <f>'Incapacity benefits'!T$35</f>
        <v>0</v>
      </c>
      <c r="U22" s="329">
        <f>'Incapacity benefits'!U$35</f>
        <v>0</v>
      </c>
      <c r="V22" s="329">
        <f>'Incapacity benefits'!V$35</f>
        <v>0</v>
      </c>
      <c r="W22" s="329">
        <f>'Incapacity benefits'!W$35</f>
        <v>0</v>
      </c>
      <c r="X22" s="329">
        <f>'Incapacity benefits'!X$35</f>
        <v>0</v>
      </c>
      <c r="Y22" s="329">
        <f>'Incapacity benefits'!Y$35</f>
        <v>0</v>
      </c>
      <c r="Z22" s="329">
        <f>'Incapacity benefits'!Z$35</f>
        <v>0</v>
      </c>
      <c r="AA22" s="329">
        <f>'Incapacity benefits'!AA$35</f>
        <v>0</v>
      </c>
      <c r="AB22" s="329">
        <f>'Incapacity benefits'!AB$35</f>
        <v>0</v>
      </c>
      <c r="AC22" s="329">
        <f>'Incapacity benefits'!AC$35</f>
        <v>0</v>
      </c>
      <c r="AD22" s="329">
        <f>'Incapacity benefits'!AD$35</f>
        <v>0</v>
      </c>
      <c r="AE22" s="329">
        <f>'Incapacity benefits'!AE$35</f>
        <v>0</v>
      </c>
      <c r="AF22" s="329">
        <f>'Incapacity benefits'!AF$35</f>
        <v>0</v>
      </c>
      <c r="AG22" s="329">
        <f>'Incapacity benefits'!AG$35</f>
        <v>0</v>
      </c>
      <c r="AH22" s="329">
        <f>'Incapacity benefits'!AH$35</f>
        <v>692.06779661016947</v>
      </c>
      <c r="AI22" s="329">
        <f>'Incapacity benefits'!AI$35</f>
        <v>651.10284251412429</v>
      </c>
      <c r="AJ22" s="329">
        <f>'Incapacity benefits'!AJ$35</f>
        <v>650.38790467625904</v>
      </c>
      <c r="AK22" s="329">
        <f>'Incapacity benefits'!AK$35</f>
        <v>676.92556782599399</v>
      </c>
      <c r="AL22" s="329">
        <f>'Incapacity benefits'!AL$35</f>
        <v>552.13472446683784</v>
      </c>
      <c r="AM22" s="329">
        <f>'Incapacity benefits'!AM$35</f>
        <v>263.61462111751996</v>
      </c>
      <c r="AN22" s="329">
        <f>'Incapacity benefits'!AN$35</f>
        <v>276.69102132243557</v>
      </c>
      <c r="AO22" s="329">
        <f>'Incapacity benefits'!AO$35</f>
        <v>274.81545064377684</v>
      </c>
      <c r="AP22" s="329">
        <f>'Incapacity benefits'!AP$35</f>
        <v>178.54797979797979</v>
      </c>
      <c r="AQ22" s="329">
        <f>'Incapacity benefits'!AQ$35</f>
        <v>192.06056974676341</v>
      </c>
      <c r="AR22" s="329">
        <f>'Incapacity benefits'!AR$35</f>
        <v>190.63684421681606</v>
      </c>
      <c r="AS22" s="329">
        <f>'Incapacity benefits'!AS$35</f>
        <v>201.85271023236854</v>
      </c>
      <c r="AT22" s="329">
        <f>'Incapacity benefits'!AT$35</f>
        <v>214.42086405082213</v>
      </c>
      <c r="AU22" s="329">
        <f>'Incapacity benefits'!AU$35</f>
        <v>271.85824636591479</v>
      </c>
      <c r="AV22" s="329">
        <f>'Incapacity benefits'!AV$35</f>
        <v>362.03859649122808</v>
      </c>
      <c r="AW22" s="329">
        <f>'Incapacity benefits'!AW$35</f>
        <v>362.42036586127239</v>
      </c>
      <c r="AX22" s="329">
        <f>'Incapacity benefits'!AX$35</f>
        <v>340.62348754448396</v>
      </c>
      <c r="AY22" s="329">
        <f>'Incapacity benefits'!AY$35</f>
        <v>11.957295373665481</v>
      </c>
      <c r="AZ22" s="329">
        <f>'Incapacity benefits'!AZ$35</f>
        <v>0</v>
      </c>
      <c r="BA22" s="329">
        <f>'Incapacity benefits'!BA$35</f>
        <v>0</v>
      </c>
      <c r="BB22" s="329">
        <f>'Incapacity benefits'!BB$35</f>
        <v>0</v>
      </c>
      <c r="BC22" s="329">
        <f>'Incapacity benefits'!BC$35</f>
        <v>0</v>
      </c>
      <c r="BD22" s="329">
        <f>'Incapacity benefits'!BD$35</f>
        <v>0</v>
      </c>
      <c r="BE22" s="329">
        <f>'Incapacity benefits'!BE$35</f>
        <v>0</v>
      </c>
      <c r="BF22" s="329">
        <f>'Incapacity benefits'!BF$35</f>
        <v>0</v>
      </c>
      <c r="BG22" s="329">
        <f>'Incapacity benefits'!BG$35</f>
        <v>0</v>
      </c>
      <c r="BH22" s="329">
        <f>'Incapacity benefits'!BH$35</f>
        <v>0</v>
      </c>
      <c r="BI22" s="329">
        <f>'Incapacity benefits'!BI$35</f>
        <v>0</v>
      </c>
      <c r="BJ22" s="329">
        <f>'Incapacity benefits'!BJ$35</f>
        <v>0</v>
      </c>
      <c r="BK22" s="329">
        <f>'Incapacity benefits'!BK$35</f>
        <v>0</v>
      </c>
      <c r="BL22" s="329">
        <f>'Incapacity benefits'!BL$35</f>
        <v>0</v>
      </c>
      <c r="BM22" s="329">
        <f>'Incapacity benefits'!BM$35</f>
        <v>0</v>
      </c>
      <c r="BN22" s="329">
        <f>'Incapacity benefits'!BN$35</f>
        <v>0</v>
      </c>
      <c r="BO22" s="329">
        <f>'Incapacity benefits'!BO$35</f>
        <v>0</v>
      </c>
      <c r="BP22" s="329">
        <f>'Incapacity benefits'!BP$35</f>
        <v>0</v>
      </c>
      <c r="BQ22" s="329">
        <f>'Incapacity benefits'!BQ$35</f>
        <v>0</v>
      </c>
      <c r="BR22" s="329">
        <f>'Incapacity benefits'!BR$35</f>
        <v>0</v>
      </c>
      <c r="BS22" s="329">
        <f>'Incapacity benefits'!BS$35</f>
        <v>0</v>
      </c>
      <c r="BT22" s="329">
        <f>'Incapacity benefits'!BT$35</f>
        <v>0</v>
      </c>
      <c r="BU22" s="329">
        <f>'Incapacity benefits'!BU$35</f>
        <v>0</v>
      </c>
      <c r="BV22" s="329">
        <f>'Incapacity benefits'!BV$35</f>
        <v>0</v>
      </c>
      <c r="BW22" s="329">
        <f>'Incapacity benefits'!BW$35</f>
        <v>0</v>
      </c>
      <c r="BX22" s="329">
        <f>'Incapacity benefits'!BX$35</f>
        <v>0</v>
      </c>
      <c r="BY22" s="329">
        <f>'Incapacity benefits'!BY$35</f>
        <v>0</v>
      </c>
      <c r="BZ22" s="329">
        <f>'Incapacity benefits'!BZ$35</f>
        <v>0</v>
      </c>
      <c r="CA22" s="329">
        <f>'Incapacity benefits'!CA$35</f>
        <v>0</v>
      </c>
      <c r="CB22" s="329">
        <f>'Incapacity benefits'!CB$35</f>
        <v>0</v>
      </c>
      <c r="CC22" s="329">
        <f>'Incapacity benefits'!CC$35</f>
        <v>0</v>
      </c>
      <c r="CD22" s="329">
        <f>'Incapacity benefits'!CD$35</f>
        <v>0</v>
      </c>
      <c r="CE22" s="329">
        <f>'Incapacity benefits'!CE$35</f>
        <v>0</v>
      </c>
      <c r="CF22" s="330">
        <f>'Incapacity benefits'!CF$35</f>
        <v>0</v>
      </c>
    </row>
    <row r="23" spans="1:84" ht="15.5" x14ac:dyDescent="0.35">
      <c r="A23" s="326"/>
      <c r="B23" s="331" t="s">
        <v>505</v>
      </c>
      <c r="C23" s="333" t="s">
        <v>506</v>
      </c>
      <c r="D23" s="329">
        <f>'Table 4'!D$34</f>
        <v>0</v>
      </c>
      <c r="E23" s="329">
        <f>'Table 4'!E$34</f>
        <v>0</v>
      </c>
      <c r="F23" s="329">
        <f>'Table 4'!F$34</f>
        <v>0</v>
      </c>
      <c r="G23" s="329">
        <f>'Table 4'!G$34</f>
        <v>0</v>
      </c>
      <c r="H23" s="329">
        <f>'Table 4'!H$34</f>
        <v>0</v>
      </c>
      <c r="I23" s="329">
        <f>'Table 4'!I$34</f>
        <v>0</v>
      </c>
      <c r="J23" s="329">
        <f>'Table 4'!J$34</f>
        <v>0</v>
      </c>
      <c r="K23" s="329">
        <f>'Table 4'!K$34</f>
        <v>0</v>
      </c>
      <c r="L23" s="329">
        <f>'Table 4'!L$34</f>
        <v>0</v>
      </c>
      <c r="M23" s="329">
        <f>'Table 4'!M$34</f>
        <v>0</v>
      </c>
      <c r="N23" s="329">
        <f>'Table 4'!N$34</f>
        <v>0</v>
      </c>
      <c r="O23" s="329">
        <f>'Table 4'!O$34</f>
        <v>0</v>
      </c>
      <c r="P23" s="329">
        <f>'Table 4'!P$34</f>
        <v>0</v>
      </c>
      <c r="Q23" s="329">
        <f>'Table 4'!Q$34</f>
        <v>0</v>
      </c>
      <c r="R23" s="329">
        <f>'Table 4'!R$34</f>
        <v>0</v>
      </c>
      <c r="S23" s="329">
        <f>'Table 4'!S$34</f>
        <v>0</v>
      </c>
      <c r="T23" s="329">
        <f>'Table 4'!T$34</f>
        <v>0</v>
      </c>
      <c r="U23" s="329">
        <f>'Table 4'!U$34</f>
        <v>0</v>
      </c>
      <c r="V23" s="329">
        <f>'Table 4'!V$34</f>
        <v>0</v>
      </c>
      <c r="W23" s="329">
        <f>'Table 4'!W$34</f>
        <v>0</v>
      </c>
      <c r="X23" s="329">
        <f>'Table 4'!X$34</f>
        <v>0</v>
      </c>
      <c r="Y23" s="329">
        <f>'Table 4'!Y$34</f>
        <v>0</v>
      </c>
      <c r="Z23" s="329">
        <f>'Table 4'!Z$34</f>
        <v>0</v>
      </c>
      <c r="AA23" s="329">
        <f>'Table 4'!AA$34</f>
        <v>0</v>
      </c>
      <c r="AB23" s="329">
        <f>'Table 4'!AB$34</f>
        <v>0</v>
      </c>
      <c r="AC23" s="329">
        <f>'Table 4'!AC$34</f>
        <v>0</v>
      </c>
      <c r="AD23" s="329">
        <f>'Table 4'!AD$34</f>
        <v>0</v>
      </c>
      <c r="AE23" s="329">
        <f>'Table 4'!AE$34</f>
        <v>0</v>
      </c>
      <c r="AF23" s="329">
        <f>'Table 4'!AF$34</f>
        <v>0</v>
      </c>
      <c r="AG23" s="329">
        <f>'Table 4'!AG$34</f>
        <v>0</v>
      </c>
      <c r="AH23" s="329">
        <f>'Table 4'!AH$34</f>
        <v>0</v>
      </c>
      <c r="AI23" s="329">
        <f>'Table 4'!AI$34</f>
        <v>0</v>
      </c>
      <c r="AJ23" s="329">
        <f>'Table 4'!AJ$34</f>
        <v>0</v>
      </c>
      <c r="AK23" s="329">
        <f>'Table 4'!AK$34</f>
        <v>0</v>
      </c>
      <c r="AL23" s="329">
        <f>'Table 4'!AL$34</f>
        <v>0</v>
      </c>
      <c r="AM23" s="329">
        <f>'Table 4'!AM$34</f>
        <v>0</v>
      </c>
      <c r="AN23" s="329">
        <f>'Table 4'!AN$34</f>
        <v>0</v>
      </c>
      <c r="AO23" s="329">
        <f>'Table 4'!AO$34</f>
        <v>0</v>
      </c>
      <c r="AP23" s="329">
        <f>'Table 4'!AP$34</f>
        <v>0</v>
      </c>
      <c r="AQ23" s="329">
        <f>'Table 4'!AQ$34</f>
        <v>0</v>
      </c>
      <c r="AR23" s="329">
        <f>'Table 4'!AR$34</f>
        <v>0</v>
      </c>
      <c r="AS23" s="329">
        <f>'Table 4'!AS$34</f>
        <v>0</v>
      </c>
      <c r="AT23" s="329">
        <f>'Table 4'!AT$34</f>
        <v>0</v>
      </c>
      <c r="AU23" s="329">
        <f>'Table 4'!AU$34</f>
        <v>0</v>
      </c>
      <c r="AV23" s="329">
        <f>'Table 4'!AV$34</f>
        <v>0</v>
      </c>
      <c r="AW23" s="329">
        <f>'Table 4'!AW$34</f>
        <v>0</v>
      </c>
      <c r="AX23" s="329">
        <f>'Table 4'!AX$34</f>
        <v>0</v>
      </c>
      <c r="AY23" s="329">
        <f>'Table 4'!AY$34</f>
        <v>0</v>
      </c>
      <c r="AZ23" s="329">
        <f>'Table 4'!AZ$34</f>
        <v>0</v>
      </c>
      <c r="BA23" s="329">
        <f>'Table 4'!BA$34</f>
        <v>0</v>
      </c>
      <c r="BB23" s="329">
        <f>'Table 4'!BB$34</f>
        <v>0</v>
      </c>
      <c r="BC23" s="329">
        <f>'Table 4'!BC$34</f>
        <v>0</v>
      </c>
      <c r="BD23" s="329">
        <f>'Table 4'!BD$34</f>
        <v>0</v>
      </c>
      <c r="BE23" s="329">
        <f>'Table 4'!BE$34</f>
        <v>0</v>
      </c>
      <c r="BF23" s="329">
        <f>'Table 4'!BF$34</f>
        <v>0</v>
      </c>
      <c r="BG23" s="329">
        <f>'Table 4'!BG$34</f>
        <v>0</v>
      </c>
      <c r="BH23" s="329">
        <f>'Table 4'!BH$34</f>
        <v>0</v>
      </c>
      <c r="BI23" s="329">
        <f>'Table 4'!BI$34</f>
        <v>0</v>
      </c>
      <c r="BJ23" s="329">
        <f>'Table 4'!BJ$34</f>
        <v>0</v>
      </c>
      <c r="BK23" s="329">
        <f>'Table 4'!BK$34</f>
        <v>0</v>
      </c>
      <c r="BL23" s="329">
        <f>'Table 4'!BL$34</f>
        <v>0</v>
      </c>
      <c r="BM23" s="329">
        <f>'Table 4'!BM$34</f>
        <v>0</v>
      </c>
      <c r="BN23" s="329">
        <f>'Table 4'!BN$34</f>
        <v>0</v>
      </c>
      <c r="BO23" s="329">
        <f>'Table 4'!BO$34</f>
        <v>0</v>
      </c>
      <c r="BP23" s="329">
        <f>'Table 4'!BP$34</f>
        <v>0</v>
      </c>
      <c r="BQ23" s="329">
        <f>'Table 4'!BQ$34</f>
        <v>0</v>
      </c>
      <c r="BR23" s="329">
        <f>'Table 4'!BR$34</f>
        <v>8.5842064338530673</v>
      </c>
      <c r="BS23" s="329">
        <f>'Table 4'!BS$34</f>
        <v>15.913092580289941</v>
      </c>
      <c r="BT23" s="329">
        <f>'Table 4'!BT$34</f>
        <v>216.88252404106768</v>
      </c>
      <c r="BU23" s="329">
        <f>'Table 4'!BU$34</f>
        <v>413.66593266033817</v>
      </c>
      <c r="BV23" s="329">
        <f>'Table 4'!BV$34</f>
        <v>1125.1525304895706</v>
      </c>
      <c r="BW23" s="329">
        <f>'Table 4'!BW$34</f>
        <v>3375.0910555535684</v>
      </c>
      <c r="BX23" s="329">
        <f>'Table 4'!BX$34</f>
        <v>5889.0626066096038</v>
      </c>
      <c r="BY23" s="329">
        <f>'Table 4'!BY$34</f>
        <v>8225.035058370162</v>
      </c>
      <c r="BZ23" s="329">
        <f>'Table 4'!BZ$34</f>
        <v>9897.9729163153479</v>
      </c>
      <c r="CA23" s="329">
        <f>'Table 4'!CA$34</f>
        <v>13049.221473262865</v>
      </c>
      <c r="CB23" s="329">
        <f>'Table 4'!CB$34</f>
        <v>15962.98927570024</v>
      </c>
      <c r="CC23" s="329">
        <f>'Table 4'!CC$34</f>
        <v>18381.315951184461</v>
      </c>
      <c r="CD23" s="329">
        <f>'Table 4'!CD$34</f>
        <v>19913.831179723613</v>
      </c>
      <c r="CE23" s="329">
        <f>'Table 4'!CE$34</f>
        <v>21340.067897271925</v>
      </c>
      <c r="CF23" s="330">
        <f>'Table 4'!CF$34</f>
        <v>24341.966109346904</v>
      </c>
    </row>
    <row r="24" spans="1:84" ht="27" customHeight="1" x14ac:dyDescent="0.35">
      <c r="A24" s="326"/>
      <c r="B24" s="327" t="s">
        <v>475</v>
      </c>
      <c r="C24" s="328"/>
      <c r="D24" s="329">
        <f>SUM(D25:D27)</f>
        <v>0</v>
      </c>
      <c r="E24" s="329">
        <f t="shared" ref="E24:BP24" si="12">SUM(E25:E27)</f>
        <v>0</v>
      </c>
      <c r="F24" s="329">
        <f t="shared" si="12"/>
        <v>0</v>
      </c>
      <c r="G24" s="329">
        <f t="shared" si="12"/>
        <v>0</v>
      </c>
      <c r="H24" s="329">
        <f t="shared" si="12"/>
        <v>0</v>
      </c>
      <c r="I24" s="329">
        <f t="shared" si="12"/>
        <v>0</v>
      </c>
      <c r="J24" s="329">
        <f t="shared" si="12"/>
        <v>0</v>
      </c>
      <c r="K24" s="329">
        <f t="shared" si="12"/>
        <v>0</v>
      </c>
      <c r="L24" s="329">
        <f t="shared" si="12"/>
        <v>0</v>
      </c>
      <c r="M24" s="329">
        <f t="shared" si="12"/>
        <v>0</v>
      </c>
      <c r="N24" s="329">
        <f t="shared" si="12"/>
        <v>0</v>
      </c>
      <c r="O24" s="329">
        <f t="shared" si="12"/>
        <v>0</v>
      </c>
      <c r="P24" s="329">
        <f t="shared" si="12"/>
        <v>0</v>
      </c>
      <c r="Q24" s="329">
        <f t="shared" si="12"/>
        <v>0</v>
      </c>
      <c r="R24" s="329">
        <f t="shared" si="12"/>
        <v>0</v>
      </c>
      <c r="S24" s="329">
        <f t="shared" si="12"/>
        <v>0</v>
      </c>
      <c r="T24" s="329">
        <f t="shared" si="12"/>
        <v>0</v>
      </c>
      <c r="U24" s="329">
        <f t="shared" si="12"/>
        <v>0</v>
      </c>
      <c r="V24" s="329">
        <f t="shared" si="12"/>
        <v>0</v>
      </c>
      <c r="W24" s="329">
        <f t="shared" si="12"/>
        <v>0</v>
      </c>
      <c r="X24" s="329">
        <f t="shared" si="12"/>
        <v>0</v>
      </c>
      <c r="Y24" s="329">
        <f t="shared" si="12"/>
        <v>0</v>
      </c>
      <c r="Z24" s="329">
        <f t="shared" si="12"/>
        <v>2.8</v>
      </c>
      <c r="AA24" s="329">
        <f t="shared" si="12"/>
        <v>2.9</v>
      </c>
      <c r="AB24" s="329">
        <f t="shared" si="12"/>
        <v>2.9</v>
      </c>
      <c r="AC24" s="329">
        <f t="shared" si="12"/>
        <v>3</v>
      </c>
      <c r="AD24" s="329">
        <f t="shared" si="12"/>
        <v>3.5</v>
      </c>
      <c r="AE24" s="329">
        <f t="shared" si="12"/>
        <v>4</v>
      </c>
      <c r="AF24" s="329">
        <f t="shared" si="12"/>
        <v>4</v>
      </c>
      <c r="AG24" s="329">
        <f t="shared" si="12"/>
        <v>4.5</v>
      </c>
      <c r="AH24" s="329">
        <f t="shared" si="12"/>
        <v>161.73750043946862</v>
      </c>
      <c r="AI24" s="329">
        <f t="shared" si="12"/>
        <v>181.19930304374824</v>
      </c>
      <c r="AJ24" s="329">
        <f t="shared" si="12"/>
        <v>207.23872922573543</v>
      </c>
      <c r="AK24" s="329">
        <f t="shared" si="12"/>
        <v>229.22300541816915</v>
      </c>
      <c r="AL24" s="329">
        <f t="shared" si="12"/>
        <v>237.82502414359607</v>
      </c>
      <c r="AM24" s="329">
        <f t="shared" si="12"/>
        <v>263.29748759525484</v>
      </c>
      <c r="AN24" s="329">
        <f t="shared" si="12"/>
        <v>280.03659140788017</v>
      </c>
      <c r="AO24" s="329">
        <f t="shared" si="12"/>
        <v>303.19546442134015</v>
      </c>
      <c r="AP24" s="329">
        <f t="shared" si="12"/>
        <v>298.81489967459271</v>
      </c>
      <c r="AQ24" s="329">
        <f t="shared" si="12"/>
        <v>306.83950617311092</v>
      </c>
      <c r="AR24" s="329">
        <f t="shared" si="12"/>
        <v>302.19593117391207</v>
      </c>
      <c r="AS24" s="329">
        <f t="shared" si="12"/>
        <v>317.85822245272215</v>
      </c>
      <c r="AT24" s="329">
        <f t="shared" si="12"/>
        <v>348.66984352187495</v>
      </c>
      <c r="AU24" s="329">
        <f t="shared" si="12"/>
        <v>396.66213285957724</v>
      </c>
      <c r="AV24" s="329">
        <f t="shared" si="12"/>
        <v>399.51533573963235</v>
      </c>
      <c r="AW24" s="329">
        <f t="shared" si="12"/>
        <v>402.25121585872171</v>
      </c>
      <c r="AX24" s="329">
        <f t="shared" si="12"/>
        <v>421.20154669082063</v>
      </c>
      <c r="AY24" s="329">
        <f t="shared" si="12"/>
        <v>436.36725298340411</v>
      </c>
      <c r="AZ24" s="329">
        <f t="shared" si="12"/>
        <v>458.99338593739583</v>
      </c>
      <c r="BA24" s="329">
        <f t="shared" si="12"/>
        <v>461.28420947497807</v>
      </c>
      <c r="BB24" s="329">
        <f t="shared" si="12"/>
        <v>472.51720492423391</v>
      </c>
      <c r="BC24" s="329">
        <f t="shared" si="12"/>
        <v>465.44604660798586</v>
      </c>
      <c r="BD24" s="329">
        <f t="shared" si="12"/>
        <v>456.483</v>
      </c>
      <c r="BE24" s="329">
        <f t="shared" si="12"/>
        <v>465.81517196123633</v>
      </c>
      <c r="BF24" s="329">
        <f t="shared" si="12"/>
        <v>459.86098397608805</v>
      </c>
      <c r="BG24" s="329">
        <f t="shared" si="12"/>
        <v>474.08928444871651</v>
      </c>
      <c r="BH24" s="329">
        <f t="shared" si="12"/>
        <v>464.36799999999999</v>
      </c>
      <c r="BI24" s="329">
        <f t="shared" si="12"/>
        <v>457.05108711905029</v>
      </c>
      <c r="BJ24" s="329">
        <f t="shared" si="12"/>
        <v>449.82467542373149</v>
      </c>
      <c r="BK24" s="329">
        <f t="shared" si="12"/>
        <v>423.07557421483176</v>
      </c>
      <c r="BL24" s="329">
        <f t="shared" si="12"/>
        <v>351.82365625768108</v>
      </c>
      <c r="BM24" s="329">
        <f t="shared" si="12"/>
        <v>356.74274253656409</v>
      </c>
      <c r="BN24" s="329">
        <f t="shared" si="12"/>
        <v>403.58508928024094</v>
      </c>
      <c r="BO24" s="329">
        <f t="shared" si="12"/>
        <v>392.86659263963156</v>
      </c>
      <c r="BP24" s="329">
        <f t="shared" si="12"/>
        <v>389.19540725625785</v>
      </c>
      <c r="BQ24" s="329">
        <f t="shared" ref="BQ24:CD24" si="13">SUM(BQ25:BQ27)</f>
        <v>374.71814512820708</v>
      </c>
      <c r="BR24" s="329">
        <f t="shared" si="13"/>
        <v>367.9651481339838</v>
      </c>
      <c r="BS24" s="329">
        <f t="shared" si="13"/>
        <v>347.06810652424377</v>
      </c>
      <c r="BT24" s="329">
        <f t="shared" si="13"/>
        <v>355.36760879671732</v>
      </c>
      <c r="BU24" s="329">
        <f t="shared" si="13"/>
        <v>339.65309242577848</v>
      </c>
      <c r="BV24" s="329">
        <f t="shared" si="13"/>
        <v>331.50198913268781</v>
      </c>
      <c r="BW24" s="329">
        <f t="shared" si="13"/>
        <v>328.75344742687969</v>
      </c>
      <c r="BX24" s="329">
        <f t="shared" si="13"/>
        <v>287.56386115227048</v>
      </c>
      <c r="BY24" s="329">
        <f t="shared" si="13"/>
        <v>272.96801442452613</v>
      </c>
      <c r="BZ24" s="329">
        <f t="shared" si="13"/>
        <v>260.72082072228727</v>
      </c>
      <c r="CA24" s="329">
        <f t="shared" si="13"/>
        <v>264.65202010823515</v>
      </c>
      <c r="CB24" s="329">
        <f t="shared" si="13"/>
        <v>262.30208351757329</v>
      </c>
      <c r="CC24" s="329">
        <f t="shared" si="13"/>
        <v>245.52714042750296</v>
      </c>
      <c r="CD24" s="329">
        <f t="shared" si="13"/>
        <v>235.85737549378914</v>
      </c>
      <c r="CE24" s="329">
        <f>SUM(CE25:CE27)</f>
        <v>233.18941074504346</v>
      </c>
      <c r="CF24" s="330">
        <f>SUM(CF25:CF27)</f>
        <v>223.73286982701831</v>
      </c>
    </row>
    <row r="25" spans="1:84" ht="15.5" x14ac:dyDescent="0.35">
      <c r="A25" s="326"/>
      <c r="B25" s="331" t="s">
        <v>476</v>
      </c>
      <c r="C25" s="328"/>
      <c r="D25" s="329">
        <f>'Industrial injuries benefits'!D$11</f>
        <v>0</v>
      </c>
      <c r="E25" s="329">
        <f>'Industrial injuries benefits'!E$11</f>
        <v>0</v>
      </c>
      <c r="F25" s="329">
        <f>'Industrial injuries benefits'!F$11</f>
        <v>0</v>
      </c>
      <c r="G25" s="329">
        <f>'Industrial injuries benefits'!G$11</f>
        <v>0</v>
      </c>
      <c r="H25" s="329">
        <f>'Industrial injuries benefits'!H$11</f>
        <v>0</v>
      </c>
      <c r="I25" s="329">
        <f>'Industrial injuries benefits'!I$11</f>
        <v>0</v>
      </c>
      <c r="J25" s="329">
        <f>'Industrial injuries benefits'!J$11</f>
        <v>0</v>
      </c>
      <c r="K25" s="329">
        <f>'Industrial injuries benefits'!K$11</f>
        <v>0</v>
      </c>
      <c r="L25" s="329">
        <f>'Industrial injuries benefits'!L$11</f>
        <v>0</v>
      </c>
      <c r="M25" s="329">
        <f>'Industrial injuries benefits'!M$11</f>
        <v>0</v>
      </c>
      <c r="N25" s="329">
        <f>'Industrial injuries benefits'!N$11</f>
        <v>0</v>
      </c>
      <c r="O25" s="329">
        <f>'Industrial injuries benefits'!O$11</f>
        <v>0</v>
      </c>
      <c r="P25" s="329">
        <f>'Industrial injuries benefits'!P$11</f>
        <v>0</v>
      </c>
      <c r="Q25" s="329">
        <f>'Industrial injuries benefits'!Q$11</f>
        <v>0</v>
      </c>
      <c r="R25" s="329">
        <f>'Industrial injuries benefits'!R$11</f>
        <v>0</v>
      </c>
      <c r="S25" s="329">
        <f>'Industrial injuries benefits'!S$11</f>
        <v>0</v>
      </c>
      <c r="T25" s="329">
        <f>'Industrial injuries benefits'!T$11</f>
        <v>0</v>
      </c>
      <c r="U25" s="329">
        <f>'Industrial injuries benefits'!U$11</f>
        <v>0</v>
      </c>
      <c r="V25" s="329">
        <f>'Industrial injuries benefits'!V$11</f>
        <v>0</v>
      </c>
      <c r="W25" s="329">
        <f>'Industrial injuries benefits'!W$11</f>
        <v>0</v>
      </c>
      <c r="X25" s="329">
        <f>'Industrial injuries benefits'!X$11</f>
        <v>0</v>
      </c>
      <c r="Y25" s="329">
        <f>'Industrial injuries benefits'!Y$11</f>
        <v>0</v>
      </c>
      <c r="Z25" s="329">
        <f>'Industrial injuries benefits'!Z$11</f>
        <v>0</v>
      </c>
      <c r="AA25" s="329">
        <f>'Industrial injuries benefits'!AA$11</f>
        <v>0</v>
      </c>
      <c r="AB25" s="329">
        <f>'Industrial injuries benefits'!AB$11</f>
        <v>0</v>
      </c>
      <c r="AC25" s="329">
        <f>'Industrial injuries benefits'!AC$11</f>
        <v>0</v>
      </c>
      <c r="AD25" s="329">
        <f>'Industrial injuries benefits'!AD$11</f>
        <v>0</v>
      </c>
      <c r="AE25" s="329">
        <f>'Industrial injuries benefits'!AE$11</f>
        <v>0</v>
      </c>
      <c r="AF25" s="329">
        <f>'Industrial injuries benefits'!AF$11</f>
        <v>0</v>
      </c>
      <c r="AG25" s="329">
        <f>'Industrial injuries benefits'!AG$11</f>
        <v>0</v>
      </c>
      <c r="AH25" s="329">
        <f>'Industrial injuries benefits'!AH$11</f>
        <v>5.8755802207076453</v>
      </c>
      <c r="AI25" s="329">
        <f>'Industrial injuries benefits'!AI$11</f>
        <v>6.6100277482961012</v>
      </c>
      <c r="AJ25" s="329">
        <f>'Industrial injuries benefits'!AJ$11</f>
        <v>7.7116990396787841</v>
      </c>
      <c r="AK25" s="329">
        <f>'Industrial injuries benefits'!AK$11</f>
        <v>8.6297584491643544</v>
      </c>
      <c r="AL25" s="329">
        <f>'Industrial injuries benefits'!AL$11</f>
        <v>9.3642059767528103</v>
      </c>
      <c r="AM25" s="329">
        <f>'Industrial injuries benefits'!AM$11</f>
        <v>9.9150416224441535</v>
      </c>
      <c r="AN25" s="329">
        <f>'Industrial injuries benefits'!AN$11</f>
        <v>10.098653504341266</v>
      </c>
      <c r="AO25" s="329">
        <f>'Industrial injuries benefits'!AO$11</f>
        <v>10.649489150032608</v>
      </c>
      <c r="AP25" s="329">
        <f>'Industrial injuries benefits'!AP$11</f>
        <v>11.200324795723949</v>
      </c>
      <c r="AQ25" s="329">
        <f>'Industrial injuries benefits'!AQ$11</f>
        <v>10.372602432131758</v>
      </c>
      <c r="AR25" s="329">
        <f>'Industrial injuries benefits'!AR$11</f>
        <v>10.761492397989846</v>
      </c>
      <c r="AS25" s="329">
        <f>'Industrial injuries benefits'!AS$11</f>
        <v>10.895345459892843</v>
      </c>
      <c r="AT25" s="329">
        <f>'Industrial injuries benefits'!AT$11</f>
        <v>11.056373080316611</v>
      </c>
      <c r="AU25" s="329">
        <f>'Industrial injuries benefits'!AU$11</f>
        <v>11.751711277060982</v>
      </c>
      <c r="AV25" s="329">
        <f>'Industrial injuries benefits'!AV$11</f>
        <v>10.740101662601536</v>
      </c>
      <c r="AW25" s="329">
        <f>'Industrial injuries benefits'!AW$11</f>
        <v>10.867560615178869</v>
      </c>
      <c r="AX25" s="329">
        <f>'Industrial injuries benefits'!AX$11</f>
        <v>8.9144351893882074</v>
      </c>
      <c r="AY25" s="329">
        <f>'Industrial injuries benefits'!AY$11</f>
        <v>8.2866278477680808</v>
      </c>
      <c r="AZ25" s="329">
        <f>'Industrial injuries benefits'!AZ$11</f>
        <v>7.7611274445963527</v>
      </c>
      <c r="BA25" s="329">
        <f>'Industrial injuries benefits'!BA$11</f>
        <v>6.8913768673835412</v>
      </c>
      <c r="BB25" s="329">
        <f>'Industrial injuries benefits'!BB$11</f>
        <v>6.0945233728261901</v>
      </c>
      <c r="BC25" s="329">
        <f>'Industrial injuries benefits'!BC$11</f>
        <v>6.0057435125149512</v>
      </c>
      <c r="BD25" s="329">
        <f>'Industrial injuries benefits'!BD$11</f>
        <v>5.2120000000000033</v>
      </c>
      <c r="BE25" s="329">
        <f>'Industrial injuries benefits'!BE$11</f>
        <v>5.213000000000001</v>
      </c>
      <c r="BF25" s="329">
        <f>'Industrial injuries benefits'!BF$11</f>
        <v>4.7798173643700785</v>
      </c>
      <c r="BG25" s="329">
        <f>'Industrial injuries benefits'!BG$11</f>
        <v>3.6967457020200758</v>
      </c>
      <c r="BH25" s="329">
        <f>'Industrial injuries benefits'!BH$11</f>
        <v>3.266</v>
      </c>
      <c r="BI25" s="329">
        <f>'Industrial injuries benefits'!BI$11</f>
        <v>6.1911786786786775</v>
      </c>
      <c r="BJ25" s="329">
        <f>'Industrial injuries benefits'!BJ$11</f>
        <v>5.6055504291845493</v>
      </c>
      <c r="BK25" s="329">
        <f>'Industrial injuries benefits'!BK$11</f>
        <v>5.6746798378225547</v>
      </c>
      <c r="BL25" s="329">
        <f>'Industrial injuries benefits'!BL$11</f>
        <v>2.1965525831999999</v>
      </c>
      <c r="BM25" s="329">
        <f>'Industrial injuries benefits'!BM$11</f>
        <v>1.8406603625641045</v>
      </c>
      <c r="BN25" s="329">
        <f>'Industrial injuries benefits'!BN$11</f>
        <v>1.6231135700409567</v>
      </c>
      <c r="BO25" s="329">
        <f>'Industrial injuries benefits'!BO$11</f>
        <v>1.448690672492809</v>
      </c>
      <c r="BP25" s="329">
        <f>'Industrial injuries benefits'!BP$11</f>
        <v>1.2921065736641424</v>
      </c>
      <c r="BQ25" s="329">
        <f>'Industrial injuries benefits'!BQ$11</f>
        <v>1.3134113182071192</v>
      </c>
      <c r="BR25" s="329">
        <f>'Industrial injuries benefits'!BR$11</f>
        <v>1.2081481339837865</v>
      </c>
      <c r="BS25" s="329">
        <f>'Industrial injuries benefits'!BS$11</f>
        <v>1.0813523540077929</v>
      </c>
      <c r="BT25" s="329">
        <f>'Industrial injuries benefits'!BT$11</f>
        <v>1.0297670745376626</v>
      </c>
      <c r="BU25" s="329">
        <f>'Industrial injuries benefits'!BU$11</f>
        <v>0.98217161277972498</v>
      </c>
      <c r="BV25" s="329">
        <f>'Industrial injuries benefits'!BV$11</f>
        <v>0.95287536348174917</v>
      </c>
      <c r="BW25" s="329">
        <f>'Industrial injuries benefits'!BW$11</f>
        <v>0.9080634741339052</v>
      </c>
      <c r="BX25" s="329">
        <f>'Industrial injuries benefits'!BX$11</f>
        <v>0.71119413446541735</v>
      </c>
      <c r="BY25" s="329">
        <f>'Industrial injuries benefits'!BY$11</f>
        <v>0.5993259649997732</v>
      </c>
      <c r="BZ25" s="329">
        <f>'Industrial injuries benefits'!BZ$11</f>
        <v>0.46497128177533459</v>
      </c>
      <c r="CA25" s="329">
        <f>'Industrial injuries benefits'!CA$11</f>
        <v>0.35454470671527033</v>
      </c>
      <c r="CB25" s="329">
        <f>'Industrial injuries benefits'!CB$11</f>
        <v>0.27461086461503775</v>
      </c>
      <c r="CC25" s="329">
        <f>'Industrial injuries benefits'!CC$11</f>
        <v>0.20515443459535179</v>
      </c>
      <c r="CD25" s="329">
        <f>'Industrial injuries benefits'!CD$11</f>
        <v>0.1637275656262861</v>
      </c>
      <c r="CE25" s="329">
        <f>'Industrial injuries benefits'!CE$11</f>
        <v>0.13704934934562449</v>
      </c>
      <c r="CF25" s="330">
        <f>'Industrial injuries benefits'!CF$11</f>
        <v>0.10410339235025956</v>
      </c>
    </row>
    <row r="26" spans="1:84" ht="15.5" x14ac:dyDescent="0.35">
      <c r="A26" s="326"/>
      <c r="B26" s="331" t="s">
        <v>477</v>
      </c>
      <c r="C26" s="328"/>
      <c r="D26" s="329">
        <f>'Industrial injuries benefits'!D$7</f>
        <v>0</v>
      </c>
      <c r="E26" s="329">
        <f>'Industrial injuries benefits'!E$7</f>
        <v>0</v>
      </c>
      <c r="F26" s="329">
        <f>'Industrial injuries benefits'!F$7</f>
        <v>0</v>
      </c>
      <c r="G26" s="329">
        <f>'Industrial injuries benefits'!G$7</f>
        <v>0</v>
      </c>
      <c r="H26" s="329">
        <f>'Industrial injuries benefits'!H$7</f>
        <v>0</v>
      </c>
      <c r="I26" s="329">
        <f>'Industrial injuries benefits'!I$7</f>
        <v>0</v>
      </c>
      <c r="J26" s="329">
        <f>'Industrial injuries benefits'!J$7</f>
        <v>0</v>
      </c>
      <c r="K26" s="329">
        <f>'Industrial injuries benefits'!K$7</f>
        <v>0</v>
      </c>
      <c r="L26" s="329">
        <f>'Industrial injuries benefits'!L$7</f>
        <v>0</v>
      </c>
      <c r="M26" s="329">
        <f>'Industrial injuries benefits'!M$7</f>
        <v>0</v>
      </c>
      <c r="N26" s="329">
        <f>'Industrial injuries benefits'!N$7</f>
        <v>0</v>
      </c>
      <c r="O26" s="329">
        <f>'Industrial injuries benefits'!O$7</f>
        <v>0</v>
      </c>
      <c r="P26" s="329">
        <f>'Industrial injuries benefits'!P$7</f>
        <v>0</v>
      </c>
      <c r="Q26" s="329">
        <f>'Industrial injuries benefits'!Q$7</f>
        <v>0</v>
      </c>
      <c r="R26" s="329">
        <f>'Industrial injuries benefits'!R$7</f>
        <v>0</v>
      </c>
      <c r="S26" s="329">
        <f>'Industrial injuries benefits'!S$7</f>
        <v>0</v>
      </c>
      <c r="T26" s="329">
        <f>'Industrial injuries benefits'!T$7</f>
        <v>0</v>
      </c>
      <c r="U26" s="329">
        <f>'Industrial injuries benefits'!U$7</f>
        <v>0</v>
      </c>
      <c r="V26" s="329">
        <f>'Industrial injuries benefits'!V$7</f>
        <v>0</v>
      </c>
      <c r="W26" s="329">
        <f>'Industrial injuries benefits'!W$7</f>
        <v>0</v>
      </c>
      <c r="X26" s="329">
        <f>'Industrial injuries benefits'!X$7</f>
        <v>0</v>
      </c>
      <c r="Y26" s="329">
        <f>'Industrial injuries benefits'!Y$7</f>
        <v>0</v>
      </c>
      <c r="Z26" s="329">
        <f>'Industrial injuries benefits'!Z$7</f>
        <v>0</v>
      </c>
      <c r="AA26" s="329">
        <f>'Industrial injuries benefits'!AA$7</f>
        <v>0</v>
      </c>
      <c r="AB26" s="329">
        <f>'Industrial injuries benefits'!AB$7</f>
        <v>0</v>
      </c>
      <c r="AC26" s="329">
        <f>'Industrial injuries benefits'!AC$7</f>
        <v>0</v>
      </c>
      <c r="AD26" s="329">
        <f>'Industrial injuries benefits'!AD$7</f>
        <v>0</v>
      </c>
      <c r="AE26" s="329">
        <f>'Industrial injuries benefits'!AE$7</f>
        <v>0</v>
      </c>
      <c r="AF26" s="329">
        <f>'Industrial injuries benefits'!AF$7</f>
        <v>0</v>
      </c>
      <c r="AG26" s="329">
        <f>'Industrial injuries benefits'!AG$7</f>
        <v>0</v>
      </c>
      <c r="AH26" s="329">
        <f>'Industrial injuries benefits'!AH$7</f>
        <v>150.86192021876099</v>
      </c>
      <c r="AI26" s="329">
        <f>'Industrial injuries benefits'!AI$7</f>
        <v>169.58927529545215</v>
      </c>
      <c r="AJ26" s="329">
        <f>'Industrial injuries benefits'!AJ$7</f>
        <v>194.52703018605663</v>
      </c>
      <c r="AK26" s="329">
        <f>'Industrial injuries benefits'!AK$7</f>
        <v>215.59324696900481</v>
      </c>
      <c r="AL26" s="329">
        <f>'Industrial injuries benefits'!AL$7</f>
        <v>223.46081816684327</v>
      </c>
      <c r="AM26" s="329">
        <f>'Industrial injuries benefits'!AM$7</f>
        <v>248.3824459728107</v>
      </c>
      <c r="AN26" s="329">
        <f>'Industrial injuries benefits'!AN$7</f>
        <v>264.93793790353891</v>
      </c>
      <c r="AO26" s="329">
        <f>'Industrial injuries benefits'!AO$7</f>
        <v>287.54597527130755</v>
      </c>
      <c r="AP26" s="329">
        <f>'Industrial injuries benefits'!AP$7</f>
        <v>283.61457487886878</v>
      </c>
      <c r="AQ26" s="329">
        <f>'Industrial injuries benefits'!AQ$7</f>
        <v>292.24290374097916</v>
      </c>
      <c r="AR26" s="329">
        <f>'Industrial injuries benefits'!AR$7</f>
        <v>287.73943877592222</v>
      </c>
      <c r="AS26" s="329">
        <f>'Industrial injuries benefits'!AS$7</f>
        <v>302.68487699282929</v>
      </c>
      <c r="AT26" s="329">
        <f>'Industrial injuries benefits'!AT$7</f>
        <v>333.52147044155834</v>
      </c>
      <c r="AU26" s="329">
        <f>'Industrial injuries benefits'!AU$7</f>
        <v>380.80942158251628</v>
      </c>
      <c r="AV26" s="329">
        <f>'Industrial injuries benefits'!AV$7</f>
        <v>384.88923407703078</v>
      </c>
      <c r="AW26" s="329">
        <f>'Industrial injuries benefits'!AW$7</f>
        <v>387.87665524354281</v>
      </c>
      <c r="AX26" s="329">
        <f>'Industrial injuries benefits'!AX$7</f>
        <v>409.33011150143244</v>
      </c>
      <c r="AY26" s="329">
        <f>'Industrial injuries benefits'!AY$7</f>
        <v>424.97262513563601</v>
      </c>
      <c r="AZ26" s="329">
        <f>'Industrial injuries benefits'!AZ$7</f>
        <v>448.46025849279948</v>
      </c>
      <c r="BA26" s="329">
        <f>'Industrial injuries benefits'!BA$7</f>
        <v>451.93083260759454</v>
      </c>
      <c r="BB26" s="329">
        <f>'Industrial injuries benefits'!BB$7</f>
        <v>464.56368155140774</v>
      </c>
      <c r="BC26" s="329">
        <f>'Industrial injuries benefits'!BC$7</f>
        <v>457.40530309547091</v>
      </c>
      <c r="BD26" s="329">
        <f>'Industrial injuries benefits'!BD$7</f>
        <v>449.27100000000002</v>
      </c>
      <c r="BE26" s="329">
        <f>'Industrial injuries benefits'!BE$7</f>
        <v>458.60217196123631</v>
      </c>
      <c r="BF26" s="329">
        <f>'Industrial injuries benefits'!BF$7</f>
        <v>453.35111210171794</v>
      </c>
      <c r="BG26" s="329">
        <f>'Industrial injuries benefits'!BG$7</f>
        <v>469.02827967669646</v>
      </c>
      <c r="BH26" s="329">
        <f>'Industrial injuries benefits'!BH$7</f>
        <v>459.91899999999998</v>
      </c>
      <c r="BI26" s="329">
        <f>'Industrial injuries benefits'!BI$7</f>
        <v>449.75794596037161</v>
      </c>
      <c r="BJ26" s="329">
        <f>'Industrial injuries benefits'!BJ$7</f>
        <v>443.13462537454694</v>
      </c>
      <c r="BK26" s="329">
        <f>'Industrial injuries benefits'!BK$7</f>
        <v>416.31119045700922</v>
      </c>
      <c r="BL26" s="329">
        <f>'Industrial injuries benefits'!BL$7</f>
        <v>348.6831197044811</v>
      </c>
      <c r="BM26" s="329">
        <f>'Industrial injuries benefits'!BM$7</f>
        <v>354.05537931399999</v>
      </c>
      <c r="BN26" s="329">
        <f>'Industrial injuries benefits'!BN$7</f>
        <v>401.20840422019995</v>
      </c>
      <c r="BO26" s="329">
        <f>'Industrial injuries benefits'!BO$7</f>
        <v>390.79752025713873</v>
      </c>
      <c r="BP26" s="329">
        <f>'Industrial injuries benefits'!BP$7</f>
        <v>387.51426097503168</v>
      </c>
      <c r="BQ26" s="329">
        <f>'Industrial injuries benefits'!BQ$7</f>
        <v>373.41078429999999</v>
      </c>
      <c r="BR26" s="329">
        <f>'Industrial injuries benefits'!BR$7</f>
        <v>366.75900000000001</v>
      </c>
      <c r="BS26" s="329">
        <f>'Industrial injuries benefits'!BS$7</f>
        <v>346.02319956318229</v>
      </c>
      <c r="BT26" s="329">
        <f>'Industrial injuries benefits'!BT$7</f>
        <v>354.33784172217963</v>
      </c>
      <c r="BU26" s="329">
        <f>'Industrial injuries benefits'!BU$7</f>
        <v>338.69333340869139</v>
      </c>
      <c r="BV26" s="329">
        <f>'Industrial injuries benefits'!BV$7</f>
        <v>330.58593021450383</v>
      </c>
      <c r="BW26" s="329">
        <f>'Industrial injuries benefits'!BW$7</f>
        <v>327.84507374401733</v>
      </c>
      <c r="BX26" s="329">
        <f>'Industrial injuries benefits'!BX$7</f>
        <v>286.85889589780504</v>
      </c>
      <c r="BY26" s="329">
        <f>'Industrial injuries benefits'!BY$7</f>
        <v>272.34032811952636</v>
      </c>
      <c r="BZ26" s="329">
        <f>'Industrial injuries benefits'!BZ$7</f>
        <v>260.26001415051195</v>
      </c>
      <c r="CA26" s="329">
        <f>'Industrial injuries benefits'!CA$7</f>
        <v>264.30730231151989</v>
      </c>
      <c r="CB26" s="329">
        <f>'Industrial injuries benefits'!CB$7</f>
        <v>262.02747265295824</v>
      </c>
      <c r="CC26" s="329">
        <f>'Industrial injuries benefits'!CC$7</f>
        <v>245.3219859929076</v>
      </c>
      <c r="CD26" s="329">
        <f>'Industrial injuries benefits'!CD$7</f>
        <v>235.69364792816285</v>
      </c>
      <c r="CE26" s="329">
        <f>'Industrial injuries benefits'!CE$7</f>
        <v>233.05236139569783</v>
      </c>
      <c r="CF26" s="330">
        <f>'Industrial injuries benefits'!CF$7</f>
        <v>223.62876643466805</v>
      </c>
    </row>
    <row r="27" spans="1:84" ht="15.5" x14ac:dyDescent="0.35">
      <c r="A27" s="326"/>
      <c r="B27" s="331" t="s">
        <v>479</v>
      </c>
      <c r="C27" s="328"/>
      <c r="D27" s="329">
        <f>'Industrial injuries benefits'!D$13</f>
        <v>0</v>
      </c>
      <c r="E27" s="329">
        <f>'Industrial injuries benefits'!E$13</f>
        <v>0</v>
      </c>
      <c r="F27" s="329">
        <f>'Industrial injuries benefits'!F$13</f>
        <v>0</v>
      </c>
      <c r="G27" s="329">
        <f>'Industrial injuries benefits'!G$13</f>
        <v>0</v>
      </c>
      <c r="H27" s="329">
        <f>'Industrial injuries benefits'!H$13</f>
        <v>0</v>
      </c>
      <c r="I27" s="329">
        <f>'Industrial injuries benefits'!I$13</f>
        <v>0</v>
      </c>
      <c r="J27" s="329">
        <f>'Industrial injuries benefits'!J$13</f>
        <v>0</v>
      </c>
      <c r="K27" s="329">
        <f>'Industrial injuries benefits'!K$13</f>
        <v>0</v>
      </c>
      <c r="L27" s="329">
        <f>'Industrial injuries benefits'!L$13</f>
        <v>0</v>
      </c>
      <c r="M27" s="329">
        <f>'Industrial injuries benefits'!M$13</f>
        <v>0</v>
      </c>
      <c r="N27" s="329">
        <f>'Industrial injuries benefits'!N$13</f>
        <v>0</v>
      </c>
      <c r="O27" s="329">
        <f>'Industrial injuries benefits'!O$13</f>
        <v>0</v>
      </c>
      <c r="P27" s="329">
        <f>'Industrial injuries benefits'!P$13</f>
        <v>0</v>
      </c>
      <c r="Q27" s="329">
        <f>'Industrial injuries benefits'!Q$13</f>
        <v>0</v>
      </c>
      <c r="R27" s="329">
        <f>'Industrial injuries benefits'!R$13</f>
        <v>0</v>
      </c>
      <c r="S27" s="329">
        <f>'Industrial injuries benefits'!S$13</f>
        <v>0</v>
      </c>
      <c r="T27" s="329">
        <f>'Industrial injuries benefits'!T$13</f>
        <v>0</v>
      </c>
      <c r="U27" s="329">
        <f>'Industrial injuries benefits'!U$13</f>
        <v>0</v>
      </c>
      <c r="V27" s="329">
        <f>'Industrial injuries benefits'!V$13</f>
        <v>0</v>
      </c>
      <c r="W27" s="329">
        <f>'Industrial injuries benefits'!W$13</f>
        <v>0</v>
      </c>
      <c r="X27" s="329">
        <f>'Industrial injuries benefits'!X$13</f>
        <v>0</v>
      </c>
      <c r="Y27" s="329">
        <f>'Industrial injuries benefits'!Y$13</f>
        <v>0</v>
      </c>
      <c r="Z27" s="329">
        <f>'Industrial injuries benefits'!Z$13</f>
        <v>2.8</v>
      </c>
      <c r="AA27" s="329">
        <f>'Industrial injuries benefits'!AA$13</f>
        <v>2.9</v>
      </c>
      <c r="AB27" s="329">
        <f>'Industrial injuries benefits'!AB$13</f>
        <v>2.9</v>
      </c>
      <c r="AC27" s="329">
        <f>'Industrial injuries benefits'!AC$13</f>
        <v>3</v>
      </c>
      <c r="AD27" s="329">
        <f>'Industrial injuries benefits'!AD$13</f>
        <v>3.5</v>
      </c>
      <c r="AE27" s="329">
        <f>'Industrial injuries benefits'!AE$13</f>
        <v>4</v>
      </c>
      <c r="AF27" s="329">
        <f>'Industrial injuries benefits'!AF$13</f>
        <v>4</v>
      </c>
      <c r="AG27" s="329">
        <f>'Industrial injuries benefits'!AG$13</f>
        <v>4.5</v>
      </c>
      <c r="AH27" s="329">
        <f>'Industrial injuries benefits'!AH$13</f>
        <v>5</v>
      </c>
      <c r="AI27" s="329">
        <f>'Industrial injuries benefits'!AI$13</f>
        <v>5</v>
      </c>
      <c r="AJ27" s="329">
        <f>'Industrial injuries benefits'!AJ$13</f>
        <v>5</v>
      </c>
      <c r="AK27" s="329">
        <f>'Industrial injuries benefits'!AK$13</f>
        <v>5</v>
      </c>
      <c r="AL27" s="329">
        <f>'Industrial injuries benefits'!AL$13</f>
        <v>5</v>
      </c>
      <c r="AM27" s="329">
        <f>'Industrial injuries benefits'!AM$13</f>
        <v>5</v>
      </c>
      <c r="AN27" s="329">
        <f>'Industrial injuries benefits'!AN$13</f>
        <v>5</v>
      </c>
      <c r="AO27" s="329">
        <f>'Industrial injuries benefits'!AO$13</f>
        <v>5</v>
      </c>
      <c r="AP27" s="329">
        <f>'Industrial injuries benefits'!AP$13</f>
        <v>4</v>
      </c>
      <c r="AQ27" s="329">
        <f>'Industrial injuries benefits'!AQ$13</f>
        <v>4.2240000000000002</v>
      </c>
      <c r="AR27" s="329">
        <f>'Industrial injuries benefits'!AR$13</f>
        <v>3.6949999999999998</v>
      </c>
      <c r="AS27" s="329">
        <f>'Industrial injuries benefits'!AS$13</f>
        <v>4.2779999999999996</v>
      </c>
      <c r="AT27" s="329">
        <f>'Industrial injuries benefits'!AT$13</f>
        <v>4.0919999999999996</v>
      </c>
      <c r="AU27" s="329">
        <f>'Industrial injuries benefits'!AU$13</f>
        <v>4.101</v>
      </c>
      <c r="AV27" s="329">
        <f>'Industrial injuries benefits'!AV$13</f>
        <v>3.8860000000000001</v>
      </c>
      <c r="AW27" s="329">
        <f>'Industrial injuries benefits'!AW$13</f>
        <v>3.5070000000000001</v>
      </c>
      <c r="AX27" s="329">
        <f>'Industrial injuries benefits'!AX$13</f>
        <v>2.9569999999999999</v>
      </c>
      <c r="AY27" s="329">
        <f>'Industrial injuries benefits'!AY$13</f>
        <v>3.1080000000000001</v>
      </c>
      <c r="AZ27" s="329">
        <f>'Industrial injuries benefits'!AZ$13</f>
        <v>2.7719999999999998</v>
      </c>
      <c r="BA27" s="329">
        <f>'Industrial injuries benefits'!BA$13</f>
        <v>2.4620000000000002</v>
      </c>
      <c r="BB27" s="329">
        <f>'Industrial injuries benefits'!BB$13</f>
        <v>1.859</v>
      </c>
      <c r="BC27" s="329">
        <f>'Industrial injuries benefits'!BC$13</f>
        <v>2.0350000000000001</v>
      </c>
      <c r="BD27" s="329">
        <f>'Industrial injuries benefits'!BD$13</f>
        <v>2</v>
      </c>
      <c r="BE27" s="329">
        <f>'Industrial injuries benefits'!BE$13</f>
        <v>2</v>
      </c>
      <c r="BF27" s="329">
        <f>'Industrial injuries benefits'!BF$13</f>
        <v>1.73005451</v>
      </c>
      <c r="BG27" s="329">
        <f>'Industrial injuries benefits'!BG$13</f>
        <v>1.3642590700000001</v>
      </c>
      <c r="BH27" s="329">
        <f>'Industrial injuries benefits'!BH$13</f>
        <v>1.1830000000000001</v>
      </c>
      <c r="BI27" s="329">
        <f>'Industrial injuries benefits'!BI$13</f>
        <v>1.1019624799999999</v>
      </c>
      <c r="BJ27" s="329">
        <f>'Industrial injuries benefits'!BJ$13</f>
        <v>1.0844996200000001</v>
      </c>
      <c r="BK27" s="329">
        <f>'Industrial injuries benefits'!BK$13</f>
        <v>1.0897039199999998</v>
      </c>
      <c r="BL27" s="329">
        <f>'Industrial injuries benefits'!BL$13</f>
        <v>0.94398397000000001</v>
      </c>
      <c r="BM27" s="329">
        <f>'Industrial injuries benefits'!BM$13</f>
        <v>0.84670285999999995</v>
      </c>
      <c r="BN27" s="329">
        <f>'Industrial injuries benefits'!BN$13</f>
        <v>0.75357149000000001</v>
      </c>
      <c r="BO27" s="329">
        <f>'Industrial injuries benefits'!BO$13</f>
        <v>0.62038171000000009</v>
      </c>
      <c r="BP27" s="329">
        <f>'Industrial injuries benefits'!BP$13</f>
        <v>0.38903970756204248</v>
      </c>
      <c r="BQ27" s="329">
        <f>'Industrial injuries benefits'!BQ$13</f>
        <v>-6.0504900000000004E-3</v>
      </c>
      <c r="BR27" s="329">
        <f>'Industrial injuries benefits'!BR$13</f>
        <v>-2E-3</v>
      </c>
      <c r="BS27" s="329">
        <f>'Industrial injuries benefits'!BS$13</f>
        <v>-3.6445392946300642E-2</v>
      </c>
      <c r="BT27" s="329">
        <f>'Industrial injuries benefits'!BT$13</f>
        <v>0</v>
      </c>
      <c r="BU27" s="329">
        <f>'Industrial injuries benefits'!BU$13</f>
        <v>-2.2412595692622359E-2</v>
      </c>
      <c r="BV27" s="329">
        <f>'Industrial injuries benefits'!BV$13</f>
        <v>-3.6816445297728866E-2</v>
      </c>
      <c r="BW27" s="329">
        <f>'Industrial injuries benefits'!BW$13</f>
        <v>3.1020872850033782E-4</v>
      </c>
      <c r="BX27" s="329">
        <f>'Industrial injuries benefits'!BX$13</f>
        <v>-6.22888E-3</v>
      </c>
      <c r="BY27" s="329">
        <f>'Industrial injuries benefits'!BY$13</f>
        <v>2.8360339999999998E-2</v>
      </c>
      <c r="BZ27" s="329">
        <f>'Industrial injuries benefits'!BZ$13</f>
        <v>-4.1647100000000012E-3</v>
      </c>
      <c r="CA27" s="329">
        <f>'Industrial injuries benefits'!CA$13</f>
        <v>-9.8269100000000012E-3</v>
      </c>
      <c r="CB27" s="329">
        <f>'Industrial injuries benefits'!CB$13</f>
        <v>0</v>
      </c>
      <c r="CC27" s="329">
        <f>'Industrial injuries benefits'!CC$13</f>
        <v>0</v>
      </c>
      <c r="CD27" s="329">
        <f>'Industrial injuries benefits'!CD$13</f>
        <v>0</v>
      </c>
      <c r="CE27" s="329">
        <f>'Industrial injuries benefits'!CE$13</f>
        <v>0</v>
      </c>
      <c r="CF27" s="330">
        <f>'Industrial injuries benefits'!CF$13</f>
        <v>0</v>
      </c>
    </row>
    <row r="28" spans="1:84" ht="27" customHeight="1" x14ac:dyDescent="0.35">
      <c r="A28" s="326"/>
      <c r="B28" s="327" t="s">
        <v>507</v>
      </c>
      <c r="C28" s="328"/>
      <c r="D28" s="329">
        <f>SUM(D29:D31)</f>
        <v>0</v>
      </c>
      <c r="E28" s="329">
        <f t="shared" ref="E28:BP28" si="14">SUM(E29:E31)</f>
        <v>0</v>
      </c>
      <c r="F28" s="329">
        <f t="shared" si="14"/>
        <v>0</v>
      </c>
      <c r="G28" s="329">
        <f t="shared" si="14"/>
        <v>0</v>
      </c>
      <c r="H28" s="329">
        <f t="shared" si="14"/>
        <v>0</v>
      </c>
      <c r="I28" s="329">
        <f t="shared" si="14"/>
        <v>0</v>
      </c>
      <c r="J28" s="329">
        <f t="shared" si="14"/>
        <v>0</v>
      </c>
      <c r="K28" s="329">
        <f t="shared" si="14"/>
        <v>0</v>
      </c>
      <c r="L28" s="329">
        <f t="shared" si="14"/>
        <v>0</v>
      </c>
      <c r="M28" s="329">
        <f t="shared" si="14"/>
        <v>0</v>
      </c>
      <c r="N28" s="329">
        <f t="shared" si="14"/>
        <v>0</v>
      </c>
      <c r="O28" s="329">
        <f t="shared" si="14"/>
        <v>0</v>
      </c>
      <c r="P28" s="329">
        <f t="shared" si="14"/>
        <v>0</v>
      </c>
      <c r="Q28" s="329">
        <f t="shared" si="14"/>
        <v>0</v>
      </c>
      <c r="R28" s="329">
        <f t="shared" si="14"/>
        <v>0</v>
      </c>
      <c r="S28" s="329">
        <f t="shared" si="14"/>
        <v>0</v>
      </c>
      <c r="T28" s="329">
        <f t="shared" si="14"/>
        <v>0</v>
      </c>
      <c r="U28" s="329">
        <f t="shared" si="14"/>
        <v>0</v>
      </c>
      <c r="V28" s="329">
        <f t="shared" si="14"/>
        <v>0</v>
      </c>
      <c r="W28" s="329">
        <f t="shared" si="14"/>
        <v>0</v>
      </c>
      <c r="X28" s="329">
        <f t="shared" si="14"/>
        <v>0</v>
      </c>
      <c r="Y28" s="329">
        <f t="shared" si="14"/>
        <v>0</v>
      </c>
      <c r="Z28" s="329">
        <f t="shared" si="14"/>
        <v>0</v>
      </c>
      <c r="AA28" s="329">
        <f t="shared" si="14"/>
        <v>0</v>
      </c>
      <c r="AB28" s="329">
        <f t="shared" si="14"/>
        <v>0</v>
      </c>
      <c r="AC28" s="329">
        <f t="shared" si="14"/>
        <v>0</v>
      </c>
      <c r="AD28" s="329">
        <f t="shared" si="14"/>
        <v>0</v>
      </c>
      <c r="AE28" s="329">
        <f t="shared" si="14"/>
        <v>0</v>
      </c>
      <c r="AF28" s="329">
        <f t="shared" si="14"/>
        <v>0</v>
      </c>
      <c r="AG28" s="329">
        <f t="shared" si="14"/>
        <v>0</v>
      </c>
      <c r="AH28" s="329">
        <f t="shared" si="14"/>
        <v>4</v>
      </c>
      <c r="AI28" s="329">
        <f t="shared" si="14"/>
        <v>4</v>
      </c>
      <c r="AJ28" s="329">
        <f t="shared" si="14"/>
        <v>5</v>
      </c>
      <c r="AK28" s="329">
        <f t="shared" si="14"/>
        <v>6</v>
      </c>
      <c r="AL28" s="329">
        <f t="shared" si="14"/>
        <v>8</v>
      </c>
      <c r="AM28" s="329">
        <f t="shared" si="14"/>
        <v>10</v>
      </c>
      <c r="AN28" s="329">
        <f t="shared" si="14"/>
        <v>11</v>
      </c>
      <c r="AO28" s="329">
        <f t="shared" si="14"/>
        <v>13</v>
      </c>
      <c r="AP28" s="329">
        <f t="shared" si="14"/>
        <v>104</v>
      </c>
      <c r="AQ28" s="329">
        <f t="shared" si="14"/>
        <v>183.72300000000001</v>
      </c>
      <c r="AR28" s="329">
        <f t="shared" si="14"/>
        <v>173.41800000000001</v>
      </c>
      <c r="AS28" s="329">
        <f t="shared" si="14"/>
        <v>183.63200000000001</v>
      </c>
      <c r="AT28" s="329">
        <f t="shared" si="14"/>
        <v>208.02</v>
      </c>
      <c r="AU28" s="329">
        <f t="shared" si="14"/>
        <v>269.96832117263904</v>
      </c>
      <c r="AV28" s="329">
        <f t="shared" si="14"/>
        <v>327.97337600551521</v>
      </c>
      <c r="AW28" s="329">
        <f t="shared" si="14"/>
        <v>419.73289899962754</v>
      </c>
      <c r="AX28" s="329">
        <f t="shared" si="14"/>
        <v>500.04761254962028</v>
      </c>
      <c r="AY28" s="329">
        <f t="shared" si="14"/>
        <v>586.19055781453687</v>
      </c>
      <c r="AZ28" s="329">
        <f t="shared" si="14"/>
        <v>699.84472339379818</v>
      </c>
      <c r="BA28" s="329">
        <f t="shared" si="14"/>
        <v>709.21133412100005</v>
      </c>
      <c r="BB28" s="329">
        <f t="shared" si="14"/>
        <v>743.95880802719989</v>
      </c>
      <c r="BC28" s="329">
        <f t="shared" si="14"/>
        <v>796.16035103942988</v>
      </c>
      <c r="BD28" s="329">
        <f t="shared" si="14"/>
        <v>1062.5753809245423</v>
      </c>
      <c r="BE28" s="329">
        <f t="shared" si="14"/>
        <v>1204.9458330198895</v>
      </c>
      <c r="BF28" s="329">
        <f>SUM(BF29:BF31)</f>
        <v>1323.6141531671719</v>
      </c>
      <c r="BG28" s="329">
        <f t="shared" si="14"/>
        <v>1395.0542927975321</v>
      </c>
      <c r="BH28" s="329">
        <f t="shared" si="14"/>
        <v>1385.8987667337435</v>
      </c>
      <c r="BI28" s="329">
        <f t="shared" si="14"/>
        <v>1409.8212688171038</v>
      </c>
      <c r="BJ28" s="329">
        <f t="shared" si="14"/>
        <v>1432.5211562657728</v>
      </c>
      <c r="BK28" s="329">
        <f t="shared" si="14"/>
        <v>1519.3189117063534</v>
      </c>
      <c r="BL28" s="329">
        <f t="shared" si="14"/>
        <v>1593.2292611102469</v>
      </c>
      <c r="BM28" s="329">
        <f t="shared" si="14"/>
        <v>1750.4748234956869</v>
      </c>
      <c r="BN28" s="329">
        <f t="shared" si="14"/>
        <v>1914.6434845305282</v>
      </c>
      <c r="BO28" s="329">
        <f t="shared" si="14"/>
        <v>2122.1051116318954</v>
      </c>
      <c r="BP28" s="329">
        <f t="shared" si="14"/>
        <v>2390.4446178677631</v>
      </c>
      <c r="BQ28" s="329">
        <f t="shared" ref="BQ28:CD28" si="15">SUM(BQ29:BQ31)</f>
        <v>2599.6368526478509</v>
      </c>
      <c r="BR28" s="329">
        <f t="shared" si="15"/>
        <v>2860.1611611903727</v>
      </c>
      <c r="BS28" s="329">
        <f t="shared" si="15"/>
        <v>3127.2575946538373</v>
      </c>
      <c r="BT28" s="329">
        <f t="shared" si="15"/>
        <v>3274.5545449746614</v>
      </c>
      <c r="BU28" s="329">
        <f t="shared" si="15"/>
        <v>3544.47118416799</v>
      </c>
      <c r="BV28" s="329">
        <f t="shared" si="15"/>
        <v>3767.6170293917871</v>
      </c>
      <c r="BW28" s="329">
        <f t="shared" si="15"/>
        <v>3780.7940938310398</v>
      </c>
      <c r="BX28" s="329">
        <f t="shared" si="15"/>
        <v>3915.6179748468671</v>
      </c>
      <c r="BY28" s="329">
        <f t="shared" si="15"/>
        <v>3993.005586902947</v>
      </c>
      <c r="BZ28" s="329">
        <f t="shared" si="15"/>
        <v>4416.05499546379</v>
      </c>
      <c r="CA28" s="329">
        <f t="shared" si="15"/>
        <v>4988.7867007919403</v>
      </c>
      <c r="CB28" s="329">
        <f t="shared" si="15"/>
        <v>5348.3271067091382</v>
      </c>
      <c r="CC28" s="329">
        <f t="shared" si="15"/>
        <v>5618.757839488846</v>
      </c>
      <c r="CD28" s="329">
        <f t="shared" si="15"/>
        <v>5941.1450959912891</v>
      </c>
      <c r="CE28" s="329">
        <f>SUM(CE29:CE31)</f>
        <v>6264.7275797932925</v>
      </c>
      <c r="CF28" s="330">
        <f>SUM(CF29:CF31)</f>
        <v>6519.7938988112146</v>
      </c>
    </row>
    <row r="29" spans="1:84" ht="15.5" x14ac:dyDescent="0.35">
      <c r="A29" s="326"/>
      <c r="B29" s="331" t="s">
        <v>265</v>
      </c>
      <c r="C29" s="328"/>
      <c r="D29" s="329">
        <f>'Carers Allowance'!D$5</f>
        <v>0</v>
      </c>
      <c r="E29" s="329">
        <f>'Carers Allowance'!E$5</f>
        <v>0</v>
      </c>
      <c r="F29" s="329">
        <f>'Carers Allowance'!F$5</f>
        <v>0</v>
      </c>
      <c r="G29" s="329">
        <f>'Carers Allowance'!G$5</f>
        <v>0</v>
      </c>
      <c r="H29" s="329">
        <f>'Carers Allowance'!H$5</f>
        <v>0</v>
      </c>
      <c r="I29" s="329">
        <f>'Carers Allowance'!I$5</f>
        <v>0</v>
      </c>
      <c r="J29" s="329">
        <f>'Carers Allowance'!J$5</f>
        <v>0</v>
      </c>
      <c r="K29" s="329">
        <f>'Carers Allowance'!K$5</f>
        <v>0</v>
      </c>
      <c r="L29" s="329">
        <f>'Carers Allowance'!L$5</f>
        <v>0</v>
      </c>
      <c r="M29" s="329">
        <f>'Carers Allowance'!M$5</f>
        <v>0</v>
      </c>
      <c r="N29" s="329">
        <f>'Carers Allowance'!N$5</f>
        <v>0</v>
      </c>
      <c r="O29" s="329">
        <f>'Carers Allowance'!O$5</f>
        <v>0</v>
      </c>
      <c r="P29" s="329">
        <f>'Carers Allowance'!P$5</f>
        <v>0</v>
      </c>
      <c r="Q29" s="329">
        <f>'Carers Allowance'!Q$5</f>
        <v>0</v>
      </c>
      <c r="R29" s="329">
        <f>'Carers Allowance'!R$5</f>
        <v>0</v>
      </c>
      <c r="S29" s="329">
        <f>'Carers Allowance'!S$5</f>
        <v>0</v>
      </c>
      <c r="T29" s="329">
        <f>'Carers Allowance'!T$5</f>
        <v>0</v>
      </c>
      <c r="U29" s="329">
        <f>'Carers Allowance'!U$5</f>
        <v>0</v>
      </c>
      <c r="V29" s="329">
        <f>'Carers Allowance'!V$5</f>
        <v>0</v>
      </c>
      <c r="W29" s="329">
        <f>'Carers Allowance'!W$5</f>
        <v>0</v>
      </c>
      <c r="X29" s="329">
        <f>'Carers Allowance'!X$5</f>
        <v>0</v>
      </c>
      <c r="Y29" s="329">
        <f>'Carers Allowance'!Y$5</f>
        <v>0</v>
      </c>
      <c r="Z29" s="329">
        <f>'Carers Allowance'!Z$5</f>
        <v>0</v>
      </c>
      <c r="AA29" s="329">
        <f>'Carers Allowance'!AA$5</f>
        <v>0</v>
      </c>
      <c r="AB29" s="329">
        <f>'Carers Allowance'!AB$5</f>
        <v>0</v>
      </c>
      <c r="AC29" s="329">
        <f>'Carers Allowance'!AC$5</f>
        <v>0</v>
      </c>
      <c r="AD29" s="329">
        <f>'Carers Allowance'!AD$5</f>
        <v>0</v>
      </c>
      <c r="AE29" s="329">
        <f>'Carers Allowance'!AE$5</f>
        <v>0</v>
      </c>
      <c r="AF29" s="329" t="str">
        <f>'Carers Allowance'!AF$5</f>
        <v>-</v>
      </c>
      <c r="AG29" s="329" t="str">
        <f>'Carers Allowance'!AG$5</f>
        <v>-</v>
      </c>
      <c r="AH29" s="329">
        <f>'Carers Allowance'!AH$5</f>
        <v>4</v>
      </c>
      <c r="AI29" s="329">
        <f>'Carers Allowance'!AI$5</f>
        <v>4</v>
      </c>
      <c r="AJ29" s="329">
        <f>'Carers Allowance'!AJ$5</f>
        <v>5</v>
      </c>
      <c r="AK29" s="329">
        <f>'Carers Allowance'!AK$5</f>
        <v>6</v>
      </c>
      <c r="AL29" s="329">
        <f>'Carers Allowance'!AL$5</f>
        <v>8</v>
      </c>
      <c r="AM29" s="329">
        <f>'Carers Allowance'!AM$5</f>
        <v>10</v>
      </c>
      <c r="AN29" s="329">
        <f>'Carers Allowance'!AN$5</f>
        <v>11</v>
      </c>
      <c r="AO29" s="329">
        <f>'Carers Allowance'!AO$5</f>
        <v>13</v>
      </c>
      <c r="AP29" s="329">
        <f>'Carers Allowance'!AP$5</f>
        <v>104</v>
      </c>
      <c r="AQ29" s="329">
        <f>'Carers Allowance'!AQ$5</f>
        <v>183.72300000000001</v>
      </c>
      <c r="AR29" s="329">
        <f>'Carers Allowance'!AR$5</f>
        <v>173.41800000000001</v>
      </c>
      <c r="AS29" s="329">
        <f>'Carers Allowance'!AS$5</f>
        <v>183.63200000000001</v>
      </c>
      <c r="AT29" s="329">
        <f>'Carers Allowance'!AT$5</f>
        <v>208.02</v>
      </c>
      <c r="AU29" s="329">
        <f>'Carers Allowance'!AU$5</f>
        <v>269.96832117263904</v>
      </c>
      <c r="AV29" s="329">
        <f>'Carers Allowance'!AV$5</f>
        <v>327.97337600551521</v>
      </c>
      <c r="AW29" s="329">
        <f>'Carers Allowance'!AW$5</f>
        <v>419.73289899962754</v>
      </c>
      <c r="AX29" s="329">
        <f>'Carers Allowance'!AX$5</f>
        <v>500.04761254962028</v>
      </c>
      <c r="AY29" s="329">
        <f>'Carers Allowance'!AY$5</f>
        <v>586.19055781453687</v>
      </c>
      <c r="AZ29" s="329">
        <f>'Carers Allowance'!AZ$5</f>
        <v>699.84472339379818</v>
      </c>
      <c r="BA29" s="329">
        <f>'Carers Allowance'!BA$5</f>
        <v>709.21133412100005</v>
      </c>
      <c r="BB29" s="329">
        <f>'Carers Allowance'!BB$5</f>
        <v>743.95880802719989</v>
      </c>
      <c r="BC29" s="329">
        <f>'Carers Allowance'!BC$5</f>
        <v>796.16035103942988</v>
      </c>
      <c r="BD29" s="329">
        <f>'Carers Allowance'!BD$5</f>
        <v>809.72477850657356</v>
      </c>
      <c r="BE29" s="329">
        <f>'Carers Allowance'!BE$5</f>
        <v>870.53092037570082</v>
      </c>
      <c r="BF29" s="329">
        <f>'Carers Allowance'!BF$5</f>
        <v>947.298</v>
      </c>
      <c r="BG29" s="329">
        <f>'Carers Allowance'!BG$5</f>
        <v>1017.4757964240732</v>
      </c>
      <c r="BH29" s="329">
        <f>'Carers Allowance'!BH$5</f>
        <v>1057.6289999999999</v>
      </c>
      <c r="BI29" s="329">
        <f>'Carers Allowance'!BI$5</f>
        <v>1113.5155272727516</v>
      </c>
      <c r="BJ29" s="329">
        <f>'Carers Allowance'!BJ$5</f>
        <v>1142.0356692484781</v>
      </c>
      <c r="BK29" s="329">
        <f>'Carers Allowance'!BK$5</f>
        <v>1235.597033053456</v>
      </c>
      <c r="BL29" s="329">
        <f>'Carers Allowance'!BL$5</f>
        <v>1316.2793594178083</v>
      </c>
      <c r="BM29" s="329">
        <f>'Carers Allowance'!BM$5</f>
        <v>1446.1896739375136</v>
      </c>
      <c r="BN29" s="329">
        <f>'Carers Allowance'!BN$5</f>
        <v>1526.3989427992453</v>
      </c>
      <c r="BO29" s="329">
        <f>'Carers Allowance'!BO$5</f>
        <v>1691.4195913635774</v>
      </c>
      <c r="BP29" s="329">
        <f>'Carers Allowance'!BP$5</f>
        <v>1882.2267307552024</v>
      </c>
      <c r="BQ29" s="329">
        <f>'Carers Allowance'!BQ$5</f>
        <v>2041.8053091705644</v>
      </c>
      <c r="BR29" s="329">
        <f>'Carers Allowance'!BR$5</f>
        <v>2274.4593787053836</v>
      </c>
      <c r="BS29" s="329">
        <f>'Carers Allowance'!BS$5</f>
        <v>2503.5602726161615</v>
      </c>
      <c r="BT29" s="329">
        <f>'Carers Allowance'!BT$5</f>
        <v>2626.7182223174623</v>
      </c>
      <c r="BU29" s="329">
        <f>'Carers Allowance'!BU$5</f>
        <v>2791.2308667358793</v>
      </c>
      <c r="BV29" s="329">
        <f>'Carers Allowance'!BV$5</f>
        <v>2855.414544307062</v>
      </c>
      <c r="BW29" s="329">
        <f>'Carers Allowance'!BW$5</f>
        <v>2913.4681466665279</v>
      </c>
      <c r="BX29" s="329">
        <f>'Carers Allowance'!BX$5</f>
        <v>3011.148786525986</v>
      </c>
      <c r="BY29" s="329">
        <f>'Carers Allowance'!BY$5</f>
        <v>3044.3763376680536</v>
      </c>
      <c r="BZ29" s="329">
        <f>'Carers Allowance'!BZ$5</f>
        <v>3219.2153868800028</v>
      </c>
      <c r="CA29" s="329">
        <f>'Carers Allowance'!CA$5</f>
        <v>3704.3236609048954</v>
      </c>
      <c r="CB29" s="329">
        <f>'Carers Allowance'!CB$5</f>
        <v>4133.5749993291602</v>
      </c>
      <c r="CC29" s="329">
        <f>'Carers Allowance'!CC$5</f>
        <v>4390.8191104208481</v>
      </c>
      <c r="CD29" s="329">
        <f>'Carers Allowance'!CD$5</f>
        <v>4647.5000680424582</v>
      </c>
      <c r="CE29" s="329">
        <f>'Carers Allowance'!CE$5</f>
        <v>4903.3998486210376</v>
      </c>
      <c r="CF29" s="330">
        <f>'Carers Allowance'!CF$5</f>
        <v>5026.2448495365725</v>
      </c>
    </row>
    <row r="30" spans="1:84" ht="15.5" x14ac:dyDescent="0.35">
      <c r="A30" s="326"/>
      <c r="B30" s="331" t="s">
        <v>508</v>
      </c>
      <c r="C30" s="328"/>
      <c r="D30" s="329">
        <f>'Table 4'!D$25</f>
        <v>0</v>
      </c>
      <c r="E30" s="329">
        <f>'Table 4'!E$25</f>
        <v>0</v>
      </c>
      <c r="F30" s="329">
        <f>'Table 4'!F$25</f>
        <v>0</v>
      </c>
      <c r="G30" s="329">
        <f>'Table 4'!G$25</f>
        <v>0</v>
      </c>
      <c r="H30" s="329">
        <f>'Table 4'!H$25</f>
        <v>0</v>
      </c>
      <c r="I30" s="329">
        <f>'Table 4'!I$25</f>
        <v>0</v>
      </c>
      <c r="J30" s="329">
        <f>'Table 4'!J$25</f>
        <v>0</v>
      </c>
      <c r="K30" s="329">
        <f>'Table 4'!K$25</f>
        <v>0</v>
      </c>
      <c r="L30" s="329">
        <f>'Table 4'!L$25</f>
        <v>0</v>
      </c>
      <c r="M30" s="329">
        <f>'Table 4'!M$25</f>
        <v>0</v>
      </c>
      <c r="N30" s="329">
        <f>'Table 4'!N$25</f>
        <v>0</v>
      </c>
      <c r="O30" s="329">
        <f>'Table 4'!O$25</f>
        <v>0</v>
      </c>
      <c r="P30" s="329">
        <f>'Table 4'!P$25</f>
        <v>0</v>
      </c>
      <c r="Q30" s="329">
        <f>'Table 4'!Q$25</f>
        <v>0</v>
      </c>
      <c r="R30" s="329">
        <f>'Table 4'!R$25</f>
        <v>0</v>
      </c>
      <c r="S30" s="329">
        <f>'Table 4'!S$25</f>
        <v>0</v>
      </c>
      <c r="T30" s="329">
        <f>'Table 4'!T$25</f>
        <v>0</v>
      </c>
      <c r="U30" s="329">
        <f>'Table 4'!U$25</f>
        <v>0</v>
      </c>
      <c r="V30" s="329">
        <f>'Table 4'!V$25</f>
        <v>0</v>
      </c>
      <c r="W30" s="329">
        <f>'Table 4'!W$25</f>
        <v>0</v>
      </c>
      <c r="X30" s="329">
        <f>'Table 4'!X$25</f>
        <v>0</v>
      </c>
      <c r="Y30" s="329">
        <f>'Table 4'!Y$25</f>
        <v>0</v>
      </c>
      <c r="Z30" s="329">
        <f>'Table 4'!Z$25</f>
        <v>0</v>
      </c>
      <c r="AA30" s="329">
        <f>'Table 4'!AA$25</f>
        <v>0</v>
      </c>
      <c r="AB30" s="329">
        <f>'Table 4'!AB$25</f>
        <v>0</v>
      </c>
      <c r="AC30" s="329">
        <f>'Table 4'!AC$25</f>
        <v>0</v>
      </c>
      <c r="AD30" s="329">
        <f>'Table 4'!AD$25</f>
        <v>0</v>
      </c>
      <c r="AE30" s="329">
        <f>'Table 4'!AE$25</f>
        <v>0</v>
      </c>
      <c r="AF30" s="329">
        <f>'Table 4'!AF$25</f>
        <v>0</v>
      </c>
      <c r="AG30" s="329">
        <f>'Table 4'!AG$25</f>
        <v>0</v>
      </c>
      <c r="AH30" s="329">
        <f>'Table 4'!AH$25</f>
        <v>0</v>
      </c>
      <c r="AI30" s="329">
        <f>'Table 4'!AI$25</f>
        <v>0</v>
      </c>
      <c r="AJ30" s="329">
        <f>'Table 4'!AJ$25</f>
        <v>0</v>
      </c>
      <c r="AK30" s="329">
        <f>'Table 4'!AK$25</f>
        <v>0</v>
      </c>
      <c r="AL30" s="329">
        <f>'Table 4'!AL$25</f>
        <v>0</v>
      </c>
      <c r="AM30" s="329">
        <f>'Table 4'!AM$25</f>
        <v>0</v>
      </c>
      <c r="AN30" s="329">
        <f>'Table 4'!AN$25</f>
        <v>0</v>
      </c>
      <c r="AO30" s="329">
        <f>'Table 4'!AO$25</f>
        <v>0</v>
      </c>
      <c r="AP30" s="329">
        <f>'Table 4'!AP$25</f>
        <v>0</v>
      </c>
      <c r="AQ30" s="329">
        <f>'Table 4'!AQ$25</f>
        <v>0</v>
      </c>
      <c r="AR30" s="329">
        <f>'Table 4'!AR$25</f>
        <v>0</v>
      </c>
      <c r="AS30" s="329">
        <f>'Table 4'!AS$25</f>
        <v>0</v>
      </c>
      <c r="AT30" s="329">
        <f>'Table 4'!AT$25</f>
        <v>0</v>
      </c>
      <c r="AU30" s="329">
        <f>'Table 4'!AU$25</f>
        <v>0</v>
      </c>
      <c r="AV30" s="329">
        <f>'Table 4'!AV$25</f>
        <v>0</v>
      </c>
      <c r="AW30" s="329">
        <f>'Table 4'!AW$25</f>
        <v>0</v>
      </c>
      <c r="AX30" s="329">
        <f>'Table 4'!AX$25</f>
        <v>0</v>
      </c>
      <c r="AY30" s="329">
        <f>'Table 4'!AY$25</f>
        <v>0</v>
      </c>
      <c r="AZ30" s="329">
        <f>'Table 4'!AZ$25</f>
        <v>0</v>
      </c>
      <c r="BA30" s="329">
        <f>'Table 4'!BA$25</f>
        <v>0</v>
      </c>
      <c r="BB30" s="329">
        <f>'Table 4'!BB$25</f>
        <v>0</v>
      </c>
      <c r="BC30" s="329">
        <f>'Table 4'!BC$25</f>
        <v>0</v>
      </c>
      <c r="BD30" s="329">
        <f>'Table 4'!BD$25</f>
        <v>252.8506024179687</v>
      </c>
      <c r="BE30" s="329">
        <f>'Table 4'!BE$25</f>
        <v>334.41491264418875</v>
      </c>
      <c r="BF30" s="329">
        <f>'Table 4'!BF$25</f>
        <v>376.31615316717199</v>
      </c>
      <c r="BG30" s="329">
        <f>'Table 4'!BG$25</f>
        <v>377.57849637345873</v>
      </c>
      <c r="BH30" s="329">
        <f>'Table 4'!BH$25</f>
        <v>328.26976673374355</v>
      </c>
      <c r="BI30" s="329">
        <f>'Table 4'!BI$25</f>
        <v>296.30574154435226</v>
      </c>
      <c r="BJ30" s="329">
        <f>'Table 4'!BJ$25</f>
        <v>290.48548701729464</v>
      </c>
      <c r="BK30" s="329">
        <f>'Table 4'!BK$25</f>
        <v>283.72187865289749</v>
      </c>
      <c r="BL30" s="329">
        <f>'Table 4'!BL$25</f>
        <v>276.94990169243857</v>
      </c>
      <c r="BM30" s="329">
        <f>'Table 4'!BM$25</f>
        <v>304.28514955817326</v>
      </c>
      <c r="BN30" s="329">
        <f>'Table 4'!BN$25</f>
        <v>388.24454173128282</v>
      </c>
      <c r="BO30" s="329">
        <f>'Table 4'!BO$25</f>
        <v>430.68552026831782</v>
      </c>
      <c r="BP30" s="329">
        <f>'Table 4'!BP$25</f>
        <v>508.21788711256067</v>
      </c>
      <c r="BQ30" s="329">
        <f>'Table 4'!BQ$25</f>
        <v>557.83154347728623</v>
      </c>
      <c r="BR30" s="329">
        <f>'Table 4'!BR$25</f>
        <v>585.70178248498928</v>
      </c>
      <c r="BS30" s="329">
        <f>'Table 4'!BS$25</f>
        <v>623.69732203767592</v>
      </c>
      <c r="BT30" s="329">
        <f>'Table 4'!BT$25</f>
        <v>647.83632265719939</v>
      </c>
      <c r="BU30" s="329">
        <f>'Table 4'!BU$25</f>
        <v>753.24031743211071</v>
      </c>
      <c r="BV30" s="329">
        <f>'Table 4'!BV$25</f>
        <v>912.20248508472514</v>
      </c>
      <c r="BW30" s="329">
        <f>'Table 4'!BW$25</f>
        <v>637.83416075420985</v>
      </c>
      <c r="BX30" s="329">
        <f>'Table 4'!BX$25</f>
        <v>501.04570704273425</v>
      </c>
      <c r="BY30" s="329">
        <f>'Table 4'!BY$25</f>
        <v>400.94507953196819</v>
      </c>
      <c r="BZ30" s="329">
        <f>'Table 4'!BZ$25</f>
        <v>503.85544557908673</v>
      </c>
      <c r="CA30" s="329">
        <f>'Table 4'!CA$25</f>
        <v>409.84046254801308</v>
      </c>
      <c r="CB30" s="329">
        <f>'Table 4'!CB$25</f>
        <v>136.30332094316702</v>
      </c>
      <c r="CC30" s="329">
        <f>'Table 4'!CC$25</f>
        <v>0.23034356481017504</v>
      </c>
      <c r="CD30" s="329">
        <f>'Table 4'!CD$25</f>
        <v>0.2300975924898262</v>
      </c>
      <c r="CE30" s="329">
        <f>'Table 4'!CE$25</f>
        <v>0.22976932396294059</v>
      </c>
      <c r="CF30" s="330">
        <f>'Table 4'!CF$25</f>
        <v>0.2298924509603345</v>
      </c>
    </row>
    <row r="31" spans="1:84" ht="15.5" x14ac:dyDescent="0.35">
      <c r="A31" s="326"/>
      <c r="B31" s="331" t="s">
        <v>509</v>
      </c>
      <c r="C31" s="328"/>
      <c r="D31" s="329">
        <f>'Table 4'!D$36</f>
        <v>0</v>
      </c>
      <c r="E31" s="329">
        <f>'Table 4'!E$36</f>
        <v>0</v>
      </c>
      <c r="F31" s="329">
        <f>'Table 4'!F$36</f>
        <v>0</v>
      </c>
      <c r="G31" s="329">
        <f>'Table 4'!G$36</f>
        <v>0</v>
      </c>
      <c r="H31" s="329">
        <f>'Table 4'!H$36</f>
        <v>0</v>
      </c>
      <c r="I31" s="329">
        <f>'Table 4'!I$36</f>
        <v>0</v>
      </c>
      <c r="J31" s="329">
        <f>'Table 4'!J$36</f>
        <v>0</v>
      </c>
      <c r="K31" s="329">
        <f>'Table 4'!K$36</f>
        <v>0</v>
      </c>
      <c r="L31" s="329">
        <f>'Table 4'!L$36</f>
        <v>0</v>
      </c>
      <c r="M31" s="329">
        <f>'Table 4'!M$36</f>
        <v>0</v>
      </c>
      <c r="N31" s="329">
        <f>'Table 4'!N$36</f>
        <v>0</v>
      </c>
      <c r="O31" s="329">
        <f>'Table 4'!O$36</f>
        <v>0</v>
      </c>
      <c r="P31" s="329">
        <f>'Table 4'!P$36</f>
        <v>0</v>
      </c>
      <c r="Q31" s="329">
        <f>'Table 4'!Q$36</f>
        <v>0</v>
      </c>
      <c r="R31" s="329">
        <f>'Table 4'!R$36</f>
        <v>0</v>
      </c>
      <c r="S31" s="329">
        <f>'Table 4'!S$36</f>
        <v>0</v>
      </c>
      <c r="T31" s="329">
        <f>'Table 4'!T$36</f>
        <v>0</v>
      </c>
      <c r="U31" s="329">
        <f>'Table 4'!U$36</f>
        <v>0</v>
      </c>
      <c r="V31" s="329">
        <f>'Table 4'!V$36</f>
        <v>0</v>
      </c>
      <c r="W31" s="329">
        <f>'Table 4'!W$36</f>
        <v>0</v>
      </c>
      <c r="X31" s="329">
        <f>'Table 4'!X$36</f>
        <v>0</v>
      </c>
      <c r="Y31" s="329">
        <f>'Table 4'!Y$36</f>
        <v>0</v>
      </c>
      <c r="Z31" s="329">
        <f>'Table 4'!Z$36</f>
        <v>0</v>
      </c>
      <c r="AA31" s="329">
        <f>'Table 4'!AA$36</f>
        <v>0</v>
      </c>
      <c r="AB31" s="329">
        <f>'Table 4'!AB$36</f>
        <v>0</v>
      </c>
      <c r="AC31" s="329">
        <f>'Table 4'!AC$36</f>
        <v>0</v>
      </c>
      <c r="AD31" s="329">
        <f>'Table 4'!AD$36</f>
        <v>0</v>
      </c>
      <c r="AE31" s="329">
        <f>'Table 4'!AE$36</f>
        <v>0</v>
      </c>
      <c r="AF31" s="329">
        <f>'Table 4'!AF$36</f>
        <v>0</v>
      </c>
      <c r="AG31" s="329">
        <f>'Table 4'!AG$36</f>
        <v>0</v>
      </c>
      <c r="AH31" s="329">
        <f>'Table 4'!AH$36</f>
        <v>0</v>
      </c>
      <c r="AI31" s="329">
        <f>'Table 4'!AI$36</f>
        <v>0</v>
      </c>
      <c r="AJ31" s="329">
        <f>'Table 4'!AJ$36</f>
        <v>0</v>
      </c>
      <c r="AK31" s="329">
        <f>'Table 4'!AK$36</f>
        <v>0</v>
      </c>
      <c r="AL31" s="329">
        <f>'Table 4'!AL$36</f>
        <v>0</v>
      </c>
      <c r="AM31" s="329">
        <f>'Table 4'!AM$36</f>
        <v>0</v>
      </c>
      <c r="AN31" s="329">
        <f>'Table 4'!AN$36</f>
        <v>0</v>
      </c>
      <c r="AO31" s="329">
        <f>'Table 4'!AO$36</f>
        <v>0</v>
      </c>
      <c r="AP31" s="329">
        <f>'Table 4'!AP$36</f>
        <v>0</v>
      </c>
      <c r="AQ31" s="329">
        <f>'Table 4'!AQ$36</f>
        <v>0</v>
      </c>
      <c r="AR31" s="329">
        <f>'Table 4'!AR$36</f>
        <v>0</v>
      </c>
      <c r="AS31" s="329">
        <f>'Table 4'!AS$36</f>
        <v>0</v>
      </c>
      <c r="AT31" s="329">
        <f>'Table 4'!AT$36</f>
        <v>0</v>
      </c>
      <c r="AU31" s="329">
        <f>'Table 4'!AU$36</f>
        <v>0</v>
      </c>
      <c r="AV31" s="329">
        <f>'Table 4'!AV$36</f>
        <v>0</v>
      </c>
      <c r="AW31" s="329">
        <f>'Table 4'!AW$36</f>
        <v>0</v>
      </c>
      <c r="AX31" s="329">
        <f>'Table 4'!AX$36</f>
        <v>0</v>
      </c>
      <c r="AY31" s="329">
        <f>'Table 4'!AY$36</f>
        <v>0</v>
      </c>
      <c r="AZ31" s="329">
        <f>'Table 4'!AZ$36</f>
        <v>0</v>
      </c>
      <c r="BA31" s="329">
        <f>'Table 4'!BA$36</f>
        <v>0</v>
      </c>
      <c r="BB31" s="329">
        <f>'Table 4'!BB$36</f>
        <v>0</v>
      </c>
      <c r="BC31" s="329">
        <f>'Table 4'!BC$36</f>
        <v>0</v>
      </c>
      <c r="BD31" s="329">
        <f>'Table 4'!BD$36</f>
        <v>0</v>
      </c>
      <c r="BE31" s="329">
        <f>'Table 4'!BE$36</f>
        <v>0</v>
      </c>
      <c r="BF31" s="329">
        <f>'Table 4'!BF$36</f>
        <v>0</v>
      </c>
      <c r="BG31" s="329">
        <f>'Table 4'!BG$36</f>
        <v>0</v>
      </c>
      <c r="BH31" s="329">
        <f>'Table 4'!BH$36</f>
        <v>0</v>
      </c>
      <c r="BI31" s="329">
        <f>'Table 4'!BI$36</f>
        <v>0</v>
      </c>
      <c r="BJ31" s="329">
        <f>'Table 4'!BJ$36</f>
        <v>0</v>
      </c>
      <c r="BK31" s="329">
        <f>'Table 4'!BK$36</f>
        <v>0</v>
      </c>
      <c r="BL31" s="329">
        <f>'Table 4'!BL$36</f>
        <v>0</v>
      </c>
      <c r="BM31" s="329">
        <f>'Table 4'!BM$36</f>
        <v>0</v>
      </c>
      <c r="BN31" s="329">
        <f>'Table 4'!BN$36</f>
        <v>0</v>
      </c>
      <c r="BO31" s="329">
        <f>'Table 4'!BO$36</f>
        <v>0</v>
      </c>
      <c r="BP31" s="329">
        <f>'Table 4'!BP$36</f>
        <v>0</v>
      </c>
      <c r="BQ31" s="329">
        <f>'Table 4'!BQ$36</f>
        <v>0</v>
      </c>
      <c r="BR31" s="329">
        <f>'Table 4'!BR$36</f>
        <v>0</v>
      </c>
      <c r="BS31" s="329">
        <f>'Table 4'!BS$36</f>
        <v>0</v>
      </c>
      <c r="BT31" s="329">
        <f>'Table 4'!BT$36</f>
        <v>0</v>
      </c>
      <c r="BU31" s="329">
        <f>'Table 4'!BU$36</f>
        <v>0</v>
      </c>
      <c r="BV31" s="329">
        <f>'Table 4'!BV$36</f>
        <v>0</v>
      </c>
      <c r="BW31" s="329">
        <f>'Table 4'!BW$36</f>
        <v>229.49178641030215</v>
      </c>
      <c r="BX31" s="329">
        <f>'Table 4'!BX$36</f>
        <v>403.42348127814699</v>
      </c>
      <c r="BY31" s="329">
        <f>'Table 4'!BY$36</f>
        <v>547.68416970292537</v>
      </c>
      <c r="BZ31" s="329">
        <f>'Table 4'!BZ$36</f>
        <v>692.9841630047008</v>
      </c>
      <c r="CA31" s="329">
        <f>'Table 4'!CA$36</f>
        <v>874.62257733903152</v>
      </c>
      <c r="CB31" s="329">
        <f>'Table 4'!CB$36</f>
        <v>1078.4487864368109</v>
      </c>
      <c r="CC31" s="329">
        <f>'Table 4'!CC$36</f>
        <v>1227.7083855031879</v>
      </c>
      <c r="CD31" s="329">
        <f>'Table 4'!CD$36</f>
        <v>1293.4149303563406</v>
      </c>
      <c r="CE31" s="329">
        <f>'Table 4'!CE$36</f>
        <v>1361.097961848292</v>
      </c>
      <c r="CF31" s="330">
        <f>'Table 4'!CF$36</f>
        <v>1493.3191568236821</v>
      </c>
    </row>
    <row r="32" spans="1:84" ht="27" customHeight="1" x14ac:dyDescent="0.35">
      <c r="A32" s="326"/>
      <c r="B32" s="327" t="s">
        <v>510</v>
      </c>
      <c r="C32" s="328"/>
      <c r="D32" s="329">
        <f>SUM(D33:D34)</f>
        <v>0</v>
      </c>
      <c r="E32" s="329">
        <f t="shared" ref="E32:BP32" si="16">SUM(E33:E34)</f>
        <v>0</v>
      </c>
      <c r="F32" s="329">
        <f t="shared" si="16"/>
        <v>0</v>
      </c>
      <c r="G32" s="329">
        <f t="shared" si="16"/>
        <v>0</v>
      </c>
      <c r="H32" s="329">
        <f t="shared" si="16"/>
        <v>0</v>
      </c>
      <c r="I32" s="329">
        <f t="shared" si="16"/>
        <v>0</v>
      </c>
      <c r="J32" s="329">
        <f t="shared" si="16"/>
        <v>0</v>
      </c>
      <c r="K32" s="329">
        <f t="shared" si="16"/>
        <v>0</v>
      </c>
      <c r="L32" s="329">
        <f t="shared" si="16"/>
        <v>0</v>
      </c>
      <c r="M32" s="329">
        <f t="shared" si="16"/>
        <v>0</v>
      </c>
      <c r="N32" s="329">
        <f t="shared" si="16"/>
        <v>0</v>
      </c>
      <c r="O32" s="329">
        <f t="shared" si="16"/>
        <v>0</v>
      </c>
      <c r="P32" s="329">
        <f t="shared" si="16"/>
        <v>0</v>
      </c>
      <c r="Q32" s="329">
        <f t="shared" si="16"/>
        <v>0</v>
      </c>
      <c r="R32" s="329">
        <f t="shared" si="16"/>
        <v>0</v>
      </c>
      <c r="S32" s="329">
        <f t="shared" si="16"/>
        <v>0</v>
      </c>
      <c r="T32" s="329">
        <f t="shared" si="16"/>
        <v>0</v>
      </c>
      <c r="U32" s="329">
        <f t="shared" si="16"/>
        <v>0</v>
      </c>
      <c r="V32" s="329">
        <f t="shared" si="16"/>
        <v>0</v>
      </c>
      <c r="W32" s="329">
        <f t="shared" si="16"/>
        <v>0</v>
      </c>
      <c r="X32" s="329">
        <f t="shared" si="16"/>
        <v>0</v>
      </c>
      <c r="Y32" s="329">
        <f t="shared" si="16"/>
        <v>0</v>
      </c>
      <c r="Z32" s="329">
        <f t="shared" si="16"/>
        <v>0</v>
      </c>
      <c r="AA32" s="329">
        <f t="shared" si="16"/>
        <v>0</v>
      </c>
      <c r="AB32" s="329">
        <f t="shared" si="16"/>
        <v>0</v>
      </c>
      <c r="AC32" s="329">
        <f t="shared" si="16"/>
        <v>0</v>
      </c>
      <c r="AD32" s="329">
        <f t="shared" si="16"/>
        <v>0</v>
      </c>
      <c r="AE32" s="329">
        <f t="shared" si="16"/>
        <v>0</v>
      </c>
      <c r="AF32" s="329">
        <f t="shared" si="16"/>
        <v>0</v>
      </c>
      <c r="AG32" s="329">
        <f t="shared" si="16"/>
        <v>0</v>
      </c>
      <c r="AH32" s="329">
        <f t="shared" si="16"/>
        <v>51.497172727332845</v>
      </c>
      <c r="AI32" s="329">
        <f t="shared" si="16"/>
        <v>56.414147956273574</v>
      </c>
      <c r="AJ32" s="329">
        <f t="shared" si="16"/>
        <v>72.615417878922116</v>
      </c>
      <c r="AK32" s="329">
        <f t="shared" si="16"/>
        <v>117.78692276529311</v>
      </c>
      <c r="AL32" s="329">
        <f t="shared" si="16"/>
        <v>151.22362386540289</v>
      </c>
      <c r="AM32" s="329">
        <f t="shared" si="16"/>
        <v>178.70507247687672</v>
      </c>
      <c r="AN32" s="329">
        <f t="shared" si="16"/>
        <v>201.80019075346371</v>
      </c>
      <c r="AO32" s="329">
        <f t="shared" si="16"/>
        <v>225.35883833034222</v>
      </c>
      <c r="AP32" s="329">
        <f t="shared" si="16"/>
        <v>242.96586799409306</v>
      </c>
      <c r="AQ32" s="329">
        <f t="shared" si="16"/>
        <v>251.3770479196252</v>
      </c>
      <c r="AR32" s="329">
        <f t="shared" si="16"/>
        <v>219.61099999999999</v>
      </c>
      <c r="AS32" s="329">
        <f t="shared" si="16"/>
        <v>302.30599999999998</v>
      </c>
      <c r="AT32" s="329">
        <f t="shared" si="16"/>
        <v>415.50300000000004</v>
      </c>
      <c r="AU32" s="329">
        <f t="shared" si="16"/>
        <v>549.82100000000003</v>
      </c>
      <c r="AV32" s="329">
        <f t="shared" si="16"/>
        <v>722.96500000000003</v>
      </c>
      <c r="AW32" s="329">
        <f t="shared" si="16"/>
        <v>963.53300000000002</v>
      </c>
      <c r="AX32" s="329">
        <f t="shared" si="16"/>
        <v>1237.7020586775143</v>
      </c>
      <c r="AY32" s="329">
        <f t="shared" si="16"/>
        <v>1440.7675679371928</v>
      </c>
      <c r="AZ32" s="329">
        <f t="shared" si="16"/>
        <v>1632.1173192887268</v>
      </c>
      <c r="BA32" s="329">
        <f t="shared" si="16"/>
        <v>1783.2014949487759</v>
      </c>
      <c r="BB32" s="329">
        <f t="shared" si="16"/>
        <v>1966.2753495570933</v>
      </c>
      <c r="BC32" s="329">
        <f t="shared" si="16"/>
        <v>2143.4684371455282</v>
      </c>
      <c r="BD32" s="329">
        <f t="shared" si="16"/>
        <v>2303.1767229957381</v>
      </c>
      <c r="BE32" s="329">
        <f t="shared" si="16"/>
        <v>2531.7035246192022</v>
      </c>
      <c r="BF32" s="329">
        <f t="shared" si="16"/>
        <v>2999.4614887041653</v>
      </c>
      <c r="BG32" s="329">
        <f t="shared" si="16"/>
        <v>2966.6712049912694</v>
      </c>
      <c r="BH32" s="329">
        <f t="shared" si="16"/>
        <v>3201.5130041258617</v>
      </c>
      <c r="BI32" s="329">
        <f t="shared" si="16"/>
        <v>3472.5465205192463</v>
      </c>
      <c r="BJ32" s="329">
        <f t="shared" si="16"/>
        <v>3760.9241738617989</v>
      </c>
      <c r="BK32" s="329">
        <f t="shared" si="16"/>
        <v>3996.4280011900032</v>
      </c>
      <c r="BL32" s="329">
        <f t="shared" si="16"/>
        <v>4891.7079022417884</v>
      </c>
      <c r="BM32" s="329">
        <f t="shared" si="16"/>
        <v>5587.16694369992</v>
      </c>
      <c r="BN32" s="329">
        <f t="shared" si="16"/>
        <v>5998.1093455519394</v>
      </c>
      <c r="BO32" s="329">
        <f t="shared" si="16"/>
        <v>6471.3592562218046</v>
      </c>
      <c r="BP32" s="329">
        <f t="shared" si="16"/>
        <v>6901.4624032787806</v>
      </c>
      <c r="BQ32" s="329">
        <f t="shared" ref="BQ32:CD32" si="17">SUM(BQ33:BQ34)</f>
        <v>7141.9076247388075</v>
      </c>
      <c r="BR32" s="329">
        <f t="shared" si="17"/>
        <v>7733.6700263693729</v>
      </c>
      <c r="BS32" s="329">
        <f t="shared" si="17"/>
        <v>8132.5337356956888</v>
      </c>
      <c r="BT32" s="329">
        <f t="shared" si="17"/>
        <v>8160.913121062179</v>
      </c>
      <c r="BU32" s="329">
        <f t="shared" si="17"/>
        <v>8155.1111739159687</v>
      </c>
      <c r="BV32" s="329">
        <f t="shared" si="17"/>
        <v>8119.9048112608998</v>
      </c>
      <c r="BW32" s="329">
        <f t="shared" si="17"/>
        <v>8538.3609628565609</v>
      </c>
      <c r="BX32" s="329">
        <f t="shared" si="17"/>
        <v>9074.9592513184471</v>
      </c>
      <c r="BY32" s="329">
        <f t="shared" si="17"/>
        <v>10085.339092049619</v>
      </c>
      <c r="BZ32" s="329">
        <f t="shared" si="17"/>
        <v>10443.320312291829</v>
      </c>
      <c r="CA32" s="329">
        <f t="shared" si="17"/>
        <v>11603.916084597773</v>
      </c>
      <c r="CB32" s="329">
        <f t="shared" si="17"/>
        <v>12310.92680089627</v>
      </c>
      <c r="CC32" s="329">
        <f t="shared" si="17"/>
        <v>12869.825636847771</v>
      </c>
      <c r="CD32" s="329">
        <f t="shared" si="17"/>
        <v>13821.098846078488</v>
      </c>
      <c r="CE32" s="329">
        <f>SUM(CE33:CE34)</f>
        <v>14471.28520548815</v>
      </c>
      <c r="CF32" s="330">
        <f>SUM(CF33:CF34)</f>
        <v>15049.400338710517</v>
      </c>
    </row>
    <row r="33" spans="1:84" ht="15.5" x14ac:dyDescent="0.35">
      <c r="A33" s="326"/>
      <c r="B33" s="331" t="s">
        <v>511</v>
      </c>
      <c r="C33" s="328"/>
      <c r="D33" s="329">
        <f>'Table 4'!D$26</f>
        <v>0</v>
      </c>
      <c r="E33" s="329">
        <f>'Table 4'!E$26</f>
        <v>0</v>
      </c>
      <c r="F33" s="329">
        <f>'Table 4'!F$26</f>
        <v>0</v>
      </c>
      <c r="G33" s="329">
        <f>'Table 4'!G$26</f>
        <v>0</v>
      </c>
      <c r="H33" s="329">
        <f>'Table 4'!H$26</f>
        <v>0</v>
      </c>
      <c r="I33" s="329">
        <f>'Table 4'!I$26</f>
        <v>0</v>
      </c>
      <c r="J33" s="329">
        <f>'Table 4'!J$26</f>
        <v>0</v>
      </c>
      <c r="K33" s="329">
        <f>'Table 4'!K$26</f>
        <v>0</v>
      </c>
      <c r="L33" s="329">
        <f>'Table 4'!L$26</f>
        <v>0</v>
      </c>
      <c r="M33" s="329">
        <f>'Table 4'!M$26</f>
        <v>0</v>
      </c>
      <c r="N33" s="329">
        <f>'Table 4'!N$26</f>
        <v>0</v>
      </c>
      <c r="O33" s="329">
        <f>'Table 4'!O$26</f>
        <v>0</v>
      </c>
      <c r="P33" s="329">
        <f>'Table 4'!P$26</f>
        <v>0</v>
      </c>
      <c r="Q33" s="329">
        <f>'Table 4'!Q$26</f>
        <v>0</v>
      </c>
      <c r="R33" s="329">
        <f>'Table 4'!R$26</f>
        <v>0</v>
      </c>
      <c r="S33" s="329">
        <f>'Table 4'!S$26</f>
        <v>0</v>
      </c>
      <c r="T33" s="329">
        <f>'Table 4'!T$26</f>
        <v>0</v>
      </c>
      <c r="U33" s="329">
        <f>'Table 4'!U$26</f>
        <v>0</v>
      </c>
      <c r="V33" s="329">
        <f>'Table 4'!V$26</f>
        <v>0</v>
      </c>
      <c r="W33" s="329">
        <f>'Table 4'!W$26</f>
        <v>0</v>
      </c>
      <c r="X33" s="329">
        <f>'Table 4'!X$26</f>
        <v>0</v>
      </c>
      <c r="Y33" s="329">
        <f>'Table 4'!Y$26</f>
        <v>0</v>
      </c>
      <c r="Z33" s="329">
        <f>'Table 4'!Z$26</f>
        <v>0</v>
      </c>
      <c r="AA33" s="329">
        <f>'Table 4'!AA$26</f>
        <v>0</v>
      </c>
      <c r="AB33" s="329">
        <f>'Table 4'!AB$26</f>
        <v>0</v>
      </c>
      <c r="AC33" s="329">
        <f>'Table 4'!AC$26</f>
        <v>0</v>
      </c>
      <c r="AD33" s="329">
        <f>'Table 4'!AD$26</f>
        <v>0</v>
      </c>
      <c r="AE33" s="329">
        <f>'Table 4'!AE$26</f>
        <v>0</v>
      </c>
      <c r="AF33" s="329">
        <f>'Table 4'!AF$26</f>
        <v>0</v>
      </c>
      <c r="AG33" s="329">
        <f>'Table 4'!AG$26</f>
        <v>0</v>
      </c>
      <c r="AH33" s="329">
        <f>'Table 4'!AH$26</f>
        <v>51.497172727332845</v>
      </c>
      <c r="AI33" s="329">
        <f>'Table 4'!AI$26</f>
        <v>56.414147956273574</v>
      </c>
      <c r="AJ33" s="329">
        <f>'Table 4'!AJ$26</f>
        <v>72.615417878922116</v>
      </c>
      <c r="AK33" s="329">
        <f>'Table 4'!AK$26</f>
        <v>117.78692276529311</v>
      </c>
      <c r="AL33" s="329">
        <f>'Table 4'!AL$26</f>
        <v>151.22362386540289</v>
      </c>
      <c r="AM33" s="329">
        <f>'Table 4'!AM$26</f>
        <v>178.70507247687672</v>
      </c>
      <c r="AN33" s="329">
        <f>'Table 4'!AN$26</f>
        <v>201.80019075346371</v>
      </c>
      <c r="AO33" s="329">
        <f>'Table 4'!AO$26</f>
        <v>225.35883833034222</v>
      </c>
      <c r="AP33" s="329">
        <f>'Table 4'!AP$26</f>
        <v>242.96586799409306</v>
      </c>
      <c r="AQ33" s="329">
        <f>'Table 4'!AQ$26</f>
        <v>251.3770479196252</v>
      </c>
      <c r="AR33" s="329">
        <f>'Table 4'!AR$26</f>
        <v>219.61099999999999</v>
      </c>
      <c r="AS33" s="329">
        <f>'Table 4'!AS$26</f>
        <v>302.30599999999998</v>
      </c>
      <c r="AT33" s="329">
        <f>'Table 4'!AT$26</f>
        <v>415.50300000000004</v>
      </c>
      <c r="AU33" s="329">
        <f>'Table 4'!AU$26</f>
        <v>549.82100000000003</v>
      </c>
      <c r="AV33" s="329">
        <f>'Table 4'!AV$26</f>
        <v>722.96500000000003</v>
      </c>
      <c r="AW33" s="329">
        <f>'Table 4'!AW$26</f>
        <v>963.53300000000002</v>
      </c>
      <c r="AX33" s="329">
        <f>'Table 4'!AX$26</f>
        <v>1237.7020586775143</v>
      </c>
      <c r="AY33" s="329">
        <f>'Table 4'!AY$26</f>
        <v>1440.7675679371928</v>
      </c>
      <c r="AZ33" s="329">
        <f>'Table 4'!AZ$26</f>
        <v>1632.1173192887268</v>
      </c>
      <c r="BA33" s="329">
        <f>'Table 4'!BA$26</f>
        <v>1783.2014949487759</v>
      </c>
      <c r="BB33" s="329">
        <f>'Table 4'!BB$26</f>
        <v>1966.2753495570933</v>
      </c>
      <c r="BC33" s="329">
        <f>'Table 4'!BC$26</f>
        <v>2143.4684371455282</v>
      </c>
      <c r="BD33" s="329">
        <f>'Table 4'!BD$26</f>
        <v>2303.1767229957381</v>
      </c>
      <c r="BE33" s="329">
        <f>'Table 4'!BE$26</f>
        <v>2531.7035246192022</v>
      </c>
      <c r="BF33" s="329">
        <f>'Table 4'!BF$26</f>
        <v>2999.4614887041653</v>
      </c>
      <c r="BG33" s="329">
        <f>'Table 4'!BG$26</f>
        <v>2966.6712049912694</v>
      </c>
      <c r="BH33" s="329">
        <f>'Table 4'!BH$26</f>
        <v>3201.5130041258617</v>
      </c>
      <c r="BI33" s="329">
        <f>'Table 4'!BI$26</f>
        <v>3472.5465205192463</v>
      </c>
      <c r="BJ33" s="329">
        <f>'Table 4'!BJ$26</f>
        <v>3760.9241738617989</v>
      </c>
      <c r="BK33" s="329">
        <f>'Table 4'!BK$26</f>
        <v>3996.4280011900032</v>
      </c>
      <c r="BL33" s="329">
        <f>'Table 4'!BL$26</f>
        <v>4891.7079022417884</v>
      </c>
      <c r="BM33" s="329">
        <f>'Table 4'!BM$26</f>
        <v>5587.16694369992</v>
      </c>
      <c r="BN33" s="329">
        <f>'Table 4'!BN$26</f>
        <v>5998.1093455519394</v>
      </c>
      <c r="BO33" s="329">
        <f>'Table 4'!BO$26</f>
        <v>6471.3592562218046</v>
      </c>
      <c r="BP33" s="329">
        <f>'Table 4'!BP$26</f>
        <v>6901.4624032787806</v>
      </c>
      <c r="BQ33" s="329">
        <f>'Table 4'!BQ$26</f>
        <v>7141.9076247388075</v>
      </c>
      <c r="BR33" s="329">
        <f>'Table 4'!BR$26</f>
        <v>7733.6700263693729</v>
      </c>
      <c r="BS33" s="329">
        <f>'Table 4'!BS$26</f>
        <v>8132.5337356956888</v>
      </c>
      <c r="BT33" s="329">
        <f>'Table 4'!BT$26</f>
        <v>8108.0490092891159</v>
      </c>
      <c r="BU33" s="329">
        <f>'Table 4'!BU$26</f>
        <v>7918.391130132075</v>
      </c>
      <c r="BV33" s="329">
        <f>'Table 4'!BV$26</f>
        <v>7516.1284248974798</v>
      </c>
      <c r="BW33" s="329">
        <f>'Table 4'!BW$26</f>
        <v>6860.5919873947169</v>
      </c>
      <c r="BX33" s="329">
        <f>'Table 4'!BX$26</f>
        <v>6632.3136667107028</v>
      </c>
      <c r="BY33" s="329">
        <f>'Table 4'!BY$26</f>
        <v>6246.9974535818019</v>
      </c>
      <c r="BZ33" s="329">
        <f>'Table 4'!BZ$26</f>
        <v>6096.1118194482306</v>
      </c>
      <c r="CA33" s="329">
        <f>'Table 4'!CA$26</f>
        <v>6046.0465756447729</v>
      </c>
      <c r="CB33" s="329">
        <f>'Table 4'!CB$26</f>
        <v>5206.6377269579762</v>
      </c>
      <c r="CC33" s="329">
        <f>'Table 4'!CC$26</f>
        <v>4463.0456858601283</v>
      </c>
      <c r="CD33" s="329">
        <f>'Table 4'!CD$26</f>
        <v>4519.5634992156793</v>
      </c>
      <c r="CE33" s="329">
        <f>'Table 4'!CE$26</f>
        <v>4277.1440172370458</v>
      </c>
      <c r="CF33" s="330">
        <f>'Table 4'!CF$26</f>
        <v>3320.1751177313909</v>
      </c>
    </row>
    <row r="34" spans="1:84" ht="15.5" x14ac:dyDescent="0.35">
      <c r="A34" s="326"/>
      <c r="B34" s="331" t="s">
        <v>512</v>
      </c>
      <c r="C34" s="334" t="s">
        <v>506</v>
      </c>
      <c r="D34" s="329">
        <f>'Table 4'!D$35</f>
        <v>0</v>
      </c>
      <c r="E34" s="329">
        <f>'Table 4'!E$35</f>
        <v>0</v>
      </c>
      <c r="F34" s="329">
        <f>'Table 4'!F$35</f>
        <v>0</v>
      </c>
      <c r="G34" s="329">
        <f>'Table 4'!G$35</f>
        <v>0</v>
      </c>
      <c r="H34" s="329">
        <f>'Table 4'!H$35</f>
        <v>0</v>
      </c>
      <c r="I34" s="329">
        <f>'Table 4'!I$35</f>
        <v>0</v>
      </c>
      <c r="J34" s="329">
        <f>'Table 4'!J$35</f>
        <v>0</v>
      </c>
      <c r="K34" s="329">
        <f>'Table 4'!K$35</f>
        <v>0</v>
      </c>
      <c r="L34" s="329">
        <f>'Table 4'!L$35</f>
        <v>0</v>
      </c>
      <c r="M34" s="329">
        <f>'Table 4'!M$35</f>
        <v>0</v>
      </c>
      <c r="N34" s="329">
        <f>'Table 4'!N$35</f>
        <v>0</v>
      </c>
      <c r="O34" s="329">
        <f>'Table 4'!O$35</f>
        <v>0</v>
      </c>
      <c r="P34" s="329">
        <f>'Table 4'!P$35</f>
        <v>0</v>
      </c>
      <c r="Q34" s="329">
        <f>'Table 4'!Q$35</f>
        <v>0</v>
      </c>
      <c r="R34" s="329">
        <f>'Table 4'!R$35</f>
        <v>0</v>
      </c>
      <c r="S34" s="329">
        <f>'Table 4'!S$35</f>
        <v>0</v>
      </c>
      <c r="T34" s="329">
        <f>'Table 4'!T$35</f>
        <v>0</v>
      </c>
      <c r="U34" s="329">
        <f>'Table 4'!U$35</f>
        <v>0</v>
      </c>
      <c r="V34" s="329">
        <f>'Table 4'!V$35</f>
        <v>0</v>
      </c>
      <c r="W34" s="329">
        <f>'Table 4'!W$35</f>
        <v>0</v>
      </c>
      <c r="X34" s="329">
        <f>'Table 4'!X$35</f>
        <v>0</v>
      </c>
      <c r="Y34" s="329">
        <f>'Table 4'!Y$35</f>
        <v>0</v>
      </c>
      <c r="Z34" s="329">
        <f>'Table 4'!Z$35</f>
        <v>0</v>
      </c>
      <c r="AA34" s="329">
        <f>'Table 4'!AA$35</f>
        <v>0</v>
      </c>
      <c r="AB34" s="329">
        <f>'Table 4'!AB$35</f>
        <v>0</v>
      </c>
      <c r="AC34" s="329">
        <f>'Table 4'!AC$35</f>
        <v>0</v>
      </c>
      <c r="AD34" s="329">
        <f>'Table 4'!AD$35</f>
        <v>0</v>
      </c>
      <c r="AE34" s="329">
        <f>'Table 4'!AE$35</f>
        <v>0</v>
      </c>
      <c r="AF34" s="329">
        <f>'Table 4'!AF$35</f>
        <v>0</v>
      </c>
      <c r="AG34" s="329">
        <f>'Table 4'!AG$35</f>
        <v>0</v>
      </c>
      <c r="AH34" s="329">
        <f>'Table 4'!AH$35</f>
        <v>0</v>
      </c>
      <c r="AI34" s="329">
        <f>'Table 4'!AI$35</f>
        <v>0</v>
      </c>
      <c r="AJ34" s="329">
        <f>'Table 4'!AJ$35</f>
        <v>0</v>
      </c>
      <c r="AK34" s="329">
        <f>'Table 4'!AK$35</f>
        <v>0</v>
      </c>
      <c r="AL34" s="329">
        <f>'Table 4'!AL$35</f>
        <v>0</v>
      </c>
      <c r="AM34" s="329">
        <f>'Table 4'!AM$35</f>
        <v>0</v>
      </c>
      <c r="AN34" s="329">
        <f>'Table 4'!AN$35</f>
        <v>0</v>
      </c>
      <c r="AO34" s="329">
        <f>'Table 4'!AO$35</f>
        <v>0</v>
      </c>
      <c r="AP34" s="329">
        <f>'Table 4'!AP$35</f>
        <v>0</v>
      </c>
      <c r="AQ34" s="329">
        <f>'Table 4'!AQ$35</f>
        <v>0</v>
      </c>
      <c r="AR34" s="329">
        <f>'Table 4'!AR$35</f>
        <v>0</v>
      </c>
      <c r="AS34" s="329">
        <f>'Table 4'!AS$35</f>
        <v>0</v>
      </c>
      <c r="AT34" s="329">
        <f>'Table 4'!AT$35</f>
        <v>0</v>
      </c>
      <c r="AU34" s="329">
        <f>'Table 4'!AU$35</f>
        <v>0</v>
      </c>
      <c r="AV34" s="329">
        <f>'Table 4'!AV$35</f>
        <v>0</v>
      </c>
      <c r="AW34" s="329">
        <f>'Table 4'!AW$35</f>
        <v>0</v>
      </c>
      <c r="AX34" s="329">
        <f>'Table 4'!AX$35</f>
        <v>0</v>
      </c>
      <c r="AY34" s="329">
        <f>'Table 4'!AY$35</f>
        <v>0</v>
      </c>
      <c r="AZ34" s="329">
        <f>'Table 4'!AZ$35</f>
        <v>0</v>
      </c>
      <c r="BA34" s="329">
        <f>'Table 4'!BA$35</f>
        <v>0</v>
      </c>
      <c r="BB34" s="329">
        <f>'Table 4'!BB$35</f>
        <v>0</v>
      </c>
      <c r="BC34" s="329">
        <f>'Table 4'!BC$35</f>
        <v>0</v>
      </c>
      <c r="BD34" s="329">
        <f>'Table 4'!BD$35</f>
        <v>0</v>
      </c>
      <c r="BE34" s="329">
        <f>'Table 4'!BE$35</f>
        <v>0</v>
      </c>
      <c r="BF34" s="329">
        <f>'Table 4'!BF$35</f>
        <v>0</v>
      </c>
      <c r="BG34" s="329">
        <f>'Table 4'!BG$35</f>
        <v>0</v>
      </c>
      <c r="BH34" s="329">
        <f>'Table 4'!BH$35</f>
        <v>0</v>
      </c>
      <c r="BI34" s="329">
        <f>'Table 4'!BI$35</f>
        <v>0</v>
      </c>
      <c r="BJ34" s="329">
        <f>'Table 4'!BJ$35</f>
        <v>0</v>
      </c>
      <c r="BK34" s="329">
        <f>'Table 4'!BK$35</f>
        <v>0</v>
      </c>
      <c r="BL34" s="329">
        <f>'Table 4'!BL$35</f>
        <v>0</v>
      </c>
      <c r="BM34" s="329">
        <f>'Table 4'!BM$35</f>
        <v>0</v>
      </c>
      <c r="BN34" s="329">
        <f>'Table 4'!BN$35</f>
        <v>0</v>
      </c>
      <c r="BO34" s="329">
        <f>'Table 4'!BO$35</f>
        <v>0</v>
      </c>
      <c r="BP34" s="329">
        <f>'Table 4'!BP$35</f>
        <v>0</v>
      </c>
      <c r="BQ34" s="329">
        <f>'Table 4'!BQ$35</f>
        <v>0</v>
      </c>
      <c r="BR34" s="329">
        <f>'Table 4'!BR$35</f>
        <v>0</v>
      </c>
      <c r="BS34" s="329">
        <f>'Table 4'!BS$35</f>
        <v>0</v>
      </c>
      <c r="BT34" s="329">
        <f>'Table 4'!BT$35</f>
        <v>52.864111773063229</v>
      </c>
      <c r="BU34" s="329">
        <f>'Table 4'!BU$35</f>
        <v>236.72004378389357</v>
      </c>
      <c r="BV34" s="329">
        <f>'Table 4'!BV$35</f>
        <v>603.77638636341965</v>
      </c>
      <c r="BW34" s="329">
        <f>'Table 4'!BW$35</f>
        <v>1677.7689754618443</v>
      </c>
      <c r="BX34" s="329">
        <f>'Table 4'!BX$35</f>
        <v>2442.6455846077447</v>
      </c>
      <c r="BY34" s="329">
        <f>'Table 4'!BY$35</f>
        <v>3838.3416384678167</v>
      </c>
      <c r="BZ34" s="329">
        <f>'Table 4'!BZ$35</f>
        <v>4347.2084928435988</v>
      </c>
      <c r="CA34" s="329">
        <f>'Table 4'!CA$35</f>
        <v>5557.8695089530001</v>
      </c>
      <c r="CB34" s="329">
        <f>'Table 4'!CB$35</f>
        <v>7104.2890739382938</v>
      </c>
      <c r="CC34" s="329">
        <f>'Table 4'!CC$35</f>
        <v>8406.7799509876422</v>
      </c>
      <c r="CD34" s="329">
        <f>'Table 4'!CD$35</f>
        <v>9301.5353468628091</v>
      </c>
      <c r="CE34" s="329">
        <f>'Table 4'!CE$35</f>
        <v>10194.141188251104</v>
      </c>
      <c r="CF34" s="330">
        <f>'Table 4'!CF$35</f>
        <v>11729.225220979126</v>
      </c>
    </row>
    <row r="35" spans="1:84" ht="27" customHeight="1" x14ac:dyDescent="0.35">
      <c r="A35" s="326"/>
      <c r="B35" s="335" t="s">
        <v>513</v>
      </c>
      <c r="C35" s="328"/>
      <c r="D35" s="329">
        <f>D16+D11</f>
        <v>0</v>
      </c>
      <c r="E35" s="329">
        <f t="shared" ref="E35:BP35" si="18">E16+E11</f>
        <v>0</v>
      </c>
      <c r="F35" s="329">
        <f t="shared" si="18"/>
        <v>0</v>
      </c>
      <c r="G35" s="329">
        <f t="shared" si="18"/>
        <v>0</v>
      </c>
      <c r="H35" s="329">
        <f t="shared" si="18"/>
        <v>0</v>
      </c>
      <c r="I35" s="329">
        <f t="shared" si="18"/>
        <v>0</v>
      </c>
      <c r="J35" s="329">
        <f t="shared" si="18"/>
        <v>0</v>
      </c>
      <c r="K35" s="329">
        <f t="shared" si="18"/>
        <v>0</v>
      </c>
      <c r="L35" s="329">
        <f t="shared" si="18"/>
        <v>0</v>
      </c>
      <c r="M35" s="329">
        <f t="shared" si="18"/>
        <v>0</v>
      </c>
      <c r="N35" s="329">
        <f t="shared" si="18"/>
        <v>0</v>
      </c>
      <c r="O35" s="329">
        <f t="shared" si="18"/>
        <v>0</v>
      </c>
      <c r="P35" s="329">
        <f t="shared" si="18"/>
        <v>0</v>
      </c>
      <c r="Q35" s="329">
        <f t="shared" si="18"/>
        <v>0</v>
      </c>
      <c r="R35" s="329">
        <f t="shared" si="18"/>
        <v>0</v>
      </c>
      <c r="S35" s="329">
        <f t="shared" si="18"/>
        <v>0</v>
      </c>
      <c r="T35" s="329">
        <f t="shared" si="18"/>
        <v>0</v>
      </c>
      <c r="U35" s="329">
        <f t="shared" si="18"/>
        <v>0</v>
      </c>
      <c r="V35" s="329">
        <f t="shared" si="18"/>
        <v>0</v>
      </c>
      <c r="W35" s="329">
        <f t="shared" si="18"/>
        <v>0</v>
      </c>
      <c r="X35" s="329">
        <f t="shared" si="18"/>
        <v>0</v>
      </c>
      <c r="Y35" s="329">
        <f t="shared" si="18"/>
        <v>0</v>
      </c>
      <c r="Z35" s="329">
        <f t="shared" si="18"/>
        <v>0</v>
      </c>
      <c r="AA35" s="329">
        <f t="shared" si="18"/>
        <v>0</v>
      </c>
      <c r="AB35" s="329">
        <f t="shared" si="18"/>
        <v>0</v>
      </c>
      <c r="AC35" s="329">
        <f t="shared" si="18"/>
        <v>0</v>
      </c>
      <c r="AD35" s="329">
        <f t="shared" si="18"/>
        <v>0</v>
      </c>
      <c r="AE35" s="329">
        <f t="shared" si="18"/>
        <v>0</v>
      </c>
      <c r="AF35" s="329">
        <f t="shared" si="18"/>
        <v>7.3822378353269071</v>
      </c>
      <c r="AG35" s="329">
        <f t="shared" si="18"/>
        <v>15.771070385661062</v>
      </c>
      <c r="AH35" s="329">
        <f t="shared" si="18"/>
        <v>1690.3308769340072</v>
      </c>
      <c r="AI35" s="329">
        <f t="shared" si="18"/>
        <v>1848.5726126252614</v>
      </c>
      <c r="AJ35" s="329">
        <f t="shared" si="18"/>
        <v>2068.2982762681795</v>
      </c>
      <c r="AK35" s="329">
        <f t="shared" si="18"/>
        <v>2371.7390993096665</v>
      </c>
      <c r="AL35" s="329">
        <f t="shared" si="18"/>
        <v>2573.0651737308012</v>
      </c>
      <c r="AM35" s="329">
        <f t="shared" si="18"/>
        <v>2648.3635230133664</v>
      </c>
      <c r="AN35" s="329">
        <f t="shared" si="18"/>
        <v>3019.6868233915284</v>
      </c>
      <c r="AO35" s="329">
        <f t="shared" si="18"/>
        <v>3312.6508911545297</v>
      </c>
      <c r="AP35" s="329">
        <f t="shared" si="18"/>
        <v>3636.7983750467838</v>
      </c>
      <c r="AQ35" s="329">
        <f t="shared" si="18"/>
        <v>3961.0598903573919</v>
      </c>
      <c r="AR35" s="329">
        <f t="shared" si="18"/>
        <v>4482.699847357535</v>
      </c>
      <c r="AS35" s="329">
        <f t="shared" si="18"/>
        <v>5030.9786513894587</v>
      </c>
      <c r="AT35" s="329">
        <f t="shared" si="18"/>
        <v>5786.514367342872</v>
      </c>
      <c r="AU35" s="329">
        <f t="shared" si="18"/>
        <v>7192.3746029836575</v>
      </c>
      <c r="AV35" s="329">
        <f t="shared" si="18"/>
        <v>8985.2988078646267</v>
      </c>
      <c r="AW35" s="329">
        <f t="shared" si="18"/>
        <v>10627.522438410071</v>
      </c>
      <c r="AX35" s="329">
        <f t="shared" si="18"/>
        <v>11862.566998213688</v>
      </c>
      <c r="AY35" s="329">
        <f t="shared" si="18"/>
        <v>13800.298933502874</v>
      </c>
      <c r="AZ35" s="329">
        <f t="shared" si="18"/>
        <v>14427.883392050062</v>
      </c>
      <c r="BA35" s="329">
        <f t="shared" si="18"/>
        <v>14634.422830499556</v>
      </c>
      <c r="BB35" s="329">
        <f t="shared" si="18"/>
        <v>14766.127767056852</v>
      </c>
      <c r="BC35" s="329">
        <f t="shared" si="18"/>
        <v>14606.948149797892</v>
      </c>
      <c r="BD35" s="329">
        <f t="shared" si="18"/>
        <v>14961.530800400422</v>
      </c>
      <c r="BE35" s="329">
        <f t="shared" si="18"/>
        <v>15491.449960154281</v>
      </c>
      <c r="BF35" s="329">
        <f t="shared" si="18"/>
        <v>15563.161588594316</v>
      </c>
      <c r="BG35" s="329">
        <f t="shared" si="18"/>
        <v>15961.270951923729</v>
      </c>
      <c r="BH35" s="329">
        <f t="shared" si="18"/>
        <v>15944.429431344131</v>
      </c>
      <c r="BI35" s="329">
        <f t="shared" si="18"/>
        <v>16150.139607050696</v>
      </c>
      <c r="BJ35" s="329">
        <f t="shared" si="18"/>
        <v>16467.050155148798</v>
      </c>
      <c r="BK35" s="329">
        <f t="shared" si="18"/>
        <v>17403.317130333329</v>
      </c>
      <c r="BL35" s="329">
        <f t="shared" si="18"/>
        <v>17836.264300061834</v>
      </c>
      <c r="BM35" s="329">
        <f t="shared" si="18"/>
        <v>19058.848007043314</v>
      </c>
      <c r="BN35" s="329">
        <f t="shared" si="18"/>
        <v>19597.195623710209</v>
      </c>
      <c r="BO35" s="329">
        <f t="shared" si="18"/>
        <v>20142.807423229598</v>
      </c>
      <c r="BP35" s="329">
        <f t="shared" si="18"/>
        <v>20691.737630440137</v>
      </c>
      <c r="BQ35" s="329">
        <f t="shared" ref="BQ35:CC35" si="19">BQ16+BQ11</f>
        <v>21008.974232924593</v>
      </c>
      <c r="BR35" s="329">
        <f t="shared" si="19"/>
        <v>22650.410442240624</v>
      </c>
      <c r="BS35" s="329">
        <f t="shared" si="19"/>
        <v>24443.468610374504</v>
      </c>
      <c r="BT35" s="329">
        <f t="shared" si="19"/>
        <v>25153.400298890541</v>
      </c>
      <c r="BU35" s="329">
        <f t="shared" si="19"/>
        <v>27126.588233063299</v>
      </c>
      <c r="BV35" s="329">
        <f t="shared" si="19"/>
        <v>28230.889914168489</v>
      </c>
      <c r="BW35" s="329">
        <f t="shared" si="19"/>
        <v>29653.157806543102</v>
      </c>
      <c r="BX35" s="329">
        <f t="shared" si="19"/>
        <v>32027.281451325987</v>
      </c>
      <c r="BY35" s="329">
        <f t="shared" si="19"/>
        <v>34668.041425333962</v>
      </c>
      <c r="BZ35" s="329">
        <f t="shared" si="19"/>
        <v>37751.185919892334</v>
      </c>
      <c r="CA35" s="329">
        <f t="shared" si="19"/>
        <v>44837.842309051674</v>
      </c>
      <c r="CB35" s="329">
        <f t="shared" si="19"/>
        <v>51048.425593339183</v>
      </c>
      <c r="CC35" s="329">
        <f t="shared" si="19"/>
        <v>54069.041508721028</v>
      </c>
      <c r="CD35" s="329">
        <f>CD16+CD11</f>
        <v>57009.105736808</v>
      </c>
      <c r="CE35" s="329">
        <f>CE16+CE11</f>
        <v>60496.194654228268</v>
      </c>
      <c r="CF35" s="330">
        <f>CF16+CF11</f>
        <v>63437.029691622578</v>
      </c>
    </row>
    <row r="36" spans="1:84" s="325" customFormat="1" ht="27" customHeight="1" x14ac:dyDescent="0.35">
      <c r="A36" s="319"/>
      <c r="B36" s="324" t="s">
        <v>450</v>
      </c>
      <c r="C36" s="320"/>
      <c r="D36" s="322">
        <f>D37+D42+D46+D51</f>
        <v>0</v>
      </c>
      <c r="E36" s="322">
        <f t="shared" ref="E36:BP36" si="20">E37+E42+E46+E51</f>
        <v>0</v>
      </c>
      <c r="F36" s="322">
        <f t="shared" si="20"/>
        <v>0</v>
      </c>
      <c r="G36" s="322">
        <f t="shared" si="20"/>
        <v>0</v>
      </c>
      <c r="H36" s="322">
        <f t="shared" si="20"/>
        <v>0</v>
      </c>
      <c r="I36" s="322">
        <f t="shared" si="20"/>
        <v>0</v>
      </c>
      <c r="J36" s="322">
        <f t="shared" si="20"/>
        <v>0</v>
      </c>
      <c r="K36" s="322">
        <f t="shared" si="20"/>
        <v>0</v>
      </c>
      <c r="L36" s="322">
        <f t="shared" si="20"/>
        <v>0</v>
      </c>
      <c r="M36" s="322">
        <f t="shared" si="20"/>
        <v>0</v>
      </c>
      <c r="N36" s="322">
        <f t="shared" si="20"/>
        <v>0</v>
      </c>
      <c r="O36" s="322">
        <f t="shared" si="20"/>
        <v>0</v>
      </c>
      <c r="P36" s="322">
        <f t="shared" si="20"/>
        <v>0</v>
      </c>
      <c r="Q36" s="322">
        <f t="shared" si="20"/>
        <v>0</v>
      </c>
      <c r="R36" s="322">
        <f t="shared" si="20"/>
        <v>0</v>
      </c>
      <c r="S36" s="322">
        <f t="shared" si="20"/>
        <v>0</v>
      </c>
      <c r="T36" s="322">
        <f t="shared" si="20"/>
        <v>0</v>
      </c>
      <c r="U36" s="322">
        <f t="shared" si="20"/>
        <v>0</v>
      </c>
      <c r="V36" s="322">
        <f t="shared" si="20"/>
        <v>0</v>
      </c>
      <c r="W36" s="322">
        <f t="shared" si="20"/>
        <v>0</v>
      </c>
      <c r="X36" s="322">
        <f t="shared" si="20"/>
        <v>0</v>
      </c>
      <c r="Y36" s="322">
        <f t="shared" si="20"/>
        <v>0</v>
      </c>
      <c r="Z36" s="322">
        <f t="shared" si="20"/>
        <v>0</v>
      </c>
      <c r="AA36" s="322">
        <f t="shared" si="20"/>
        <v>0</v>
      </c>
      <c r="AB36" s="322">
        <f t="shared" si="20"/>
        <v>0</v>
      </c>
      <c r="AC36" s="322">
        <f t="shared" si="20"/>
        <v>18.1796875</v>
      </c>
      <c r="AD36" s="322">
        <f t="shared" si="20"/>
        <v>31.19737611168345</v>
      </c>
      <c r="AE36" s="322">
        <f t="shared" si="20"/>
        <v>49.276852855594228</v>
      </c>
      <c r="AF36" s="322">
        <f t="shared" si="20"/>
        <v>66.046537152148517</v>
      </c>
      <c r="AG36" s="322">
        <f t="shared" si="20"/>
        <v>88.839765240708175</v>
      </c>
      <c r="AH36" s="322">
        <f t="shared" si="20"/>
        <v>258.11413250068358</v>
      </c>
      <c r="AI36" s="322">
        <f t="shared" si="20"/>
        <v>305.7873946256878</v>
      </c>
      <c r="AJ36" s="322">
        <f t="shared" si="20"/>
        <v>388.84742571798841</v>
      </c>
      <c r="AK36" s="322">
        <f t="shared" si="20"/>
        <v>482.66435420183143</v>
      </c>
      <c r="AL36" s="322">
        <f t="shared" si="20"/>
        <v>593.93759217154206</v>
      </c>
      <c r="AM36" s="322">
        <f t="shared" si="20"/>
        <v>710.47983839481799</v>
      </c>
      <c r="AN36" s="322">
        <f t="shared" si="20"/>
        <v>829.39313104256257</v>
      </c>
      <c r="AO36" s="322">
        <f t="shared" si="20"/>
        <v>993.53064962539042</v>
      </c>
      <c r="AP36" s="322">
        <f t="shared" si="20"/>
        <v>1211.2694385134364</v>
      </c>
      <c r="AQ36" s="322">
        <f t="shared" si="20"/>
        <v>1415.0480493004588</v>
      </c>
      <c r="AR36" s="322">
        <f t="shared" si="20"/>
        <v>1631.8074410566494</v>
      </c>
      <c r="AS36" s="322">
        <f t="shared" si="20"/>
        <v>1914.6843034256733</v>
      </c>
      <c r="AT36" s="322">
        <f t="shared" si="20"/>
        <v>2304.3560397957795</v>
      </c>
      <c r="AU36" s="322">
        <f t="shared" si="20"/>
        <v>2877.976333408672</v>
      </c>
      <c r="AV36" s="322">
        <f t="shared" si="20"/>
        <v>3518.9052789337861</v>
      </c>
      <c r="AW36" s="322">
        <f t="shared" si="20"/>
        <v>4088.8251420278812</v>
      </c>
      <c r="AX36" s="322">
        <f t="shared" si="20"/>
        <v>4454.0453902961845</v>
      </c>
      <c r="AY36" s="322">
        <f t="shared" si="20"/>
        <v>3686.8242456152539</v>
      </c>
      <c r="AZ36" s="322">
        <f t="shared" si="20"/>
        <v>4036.0962567005113</v>
      </c>
      <c r="BA36" s="322">
        <f t="shared" si="20"/>
        <v>4358.3338667151984</v>
      </c>
      <c r="BB36" s="322">
        <f t="shared" si="20"/>
        <v>4688.5010123243246</v>
      </c>
      <c r="BC36" s="322">
        <f t="shared" si="20"/>
        <v>4988.7399468664707</v>
      </c>
      <c r="BD36" s="322">
        <f t="shared" si="20"/>
        <v>5336.818108979679</v>
      </c>
      <c r="BE36" s="322">
        <f t="shared" si="20"/>
        <v>5722.9334806594406</v>
      </c>
      <c r="BF36" s="322">
        <f t="shared" si="20"/>
        <v>5985.9913311368155</v>
      </c>
      <c r="BG36" s="322">
        <f t="shared" si="20"/>
        <v>6391.7915029383157</v>
      </c>
      <c r="BH36" s="322">
        <f t="shared" si="20"/>
        <v>6795.8890890000011</v>
      </c>
      <c r="BI36" s="322">
        <f t="shared" si="20"/>
        <v>7268.097426729295</v>
      </c>
      <c r="BJ36" s="322">
        <f t="shared" si="20"/>
        <v>7750.1406047910614</v>
      </c>
      <c r="BK36" s="322">
        <f t="shared" si="20"/>
        <v>8447.7768242060702</v>
      </c>
      <c r="BL36" s="322">
        <f t="shared" si="20"/>
        <v>9078.1133054892762</v>
      </c>
      <c r="BM36" s="322">
        <f t="shared" si="20"/>
        <v>9856.7322730734413</v>
      </c>
      <c r="BN36" s="322">
        <f t="shared" si="20"/>
        <v>10176.035963456925</v>
      </c>
      <c r="BO36" s="322">
        <f t="shared" si="20"/>
        <v>10443.52698347598</v>
      </c>
      <c r="BP36" s="322">
        <f t="shared" si="20"/>
        <v>10867.65476407867</v>
      </c>
      <c r="BQ36" s="322">
        <f t="shared" ref="BQ36:CC36" si="21">BQ37+BQ42+BQ46+BQ51</f>
        <v>10917.525163220158</v>
      </c>
      <c r="BR36" s="322">
        <f t="shared" si="21"/>
        <v>11365.515359143083</v>
      </c>
      <c r="BS36" s="322">
        <f t="shared" si="21"/>
        <v>11185.957026493259</v>
      </c>
      <c r="BT36" s="322">
        <f t="shared" si="21"/>
        <v>11139.584255356123</v>
      </c>
      <c r="BU36" s="322">
        <f t="shared" si="21"/>
        <v>11016.31278046763</v>
      </c>
      <c r="BV36" s="322">
        <f t="shared" si="21"/>
        <v>11036.561989500935</v>
      </c>
      <c r="BW36" s="322">
        <f t="shared" si="21"/>
        <v>11635.629298782616</v>
      </c>
      <c r="BX36" s="322">
        <f t="shared" si="21"/>
        <v>10509.609819644178</v>
      </c>
      <c r="BY36" s="322">
        <f t="shared" si="21"/>
        <v>10574.269596248576</v>
      </c>
      <c r="BZ36" s="322">
        <f t="shared" si="21"/>
        <v>11264.104816269271</v>
      </c>
      <c r="CA36" s="322">
        <f t="shared" si="21"/>
        <v>13079.563546306377</v>
      </c>
      <c r="CB36" s="322">
        <f t="shared" si="21"/>
        <v>14672.297311324017</v>
      </c>
      <c r="CC36" s="322">
        <f t="shared" si="21"/>
        <v>15373.865345848611</v>
      </c>
      <c r="CD36" s="322">
        <f>CD37+CD42+CD46+CD51</f>
        <v>15874.575179790392</v>
      </c>
      <c r="CE36" s="322">
        <f>CE37+CE42+CE46+CE51</f>
        <v>16001.290074798922</v>
      </c>
      <c r="CF36" s="323">
        <f>CF37+CF42+CF46+CF51</f>
        <v>16764.039707486176</v>
      </c>
    </row>
    <row r="37" spans="1:84" ht="27" customHeight="1" x14ac:dyDescent="0.35">
      <c r="A37" s="326"/>
      <c r="B37" s="327" t="s">
        <v>471</v>
      </c>
      <c r="C37" s="328"/>
      <c r="D37" s="329">
        <f>SUM(D38:D41)</f>
        <v>0</v>
      </c>
      <c r="E37" s="329">
        <f t="shared" ref="E37:BP37" si="22">SUM(E38:E41)</f>
        <v>0</v>
      </c>
      <c r="F37" s="329">
        <f t="shared" si="22"/>
        <v>0</v>
      </c>
      <c r="G37" s="329">
        <f t="shared" si="22"/>
        <v>0</v>
      </c>
      <c r="H37" s="329">
        <f t="shared" si="22"/>
        <v>0</v>
      </c>
      <c r="I37" s="329">
        <f t="shared" si="22"/>
        <v>0</v>
      </c>
      <c r="J37" s="329">
        <f t="shared" si="22"/>
        <v>0</v>
      </c>
      <c r="K37" s="329">
        <f t="shared" si="22"/>
        <v>0</v>
      </c>
      <c r="L37" s="329">
        <f t="shared" si="22"/>
        <v>0</v>
      </c>
      <c r="M37" s="329">
        <f t="shared" si="22"/>
        <v>0</v>
      </c>
      <c r="N37" s="329">
        <f t="shared" si="22"/>
        <v>0</v>
      </c>
      <c r="O37" s="329">
        <f t="shared" si="22"/>
        <v>0</v>
      </c>
      <c r="P37" s="329">
        <f t="shared" si="22"/>
        <v>0</v>
      </c>
      <c r="Q37" s="329">
        <f t="shared" si="22"/>
        <v>0</v>
      </c>
      <c r="R37" s="329">
        <f t="shared" si="22"/>
        <v>0</v>
      </c>
      <c r="S37" s="329">
        <f t="shared" si="22"/>
        <v>0</v>
      </c>
      <c r="T37" s="329">
        <f t="shared" si="22"/>
        <v>0</v>
      </c>
      <c r="U37" s="329">
        <f t="shared" si="22"/>
        <v>0</v>
      </c>
      <c r="V37" s="329">
        <f t="shared" si="22"/>
        <v>0</v>
      </c>
      <c r="W37" s="329">
        <f t="shared" si="22"/>
        <v>0</v>
      </c>
      <c r="X37" s="329">
        <f t="shared" si="22"/>
        <v>0</v>
      </c>
      <c r="Y37" s="329">
        <f t="shared" si="22"/>
        <v>0</v>
      </c>
      <c r="Z37" s="329">
        <f t="shared" si="22"/>
        <v>0</v>
      </c>
      <c r="AA37" s="329">
        <f t="shared" si="22"/>
        <v>0</v>
      </c>
      <c r="AB37" s="329">
        <f t="shared" si="22"/>
        <v>0</v>
      </c>
      <c r="AC37" s="329">
        <f t="shared" si="22"/>
        <v>18.1796875</v>
      </c>
      <c r="AD37" s="329">
        <f t="shared" si="22"/>
        <v>31.19737611168345</v>
      </c>
      <c r="AE37" s="329">
        <f t="shared" si="22"/>
        <v>49.276852855594228</v>
      </c>
      <c r="AF37" s="329">
        <f t="shared" si="22"/>
        <v>66.046537152148517</v>
      </c>
      <c r="AG37" s="329">
        <f t="shared" si="22"/>
        <v>88.839765240708175</v>
      </c>
      <c r="AH37" s="329">
        <f t="shared" si="22"/>
        <v>91.795148247978432</v>
      </c>
      <c r="AI37" s="329">
        <f t="shared" si="22"/>
        <v>113.12101054529593</v>
      </c>
      <c r="AJ37" s="329">
        <f t="shared" si="22"/>
        <v>164.29688453325866</v>
      </c>
      <c r="AK37" s="329">
        <f t="shared" si="22"/>
        <v>222.81559966138366</v>
      </c>
      <c r="AL37" s="329">
        <f t="shared" si="22"/>
        <v>289.88767105514569</v>
      </c>
      <c r="AM37" s="329">
        <f t="shared" si="22"/>
        <v>374.79358227962092</v>
      </c>
      <c r="AN37" s="329">
        <f t="shared" si="22"/>
        <v>453.83547169329756</v>
      </c>
      <c r="AO37" s="329">
        <f t="shared" si="22"/>
        <v>560.00272853642332</v>
      </c>
      <c r="AP37" s="329">
        <f t="shared" si="22"/>
        <v>662.38226875903149</v>
      </c>
      <c r="AQ37" s="329">
        <f t="shared" si="22"/>
        <v>783.24209908126988</v>
      </c>
      <c r="AR37" s="329">
        <f t="shared" si="22"/>
        <v>901.29383327755522</v>
      </c>
      <c r="AS37" s="329">
        <f t="shared" si="22"/>
        <v>1060.2731762369494</v>
      </c>
      <c r="AT37" s="329">
        <f t="shared" si="22"/>
        <v>1273.6061409175879</v>
      </c>
      <c r="AU37" s="329">
        <f t="shared" si="22"/>
        <v>1591.0994310120532</v>
      </c>
      <c r="AV37" s="329">
        <f t="shared" si="22"/>
        <v>2084.8754626743203</v>
      </c>
      <c r="AW37" s="329">
        <f t="shared" si="22"/>
        <v>2505.6738937835353</v>
      </c>
      <c r="AX37" s="329">
        <f t="shared" si="22"/>
        <v>2783.4478061912787</v>
      </c>
      <c r="AY37" s="329">
        <f t="shared" si="22"/>
        <v>3202.1433777872348</v>
      </c>
      <c r="AZ37" s="329">
        <f t="shared" si="22"/>
        <v>3605.4237624595153</v>
      </c>
      <c r="BA37" s="329">
        <f t="shared" si="22"/>
        <v>3894.5934446659953</v>
      </c>
      <c r="BB37" s="329">
        <f t="shared" si="22"/>
        <v>4209.2136319993933</v>
      </c>
      <c r="BC37" s="329">
        <f t="shared" si="22"/>
        <v>4507.8352370699577</v>
      </c>
      <c r="BD37" s="329">
        <f t="shared" si="22"/>
        <v>4802.0902141166407</v>
      </c>
      <c r="BE37" s="329">
        <f t="shared" si="22"/>
        <v>5169.1544573063775</v>
      </c>
      <c r="BF37" s="329">
        <f t="shared" si="22"/>
        <v>5435.1737885787206</v>
      </c>
      <c r="BG37" s="329">
        <f t="shared" si="22"/>
        <v>5856.9570213673551</v>
      </c>
      <c r="BH37" s="329">
        <f t="shared" si="22"/>
        <v>6282.3670000000002</v>
      </c>
      <c r="BI37" s="329">
        <f t="shared" si="22"/>
        <v>6748.9814744332834</v>
      </c>
      <c r="BJ37" s="329">
        <f t="shared" si="22"/>
        <v>7209.1649307960306</v>
      </c>
      <c r="BK37" s="329">
        <f t="shared" si="22"/>
        <v>7803.564191511372</v>
      </c>
      <c r="BL37" s="329">
        <f t="shared" si="22"/>
        <v>8354.3973890433408</v>
      </c>
      <c r="BM37" s="329">
        <f t="shared" si="22"/>
        <v>9095.4528786989631</v>
      </c>
      <c r="BN37" s="329">
        <f t="shared" si="22"/>
        <v>9428.038914189452</v>
      </c>
      <c r="BO37" s="329">
        <f t="shared" si="22"/>
        <v>9690.6692483258048</v>
      </c>
      <c r="BP37" s="329">
        <f t="shared" si="22"/>
        <v>10095.711594902883</v>
      </c>
      <c r="BQ37" s="329">
        <f t="shared" ref="BQ37:CD37" si="23">SUM(BQ38:BQ41)</f>
        <v>10145.737351976444</v>
      </c>
      <c r="BR37" s="329">
        <f t="shared" si="23"/>
        <v>10560.146527338247</v>
      </c>
      <c r="BS37" s="329">
        <f t="shared" si="23"/>
        <v>10381.048190876567</v>
      </c>
      <c r="BT37" s="329">
        <f t="shared" si="23"/>
        <v>10389.842496618448</v>
      </c>
      <c r="BU37" s="329">
        <f t="shared" si="23"/>
        <v>10282.066940867238</v>
      </c>
      <c r="BV37" s="329">
        <f t="shared" si="23"/>
        <v>10318.687997659314</v>
      </c>
      <c r="BW37" s="329">
        <f t="shared" si="23"/>
        <v>10931.862098156971</v>
      </c>
      <c r="BX37" s="329">
        <f t="shared" si="23"/>
        <v>9898.4583555889658</v>
      </c>
      <c r="BY37" s="329">
        <f t="shared" si="23"/>
        <v>9971.2858943045721</v>
      </c>
      <c r="BZ37" s="329">
        <f t="shared" si="23"/>
        <v>10662.673743497779</v>
      </c>
      <c r="CA37" s="329">
        <f t="shared" si="23"/>
        <v>12449.794817635935</v>
      </c>
      <c r="CB37" s="329">
        <f t="shared" si="23"/>
        <v>14014.294509665138</v>
      </c>
      <c r="CC37" s="329">
        <f t="shared" si="23"/>
        <v>14723.094775679836</v>
      </c>
      <c r="CD37" s="329">
        <f t="shared" si="23"/>
        <v>15240.802487233472</v>
      </c>
      <c r="CE37" s="329">
        <f>SUM(CE38:CE41)</f>
        <v>15391.706410776405</v>
      </c>
      <c r="CF37" s="330">
        <f>SUM(CF38:CF41)</f>
        <v>16169.68069750476</v>
      </c>
    </row>
    <row r="38" spans="1:84" ht="15.5" x14ac:dyDescent="0.35">
      <c r="A38" s="326"/>
      <c r="B38" s="331" t="s">
        <v>262</v>
      </c>
      <c r="C38" s="328"/>
      <c r="D38" s="329">
        <f>'Disability benefits'!D$18</f>
        <v>0</v>
      </c>
      <c r="E38" s="329">
        <f>'Disability benefits'!E$18</f>
        <v>0</v>
      </c>
      <c r="F38" s="329">
        <f>'Disability benefits'!F$18</f>
        <v>0</v>
      </c>
      <c r="G38" s="329">
        <f>'Disability benefits'!G$18</f>
        <v>0</v>
      </c>
      <c r="H38" s="329">
        <f>'Disability benefits'!H$18</f>
        <v>0</v>
      </c>
      <c r="I38" s="329">
        <f>'Disability benefits'!I$18</f>
        <v>0</v>
      </c>
      <c r="J38" s="329">
        <f>'Disability benefits'!J$18</f>
        <v>0</v>
      </c>
      <c r="K38" s="329">
        <f>'Disability benefits'!K$18</f>
        <v>0</v>
      </c>
      <c r="L38" s="329">
        <f>'Disability benefits'!L$18</f>
        <v>0</v>
      </c>
      <c r="M38" s="329">
        <f>'Disability benefits'!M$18</f>
        <v>0</v>
      </c>
      <c r="N38" s="329">
        <f>'Disability benefits'!N$18</f>
        <v>0</v>
      </c>
      <c r="O38" s="329">
        <f>'Disability benefits'!O$18</f>
        <v>0</v>
      </c>
      <c r="P38" s="329">
        <f>'Disability benefits'!P$18</f>
        <v>0</v>
      </c>
      <c r="Q38" s="329">
        <f>'Disability benefits'!Q$18</f>
        <v>0</v>
      </c>
      <c r="R38" s="329">
        <f>'Disability benefits'!R$18</f>
        <v>0</v>
      </c>
      <c r="S38" s="329">
        <f>'Disability benefits'!S$18</f>
        <v>0</v>
      </c>
      <c r="T38" s="329">
        <f>'Disability benefits'!T$18</f>
        <v>0</v>
      </c>
      <c r="U38" s="329">
        <f>'Disability benefits'!U$18</f>
        <v>0</v>
      </c>
      <c r="V38" s="329">
        <f>'Disability benefits'!V$18</f>
        <v>0</v>
      </c>
      <c r="W38" s="329">
        <f>'Disability benefits'!W$18</f>
        <v>0</v>
      </c>
      <c r="X38" s="329">
        <f>'Disability benefits'!X$18</f>
        <v>0</v>
      </c>
      <c r="Y38" s="329">
        <f>'Disability benefits'!Y$18</f>
        <v>0</v>
      </c>
      <c r="Z38" s="329">
        <f>'Disability benefits'!Z$18</f>
        <v>0</v>
      </c>
      <c r="AA38" s="329">
        <f>'Disability benefits'!AA$18</f>
        <v>0</v>
      </c>
      <c r="AB38" s="329">
        <f>'Disability benefits'!AB$18</f>
        <v>0</v>
      </c>
      <c r="AC38" s="329">
        <f>'Disability benefits'!AC$18</f>
        <v>18.1796875</v>
      </c>
      <c r="AD38" s="329">
        <f>'Disability benefits'!AD$18</f>
        <v>31.19737611168345</v>
      </c>
      <c r="AE38" s="329">
        <f>'Disability benefits'!AE$18</f>
        <v>49.276852855594228</v>
      </c>
      <c r="AF38" s="329">
        <f>'Disability benefits'!AF$18</f>
        <v>66.046537152148517</v>
      </c>
      <c r="AG38" s="329">
        <f>'Disability benefits'!AG$18</f>
        <v>88.839765240708175</v>
      </c>
      <c r="AH38" s="329">
        <f>'Disability benefits'!AH$18</f>
        <v>91.795148247978432</v>
      </c>
      <c r="AI38" s="329">
        <f>'Disability benefits'!AI$18</f>
        <v>110.61695040710585</v>
      </c>
      <c r="AJ38" s="329">
        <f>'Disability benefits'!AJ$18</f>
        <v>149.4963281520491</v>
      </c>
      <c r="AK38" s="329">
        <f>'Disability benefits'!AK$18</f>
        <v>193.25159579250203</v>
      </c>
      <c r="AL38" s="329">
        <f>'Disability benefits'!AL$18</f>
        <v>241.11294619072987</v>
      </c>
      <c r="AM38" s="329">
        <f>'Disability benefits'!AM$18</f>
        <v>304.00372136294919</v>
      </c>
      <c r="AN38" s="329">
        <f>'Disability benefits'!AN$18</f>
        <v>362.05707222653785</v>
      </c>
      <c r="AO38" s="329">
        <f>'Disability benefits'!AO$18</f>
        <v>439.95309705296535</v>
      </c>
      <c r="AP38" s="329">
        <f>'Disability benefits'!AP$18</f>
        <v>504.19562238080925</v>
      </c>
      <c r="AQ38" s="329">
        <f>'Disability benefits'!AQ$18</f>
        <v>588.95286162117668</v>
      </c>
      <c r="AR38" s="329">
        <f>'Disability benefits'!AR$18</f>
        <v>669.81688074358397</v>
      </c>
      <c r="AS38" s="329">
        <f>'Disability benefits'!AS$18</f>
        <v>784.80669061681635</v>
      </c>
      <c r="AT38" s="329">
        <f>'Disability benefits'!AT$18</f>
        <v>945.80283525647269</v>
      </c>
      <c r="AU38" s="329">
        <f>'Disability benefits'!AU$18</f>
        <v>1188.5453647098627</v>
      </c>
      <c r="AV38" s="329">
        <f>'Disability benefits'!AV$18</f>
        <v>1553.4739999999999</v>
      </c>
      <c r="AW38" s="329">
        <f>'Disability benefits'!AW$18</f>
        <v>1795.461</v>
      </c>
      <c r="AX38" s="329">
        <f>'Disability benefits'!AX$18</f>
        <v>1962.682</v>
      </c>
      <c r="AY38" s="329">
        <f>'Disability benefits'!AY$18</f>
        <v>2194.1619999999998</v>
      </c>
      <c r="AZ38" s="329">
        <f>'Disability benefits'!AZ$18</f>
        <v>2392.893</v>
      </c>
      <c r="BA38" s="329">
        <f>'Disability benefits'!BA$18</f>
        <v>2521.25</v>
      </c>
      <c r="BB38" s="329">
        <f>'Disability benefits'!BB$18</f>
        <v>2679.9749999999999</v>
      </c>
      <c r="BC38" s="329">
        <f>'Disability benefits'!BC$18</f>
        <v>2822.8040000000001</v>
      </c>
      <c r="BD38" s="329">
        <f>'Disability benefits'!BD$18</f>
        <v>2955.1210000000001</v>
      </c>
      <c r="BE38" s="329">
        <f>'Disability benefits'!BE$18</f>
        <v>3124.4597597447382</v>
      </c>
      <c r="BF38" s="329">
        <f>'Disability benefits'!BF$18</f>
        <v>3250.6787885787207</v>
      </c>
      <c r="BG38" s="329">
        <f>'Disability benefits'!BG$18</f>
        <v>3457.0445494205601</v>
      </c>
      <c r="BH38" s="329">
        <f>'Disability benefits'!BH$18</f>
        <v>3673.5859999999998</v>
      </c>
      <c r="BI38" s="329">
        <f>'Disability benefits'!BI$18</f>
        <v>3924.14037813</v>
      </c>
      <c r="BJ38" s="329">
        <f>'Disability benefits'!BJ$18</f>
        <v>4149.40578293</v>
      </c>
      <c r="BK38" s="329">
        <f>'Disability benefits'!BK$18</f>
        <v>4444.4350972342991</v>
      </c>
      <c r="BL38" s="329">
        <f>'Disability benefits'!BL$18</f>
        <v>4734.8039219600005</v>
      </c>
      <c r="BM38" s="329">
        <f>'Disability benefits'!BM$18</f>
        <v>5106.2537628999999</v>
      </c>
      <c r="BN38" s="329">
        <f>'Disability benefits'!BN$18</f>
        <v>5227.7472379531791</v>
      </c>
      <c r="BO38" s="329">
        <f>'Disability benefits'!BO$18</f>
        <v>5339.4256940699997</v>
      </c>
      <c r="BP38" s="329">
        <f>'Disability benefits'!BP$18</f>
        <v>5475.6249157700013</v>
      </c>
      <c r="BQ38" s="329">
        <f>'Disability benefits'!BQ$18</f>
        <v>5360.0751764300812</v>
      </c>
      <c r="BR38" s="329">
        <f>'Disability benefits'!BR$18</f>
        <v>5421.7736767999995</v>
      </c>
      <c r="BS38" s="329">
        <f>'Disability benefits'!BS$18</f>
        <v>5489.5433917499959</v>
      </c>
      <c r="BT38" s="329">
        <f>'Disability benefits'!BT$18</f>
        <v>5482.7675999399999</v>
      </c>
      <c r="BU38" s="329">
        <f>'Disability benefits'!BU$18</f>
        <v>5529.3185711499982</v>
      </c>
      <c r="BV38" s="329">
        <f>'Disability benefits'!BV$18</f>
        <v>5675.5506973500005</v>
      </c>
      <c r="BW38" s="329">
        <f>'Disability benefits'!BW$18</f>
        <v>5908.4831024900022</v>
      </c>
      <c r="BX38" s="329">
        <f>'Disability benefits'!BX$18</f>
        <v>5337.6142274424847</v>
      </c>
      <c r="BY38" s="329">
        <f>'Disability benefits'!BY$18</f>
        <v>5307.254480399999</v>
      </c>
      <c r="BZ38" s="329">
        <f>'Disability benefits'!BZ$18</f>
        <v>5668.0533127400004</v>
      </c>
      <c r="CA38" s="329">
        <f>'Disability benefits'!CA$18</f>
        <v>6701.680871802665</v>
      </c>
      <c r="CB38" s="329">
        <f>'Disability benefits'!CB$18</f>
        <v>7660.9003532108645</v>
      </c>
      <c r="CC38" s="329">
        <f>'Disability benefits'!CC$18</f>
        <v>8018.789518113339</v>
      </c>
      <c r="CD38" s="329">
        <f>'Disability benefits'!CD$18</f>
        <v>8194.6025807368969</v>
      </c>
      <c r="CE38" s="329">
        <f>'Disability benefits'!CE$18</f>
        <v>8395.3436676321126</v>
      </c>
      <c r="CF38" s="330">
        <f>'Disability benefits'!CF$18</f>
        <v>8752.0620961849763</v>
      </c>
    </row>
    <row r="39" spans="1:84" ht="15.5" x14ac:dyDescent="0.35">
      <c r="A39" s="326"/>
      <c r="B39" s="331" t="s">
        <v>272</v>
      </c>
      <c r="C39" s="328"/>
      <c r="D39" s="329">
        <f>'Disability benefits'!D$8</f>
        <v>0</v>
      </c>
      <c r="E39" s="329">
        <f>'Disability benefits'!E$8</f>
        <v>0</v>
      </c>
      <c r="F39" s="329">
        <f>'Disability benefits'!F$8</f>
        <v>0</v>
      </c>
      <c r="G39" s="329">
        <f>'Disability benefits'!G$8</f>
        <v>0</v>
      </c>
      <c r="H39" s="329">
        <f>'Disability benefits'!H$8</f>
        <v>0</v>
      </c>
      <c r="I39" s="329">
        <f>'Disability benefits'!I$8</f>
        <v>0</v>
      </c>
      <c r="J39" s="329">
        <f>'Disability benefits'!J$8</f>
        <v>0</v>
      </c>
      <c r="K39" s="329">
        <f>'Disability benefits'!K$8</f>
        <v>0</v>
      </c>
      <c r="L39" s="329">
        <f>'Disability benefits'!L$8</f>
        <v>0</v>
      </c>
      <c r="M39" s="329">
        <f>'Disability benefits'!M$8</f>
        <v>0</v>
      </c>
      <c r="N39" s="329">
        <f>'Disability benefits'!N$8</f>
        <v>0</v>
      </c>
      <c r="O39" s="329">
        <f>'Disability benefits'!O$8</f>
        <v>0</v>
      </c>
      <c r="P39" s="329">
        <f>'Disability benefits'!P$8</f>
        <v>0</v>
      </c>
      <c r="Q39" s="329">
        <f>'Disability benefits'!Q$8</f>
        <v>0</v>
      </c>
      <c r="R39" s="329">
        <f>'Disability benefits'!R$8</f>
        <v>0</v>
      </c>
      <c r="S39" s="329">
        <f>'Disability benefits'!S$8</f>
        <v>0</v>
      </c>
      <c r="T39" s="329">
        <f>'Disability benefits'!T$8</f>
        <v>0</v>
      </c>
      <c r="U39" s="329">
        <f>'Disability benefits'!U$8</f>
        <v>0</v>
      </c>
      <c r="V39" s="329">
        <f>'Disability benefits'!V$8</f>
        <v>0</v>
      </c>
      <c r="W39" s="329">
        <f>'Disability benefits'!W$8</f>
        <v>0</v>
      </c>
      <c r="X39" s="329">
        <f>'Disability benefits'!X$8</f>
        <v>0</v>
      </c>
      <c r="Y39" s="329">
        <f>'Disability benefits'!Y$8</f>
        <v>0</v>
      </c>
      <c r="Z39" s="329">
        <f>'Disability benefits'!Z$8</f>
        <v>0</v>
      </c>
      <c r="AA39" s="329">
        <f>'Disability benefits'!AA$8</f>
        <v>0</v>
      </c>
      <c r="AB39" s="329">
        <f>'Disability benefits'!AB$8</f>
        <v>0</v>
      </c>
      <c r="AC39" s="329">
        <f>'Disability benefits'!AC$8</f>
        <v>0</v>
      </c>
      <c r="AD39" s="329">
        <f>'Disability benefits'!AD$8</f>
        <v>0</v>
      </c>
      <c r="AE39" s="329">
        <f>'Disability benefits'!AE$8</f>
        <v>0</v>
      </c>
      <c r="AF39" s="329">
        <f>'Disability benefits'!AF$8</f>
        <v>0</v>
      </c>
      <c r="AG39" s="329">
        <f>'Disability benefits'!AG$8</f>
        <v>0</v>
      </c>
      <c r="AH39" s="329">
        <f>'Disability benefits'!AH$8</f>
        <v>0</v>
      </c>
      <c r="AI39" s="329">
        <f>'Disability benefits'!AI$8</f>
        <v>0</v>
      </c>
      <c r="AJ39" s="329">
        <f>'Disability benefits'!AJ$8</f>
        <v>0</v>
      </c>
      <c r="AK39" s="329">
        <f>'Disability benefits'!AK$8</f>
        <v>0</v>
      </c>
      <c r="AL39" s="329">
        <f>'Disability benefits'!AL$8</f>
        <v>0</v>
      </c>
      <c r="AM39" s="329">
        <f>'Disability benefits'!AM$8</f>
        <v>0</v>
      </c>
      <c r="AN39" s="329">
        <f>'Disability benefits'!AN$8</f>
        <v>0</v>
      </c>
      <c r="AO39" s="329">
        <f>'Disability benefits'!AO$8</f>
        <v>0</v>
      </c>
      <c r="AP39" s="329">
        <f>'Disability benefits'!AP$8</f>
        <v>0</v>
      </c>
      <c r="AQ39" s="329">
        <f>'Disability benefits'!AQ$8</f>
        <v>0</v>
      </c>
      <c r="AR39" s="329">
        <f>'Disability benefits'!AR$8</f>
        <v>0</v>
      </c>
      <c r="AS39" s="329">
        <f>'Disability benefits'!AS$8</f>
        <v>0</v>
      </c>
      <c r="AT39" s="329">
        <f>'Disability benefits'!AT$8</f>
        <v>0</v>
      </c>
      <c r="AU39" s="329">
        <f>'Disability benefits'!AU$8</f>
        <v>0</v>
      </c>
      <c r="AV39" s="329">
        <f>'Disability benefits'!AV$8</f>
        <v>505.50842426823931</v>
      </c>
      <c r="AW39" s="329">
        <f>'Disability benefits'!AW$8</f>
        <v>710.21289378353549</v>
      </c>
      <c r="AX39" s="329">
        <f>'Disability benefits'!AX$8</f>
        <v>820.7658061912789</v>
      </c>
      <c r="AY39" s="329">
        <f>'Disability benefits'!AY$8</f>
        <v>1007.9813777872349</v>
      </c>
      <c r="AZ39" s="329">
        <f>'Disability benefits'!AZ$8</f>
        <v>1212.5307624595152</v>
      </c>
      <c r="BA39" s="329">
        <f>'Disability benefits'!BA$8</f>
        <v>1373.3434446659953</v>
      </c>
      <c r="BB39" s="329">
        <f>'Disability benefits'!BB$8</f>
        <v>1529.2386319993936</v>
      </c>
      <c r="BC39" s="329">
        <f>'Disability benefits'!BC$8</f>
        <v>1685.0312370699578</v>
      </c>
      <c r="BD39" s="329">
        <f>'Disability benefits'!BD$8</f>
        <v>1846.9692141166404</v>
      </c>
      <c r="BE39" s="329">
        <f>'Disability benefits'!BE$8</f>
        <v>2044.6946975616393</v>
      </c>
      <c r="BF39" s="329">
        <f>'Disability benefits'!BF$8</f>
        <v>2184.4949999999999</v>
      </c>
      <c r="BG39" s="329">
        <f>'Disability benefits'!BG$8</f>
        <v>2399.912471946795</v>
      </c>
      <c r="BH39" s="329">
        <f>'Disability benefits'!BH$8</f>
        <v>2608.7809999999999</v>
      </c>
      <c r="BI39" s="329">
        <f>'Disability benefits'!BI$8</f>
        <v>2824.8410963032829</v>
      </c>
      <c r="BJ39" s="329">
        <f>'Disability benefits'!BJ$8</f>
        <v>3059.7591478660306</v>
      </c>
      <c r="BK39" s="329">
        <f>'Disability benefits'!BK$8</f>
        <v>3359.1290942770729</v>
      </c>
      <c r="BL39" s="329">
        <f>'Disability benefits'!BL$8</f>
        <v>3619.5934670833412</v>
      </c>
      <c r="BM39" s="329">
        <f>'Disability benefits'!BM$8</f>
        <v>3989.1991157989637</v>
      </c>
      <c r="BN39" s="329">
        <f>'Disability benefits'!BN$8</f>
        <v>4200.2916762362729</v>
      </c>
      <c r="BO39" s="329">
        <f>'Disability benefits'!BO$8</f>
        <v>4351.2435542558051</v>
      </c>
      <c r="BP39" s="329">
        <f>'Disability benefits'!BP$8</f>
        <v>4620.0866791328817</v>
      </c>
      <c r="BQ39" s="329">
        <f>'Disability benefits'!BQ$8</f>
        <v>4770.7953469207459</v>
      </c>
      <c r="BR39" s="329">
        <f>'Disability benefits'!BR$8</f>
        <v>5009.9905589028167</v>
      </c>
      <c r="BS39" s="329">
        <f>'Disability benefits'!BS$8</f>
        <v>4766.3278780454339</v>
      </c>
      <c r="BT39" s="329">
        <f>'Disability benefits'!BT$8</f>
        <v>4478.3398482512839</v>
      </c>
      <c r="BU39" s="329">
        <f>'Disability benefits'!BU$8</f>
        <v>3842.5519515868186</v>
      </c>
      <c r="BV39" s="329">
        <f>'Disability benefits'!BV$8</f>
        <v>3525.5145970952212</v>
      </c>
      <c r="BW39" s="329">
        <f>'Disability benefits'!BW$8</f>
        <v>3311.6174378432311</v>
      </c>
      <c r="BX39" s="329">
        <f>'Disability benefits'!BX$8</f>
        <v>2692.7846661489066</v>
      </c>
      <c r="BY39" s="329">
        <f>'Disability benefits'!BY$8</f>
        <v>2447.3924564884978</v>
      </c>
      <c r="BZ39" s="329">
        <f>'Disability benefits'!BZ$8</f>
        <v>2337.7631961825891</v>
      </c>
      <c r="CA39" s="329">
        <f>'Disability benefits'!CA$8</f>
        <v>2398.5780675635569</v>
      </c>
      <c r="CB39" s="329">
        <f>'Disability benefits'!CB$8</f>
        <v>2331.0710789189175</v>
      </c>
      <c r="CC39" s="329">
        <f>'Disability benefits'!CC$8</f>
        <v>2140.6122156413103</v>
      </c>
      <c r="CD39" s="329">
        <f>'Disability benefits'!CD$8</f>
        <v>1957.0360889264239</v>
      </c>
      <c r="CE39" s="329">
        <f>'Disability benefits'!CE$8</f>
        <v>1782.1095478058523</v>
      </c>
      <c r="CF39" s="330">
        <f>'Disability benefits'!CF$8</f>
        <v>1545.670038162644</v>
      </c>
    </row>
    <row r="40" spans="1:84" ht="15.5" x14ac:dyDescent="0.35">
      <c r="A40" s="326"/>
      <c r="B40" s="331" t="s">
        <v>296</v>
      </c>
      <c r="C40" s="328"/>
      <c r="D40" s="329">
        <f>'Disability benefits'!D$23</f>
        <v>0</v>
      </c>
      <c r="E40" s="329">
        <f>'Disability benefits'!E$23</f>
        <v>0</v>
      </c>
      <c r="F40" s="329">
        <f>'Disability benefits'!F$23</f>
        <v>0</v>
      </c>
      <c r="G40" s="329">
        <f>'Disability benefits'!G$23</f>
        <v>0</v>
      </c>
      <c r="H40" s="329">
        <f>'Disability benefits'!H$23</f>
        <v>0</v>
      </c>
      <c r="I40" s="329">
        <f>'Disability benefits'!I$23</f>
        <v>0</v>
      </c>
      <c r="J40" s="329">
        <f>'Disability benefits'!J$23</f>
        <v>0</v>
      </c>
      <c r="K40" s="329">
        <f>'Disability benefits'!K$23</f>
        <v>0</v>
      </c>
      <c r="L40" s="329">
        <f>'Disability benefits'!L$23</f>
        <v>0</v>
      </c>
      <c r="M40" s="329">
        <f>'Disability benefits'!M$23</f>
        <v>0</v>
      </c>
      <c r="N40" s="329">
        <f>'Disability benefits'!N$23</f>
        <v>0</v>
      </c>
      <c r="O40" s="329">
        <f>'Disability benefits'!O$23</f>
        <v>0</v>
      </c>
      <c r="P40" s="329">
        <f>'Disability benefits'!P$23</f>
        <v>0</v>
      </c>
      <c r="Q40" s="329">
        <f>'Disability benefits'!Q$23</f>
        <v>0</v>
      </c>
      <c r="R40" s="329">
        <f>'Disability benefits'!R$23</f>
        <v>0</v>
      </c>
      <c r="S40" s="329">
        <f>'Disability benefits'!S$23</f>
        <v>0</v>
      </c>
      <c r="T40" s="329">
        <f>'Disability benefits'!T$23</f>
        <v>0</v>
      </c>
      <c r="U40" s="329">
        <f>'Disability benefits'!U$23</f>
        <v>0</v>
      </c>
      <c r="V40" s="329">
        <f>'Disability benefits'!V$23</f>
        <v>0</v>
      </c>
      <c r="W40" s="329">
        <f>'Disability benefits'!W$23</f>
        <v>0</v>
      </c>
      <c r="X40" s="329">
        <f>'Disability benefits'!X$23</f>
        <v>0</v>
      </c>
      <c r="Y40" s="329">
        <f>'Disability benefits'!Y$23</f>
        <v>0</v>
      </c>
      <c r="Z40" s="329">
        <f>'Disability benefits'!Z$23</f>
        <v>0</v>
      </c>
      <c r="AA40" s="329">
        <f>'Disability benefits'!AA$23</f>
        <v>0</v>
      </c>
      <c r="AB40" s="329">
        <f>'Disability benefits'!AB$23</f>
        <v>0</v>
      </c>
      <c r="AC40" s="329">
        <f>'Disability benefits'!AC$23</f>
        <v>0</v>
      </c>
      <c r="AD40" s="329">
        <f>'Disability benefits'!AD$23</f>
        <v>0</v>
      </c>
      <c r="AE40" s="329">
        <f>'Disability benefits'!AE$23</f>
        <v>0</v>
      </c>
      <c r="AF40" s="329">
        <f>'Disability benefits'!AF$23</f>
        <v>0</v>
      </c>
      <c r="AG40" s="329">
        <f>'Disability benefits'!AG$23</f>
        <v>0</v>
      </c>
      <c r="AH40" s="329">
        <f>'Disability benefits'!AH$23</f>
        <v>0</v>
      </c>
      <c r="AI40" s="329">
        <f>'Disability benefits'!AI$23</f>
        <v>2.5040601381900864</v>
      </c>
      <c r="AJ40" s="329">
        <f>'Disability benefits'!AJ$23</f>
        <v>14.800556381209555</v>
      </c>
      <c r="AK40" s="329">
        <f>'Disability benefits'!AK$23</f>
        <v>29.564003868881628</v>
      </c>
      <c r="AL40" s="329">
        <f>'Disability benefits'!AL$23</f>
        <v>48.774724864415802</v>
      </c>
      <c r="AM40" s="329">
        <f>'Disability benefits'!AM$23</f>
        <v>70.789860916671742</v>
      </c>
      <c r="AN40" s="329">
        <f>'Disability benefits'!AN$23</f>
        <v>91.778399466759709</v>
      </c>
      <c r="AO40" s="329">
        <f>'Disability benefits'!AO$23</f>
        <v>120.04963148345799</v>
      </c>
      <c r="AP40" s="329">
        <f>'Disability benefits'!AP$23</f>
        <v>158.18664637822221</v>
      </c>
      <c r="AQ40" s="329">
        <f>'Disability benefits'!AQ$23</f>
        <v>194.28923746009318</v>
      </c>
      <c r="AR40" s="329">
        <f>'Disability benefits'!AR$23</f>
        <v>231.47695253397123</v>
      </c>
      <c r="AS40" s="329">
        <f>'Disability benefits'!AS$23</f>
        <v>275.4664856201332</v>
      </c>
      <c r="AT40" s="329">
        <f>'Disability benefits'!AT$23</f>
        <v>327.80330566111519</v>
      </c>
      <c r="AU40" s="329">
        <f>'Disability benefits'!AU$23</f>
        <v>402.55406630219051</v>
      </c>
      <c r="AV40" s="329">
        <f>'Disability benefits'!AV$23</f>
        <v>25.893038406080755</v>
      </c>
      <c r="AW40" s="329">
        <f>'Disability benefits'!AW$23</f>
        <v>0</v>
      </c>
      <c r="AX40" s="329">
        <f>'Disability benefits'!AX$23</f>
        <v>0</v>
      </c>
      <c r="AY40" s="329">
        <f>'Disability benefits'!AY$23</f>
        <v>0</v>
      </c>
      <c r="AZ40" s="329">
        <f>'Disability benefits'!AZ$23</f>
        <v>0</v>
      </c>
      <c r="BA40" s="329">
        <f>'Disability benefits'!BA$23</f>
        <v>0</v>
      </c>
      <c r="BB40" s="329">
        <f>'Disability benefits'!BB$23</f>
        <v>0</v>
      </c>
      <c r="BC40" s="329">
        <f>'Disability benefits'!BC$23</f>
        <v>0</v>
      </c>
      <c r="BD40" s="329">
        <f>'Disability benefits'!BD$23</f>
        <v>0</v>
      </c>
      <c r="BE40" s="329">
        <f>'Disability benefits'!BE$23</f>
        <v>0</v>
      </c>
      <c r="BF40" s="329">
        <f>'Disability benefits'!BF$23</f>
        <v>0</v>
      </c>
      <c r="BG40" s="329">
        <f>'Disability benefits'!BG$23</f>
        <v>0</v>
      </c>
      <c r="BH40" s="329">
        <f>'Disability benefits'!BH$23</f>
        <v>0</v>
      </c>
      <c r="BI40" s="329">
        <f>'Disability benefits'!BI$23</f>
        <v>0</v>
      </c>
      <c r="BJ40" s="329">
        <f>'Disability benefits'!BJ$23</f>
        <v>0</v>
      </c>
      <c r="BK40" s="329">
        <f>'Disability benefits'!BK$23</f>
        <v>0</v>
      </c>
      <c r="BL40" s="329">
        <f>'Disability benefits'!BL$23</f>
        <v>0</v>
      </c>
      <c r="BM40" s="329">
        <f>'Disability benefits'!BM$23</f>
        <v>0</v>
      </c>
      <c r="BN40" s="329">
        <f>'Disability benefits'!BN$23</f>
        <v>0</v>
      </c>
      <c r="BO40" s="329">
        <f>'Disability benefits'!BO$23</f>
        <v>0</v>
      </c>
      <c r="BP40" s="329">
        <f>'Disability benefits'!BP$23</f>
        <v>0</v>
      </c>
      <c r="BQ40" s="329">
        <f>'Disability benefits'!BQ$23</f>
        <v>0</v>
      </c>
      <c r="BR40" s="329">
        <f>'Disability benefits'!BR$23</f>
        <v>0</v>
      </c>
      <c r="BS40" s="329">
        <f>'Disability benefits'!BS$23</f>
        <v>0</v>
      </c>
      <c r="BT40" s="329">
        <f>'Disability benefits'!BT$23</f>
        <v>0</v>
      </c>
      <c r="BU40" s="329">
        <f>'Disability benefits'!BU$23</f>
        <v>0</v>
      </c>
      <c r="BV40" s="329">
        <f>'Disability benefits'!BV$23</f>
        <v>0</v>
      </c>
      <c r="BW40" s="329">
        <f>'Disability benefits'!BW$23</f>
        <v>0</v>
      </c>
      <c r="BX40" s="329">
        <f>'Disability benefits'!BX$23</f>
        <v>0</v>
      </c>
      <c r="BY40" s="329">
        <f>'Disability benefits'!BY$23</f>
        <v>0</v>
      </c>
      <c r="BZ40" s="329">
        <f>'Disability benefits'!BZ$23</f>
        <v>0</v>
      </c>
      <c r="CA40" s="329">
        <f>'Disability benefits'!CA$23</f>
        <v>0</v>
      </c>
      <c r="CB40" s="329">
        <f>'Disability benefits'!CB$23</f>
        <v>0</v>
      </c>
      <c r="CC40" s="329">
        <f>'Disability benefits'!CC$23</f>
        <v>0</v>
      </c>
      <c r="CD40" s="329">
        <f>'Disability benefits'!CD$23</f>
        <v>0</v>
      </c>
      <c r="CE40" s="329">
        <f>'Disability benefits'!CE$23</f>
        <v>0</v>
      </c>
      <c r="CF40" s="330">
        <f>'Disability benefits'!CF$23</f>
        <v>0</v>
      </c>
    </row>
    <row r="41" spans="1:84" ht="15.5" x14ac:dyDescent="0.35">
      <c r="A41" s="336"/>
      <c r="B41" s="331" t="s">
        <v>303</v>
      </c>
      <c r="C41" s="337"/>
      <c r="D41" s="338">
        <f>'Disability benefits'!D$12</f>
        <v>0</v>
      </c>
      <c r="E41" s="338">
        <f>'Disability benefits'!E$12</f>
        <v>0</v>
      </c>
      <c r="F41" s="338">
        <f>'Disability benefits'!F$12</f>
        <v>0</v>
      </c>
      <c r="G41" s="338">
        <f>'Disability benefits'!G$12</f>
        <v>0</v>
      </c>
      <c r="H41" s="338">
        <f>'Disability benefits'!H$12</f>
        <v>0</v>
      </c>
      <c r="I41" s="338">
        <f>'Disability benefits'!I$12</f>
        <v>0</v>
      </c>
      <c r="J41" s="338">
        <f>'Disability benefits'!J$12</f>
        <v>0</v>
      </c>
      <c r="K41" s="338">
        <f>'Disability benefits'!K$12</f>
        <v>0</v>
      </c>
      <c r="L41" s="338">
        <f>'Disability benefits'!L$12</f>
        <v>0</v>
      </c>
      <c r="M41" s="338">
        <f>'Disability benefits'!M$12</f>
        <v>0</v>
      </c>
      <c r="N41" s="338">
        <f>'Disability benefits'!N$12</f>
        <v>0</v>
      </c>
      <c r="O41" s="338">
        <f>'Disability benefits'!O$12</f>
        <v>0</v>
      </c>
      <c r="P41" s="338">
        <f>'Disability benefits'!P$12</f>
        <v>0</v>
      </c>
      <c r="Q41" s="338">
        <f>'Disability benefits'!Q$12</f>
        <v>0</v>
      </c>
      <c r="R41" s="338">
        <f>'Disability benefits'!R$12</f>
        <v>0</v>
      </c>
      <c r="S41" s="338">
        <f>'Disability benefits'!S$12</f>
        <v>0</v>
      </c>
      <c r="T41" s="338">
        <f>'Disability benefits'!T$12</f>
        <v>0</v>
      </c>
      <c r="U41" s="338">
        <f>'Disability benefits'!U$12</f>
        <v>0</v>
      </c>
      <c r="V41" s="338">
        <f>'Disability benefits'!V$12</f>
        <v>0</v>
      </c>
      <c r="W41" s="338">
        <f>'Disability benefits'!W$12</f>
        <v>0</v>
      </c>
      <c r="X41" s="338">
        <f>'Disability benefits'!X$12</f>
        <v>0</v>
      </c>
      <c r="Y41" s="338">
        <f>'Disability benefits'!Y$12</f>
        <v>0</v>
      </c>
      <c r="Z41" s="338">
        <f>'Disability benefits'!Z$12</f>
        <v>0</v>
      </c>
      <c r="AA41" s="338">
        <f>'Disability benefits'!AA$12</f>
        <v>0</v>
      </c>
      <c r="AB41" s="338">
        <f>'Disability benefits'!AB$12</f>
        <v>0</v>
      </c>
      <c r="AC41" s="338">
        <f>'Disability benefits'!AC$12</f>
        <v>0</v>
      </c>
      <c r="AD41" s="338">
        <f>'Disability benefits'!AD$12</f>
        <v>0</v>
      </c>
      <c r="AE41" s="338">
        <f>'Disability benefits'!AE$12</f>
        <v>0</v>
      </c>
      <c r="AF41" s="338">
        <f>'Disability benefits'!AF$12</f>
        <v>0</v>
      </c>
      <c r="AG41" s="338">
        <f>'Disability benefits'!AG$12</f>
        <v>0</v>
      </c>
      <c r="AH41" s="338">
        <f>'Disability benefits'!AH$12</f>
        <v>0</v>
      </c>
      <c r="AI41" s="338">
        <f>'Disability benefits'!AI$12</f>
        <v>0</v>
      </c>
      <c r="AJ41" s="338">
        <f>'Disability benefits'!AJ$12</f>
        <v>0</v>
      </c>
      <c r="AK41" s="338">
        <f>'Disability benefits'!AK$12</f>
        <v>0</v>
      </c>
      <c r="AL41" s="338">
        <f>'Disability benefits'!AL$12</f>
        <v>0</v>
      </c>
      <c r="AM41" s="338">
        <f>'Disability benefits'!AM$12</f>
        <v>0</v>
      </c>
      <c r="AN41" s="338">
        <f>'Disability benefits'!AN$12</f>
        <v>0</v>
      </c>
      <c r="AO41" s="338">
        <f>'Disability benefits'!AO$12</f>
        <v>0</v>
      </c>
      <c r="AP41" s="338">
        <f>'Disability benefits'!AP$12</f>
        <v>0</v>
      </c>
      <c r="AQ41" s="338">
        <f>'Disability benefits'!AQ$12</f>
        <v>0</v>
      </c>
      <c r="AR41" s="338">
        <f>'Disability benefits'!AR$12</f>
        <v>0</v>
      </c>
      <c r="AS41" s="338">
        <f>'Disability benefits'!AS$12</f>
        <v>0</v>
      </c>
      <c r="AT41" s="338">
        <f>'Disability benefits'!AT$12</f>
        <v>0</v>
      </c>
      <c r="AU41" s="338">
        <f>'Disability benefits'!AU$12</f>
        <v>0</v>
      </c>
      <c r="AV41" s="338">
        <f>'Disability benefits'!AV$12</f>
        <v>0</v>
      </c>
      <c r="AW41" s="338">
        <f>'Disability benefits'!AW$12</f>
        <v>0</v>
      </c>
      <c r="AX41" s="338">
        <f>'Disability benefits'!AX$12</f>
        <v>0</v>
      </c>
      <c r="AY41" s="338">
        <f>'Disability benefits'!AY$12</f>
        <v>0</v>
      </c>
      <c r="AZ41" s="338">
        <f>'Disability benefits'!AZ$12</f>
        <v>0</v>
      </c>
      <c r="BA41" s="338">
        <f>'Disability benefits'!BA$12</f>
        <v>0</v>
      </c>
      <c r="BB41" s="338">
        <f>'Disability benefits'!BB$12</f>
        <v>0</v>
      </c>
      <c r="BC41" s="338">
        <f>'Disability benefits'!BC$12</f>
        <v>0</v>
      </c>
      <c r="BD41" s="338">
        <f>'Disability benefits'!BD$12</f>
        <v>0</v>
      </c>
      <c r="BE41" s="338">
        <f>'Disability benefits'!BE$12</f>
        <v>0</v>
      </c>
      <c r="BF41" s="338">
        <f>'Disability benefits'!BF$12</f>
        <v>0</v>
      </c>
      <c r="BG41" s="338">
        <f>'Disability benefits'!BG$12</f>
        <v>0</v>
      </c>
      <c r="BH41" s="338">
        <f>'Disability benefits'!BH$12</f>
        <v>0</v>
      </c>
      <c r="BI41" s="338">
        <f>'Disability benefits'!BI$12</f>
        <v>0</v>
      </c>
      <c r="BJ41" s="338">
        <f>'Disability benefits'!BJ$12</f>
        <v>0</v>
      </c>
      <c r="BK41" s="338">
        <f>'Disability benefits'!BK$12</f>
        <v>0</v>
      </c>
      <c r="BL41" s="338">
        <f>'Disability benefits'!BL$12</f>
        <v>0</v>
      </c>
      <c r="BM41" s="338">
        <f>'Disability benefits'!BM$12</f>
        <v>0</v>
      </c>
      <c r="BN41" s="338">
        <f>'Disability benefits'!BN$12</f>
        <v>0</v>
      </c>
      <c r="BO41" s="338">
        <f>'Disability benefits'!BO$12</f>
        <v>0</v>
      </c>
      <c r="BP41" s="338">
        <f>'Disability benefits'!BP$12</f>
        <v>0</v>
      </c>
      <c r="BQ41" s="338">
        <f>'Disability benefits'!BQ$12</f>
        <v>14.866828625617664</v>
      </c>
      <c r="BR41" s="338">
        <f>'Disability benefits'!BR$12</f>
        <v>128.38229163543059</v>
      </c>
      <c r="BS41" s="338">
        <f>'Disability benefits'!BS$12</f>
        <v>125.17692108113887</v>
      </c>
      <c r="BT41" s="338">
        <f>'Disability benefits'!BT$12</f>
        <v>428.73504842716466</v>
      </c>
      <c r="BU41" s="338">
        <f>'Disability benefits'!BU$12</f>
        <v>910.19641813042097</v>
      </c>
      <c r="BV41" s="338">
        <f>'Disability benefits'!BV$12</f>
        <v>1117.6227032140916</v>
      </c>
      <c r="BW41" s="338">
        <f>'Disability benefits'!BW$12</f>
        <v>1711.7615578237389</v>
      </c>
      <c r="BX41" s="338">
        <f>'Disability benefits'!BX$12</f>
        <v>1868.0594619975743</v>
      </c>
      <c r="BY41" s="338">
        <f>'Disability benefits'!BY$12</f>
        <v>2216.6389574160758</v>
      </c>
      <c r="BZ41" s="338">
        <f>'Disability benefits'!BZ$12</f>
        <v>2656.8572345751891</v>
      </c>
      <c r="CA41" s="338">
        <f>'Disability benefits'!CA$12</f>
        <v>3349.5358782697122</v>
      </c>
      <c r="CB41" s="338">
        <f>'Disability benefits'!CB$12</f>
        <v>4022.3230775353563</v>
      </c>
      <c r="CC41" s="338">
        <f>'Disability benefits'!CC$12</f>
        <v>4563.6930419251858</v>
      </c>
      <c r="CD41" s="338">
        <f>'Disability benefits'!CD$12</f>
        <v>5089.1638175701519</v>
      </c>
      <c r="CE41" s="338">
        <f>'Disability benefits'!CE$12</f>
        <v>5214.2531953384414</v>
      </c>
      <c r="CF41" s="339">
        <f>'Disability benefits'!CF$12</f>
        <v>5871.9485631571406</v>
      </c>
    </row>
    <row r="42" spans="1:84" ht="27" customHeight="1" x14ac:dyDescent="0.35">
      <c r="A42" s="326"/>
      <c r="B42" s="327" t="s">
        <v>472</v>
      </c>
      <c r="C42" s="328"/>
      <c r="D42" s="329">
        <f>SUM(D43:D45)</f>
        <v>0</v>
      </c>
      <c r="E42" s="329">
        <f t="shared" ref="E42:BP42" si="24">SUM(E43:E45)</f>
        <v>0</v>
      </c>
      <c r="F42" s="329">
        <f t="shared" si="24"/>
        <v>0</v>
      </c>
      <c r="G42" s="329">
        <f t="shared" si="24"/>
        <v>0</v>
      </c>
      <c r="H42" s="329">
        <f t="shared" si="24"/>
        <v>0</v>
      </c>
      <c r="I42" s="329">
        <f t="shared" si="24"/>
        <v>0</v>
      </c>
      <c r="J42" s="329">
        <f t="shared" si="24"/>
        <v>0</v>
      </c>
      <c r="K42" s="329">
        <f t="shared" si="24"/>
        <v>0</v>
      </c>
      <c r="L42" s="329">
        <f t="shared" si="24"/>
        <v>0</v>
      </c>
      <c r="M42" s="329">
        <f t="shared" si="24"/>
        <v>0</v>
      </c>
      <c r="N42" s="329">
        <f t="shared" si="24"/>
        <v>0</v>
      </c>
      <c r="O42" s="329">
        <f t="shared" si="24"/>
        <v>0</v>
      </c>
      <c r="P42" s="329">
        <f t="shared" si="24"/>
        <v>0</v>
      </c>
      <c r="Q42" s="329">
        <f t="shared" si="24"/>
        <v>0</v>
      </c>
      <c r="R42" s="329">
        <f t="shared" si="24"/>
        <v>0</v>
      </c>
      <c r="S42" s="329">
        <f t="shared" si="24"/>
        <v>0</v>
      </c>
      <c r="T42" s="329">
        <f t="shared" si="24"/>
        <v>0</v>
      </c>
      <c r="U42" s="329">
        <f t="shared" si="24"/>
        <v>0</v>
      </c>
      <c r="V42" s="329">
        <f t="shared" si="24"/>
        <v>0</v>
      </c>
      <c r="W42" s="329">
        <f t="shared" si="24"/>
        <v>0</v>
      </c>
      <c r="X42" s="329">
        <f t="shared" si="24"/>
        <v>0</v>
      </c>
      <c r="Y42" s="329">
        <f t="shared" si="24"/>
        <v>0</v>
      </c>
      <c r="Z42" s="329">
        <f t="shared" si="24"/>
        <v>0</v>
      </c>
      <c r="AA42" s="329">
        <f t="shared" si="24"/>
        <v>0</v>
      </c>
      <c r="AB42" s="329">
        <f t="shared" si="24"/>
        <v>0</v>
      </c>
      <c r="AC42" s="329">
        <f t="shared" si="24"/>
        <v>0</v>
      </c>
      <c r="AD42" s="329">
        <f t="shared" si="24"/>
        <v>0</v>
      </c>
      <c r="AE42" s="329">
        <f t="shared" si="24"/>
        <v>0</v>
      </c>
      <c r="AF42" s="329">
        <f t="shared" si="24"/>
        <v>0</v>
      </c>
      <c r="AG42" s="329">
        <f t="shared" si="24"/>
        <v>0</v>
      </c>
      <c r="AH42" s="329">
        <f t="shared" si="24"/>
        <v>75.056484692173782</v>
      </c>
      <c r="AI42" s="329">
        <f t="shared" si="24"/>
        <v>88.865687124140152</v>
      </c>
      <c r="AJ42" s="329">
        <f t="shared" si="24"/>
        <v>102.78927041046519</v>
      </c>
      <c r="AK42" s="329">
        <f t="shared" si="24"/>
        <v>122.07175995861695</v>
      </c>
      <c r="AL42" s="329">
        <f t="shared" si="24"/>
        <v>142.87494525999253</v>
      </c>
      <c r="AM42" s="329">
        <f t="shared" si="24"/>
        <v>170.98374371045185</v>
      </c>
      <c r="AN42" s="329">
        <f t="shared" si="24"/>
        <v>214.59425075714512</v>
      </c>
      <c r="AO42" s="329">
        <f t="shared" si="24"/>
        <v>266.72338551030725</v>
      </c>
      <c r="AP42" s="329">
        <f t="shared" si="24"/>
        <v>342.7020694289975</v>
      </c>
      <c r="AQ42" s="329">
        <f t="shared" si="24"/>
        <v>424.5434563922999</v>
      </c>
      <c r="AR42" s="329">
        <f t="shared" si="24"/>
        <v>519.12653895300639</v>
      </c>
      <c r="AS42" s="329">
        <f t="shared" si="24"/>
        <v>639.13134964144592</v>
      </c>
      <c r="AT42" s="329">
        <f t="shared" si="24"/>
        <v>795.04874240006654</v>
      </c>
      <c r="AU42" s="329">
        <f t="shared" si="24"/>
        <v>1014.2053622943447</v>
      </c>
      <c r="AV42" s="329">
        <f t="shared" si="24"/>
        <v>1148.7175280046133</v>
      </c>
      <c r="AW42" s="329">
        <f t="shared" si="24"/>
        <v>1277.1013631026954</v>
      </c>
      <c r="AX42" s="329">
        <f t="shared" si="24"/>
        <v>1355.5027433453472</v>
      </c>
      <c r="AY42" s="329">
        <f t="shared" si="24"/>
        <v>154.91308358463749</v>
      </c>
      <c r="AZ42" s="329">
        <f t="shared" si="24"/>
        <v>104.71260357218971</v>
      </c>
      <c r="BA42" s="329">
        <f t="shared" si="24"/>
        <v>136.38296564518024</v>
      </c>
      <c r="BB42" s="329">
        <f t="shared" si="24"/>
        <v>144.18166823796307</v>
      </c>
      <c r="BC42" s="329">
        <f t="shared" si="24"/>
        <v>144.24510744392822</v>
      </c>
      <c r="BD42" s="329">
        <f t="shared" si="24"/>
        <v>163.05199999999999</v>
      </c>
      <c r="BE42" s="329">
        <f t="shared" si="24"/>
        <v>165.48699999999999</v>
      </c>
      <c r="BF42" s="329">
        <f t="shared" si="24"/>
        <v>162.65124892159454</v>
      </c>
      <c r="BG42" s="329">
        <f t="shared" si="24"/>
        <v>169.90298870138361</v>
      </c>
      <c r="BH42" s="329">
        <f t="shared" si="24"/>
        <v>124.283</v>
      </c>
      <c r="BI42" s="329">
        <f t="shared" si="24"/>
        <v>128.26055663881266</v>
      </c>
      <c r="BJ42" s="329">
        <f t="shared" si="24"/>
        <v>135.16607401724025</v>
      </c>
      <c r="BK42" s="329">
        <f t="shared" si="24"/>
        <v>200.75442016647554</v>
      </c>
      <c r="BL42" s="329">
        <f t="shared" si="24"/>
        <v>175.53506304142508</v>
      </c>
      <c r="BM42" s="329">
        <f t="shared" si="24"/>
        <v>183.23841614855513</v>
      </c>
      <c r="BN42" s="329">
        <f t="shared" si="24"/>
        <v>169.98493378695881</v>
      </c>
      <c r="BO42" s="329">
        <f t="shared" si="24"/>
        <v>169.32235473338639</v>
      </c>
      <c r="BP42" s="329">
        <f t="shared" si="24"/>
        <v>159.46672221701033</v>
      </c>
      <c r="BQ42" s="329">
        <f t="shared" ref="BQ42:CD42" si="25">SUM(BQ43:BQ45)</f>
        <v>144.67452092278563</v>
      </c>
      <c r="BR42" s="329">
        <f t="shared" si="25"/>
        <v>138.30903393915511</v>
      </c>
      <c r="BS42" s="329">
        <f t="shared" si="25"/>
        <v>128.19760849598063</v>
      </c>
      <c r="BT42" s="329">
        <f t="shared" si="25"/>
        <v>120.30785280289261</v>
      </c>
      <c r="BU42" s="329">
        <f t="shared" si="25"/>
        <v>104.98221706204986</v>
      </c>
      <c r="BV42" s="329">
        <f>SUM(BV43:BV45)</f>
        <v>95.955396013713354</v>
      </c>
      <c r="BW42" s="329">
        <f t="shared" si="25"/>
        <v>88.741009500324324</v>
      </c>
      <c r="BX42" s="329">
        <f t="shared" si="25"/>
        <v>71.893421583468523</v>
      </c>
      <c r="BY42" s="329">
        <f t="shared" si="25"/>
        <v>62.260187286584028</v>
      </c>
      <c r="BZ42" s="329">
        <f t="shared" si="25"/>
        <v>58.278141023782524</v>
      </c>
      <c r="CA42" s="329">
        <f t="shared" si="25"/>
        <v>55.933625152556331</v>
      </c>
      <c r="CB42" s="329">
        <f t="shared" si="25"/>
        <v>52.739806360721452</v>
      </c>
      <c r="CC42" s="329">
        <f t="shared" si="25"/>
        <v>46.673645559471829</v>
      </c>
      <c r="CD42" s="329">
        <f t="shared" si="25"/>
        <v>40.224290867306124</v>
      </c>
      <c r="CE42" s="329">
        <f>SUM(CE43:CE45)</f>
        <v>33.592066385138168</v>
      </c>
      <c r="CF42" s="330">
        <f>SUM(CF43:CF45)</f>
        <v>26.642985567761357</v>
      </c>
    </row>
    <row r="43" spans="1:84" ht="15.5" x14ac:dyDescent="0.35">
      <c r="A43" s="336"/>
      <c r="B43" s="331" t="s">
        <v>289</v>
      </c>
      <c r="C43" s="328"/>
      <c r="D43" s="329">
        <f>'Incapacity benefits'!D$30+'Incapacity benefits'!D$33</f>
        <v>0</v>
      </c>
      <c r="E43" s="329">
        <f>'Incapacity benefits'!E$30+'Incapacity benefits'!E$33</f>
        <v>0</v>
      </c>
      <c r="F43" s="329">
        <f>'Incapacity benefits'!F$30+'Incapacity benefits'!F$33</f>
        <v>0</v>
      </c>
      <c r="G43" s="329">
        <f>'Incapacity benefits'!G$30+'Incapacity benefits'!G$33</f>
        <v>0</v>
      </c>
      <c r="H43" s="329">
        <f>'Incapacity benefits'!H$30+'Incapacity benefits'!H$33</f>
        <v>0</v>
      </c>
      <c r="I43" s="329">
        <f>'Incapacity benefits'!I$30+'Incapacity benefits'!I$33</f>
        <v>0</v>
      </c>
      <c r="J43" s="329">
        <f>'Incapacity benefits'!J$30+'Incapacity benefits'!J$33</f>
        <v>0</v>
      </c>
      <c r="K43" s="329">
        <f>'Incapacity benefits'!K$30+'Incapacity benefits'!K$33</f>
        <v>0</v>
      </c>
      <c r="L43" s="329">
        <f>'Incapacity benefits'!L$30+'Incapacity benefits'!L$33</f>
        <v>0</v>
      </c>
      <c r="M43" s="329">
        <f>'Incapacity benefits'!M$30+'Incapacity benefits'!M$33</f>
        <v>0</v>
      </c>
      <c r="N43" s="329">
        <f>'Incapacity benefits'!N$30+'Incapacity benefits'!N$33</f>
        <v>0</v>
      </c>
      <c r="O43" s="329">
        <f>'Incapacity benefits'!O$30+'Incapacity benefits'!O$33</f>
        <v>0</v>
      </c>
      <c r="P43" s="329">
        <f>'Incapacity benefits'!P$30+'Incapacity benefits'!P$33</f>
        <v>0</v>
      </c>
      <c r="Q43" s="329">
        <f>'Incapacity benefits'!Q$30+'Incapacity benefits'!Q$33</f>
        <v>0</v>
      </c>
      <c r="R43" s="329">
        <f>'Incapacity benefits'!R$30+'Incapacity benefits'!R$33</f>
        <v>0</v>
      </c>
      <c r="S43" s="329">
        <f>'Incapacity benefits'!S$30+'Incapacity benefits'!S$33</f>
        <v>0</v>
      </c>
      <c r="T43" s="329">
        <f>'Incapacity benefits'!T$30+'Incapacity benefits'!T$33</f>
        <v>0</v>
      </c>
      <c r="U43" s="329">
        <f>'Incapacity benefits'!U$30+'Incapacity benefits'!U$33</f>
        <v>0</v>
      </c>
      <c r="V43" s="329">
        <f>'Incapacity benefits'!V$30+'Incapacity benefits'!V$33</f>
        <v>0</v>
      </c>
      <c r="W43" s="329">
        <f>'Incapacity benefits'!W$30+'Incapacity benefits'!W$33</f>
        <v>0</v>
      </c>
      <c r="X43" s="329">
        <f>'Incapacity benefits'!X$30+'Incapacity benefits'!X$33</f>
        <v>0</v>
      </c>
      <c r="Y43" s="329">
        <f>'Incapacity benefits'!Y$30+'Incapacity benefits'!Y$33</f>
        <v>0</v>
      </c>
      <c r="Z43" s="329">
        <f>'Incapacity benefits'!Z$30+'Incapacity benefits'!Z$33</f>
        <v>0</v>
      </c>
      <c r="AA43" s="329">
        <f>'Incapacity benefits'!AA$30+'Incapacity benefits'!AA$33</f>
        <v>0</v>
      </c>
      <c r="AB43" s="329">
        <f>'Incapacity benefits'!AB$30+'Incapacity benefits'!AB$33</f>
        <v>0</v>
      </c>
      <c r="AC43" s="329">
        <f>'Incapacity benefits'!AC$30+'Incapacity benefits'!AC$33</f>
        <v>0</v>
      </c>
      <c r="AD43" s="329">
        <f>'Incapacity benefits'!AD$30+'Incapacity benefits'!AD$33</f>
        <v>0</v>
      </c>
      <c r="AE43" s="329">
        <f>'Incapacity benefits'!AE$30+'Incapacity benefits'!AE$33</f>
        <v>0</v>
      </c>
      <c r="AF43" s="329">
        <f>'Incapacity benefits'!AF$30+'Incapacity benefits'!AF$33</f>
        <v>0</v>
      </c>
      <c r="AG43" s="329">
        <f>'Incapacity benefits'!AG$30+'Incapacity benefits'!AG$33</f>
        <v>0</v>
      </c>
      <c r="AH43" s="329">
        <f>'Incapacity benefits'!AH$30+'Incapacity benefits'!AH$33</f>
        <v>67.18789637979917</v>
      </c>
      <c r="AI43" s="329">
        <f>'Incapacity benefits'!AI$30+'Incapacity benefits'!AI$33</f>
        <v>79.448269338306929</v>
      </c>
      <c r="AJ43" s="329">
        <f>'Incapacity benefits'!AJ$30+'Incapacity benefits'!AJ$33</f>
        <v>90.758009926975532</v>
      </c>
      <c r="AK43" s="329">
        <f>'Incapacity benefits'!AK$30+'Incapacity benefits'!AK$33</f>
        <v>107.5884576357704</v>
      </c>
      <c r="AL43" s="329">
        <f>'Incapacity benefits'!AL$30+'Incapacity benefits'!AL$33</f>
        <v>126.74887057403282</v>
      </c>
      <c r="AM43" s="329">
        <f>'Incapacity benefits'!AM$30+'Incapacity benefits'!AM$33</f>
        <v>152.10150096874864</v>
      </c>
      <c r="AN43" s="329">
        <f>'Incapacity benefits'!AN$30+'Incapacity benefits'!AN$33</f>
        <v>188.99811327685919</v>
      </c>
      <c r="AO43" s="329">
        <f>'Incapacity benefits'!AO$30+'Incapacity benefits'!AO$33</f>
        <v>238.45699781566265</v>
      </c>
      <c r="AP43" s="329">
        <f>'Incapacity benefits'!AP$30+'Incapacity benefits'!AP$33</f>
        <v>311.50083547202848</v>
      </c>
      <c r="AQ43" s="329">
        <f>'Incapacity benefits'!AQ$30+'Incapacity benefits'!AQ$33</f>
        <v>389.66176957389155</v>
      </c>
      <c r="AR43" s="329">
        <f>'Incapacity benefits'!AR$30+'Incapacity benefits'!AR$33</f>
        <v>478.98787155530283</v>
      </c>
      <c r="AS43" s="329">
        <f>'Incapacity benefits'!AS$30+'Incapacity benefits'!AS$33</f>
        <v>592.7530495000733</v>
      </c>
      <c r="AT43" s="329">
        <f>'Incapacity benefits'!AT$30+'Incapacity benefits'!AT$33</f>
        <v>736.13073218545742</v>
      </c>
      <c r="AU43" s="329">
        <f>'Incapacity benefits'!AU$30+'Incapacity benefits'!AU$33</f>
        <v>934.71773117265855</v>
      </c>
      <c r="AV43" s="329">
        <f>'Incapacity benefits'!AV$30+'Incapacity benefits'!AV$33</f>
        <v>1054.2913806563581</v>
      </c>
      <c r="AW43" s="329">
        <f>'Incapacity benefits'!AW$30+'Incapacity benefits'!AW$33</f>
        <v>1170.6722527875331</v>
      </c>
      <c r="AX43" s="329">
        <f>'Incapacity benefits'!AX$30+'Incapacity benefits'!AX$33</f>
        <v>1246.935966215528</v>
      </c>
      <c r="AY43" s="329">
        <f>'Incapacity benefits'!AY$30+'Incapacity benefits'!AY$33</f>
        <v>43.827859260844122</v>
      </c>
      <c r="AZ43" s="329">
        <f>'Incapacity benefits'!AZ$30+'Incapacity benefits'!AZ$33</f>
        <v>0</v>
      </c>
      <c r="BA43" s="329">
        <f>'Incapacity benefits'!BA$30+'Incapacity benefits'!BA$33</f>
        <v>0</v>
      </c>
      <c r="BB43" s="329">
        <f>'Incapacity benefits'!BB$30+'Incapacity benefits'!BB$33</f>
        <v>0</v>
      </c>
      <c r="BC43" s="329">
        <f>'Incapacity benefits'!BC$30+'Incapacity benefits'!BC$33</f>
        <v>0</v>
      </c>
      <c r="BD43" s="329">
        <f>'Incapacity benefits'!BD$30+'Incapacity benefits'!BD$33</f>
        <v>0</v>
      </c>
      <c r="BE43" s="329">
        <f>'Incapacity benefits'!BE$30+'Incapacity benefits'!BE$33</f>
        <v>0</v>
      </c>
      <c r="BF43" s="329">
        <f>'Incapacity benefits'!BF$30+'Incapacity benefits'!BF$33</f>
        <v>0</v>
      </c>
      <c r="BG43" s="329">
        <f>'Incapacity benefits'!BG$30+'Incapacity benefits'!BG$33</f>
        <v>0</v>
      </c>
      <c r="BH43" s="329">
        <f>'Incapacity benefits'!BH$30+'Incapacity benefits'!BH$33</f>
        <v>0</v>
      </c>
      <c r="BI43" s="329">
        <f>'Incapacity benefits'!BI$30+'Incapacity benefits'!BI$33</f>
        <v>0</v>
      </c>
      <c r="BJ43" s="329">
        <f>'Incapacity benefits'!BJ$30+'Incapacity benefits'!BJ$33</f>
        <v>0</v>
      </c>
      <c r="BK43" s="329">
        <f>'Incapacity benefits'!BK$30+'Incapacity benefits'!BK$33</f>
        <v>0</v>
      </c>
      <c r="BL43" s="329">
        <f>'Incapacity benefits'!BL$30+'Incapacity benefits'!BL$33</f>
        <v>0</v>
      </c>
      <c r="BM43" s="329">
        <f>'Incapacity benefits'!BM$30+'Incapacity benefits'!BM$33</f>
        <v>0</v>
      </c>
      <c r="BN43" s="329">
        <f>'Incapacity benefits'!BN$30+'Incapacity benefits'!BN$33</f>
        <v>0</v>
      </c>
      <c r="BO43" s="329">
        <f>'Incapacity benefits'!BO$30+'Incapacity benefits'!BO$33</f>
        <v>0</v>
      </c>
      <c r="BP43" s="329">
        <f>'Incapacity benefits'!BP$30+'Incapacity benefits'!BP$33</f>
        <v>0</v>
      </c>
      <c r="BQ43" s="329">
        <f>'Incapacity benefits'!BQ$30+'Incapacity benefits'!BQ$33</f>
        <v>0</v>
      </c>
      <c r="BR43" s="329">
        <f>'Incapacity benefits'!BR$30+'Incapacity benefits'!BR$33</f>
        <v>0</v>
      </c>
      <c r="BS43" s="329">
        <f>'Incapacity benefits'!BS$30+'Incapacity benefits'!BS$33</f>
        <v>0</v>
      </c>
      <c r="BT43" s="329">
        <f>'Incapacity benefits'!BT$30+'Incapacity benefits'!BT$33</f>
        <v>0</v>
      </c>
      <c r="BU43" s="329">
        <f>'Incapacity benefits'!BU$30+'Incapacity benefits'!BU$33</f>
        <v>0</v>
      </c>
      <c r="BV43" s="329">
        <f>'Incapacity benefits'!BV$30+'Incapacity benefits'!BV$33</f>
        <v>0</v>
      </c>
      <c r="BW43" s="329">
        <f>'Incapacity benefits'!BW$30+'Incapacity benefits'!BW$33</f>
        <v>0</v>
      </c>
      <c r="BX43" s="329">
        <f>'Incapacity benefits'!BX$30+'Incapacity benefits'!BX$33</f>
        <v>0</v>
      </c>
      <c r="BY43" s="329">
        <f>'Incapacity benefits'!BY$30+'Incapacity benefits'!BY$33</f>
        <v>0</v>
      </c>
      <c r="BZ43" s="329">
        <f>'Incapacity benefits'!BZ$30+'Incapacity benefits'!BZ$33</f>
        <v>0</v>
      </c>
      <c r="CA43" s="329">
        <f>'Incapacity benefits'!CA$30+'Incapacity benefits'!CA$33</f>
        <v>0</v>
      </c>
      <c r="CB43" s="329">
        <f>'Incapacity benefits'!CB$30+'Incapacity benefits'!CB$33</f>
        <v>0</v>
      </c>
      <c r="CC43" s="329">
        <f>'Incapacity benefits'!CC$30+'Incapacity benefits'!CC$33</f>
        <v>0</v>
      </c>
      <c r="CD43" s="329">
        <f>'Incapacity benefits'!CD$30+'Incapacity benefits'!CD$33</f>
        <v>0</v>
      </c>
      <c r="CE43" s="329">
        <f>'Incapacity benefits'!CE$30+'Incapacity benefits'!CE$33</f>
        <v>0</v>
      </c>
      <c r="CF43" s="330">
        <f>'Incapacity benefits'!CF$30+'Incapacity benefits'!CF$33</f>
        <v>0</v>
      </c>
    </row>
    <row r="44" spans="1:84" ht="15.5" x14ac:dyDescent="0.35">
      <c r="A44" s="336"/>
      <c r="B44" s="331" t="s">
        <v>307</v>
      </c>
      <c r="C44" s="328"/>
      <c r="D44" s="329">
        <f>'Incapacity benefits'!D$40</f>
        <v>0</v>
      </c>
      <c r="E44" s="329">
        <f>'Incapacity benefits'!E$40</f>
        <v>0</v>
      </c>
      <c r="F44" s="329">
        <f>'Incapacity benefits'!F$40</f>
        <v>0</v>
      </c>
      <c r="G44" s="329">
        <f>'Incapacity benefits'!G$40</f>
        <v>0</v>
      </c>
      <c r="H44" s="329">
        <f>'Incapacity benefits'!H$40</f>
        <v>0</v>
      </c>
      <c r="I44" s="329">
        <f>'Incapacity benefits'!I$40</f>
        <v>0</v>
      </c>
      <c r="J44" s="329">
        <f>'Incapacity benefits'!J$40</f>
        <v>0</v>
      </c>
      <c r="K44" s="329">
        <f>'Incapacity benefits'!K$40</f>
        <v>0</v>
      </c>
      <c r="L44" s="329">
        <f>'Incapacity benefits'!L$40</f>
        <v>0</v>
      </c>
      <c r="M44" s="329">
        <f>'Incapacity benefits'!M$40</f>
        <v>0</v>
      </c>
      <c r="N44" s="329">
        <f>'Incapacity benefits'!N$40</f>
        <v>0</v>
      </c>
      <c r="O44" s="329">
        <f>'Incapacity benefits'!O$40</f>
        <v>0</v>
      </c>
      <c r="P44" s="329">
        <f>'Incapacity benefits'!P$40</f>
        <v>0</v>
      </c>
      <c r="Q44" s="329">
        <f>'Incapacity benefits'!Q$40</f>
        <v>0</v>
      </c>
      <c r="R44" s="329">
        <f>'Incapacity benefits'!R$40</f>
        <v>0</v>
      </c>
      <c r="S44" s="329">
        <f>'Incapacity benefits'!S$40</f>
        <v>0</v>
      </c>
      <c r="T44" s="329">
        <f>'Incapacity benefits'!T$40</f>
        <v>0</v>
      </c>
      <c r="U44" s="329">
        <f>'Incapacity benefits'!U$40</f>
        <v>0</v>
      </c>
      <c r="V44" s="329">
        <f>'Incapacity benefits'!V$40</f>
        <v>0</v>
      </c>
      <c r="W44" s="329">
        <f>'Incapacity benefits'!W$40</f>
        <v>0</v>
      </c>
      <c r="X44" s="329">
        <f>'Incapacity benefits'!X$40</f>
        <v>0</v>
      </c>
      <c r="Y44" s="329">
        <f>'Incapacity benefits'!Y$40</f>
        <v>0</v>
      </c>
      <c r="Z44" s="329">
        <f>'Incapacity benefits'!Z$40</f>
        <v>0</v>
      </c>
      <c r="AA44" s="329">
        <f>'Incapacity benefits'!AA$40</f>
        <v>0</v>
      </c>
      <c r="AB44" s="329">
        <f>'Incapacity benefits'!AB$40</f>
        <v>0</v>
      </c>
      <c r="AC44" s="329">
        <f>'Incapacity benefits'!AC$40</f>
        <v>0</v>
      </c>
      <c r="AD44" s="329">
        <f>'Incapacity benefits'!AD$40</f>
        <v>0</v>
      </c>
      <c r="AE44" s="329">
        <f>'Incapacity benefits'!AE$40</f>
        <v>0</v>
      </c>
      <c r="AF44" s="329">
        <f>'Incapacity benefits'!AF$40</f>
        <v>0</v>
      </c>
      <c r="AG44" s="329">
        <f>'Incapacity benefits'!AG$40</f>
        <v>0</v>
      </c>
      <c r="AH44" s="329">
        <f>'Incapacity benefits'!AH$40</f>
        <v>3.9363849225441023</v>
      </c>
      <c r="AI44" s="329">
        <f>'Incapacity benefits'!AI$40</f>
        <v>5.5202602999575197</v>
      </c>
      <c r="AJ44" s="329">
        <f>'Incapacity benefits'!AJ$40</f>
        <v>8.4191651597486601</v>
      </c>
      <c r="AK44" s="329">
        <f>'Incapacity benefits'!AK$40</f>
        <v>11.40887014884054</v>
      </c>
      <c r="AL44" s="329">
        <f>'Incapacity benefits'!AL$40</f>
        <v>14.260799152797492</v>
      </c>
      <c r="AM44" s="329">
        <f>'Incapacity benefits'!AM$40</f>
        <v>17.496863859223165</v>
      </c>
      <c r="AN44" s="329">
        <f>'Incapacity benefits'!AN$40</f>
        <v>23.287158802721503</v>
      </c>
      <c r="AO44" s="329">
        <f>'Incapacity benefits'!AO$40</f>
        <v>27.081838338421456</v>
      </c>
      <c r="AP44" s="329">
        <f>'Incapacity benefits'!AP$40</f>
        <v>30.749213754948787</v>
      </c>
      <c r="AQ44" s="329">
        <f>'Incapacity benefits'!AQ$40</f>
        <v>33.941256565171791</v>
      </c>
      <c r="AR44" s="329">
        <f>'Incapacity benefits'!AR$40</f>
        <v>38.815511614519529</v>
      </c>
      <c r="AS44" s="329">
        <f>'Incapacity benefits'!AS$40</f>
        <v>44.539010373741071</v>
      </c>
      <c r="AT44" s="329">
        <f>'Incapacity benefits'!AT$40</f>
        <v>57.046874265431249</v>
      </c>
      <c r="AU44" s="329">
        <f>'Incapacity benefits'!AU$40</f>
        <v>77.833877487600887</v>
      </c>
      <c r="AV44" s="329">
        <f>'Incapacity benefits'!AV$40</f>
        <v>92.464743839483148</v>
      </c>
      <c r="AW44" s="329">
        <f>'Incapacity benefits'!AW$40</f>
        <v>103.84947617643465</v>
      </c>
      <c r="AX44" s="329">
        <f>'Incapacity benefits'!AX$40</f>
        <v>107.35026467430309</v>
      </c>
      <c r="AY44" s="329">
        <f>'Incapacity benefits'!AY$40</f>
        <v>111.04251969745886</v>
      </c>
      <c r="AZ44" s="329">
        <f>'Incapacity benefits'!AZ$40</f>
        <v>104.71260357218971</v>
      </c>
      <c r="BA44" s="329">
        <f>'Incapacity benefits'!BA$40</f>
        <v>136.38296564518024</v>
      </c>
      <c r="BB44" s="329">
        <f>'Incapacity benefits'!BB$40</f>
        <v>144.18166823796307</v>
      </c>
      <c r="BC44" s="329">
        <f>'Incapacity benefits'!BC$40</f>
        <v>144.24510744392822</v>
      </c>
      <c r="BD44" s="329">
        <f>'Incapacity benefits'!BD$40</f>
        <v>163.05199999999999</v>
      </c>
      <c r="BE44" s="329">
        <f>'Incapacity benefits'!BE$40</f>
        <v>165.48699999999999</v>
      </c>
      <c r="BF44" s="329">
        <f>'Incapacity benefits'!BF$40</f>
        <v>162.65124892159454</v>
      </c>
      <c r="BG44" s="329">
        <f>'Incapacity benefits'!BG$40</f>
        <v>169.90298870138361</v>
      </c>
      <c r="BH44" s="329">
        <f>'Incapacity benefits'!BH$40</f>
        <v>124.283</v>
      </c>
      <c r="BI44" s="329">
        <f>'Incapacity benefits'!BI$40</f>
        <v>128.26055663881266</v>
      </c>
      <c r="BJ44" s="329">
        <f>'Incapacity benefits'!BJ$40</f>
        <v>135.16607401724025</v>
      </c>
      <c r="BK44" s="329">
        <f>'Incapacity benefits'!BK$40</f>
        <v>200.75442016647554</v>
      </c>
      <c r="BL44" s="329">
        <f>'Incapacity benefits'!BL$40</f>
        <v>175.53506304142508</v>
      </c>
      <c r="BM44" s="329">
        <f>'Incapacity benefits'!BM$40</f>
        <v>183.23841614855513</v>
      </c>
      <c r="BN44" s="329">
        <f>'Incapacity benefits'!BN$40</f>
        <v>169.98493378695881</v>
      </c>
      <c r="BO44" s="329">
        <f>'Incapacity benefits'!BO$40</f>
        <v>169.32235473338639</v>
      </c>
      <c r="BP44" s="329">
        <f>'Incapacity benefits'!BP$40</f>
        <v>159.46672221701033</v>
      </c>
      <c r="BQ44" s="329">
        <f>'Incapacity benefits'!BQ$40</f>
        <v>144.67452092278563</v>
      </c>
      <c r="BR44" s="329">
        <f>'Incapacity benefits'!BR$40</f>
        <v>138.30903393915511</v>
      </c>
      <c r="BS44" s="329">
        <f>'Incapacity benefits'!BS$40</f>
        <v>128.19760849598063</v>
      </c>
      <c r="BT44" s="329">
        <f>'Incapacity benefits'!BT$40</f>
        <v>120.30785280289261</v>
      </c>
      <c r="BU44" s="329">
        <f>'Incapacity benefits'!BU$40</f>
        <v>104.98221706204986</v>
      </c>
      <c r="BV44" s="329">
        <f>'Incapacity benefits'!BV$40</f>
        <v>95.955396013713354</v>
      </c>
      <c r="BW44" s="329">
        <f>'Incapacity benefits'!BW$40</f>
        <v>88.741009500324324</v>
      </c>
      <c r="BX44" s="329">
        <f>'Incapacity benefits'!BX$40</f>
        <v>71.893421583468523</v>
      </c>
      <c r="BY44" s="329">
        <f>'Incapacity benefits'!BY$40</f>
        <v>62.260187286584028</v>
      </c>
      <c r="BZ44" s="329">
        <f>'Incapacity benefits'!BZ$40</f>
        <v>58.278141023782524</v>
      </c>
      <c r="CA44" s="329">
        <f>'Incapacity benefits'!CA$40</f>
        <v>55.933625152556331</v>
      </c>
      <c r="CB44" s="329">
        <f>'Incapacity benefits'!CB$40</f>
        <v>52.739806360721452</v>
      </c>
      <c r="CC44" s="329">
        <f>'Incapacity benefits'!CC$40</f>
        <v>46.673645559471829</v>
      </c>
      <c r="CD44" s="329">
        <f>'Incapacity benefits'!CD$40</f>
        <v>40.224290867306124</v>
      </c>
      <c r="CE44" s="329">
        <f>'Incapacity benefits'!CE$40</f>
        <v>33.592066385138168</v>
      </c>
      <c r="CF44" s="330">
        <f>'Incapacity benefits'!CF$40</f>
        <v>26.642985567761357</v>
      </c>
    </row>
    <row r="45" spans="1:84" ht="15.5" x14ac:dyDescent="0.35">
      <c r="A45" s="336"/>
      <c r="B45" s="331" t="s">
        <v>308</v>
      </c>
      <c r="C45" s="328"/>
      <c r="D45" s="329">
        <f>'Incapacity benefits'!D$36</f>
        <v>0</v>
      </c>
      <c r="E45" s="329">
        <f>'Incapacity benefits'!E$36</f>
        <v>0</v>
      </c>
      <c r="F45" s="329">
        <f>'Incapacity benefits'!F$36</f>
        <v>0</v>
      </c>
      <c r="G45" s="329">
        <f>'Incapacity benefits'!G$36</f>
        <v>0</v>
      </c>
      <c r="H45" s="329">
        <f>'Incapacity benefits'!H$36</f>
        <v>0</v>
      </c>
      <c r="I45" s="329">
        <f>'Incapacity benefits'!I$36</f>
        <v>0</v>
      </c>
      <c r="J45" s="329">
        <f>'Incapacity benefits'!J$36</f>
        <v>0</v>
      </c>
      <c r="K45" s="329">
        <f>'Incapacity benefits'!K$36</f>
        <v>0</v>
      </c>
      <c r="L45" s="329">
        <f>'Incapacity benefits'!L$36</f>
        <v>0</v>
      </c>
      <c r="M45" s="329">
        <f>'Incapacity benefits'!M$36</f>
        <v>0</v>
      </c>
      <c r="N45" s="329">
        <f>'Incapacity benefits'!N$36</f>
        <v>0</v>
      </c>
      <c r="O45" s="329">
        <f>'Incapacity benefits'!O$36</f>
        <v>0</v>
      </c>
      <c r="P45" s="329">
        <f>'Incapacity benefits'!P$36</f>
        <v>0</v>
      </c>
      <c r="Q45" s="329">
        <f>'Incapacity benefits'!Q$36</f>
        <v>0</v>
      </c>
      <c r="R45" s="329">
        <f>'Incapacity benefits'!R$36</f>
        <v>0</v>
      </c>
      <c r="S45" s="329">
        <f>'Incapacity benefits'!S$36</f>
        <v>0</v>
      </c>
      <c r="T45" s="329">
        <f>'Incapacity benefits'!T$36</f>
        <v>0</v>
      </c>
      <c r="U45" s="329">
        <f>'Incapacity benefits'!U$36</f>
        <v>0</v>
      </c>
      <c r="V45" s="329">
        <f>'Incapacity benefits'!V$36</f>
        <v>0</v>
      </c>
      <c r="W45" s="329">
        <f>'Incapacity benefits'!W$36</f>
        <v>0</v>
      </c>
      <c r="X45" s="329">
        <f>'Incapacity benefits'!X$36</f>
        <v>0</v>
      </c>
      <c r="Y45" s="329">
        <f>'Incapacity benefits'!Y$36</f>
        <v>0</v>
      </c>
      <c r="Z45" s="329">
        <f>'Incapacity benefits'!Z$36</f>
        <v>0</v>
      </c>
      <c r="AA45" s="329">
        <f>'Incapacity benefits'!AA$36</f>
        <v>0</v>
      </c>
      <c r="AB45" s="329">
        <f>'Incapacity benefits'!AB$36</f>
        <v>0</v>
      </c>
      <c r="AC45" s="329">
        <f>'Incapacity benefits'!AC$36</f>
        <v>0</v>
      </c>
      <c r="AD45" s="329">
        <f>'Incapacity benefits'!AD$36</f>
        <v>0</v>
      </c>
      <c r="AE45" s="329">
        <f>'Incapacity benefits'!AE$36</f>
        <v>0</v>
      </c>
      <c r="AF45" s="329">
        <f>'Incapacity benefits'!AF$36</f>
        <v>0</v>
      </c>
      <c r="AG45" s="329">
        <f>'Incapacity benefits'!AG$36</f>
        <v>0</v>
      </c>
      <c r="AH45" s="329">
        <f>'Incapacity benefits'!AH$36</f>
        <v>3.9322033898305087</v>
      </c>
      <c r="AI45" s="329">
        <f>'Incapacity benefits'!AI$36</f>
        <v>3.8971574858757063</v>
      </c>
      <c r="AJ45" s="329">
        <f>'Incapacity benefits'!AJ$36</f>
        <v>3.6120953237410074</v>
      </c>
      <c r="AK45" s="329">
        <f>'Incapacity benefits'!AK$36</f>
        <v>3.0744321740060183</v>
      </c>
      <c r="AL45" s="329">
        <f>'Incapacity benefits'!AL$36</f>
        <v>1.8652755331622144</v>
      </c>
      <c r="AM45" s="329">
        <f>'Incapacity benefits'!AM$36</f>
        <v>1.3853788824800299</v>
      </c>
      <c r="AN45" s="329">
        <f>'Incapacity benefits'!AN$36</f>
        <v>2.3089786775644203</v>
      </c>
      <c r="AO45" s="329">
        <f>'Incapacity benefits'!AO$36</f>
        <v>1.1845493562231759</v>
      </c>
      <c r="AP45" s="329">
        <f>'Incapacity benefits'!AP$36</f>
        <v>0.45202020202020204</v>
      </c>
      <c r="AQ45" s="329">
        <f>'Incapacity benefits'!AQ$36</f>
        <v>0.94043025323659124</v>
      </c>
      <c r="AR45" s="329">
        <f>'Incapacity benefits'!AR$36</f>
        <v>1.3231557831839522</v>
      </c>
      <c r="AS45" s="329">
        <f>'Incapacity benefits'!AS$36</f>
        <v>1.8392897676314719</v>
      </c>
      <c r="AT45" s="329">
        <f>'Incapacity benefits'!AT$36</f>
        <v>1.8711359491778774</v>
      </c>
      <c r="AU45" s="329">
        <f>'Incapacity benefits'!AU$36</f>
        <v>1.653753634085213</v>
      </c>
      <c r="AV45" s="329">
        <f>'Incapacity benefits'!AV$36</f>
        <v>1.9614035087719299</v>
      </c>
      <c r="AW45" s="329">
        <f>'Incapacity benefits'!AW$36</f>
        <v>2.5796341387276018</v>
      </c>
      <c r="AX45" s="329">
        <f>'Incapacity benefits'!AX$36</f>
        <v>1.2165124555160141</v>
      </c>
      <c r="AY45" s="329">
        <f>'Incapacity benefits'!AY$36</f>
        <v>4.2704626334519574E-2</v>
      </c>
      <c r="AZ45" s="329">
        <f>'Incapacity benefits'!AZ$36</f>
        <v>0</v>
      </c>
      <c r="BA45" s="329">
        <f>'Incapacity benefits'!BA$36</f>
        <v>0</v>
      </c>
      <c r="BB45" s="329">
        <f>'Incapacity benefits'!BB$36</f>
        <v>0</v>
      </c>
      <c r="BC45" s="329">
        <f>'Incapacity benefits'!BC$36</f>
        <v>0</v>
      </c>
      <c r="BD45" s="329">
        <f>'Incapacity benefits'!BD$36</f>
        <v>0</v>
      </c>
      <c r="BE45" s="329">
        <f>'Incapacity benefits'!BE$36</f>
        <v>0</v>
      </c>
      <c r="BF45" s="329">
        <f>'Incapacity benefits'!BF$36</f>
        <v>0</v>
      </c>
      <c r="BG45" s="329">
        <f>'Incapacity benefits'!BG$36</f>
        <v>0</v>
      </c>
      <c r="BH45" s="329">
        <f>'Incapacity benefits'!BH$36</f>
        <v>0</v>
      </c>
      <c r="BI45" s="329">
        <f>'Incapacity benefits'!BI$36</f>
        <v>0</v>
      </c>
      <c r="BJ45" s="329">
        <f>'Incapacity benefits'!BJ$36</f>
        <v>0</v>
      </c>
      <c r="BK45" s="329">
        <f>'Incapacity benefits'!BK$36</f>
        <v>0</v>
      </c>
      <c r="BL45" s="329">
        <f>'Incapacity benefits'!BL$36</f>
        <v>0</v>
      </c>
      <c r="BM45" s="329">
        <f>'Incapacity benefits'!BM$36</f>
        <v>0</v>
      </c>
      <c r="BN45" s="329">
        <f>'Incapacity benefits'!BN$36</f>
        <v>0</v>
      </c>
      <c r="BO45" s="329">
        <f>'Incapacity benefits'!BO$36</f>
        <v>0</v>
      </c>
      <c r="BP45" s="329">
        <f>'Incapacity benefits'!BP$36</f>
        <v>0</v>
      </c>
      <c r="BQ45" s="329">
        <f>'Incapacity benefits'!BQ$36</f>
        <v>0</v>
      </c>
      <c r="BR45" s="329">
        <f>'Incapacity benefits'!BR$36</f>
        <v>0</v>
      </c>
      <c r="BS45" s="329">
        <f>'Incapacity benefits'!BS$36</f>
        <v>0</v>
      </c>
      <c r="BT45" s="329">
        <f>'Incapacity benefits'!BT$36</f>
        <v>0</v>
      </c>
      <c r="BU45" s="329">
        <f>'Incapacity benefits'!BU$36</f>
        <v>0</v>
      </c>
      <c r="BV45" s="329">
        <f>'Incapacity benefits'!BV$36</f>
        <v>0</v>
      </c>
      <c r="BW45" s="329">
        <f>'Incapacity benefits'!BW$36</f>
        <v>0</v>
      </c>
      <c r="BX45" s="329">
        <f>'Incapacity benefits'!BX$36</f>
        <v>0</v>
      </c>
      <c r="BY45" s="329">
        <f>'Incapacity benefits'!BY$36</f>
        <v>0</v>
      </c>
      <c r="BZ45" s="329">
        <f>'Incapacity benefits'!BZ$36</f>
        <v>0</v>
      </c>
      <c r="CA45" s="329">
        <f>'Incapacity benefits'!CA$36</f>
        <v>0</v>
      </c>
      <c r="CB45" s="329">
        <f>'Incapacity benefits'!CB$36</f>
        <v>0</v>
      </c>
      <c r="CC45" s="329">
        <f>'Incapacity benefits'!CC$36</f>
        <v>0</v>
      </c>
      <c r="CD45" s="329">
        <f>'Incapacity benefits'!CD$36</f>
        <v>0</v>
      </c>
      <c r="CE45" s="329">
        <f>'Incapacity benefits'!CE$36</f>
        <v>0</v>
      </c>
      <c r="CF45" s="330">
        <f>'Incapacity benefits'!CF$36</f>
        <v>0</v>
      </c>
    </row>
    <row r="46" spans="1:84" ht="27" customHeight="1" x14ac:dyDescent="0.35">
      <c r="A46" s="336"/>
      <c r="B46" s="327" t="s">
        <v>475</v>
      </c>
      <c r="C46" s="328"/>
      <c r="D46" s="329">
        <f>SUM(D47:D50)</f>
        <v>0</v>
      </c>
      <c r="E46" s="329">
        <f t="shared" ref="E46:BP46" si="26">SUM(E47:E50)</f>
        <v>0</v>
      </c>
      <c r="F46" s="329">
        <f t="shared" si="26"/>
        <v>0</v>
      </c>
      <c r="G46" s="329">
        <f t="shared" si="26"/>
        <v>0</v>
      </c>
      <c r="H46" s="329">
        <f t="shared" si="26"/>
        <v>0</v>
      </c>
      <c r="I46" s="329">
        <f t="shared" si="26"/>
        <v>0</v>
      </c>
      <c r="J46" s="329">
        <f t="shared" si="26"/>
        <v>0</v>
      </c>
      <c r="K46" s="329">
        <f t="shared" si="26"/>
        <v>0</v>
      </c>
      <c r="L46" s="329">
        <f t="shared" si="26"/>
        <v>0</v>
      </c>
      <c r="M46" s="329">
        <f t="shared" si="26"/>
        <v>0</v>
      </c>
      <c r="N46" s="329">
        <f t="shared" si="26"/>
        <v>0</v>
      </c>
      <c r="O46" s="329">
        <f t="shared" si="26"/>
        <v>0</v>
      </c>
      <c r="P46" s="329">
        <f t="shared" si="26"/>
        <v>0</v>
      </c>
      <c r="Q46" s="329">
        <f t="shared" si="26"/>
        <v>0</v>
      </c>
      <c r="R46" s="329">
        <f t="shared" si="26"/>
        <v>0</v>
      </c>
      <c r="S46" s="329">
        <f t="shared" si="26"/>
        <v>0</v>
      </c>
      <c r="T46" s="329">
        <f t="shared" si="26"/>
        <v>0</v>
      </c>
      <c r="U46" s="329">
        <f t="shared" si="26"/>
        <v>0</v>
      </c>
      <c r="V46" s="329">
        <f t="shared" si="26"/>
        <v>0</v>
      </c>
      <c r="W46" s="329">
        <f t="shared" si="26"/>
        <v>0</v>
      </c>
      <c r="X46" s="329">
        <f t="shared" si="26"/>
        <v>0</v>
      </c>
      <c r="Y46" s="329">
        <f t="shared" si="26"/>
        <v>0</v>
      </c>
      <c r="Z46" s="329">
        <f t="shared" si="26"/>
        <v>0</v>
      </c>
      <c r="AA46" s="329">
        <f t="shared" si="26"/>
        <v>0</v>
      </c>
      <c r="AB46" s="329">
        <f t="shared" si="26"/>
        <v>0</v>
      </c>
      <c r="AC46" s="329">
        <f t="shared" si="26"/>
        <v>0</v>
      </c>
      <c r="AD46" s="329">
        <f t="shared" si="26"/>
        <v>0</v>
      </c>
      <c r="AE46" s="329">
        <f t="shared" si="26"/>
        <v>0</v>
      </c>
      <c r="AF46" s="329">
        <f t="shared" si="26"/>
        <v>0</v>
      </c>
      <c r="AG46" s="329">
        <f t="shared" si="26"/>
        <v>0</v>
      </c>
      <c r="AH46" s="329">
        <f t="shared" si="26"/>
        <v>91.262499560531367</v>
      </c>
      <c r="AI46" s="329">
        <f t="shared" si="26"/>
        <v>103.80069695625174</v>
      </c>
      <c r="AJ46" s="329">
        <f t="shared" si="26"/>
        <v>121.76127077426457</v>
      </c>
      <c r="AK46" s="329">
        <f t="shared" si="26"/>
        <v>137.77699458183082</v>
      </c>
      <c r="AL46" s="329">
        <f t="shared" si="26"/>
        <v>161.17497585640393</v>
      </c>
      <c r="AM46" s="329">
        <f t="shared" si="26"/>
        <v>164.70251240474516</v>
      </c>
      <c r="AN46" s="329">
        <f t="shared" si="26"/>
        <v>160.96340859211983</v>
      </c>
      <c r="AO46" s="329">
        <f t="shared" si="26"/>
        <v>166.80453557865985</v>
      </c>
      <c r="AP46" s="329">
        <f t="shared" si="26"/>
        <v>206.18510032540726</v>
      </c>
      <c r="AQ46" s="329">
        <f t="shared" si="26"/>
        <v>207.26249382688911</v>
      </c>
      <c r="AR46" s="329">
        <f t="shared" si="26"/>
        <v>211.38706882608795</v>
      </c>
      <c r="AS46" s="329">
        <f t="shared" si="26"/>
        <v>215.27977754727789</v>
      </c>
      <c r="AT46" s="329">
        <f t="shared" si="26"/>
        <v>235.70115647812503</v>
      </c>
      <c r="AU46" s="329">
        <f t="shared" si="26"/>
        <v>257.99286127491263</v>
      </c>
      <c r="AV46" s="329">
        <f t="shared" si="26"/>
        <v>267.98866426036761</v>
      </c>
      <c r="AW46" s="329">
        <f t="shared" si="26"/>
        <v>284.03278414127828</v>
      </c>
      <c r="AX46" s="329">
        <f t="shared" si="26"/>
        <v>288.8204533091793</v>
      </c>
      <c r="AY46" s="329">
        <f t="shared" si="26"/>
        <v>298.60834205791821</v>
      </c>
      <c r="AZ46" s="329">
        <f t="shared" si="26"/>
        <v>289.40361406260422</v>
      </c>
      <c r="BA46" s="329">
        <f t="shared" si="26"/>
        <v>290.66179052502196</v>
      </c>
      <c r="BB46" s="329">
        <f t="shared" si="26"/>
        <v>296.69252011416853</v>
      </c>
      <c r="BC46" s="329">
        <f t="shared" si="26"/>
        <v>298.29195339201408</v>
      </c>
      <c r="BD46" s="329">
        <f t="shared" si="26"/>
        <v>314.38967336961207</v>
      </c>
      <c r="BE46" s="329">
        <f t="shared" si="26"/>
        <v>327.04192503876374</v>
      </c>
      <c r="BF46" s="329">
        <f t="shared" si="26"/>
        <v>342.35629363649957</v>
      </c>
      <c r="BG46" s="329">
        <f t="shared" si="26"/>
        <v>328.73817396378581</v>
      </c>
      <c r="BH46" s="329">
        <f t="shared" si="26"/>
        <v>350.82708899999994</v>
      </c>
      <c r="BI46" s="329">
        <f t="shared" si="26"/>
        <v>355.23235062994974</v>
      </c>
      <c r="BJ46" s="329">
        <f t="shared" si="26"/>
        <v>366.58171311626842</v>
      </c>
      <c r="BK46" s="329">
        <f t="shared" si="26"/>
        <v>399.16985676896826</v>
      </c>
      <c r="BL46" s="329">
        <f t="shared" si="26"/>
        <v>501.46373557231908</v>
      </c>
      <c r="BM46" s="329">
        <f t="shared" si="26"/>
        <v>529.3326154634359</v>
      </c>
      <c r="BN46" s="329">
        <f t="shared" si="26"/>
        <v>532.32842753975922</v>
      </c>
      <c r="BO46" s="329">
        <f t="shared" si="26"/>
        <v>541.97777501036842</v>
      </c>
      <c r="BP46" s="329">
        <f t="shared" si="26"/>
        <v>567.47997951397826</v>
      </c>
      <c r="BQ46" s="329">
        <f t="shared" ref="BQ46:CD46" si="27">SUM(BQ47:BQ50)</f>
        <v>580.65178311179295</v>
      </c>
      <c r="BR46" s="329">
        <f t="shared" si="27"/>
        <v>622.30759907106517</v>
      </c>
      <c r="BS46" s="329">
        <f t="shared" si="27"/>
        <v>634.82753191687289</v>
      </c>
      <c r="BT46" s="329">
        <f t="shared" si="27"/>
        <v>589.1785546532825</v>
      </c>
      <c r="BU46" s="329">
        <f t="shared" si="27"/>
        <v>590.47913623422176</v>
      </c>
      <c r="BV46" s="329">
        <f t="shared" si="27"/>
        <v>592.32190811497128</v>
      </c>
      <c r="BW46" s="329">
        <f t="shared" si="27"/>
        <v>587.69502569184851</v>
      </c>
      <c r="BX46" s="329">
        <f t="shared" si="27"/>
        <v>511.82237411772905</v>
      </c>
      <c r="BY46" s="329">
        <f t="shared" si="27"/>
        <v>510.33433830547426</v>
      </c>
      <c r="BZ46" s="329">
        <f t="shared" si="27"/>
        <v>512.55296020771232</v>
      </c>
      <c r="CA46" s="329">
        <f t="shared" si="27"/>
        <v>538.9523426018759</v>
      </c>
      <c r="CB46" s="329">
        <f t="shared" si="27"/>
        <v>564.98344267542814</v>
      </c>
      <c r="CC46" s="329">
        <f t="shared" si="27"/>
        <v>560.83647433801821</v>
      </c>
      <c r="CD46" s="329">
        <f t="shared" si="27"/>
        <v>550.69618774898868</v>
      </c>
      <c r="CE46" s="329">
        <f>SUM(CE47:CE50)</f>
        <v>535.99908407639668</v>
      </c>
      <c r="CF46" s="330">
        <f>SUM(CF47:CF50)</f>
        <v>525.40182920483119</v>
      </c>
    </row>
    <row r="47" spans="1:84" ht="15.5" x14ac:dyDescent="0.35">
      <c r="A47" s="336"/>
      <c r="B47" s="331" t="s">
        <v>476</v>
      </c>
      <c r="C47" s="328"/>
      <c r="D47" s="329">
        <f>'Industrial injuries benefits'!D$12</f>
        <v>0</v>
      </c>
      <c r="E47" s="329">
        <f>'Industrial injuries benefits'!E$12</f>
        <v>0</v>
      </c>
      <c r="F47" s="329">
        <f>'Industrial injuries benefits'!F$12</f>
        <v>0</v>
      </c>
      <c r="G47" s="329">
        <f>'Industrial injuries benefits'!G$12</f>
        <v>0</v>
      </c>
      <c r="H47" s="329">
        <f>'Industrial injuries benefits'!H$12</f>
        <v>0</v>
      </c>
      <c r="I47" s="329">
        <f>'Industrial injuries benefits'!I$12</f>
        <v>0</v>
      </c>
      <c r="J47" s="329">
        <f>'Industrial injuries benefits'!J$12</f>
        <v>0</v>
      </c>
      <c r="K47" s="329">
        <f>'Industrial injuries benefits'!K$12</f>
        <v>0</v>
      </c>
      <c r="L47" s="329">
        <f>'Industrial injuries benefits'!L$12</f>
        <v>0</v>
      </c>
      <c r="M47" s="329">
        <f>'Industrial injuries benefits'!M$12</f>
        <v>0</v>
      </c>
      <c r="N47" s="329">
        <f>'Industrial injuries benefits'!N$12</f>
        <v>0</v>
      </c>
      <c r="O47" s="329">
        <f>'Industrial injuries benefits'!O$12</f>
        <v>0</v>
      </c>
      <c r="P47" s="329">
        <f>'Industrial injuries benefits'!P$12</f>
        <v>0</v>
      </c>
      <c r="Q47" s="329">
        <f>'Industrial injuries benefits'!Q$12</f>
        <v>0</v>
      </c>
      <c r="R47" s="329">
        <f>'Industrial injuries benefits'!R$12</f>
        <v>0</v>
      </c>
      <c r="S47" s="329">
        <f>'Industrial injuries benefits'!S$12</f>
        <v>0</v>
      </c>
      <c r="T47" s="329">
        <f>'Industrial injuries benefits'!T$12</f>
        <v>0</v>
      </c>
      <c r="U47" s="329">
        <f>'Industrial injuries benefits'!U$12</f>
        <v>0</v>
      </c>
      <c r="V47" s="329">
        <f>'Industrial injuries benefits'!V$12</f>
        <v>0</v>
      </c>
      <c r="W47" s="329">
        <f>'Industrial injuries benefits'!W$12</f>
        <v>0</v>
      </c>
      <c r="X47" s="329">
        <f>'Industrial injuries benefits'!X$12</f>
        <v>0</v>
      </c>
      <c r="Y47" s="329">
        <f>'Industrial injuries benefits'!Y$12</f>
        <v>0</v>
      </c>
      <c r="Z47" s="329">
        <f>'Industrial injuries benefits'!Z$12</f>
        <v>0</v>
      </c>
      <c r="AA47" s="329">
        <f>'Industrial injuries benefits'!AA$12</f>
        <v>0</v>
      </c>
      <c r="AB47" s="329">
        <f>'Industrial injuries benefits'!AB$12</f>
        <v>0</v>
      </c>
      <c r="AC47" s="329">
        <f>'Industrial injuries benefits'!AC$12</f>
        <v>0</v>
      </c>
      <c r="AD47" s="329">
        <f>'Industrial injuries benefits'!AD$12</f>
        <v>0</v>
      </c>
      <c r="AE47" s="329">
        <f>'Industrial injuries benefits'!AE$12</f>
        <v>0</v>
      </c>
      <c r="AF47" s="329">
        <f>'Industrial injuries benefits'!AF$12</f>
        <v>0</v>
      </c>
      <c r="AG47" s="329">
        <f>'Industrial injuries benefits'!AG$12</f>
        <v>0</v>
      </c>
      <c r="AH47" s="329">
        <f>'Industrial injuries benefits'!AH$12</f>
        <v>26.124419779292353</v>
      </c>
      <c r="AI47" s="329">
        <f>'Industrial injuries benefits'!AI$12</f>
        <v>29.389972251703899</v>
      </c>
      <c r="AJ47" s="329">
        <f>'Industrial injuries benefits'!AJ$12</f>
        <v>34.288300960321216</v>
      </c>
      <c r="AK47" s="329">
        <f>'Industrial injuries benefits'!AK$12</f>
        <v>38.370241550835644</v>
      </c>
      <c r="AL47" s="329">
        <f>'Industrial injuries benefits'!AL$12</f>
        <v>41.635794023247186</v>
      </c>
      <c r="AM47" s="329">
        <f>'Industrial injuries benefits'!AM$12</f>
        <v>44.08495837755585</v>
      </c>
      <c r="AN47" s="329">
        <f>'Industrial injuries benefits'!AN$12</f>
        <v>44.901346495658736</v>
      </c>
      <c r="AO47" s="329">
        <f>'Industrial injuries benefits'!AO$12</f>
        <v>47.350510849967392</v>
      </c>
      <c r="AP47" s="329">
        <f>'Industrial injuries benefits'!AP$12</f>
        <v>49.799675204276049</v>
      </c>
      <c r="AQ47" s="329">
        <f>'Industrial injuries benefits'!AQ$12</f>
        <v>46.119397567868241</v>
      </c>
      <c r="AR47" s="329">
        <f>'Industrial injuries benefits'!AR$12</f>
        <v>47.848507602010152</v>
      </c>
      <c r="AS47" s="329">
        <f>'Industrial injuries benefits'!AS$12</f>
        <v>48.443654540107154</v>
      </c>
      <c r="AT47" s="329">
        <f>'Industrial injuries benefits'!AT$12</f>
        <v>49.15962691968339</v>
      </c>
      <c r="AU47" s="329">
        <f>'Industrial injuries benefits'!AU$12</f>
        <v>52.251288722939016</v>
      </c>
      <c r="AV47" s="329">
        <f>'Industrial injuries benefits'!AV$12</f>
        <v>51.94789833739847</v>
      </c>
      <c r="AW47" s="329">
        <f>'Industrial injuries benefits'!AW$12</f>
        <v>55.754439384821133</v>
      </c>
      <c r="AX47" s="329">
        <f>'Industrial injuries benefits'!AX$12</f>
        <v>49.254564810611789</v>
      </c>
      <c r="AY47" s="329">
        <f>'Industrial injuries benefits'!AY$12</f>
        <v>49.479372152231917</v>
      </c>
      <c r="AZ47" s="329">
        <f>'Industrial injuries benefits'!AZ$12</f>
        <v>47.585872555403647</v>
      </c>
      <c r="BA47" s="329">
        <f>'Industrial injuries benefits'!BA$12</f>
        <v>47.727623132616458</v>
      </c>
      <c r="BB47" s="329">
        <f>'Industrial injuries benefits'!BB$12</f>
        <v>43.298476627173812</v>
      </c>
      <c r="BC47" s="329">
        <f>'Industrial injuries benefits'!BC$12</f>
        <v>45.522256487485045</v>
      </c>
      <c r="BD47" s="329">
        <f>'Industrial injuries benefits'!BD$12</f>
        <v>43.787999999999997</v>
      </c>
      <c r="BE47" s="329">
        <f>'Industrial injuries benefits'!BE$12</f>
        <v>43.786999999999999</v>
      </c>
      <c r="BF47" s="329">
        <f>'Industrial injuries benefits'!BF$12</f>
        <v>43.276589385629926</v>
      </c>
      <c r="BG47" s="329">
        <f>'Industrial injuries benefits'!BG$12</f>
        <v>41.870065056891917</v>
      </c>
      <c r="BH47" s="329">
        <f>'Industrial injuries benefits'!BH$12</f>
        <v>40.161999999999999</v>
      </c>
      <c r="BI47" s="329">
        <f>'Industrial injuries benefits'!BI$12</f>
        <v>34.633821321321321</v>
      </c>
      <c r="BJ47" s="329">
        <f>'Industrial injuries benefits'!BJ$12</f>
        <v>33.675449570815445</v>
      </c>
      <c r="BK47" s="329">
        <f>'Industrial injuries benefits'!BK$12</f>
        <v>32.278980572177439</v>
      </c>
      <c r="BL47" s="329">
        <f>'Industrial injuries benefits'!BL$12</f>
        <v>34.4126571368</v>
      </c>
      <c r="BM47" s="329">
        <f>'Industrial injuries benefits'!BM$12</f>
        <v>34.052216707435903</v>
      </c>
      <c r="BN47" s="329">
        <f>'Industrial injuries benefits'!BN$12</f>
        <v>32.443668379959036</v>
      </c>
      <c r="BO47" s="329">
        <f>'Industrial injuries benefits'!BO$12</f>
        <v>31.415099537507196</v>
      </c>
      <c r="BP47" s="329">
        <f>'Industrial injuries benefits'!BP$12</f>
        <v>30.485839132581937</v>
      </c>
      <c r="BQ47" s="329">
        <f>'Industrial injuries benefits'!BQ$12</f>
        <v>28.811339391792881</v>
      </c>
      <c r="BR47" s="329">
        <f>'Industrial injuries benefits'!BR$12</f>
        <v>27.547684241065259</v>
      </c>
      <c r="BS47" s="329">
        <f>'Industrial injuries benefits'!BS$12</f>
        <v>25.944535112099693</v>
      </c>
      <c r="BT47" s="329">
        <f>'Industrial injuries benefits'!BT$12</f>
        <v>24.468501471795534</v>
      </c>
      <c r="BU47" s="329">
        <f>'Industrial injuries benefits'!BU$12</f>
        <v>22.849321929125864</v>
      </c>
      <c r="BV47" s="329">
        <f>'Industrial injuries benefits'!BV$12</f>
        <v>21.394699465595245</v>
      </c>
      <c r="BW47" s="329">
        <f>'Industrial injuries benefits'!BW$12</f>
        <v>20.040629875368261</v>
      </c>
      <c r="BX47" s="329">
        <f>'Industrial injuries benefits'!BX$12</f>
        <v>16.07116473881678</v>
      </c>
      <c r="BY47" s="329">
        <f>'Industrial injuries benefits'!BY$12</f>
        <v>14.977876488184386</v>
      </c>
      <c r="BZ47" s="329">
        <f>'Industrial injuries benefits'!BZ$12</f>
        <v>13.986179943017078</v>
      </c>
      <c r="CA47" s="329">
        <f>'Industrial injuries benefits'!CA$12</f>
        <v>13.905774581577637</v>
      </c>
      <c r="CB47" s="329">
        <f>'Industrial injuries benefits'!CB$12</f>
        <v>13.879225272204001</v>
      </c>
      <c r="CC47" s="329">
        <f>'Industrial injuries benefits'!CC$12</f>
        <v>13.120795766435286</v>
      </c>
      <c r="CD47" s="329">
        <f>'Industrial injuries benefits'!CD$12</f>
        <v>12.243095795172952</v>
      </c>
      <c r="CE47" s="329">
        <f>'Industrial injuries benefits'!CE$12</f>
        <v>11.449662002784898</v>
      </c>
      <c r="CF47" s="330">
        <f>'Industrial injuries benefits'!CF$12</f>
        <v>10.650541208925675</v>
      </c>
    </row>
    <row r="48" spans="1:84" ht="15.5" x14ac:dyDescent="0.35">
      <c r="A48" s="336"/>
      <c r="B48" s="331" t="s">
        <v>477</v>
      </c>
      <c r="C48" s="328"/>
      <c r="D48" s="329">
        <f>'Industrial injuries benefits'!D$8</f>
        <v>0</v>
      </c>
      <c r="E48" s="329">
        <f>'Industrial injuries benefits'!E$8</f>
        <v>0</v>
      </c>
      <c r="F48" s="329">
        <f>'Industrial injuries benefits'!F$8</f>
        <v>0</v>
      </c>
      <c r="G48" s="329">
        <f>'Industrial injuries benefits'!G$8</f>
        <v>0</v>
      </c>
      <c r="H48" s="329">
        <f>'Industrial injuries benefits'!H$8</f>
        <v>0</v>
      </c>
      <c r="I48" s="329">
        <f>'Industrial injuries benefits'!I$8</f>
        <v>0</v>
      </c>
      <c r="J48" s="329">
        <f>'Industrial injuries benefits'!J$8</f>
        <v>0</v>
      </c>
      <c r="K48" s="329">
        <f>'Industrial injuries benefits'!K$8</f>
        <v>0</v>
      </c>
      <c r="L48" s="329">
        <f>'Industrial injuries benefits'!L$8</f>
        <v>0</v>
      </c>
      <c r="M48" s="329">
        <f>'Industrial injuries benefits'!M$8</f>
        <v>0</v>
      </c>
      <c r="N48" s="329">
        <f>'Industrial injuries benefits'!N$8</f>
        <v>0</v>
      </c>
      <c r="O48" s="329">
        <f>'Industrial injuries benefits'!O$8</f>
        <v>0</v>
      </c>
      <c r="P48" s="329">
        <f>'Industrial injuries benefits'!P$8</f>
        <v>0</v>
      </c>
      <c r="Q48" s="329">
        <f>'Industrial injuries benefits'!Q$8</f>
        <v>0</v>
      </c>
      <c r="R48" s="329">
        <f>'Industrial injuries benefits'!R$8</f>
        <v>0</v>
      </c>
      <c r="S48" s="329">
        <f>'Industrial injuries benefits'!S$8</f>
        <v>0</v>
      </c>
      <c r="T48" s="329">
        <f>'Industrial injuries benefits'!T$8</f>
        <v>0</v>
      </c>
      <c r="U48" s="329">
        <f>'Industrial injuries benefits'!U$8</f>
        <v>0</v>
      </c>
      <c r="V48" s="329">
        <f>'Industrial injuries benefits'!V$8</f>
        <v>0</v>
      </c>
      <c r="W48" s="329">
        <f>'Industrial injuries benefits'!W$8</f>
        <v>0</v>
      </c>
      <c r="X48" s="329">
        <f>'Industrial injuries benefits'!X$8</f>
        <v>0</v>
      </c>
      <c r="Y48" s="329">
        <f>'Industrial injuries benefits'!Y$8</f>
        <v>0</v>
      </c>
      <c r="Z48" s="329">
        <f>'Industrial injuries benefits'!Z$8</f>
        <v>0</v>
      </c>
      <c r="AA48" s="329">
        <f>'Industrial injuries benefits'!AA$8</f>
        <v>0</v>
      </c>
      <c r="AB48" s="329">
        <f>'Industrial injuries benefits'!AB$8</f>
        <v>0</v>
      </c>
      <c r="AC48" s="329">
        <f>'Industrial injuries benefits'!AC$8</f>
        <v>0</v>
      </c>
      <c r="AD48" s="329">
        <f>'Industrial injuries benefits'!AD$8</f>
        <v>0</v>
      </c>
      <c r="AE48" s="329">
        <f>'Industrial injuries benefits'!AE$8</f>
        <v>0</v>
      </c>
      <c r="AF48" s="329">
        <f>'Industrial injuries benefits'!AF$8</f>
        <v>0</v>
      </c>
      <c r="AG48" s="329">
        <f>'Industrial injuries benefits'!AG$8</f>
        <v>0</v>
      </c>
      <c r="AH48" s="329">
        <f>'Industrial injuries benefits'!AH$8</f>
        <v>65.138079781239014</v>
      </c>
      <c r="AI48" s="329">
        <f>'Industrial injuries benefits'!AI$8</f>
        <v>74.410724704547846</v>
      </c>
      <c r="AJ48" s="329">
        <f>'Industrial injuries benefits'!AJ$8</f>
        <v>87.472969813943365</v>
      </c>
      <c r="AK48" s="329">
        <f>'Industrial injuries benefits'!AK$8</f>
        <v>99.406753030995191</v>
      </c>
      <c r="AL48" s="329">
        <f>'Industrial injuries benefits'!AL$8</f>
        <v>119.53918183315673</v>
      </c>
      <c r="AM48" s="329">
        <f>'Industrial injuries benefits'!AM$8</f>
        <v>120.6175540271893</v>
      </c>
      <c r="AN48" s="329">
        <f>'Industrial injuries benefits'!AN$8</f>
        <v>116.06206209646109</v>
      </c>
      <c r="AO48" s="329">
        <f>'Industrial injuries benefits'!AO$8</f>
        <v>119.45402472869245</v>
      </c>
      <c r="AP48" s="329">
        <f>'Industrial injuries benefits'!AP$8</f>
        <v>156.38542512113122</v>
      </c>
      <c r="AQ48" s="329">
        <f>'Industrial injuries benefits'!AQ$8</f>
        <v>161.14309625902087</v>
      </c>
      <c r="AR48" s="329">
        <f>'Industrial injuries benefits'!AR$8</f>
        <v>163.5385612240778</v>
      </c>
      <c r="AS48" s="329">
        <f>'Industrial injuries benefits'!AS$8</f>
        <v>166.83612300717073</v>
      </c>
      <c r="AT48" s="329">
        <f>'Industrial injuries benefits'!AT$8</f>
        <v>186.54152955844165</v>
      </c>
      <c r="AU48" s="329">
        <f>'Industrial injuries benefits'!AU$8</f>
        <v>205.7415725519736</v>
      </c>
      <c r="AV48" s="329">
        <f>'Industrial injuries benefits'!AV$8</f>
        <v>216.04076592296917</v>
      </c>
      <c r="AW48" s="329">
        <f>'Industrial injuries benefits'!AW$8</f>
        <v>228.27834475645716</v>
      </c>
      <c r="AX48" s="329">
        <f>'Industrial injuries benefits'!AX$8</f>
        <v>236.10888849856752</v>
      </c>
      <c r="AY48" s="329">
        <f>'Industrial injuries benefits'!AY$8</f>
        <v>245.00037486436395</v>
      </c>
      <c r="AZ48" s="329">
        <f>'Industrial injuries benefits'!AZ$8</f>
        <v>236.35974150720057</v>
      </c>
      <c r="BA48" s="329">
        <f>'Industrial injuries benefits'!BA$8</f>
        <v>237.96716739240549</v>
      </c>
      <c r="BB48" s="329">
        <f>'Industrial injuries benefits'!BB$8</f>
        <v>245.0973184485922</v>
      </c>
      <c r="BC48" s="329">
        <f>'Industrial injuries benefits'!BC$8</f>
        <v>242.20669690452905</v>
      </c>
      <c r="BD48" s="329">
        <f>'Industrial injuries benefits'!BD$8</f>
        <v>258.72899999999998</v>
      </c>
      <c r="BE48" s="329">
        <f>'Industrial injuries benefits'!BE$8</f>
        <v>268.85582803876378</v>
      </c>
      <c r="BF48" s="329">
        <f>'Industrial injuries benefits'!BF$8</f>
        <v>279.37000925086966</v>
      </c>
      <c r="BG48" s="329">
        <f>'Industrial injuries benefits'!BG$8</f>
        <v>267.52760810474769</v>
      </c>
      <c r="BH48" s="329">
        <f>'Industrial injuries benefits'!BH$8</f>
        <v>290.02199999999999</v>
      </c>
      <c r="BI48" s="329">
        <f>'Industrial injuries benefits'!BI$8</f>
        <v>295.90443333862845</v>
      </c>
      <c r="BJ48" s="329">
        <f>'Industrial injuries benefits'!BJ$8</f>
        <v>306.96027354545299</v>
      </c>
      <c r="BK48" s="329">
        <f>'Industrial injuries benefits'!BK$8</f>
        <v>339.45087619679083</v>
      </c>
      <c r="BL48" s="329">
        <f>'Industrial injuries benefits'!BL$8</f>
        <v>429.98707743551904</v>
      </c>
      <c r="BM48" s="329">
        <f>'Industrial injuries benefits'!BM$8</f>
        <v>453.03202475600006</v>
      </c>
      <c r="BN48" s="329">
        <f>'Industrial injuries benefits'!BN$8</f>
        <v>452.41763415980012</v>
      </c>
      <c r="BO48" s="329">
        <f>'Industrial injuries benefits'!BO$8</f>
        <v>463.35645447286123</v>
      </c>
      <c r="BP48" s="329">
        <f>'Industrial injuries benefits'!BP$8</f>
        <v>485.5666966211603</v>
      </c>
      <c r="BQ48" s="329">
        <f>'Industrial injuries benefits'!BQ$8</f>
        <v>497.16494340000003</v>
      </c>
      <c r="BR48" s="329">
        <f>'Industrial injuries benefits'!BR$8</f>
        <v>512.43799999999999</v>
      </c>
      <c r="BS48" s="329">
        <f>'Industrial injuries benefits'!BS$8</f>
        <v>519.03479934477321</v>
      </c>
      <c r="BT48" s="329">
        <f>'Industrial injuries benefits'!BT$8</f>
        <v>481.27709238148697</v>
      </c>
      <c r="BU48" s="329">
        <f>'Industrial injuries benefits'!BU$8</f>
        <v>477.91213640509585</v>
      </c>
      <c r="BV48" s="329">
        <f>'Industrial injuries benefits'!BV$8</f>
        <v>485.10195680171694</v>
      </c>
      <c r="BW48" s="329">
        <f>'Industrial injuries benefits'!BW$8</f>
        <v>481.98807081648027</v>
      </c>
      <c r="BX48" s="329">
        <f>'Industrial injuries benefits'!BX$8</f>
        <v>419.86078117891225</v>
      </c>
      <c r="BY48" s="329">
        <f>'Industrial injuries benefits'!BY$8</f>
        <v>416.92968401728984</v>
      </c>
      <c r="BZ48" s="329">
        <f>'Industrial injuries benefits'!BZ$8</f>
        <v>420.68915086469525</v>
      </c>
      <c r="CA48" s="329">
        <f>'Industrial injuries benefits'!CA$8</f>
        <v>454.07307514999769</v>
      </c>
      <c r="CB48" s="329">
        <f>'Industrial injuries benefits'!CB$8</f>
        <v>478.0454652917806</v>
      </c>
      <c r="CC48" s="329">
        <f>'Industrial injuries benefits'!CC$8</f>
        <v>475.38219408681073</v>
      </c>
      <c r="CD48" s="329">
        <f>'Industrial injuries benefits'!CD$8</f>
        <v>466.93070137268904</v>
      </c>
      <c r="CE48" s="329">
        <f>'Industrial injuries benefits'!CE$8</f>
        <v>453.97146764476264</v>
      </c>
      <c r="CF48" s="330">
        <f>'Industrial injuries benefits'!CF$8</f>
        <v>445.03465438960723</v>
      </c>
    </row>
    <row r="49" spans="1:84" ht="15.5" x14ac:dyDescent="0.35">
      <c r="A49" s="336"/>
      <c r="B49" s="331" t="s">
        <v>478</v>
      </c>
      <c r="C49" s="328"/>
      <c r="D49" s="329">
        <f>'Industrial injuries benefits'!D$15</f>
        <v>0</v>
      </c>
      <c r="E49" s="329">
        <f>'Industrial injuries benefits'!E$15</f>
        <v>0</v>
      </c>
      <c r="F49" s="329">
        <f>'Industrial injuries benefits'!F$15</f>
        <v>0</v>
      </c>
      <c r="G49" s="329">
        <f>'Industrial injuries benefits'!G$15</f>
        <v>0</v>
      </c>
      <c r="H49" s="329">
        <f>'Industrial injuries benefits'!H$15</f>
        <v>0</v>
      </c>
      <c r="I49" s="329">
        <f>'Industrial injuries benefits'!I$15</f>
        <v>0</v>
      </c>
      <c r="J49" s="329">
        <f>'Industrial injuries benefits'!J$15</f>
        <v>0</v>
      </c>
      <c r="K49" s="329">
        <f>'Industrial injuries benefits'!K$15</f>
        <v>0</v>
      </c>
      <c r="L49" s="329">
        <f>'Industrial injuries benefits'!L$15</f>
        <v>0</v>
      </c>
      <c r="M49" s="329">
        <f>'Industrial injuries benefits'!M$15</f>
        <v>0</v>
      </c>
      <c r="N49" s="329">
        <f>'Industrial injuries benefits'!N$15</f>
        <v>0</v>
      </c>
      <c r="O49" s="329">
        <f>'Industrial injuries benefits'!O$15</f>
        <v>0</v>
      </c>
      <c r="P49" s="329">
        <f>'Industrial injuries benefits'!P$15</f>
        <v>0</v>
      </c>
      <c r="Q49" s="329">
        <f>'Industrial injuries benefits'!Q$15</f>
        <v>0</v>
      </c>
      <c r="R49" s="329">
        <f>'Industrial injuries benefits'!R$15</f>
        <v>0</v>
      </c>
      <c r="S49" s="329">
        <f>'Industrial injuries benefits'!S$15</f>
        <v>0</v>
      </c>
      <c r="T49" s="329">
        <f>'Industrial injuries benefits'!T$15</f>
        <v>0</v>
      </c>
      <c r="U49" s="329">
        <f>'Industrial injuries benefits'!U$15</f>
        <v>0</v>
      </c>
      <c r="V49" s="329">
        <f>'Industrial injuries benefits'!V$15</f>
        <v>0</v>
      </c>
      <c r="W49" s="329">
        <f>'Industrial injuries benefits'!W$15</f>
        <v>0</v>
      </c>
      <c r="X49" s="329">
        <f>'Industrial injuries benefits'!X$15</f>
        <v>0</v>
      </c>
      <c r="Y49" s="329">
        <f>'Industrial injuries benefits'!Y$15</f>
        <v>0</v>
      </c>
      <c r="Z49" s="329">
        <f>'Industrial injuries benefits'!Z$15</f>
        <v>0</v>
      </c>
      <c r="AA49" s="329">
        <f>'Industrial injuries benefits'!AA$15</f>
        <v>0</v>
      </c>
      <c r="AB49" s="329">
        <f>'Industrial injuries benefits'!AB$15</f>
        <v>0</v>
      </c>
      <c r="AC49" s="329">
        <f>'Industrial injuries benefits'!AC$15</f>
        <v>0</v>
      </c>
      <c r="AD49" s="329">
        <f>'Industrial injuries benefits'!AD$15</f>
        <v>0</v>
      </c>
      <c r="AE49" s="329">
        <f>'Industrial injuries benefits'!AE$15</f>
        <v>0</v>
      </c>
      <c r="AF49" s="329">
        <f>'Industrial injuries benefits'!AF$15</f>
        <v>0</v>
      </c>
      <c r="AG49" s="329">
        <f>'Industrial injuries benefits'!AG$15</f>
        <v>0</v>
      </c>
      <c r="AH49" s="329">
        <f>'Industrial injuries benefits'!AH$15</f>
        <v>0</v>
      </c>
      <c r="AI49" s="329">
        <f>'Industrial injuries benefits'!AI$15</f>
        <v>0</v>
      </c>
      <c r="AJ49" s="329">
        <f>'Industrial injuries benefits'!AJ$15</f>
        <v>0</v>
      </c>
      <c r="AK49" s="329">
        <f>'Industrial injuries benefits'!AK$15</f>
        <v>0</v>
      </c>
      <c r="AL49" s="329">
        <f>'Industrial injuries benefits'!AL$15</f>
        <v>0</v>
      </c>
      <c r="AM49" s="329">
        <f>'Industrial injuries benefits'!AM$15</f>
        <v>0</v>
      </c>
      <c r="AN49" s="329">
        <f>'Industrial injuries benefits'!AN$15</f>
        <v>0</v>
      </c>
      <c r="AO49" s="329">
        <f>'Industrial injuries benefits'!AO$15</f>
        <v>0</v>
      </c>
      <c r="AP49" s="329">
        <f>'Industrial injuries benefits'!AP$15</f>
        <v>0</v>
      </c>
      <c r="AQ49" s="329">
        <f>'Industrial injuries benefits'!AQ$15</f>
        <v>0</v>
      </c>
      <c r="AR49" s="329">
        <f>'Industrial injuries benefits'!AR$15</f>
        <v>0</v>
      </c>
      <c r="AS49" s="329">
        <f>'Industrial injuries benefits'!AS$15</f>
        <v>0</v>
      </c>
      <c r="AT49" s="329">
        <f>'Industrial injuries benefits'!AT$15</f>
        <v>0</v>
      </c>
      <c r="AU49" s="329">
        <f>'Industrial injuries benefits'!AU$15</f>
        <v>0</v>
      </c>
      <c r="AV49" s="329">
        <f>'Industrial injuries benefits'!AV$15</f>
        <v>0</v>
      </c>
      <c r="AW49" s="329">
        <f>'Industrial injuries benefits'!AW$15</f>
        <v>0</v>
      </c>
      <c r="AX49" s="329">
        <f>'Industrial injuries benefits'!AX$15</f>
        <v>0</v>
      </c>
      <c r="AY49" s="329">
        <f>'Industrial injuries benefits'!AY$15</f>
        <v>0</v>
      </c>
      <c r="AZ49" s="329">
        <f>'Industrial injuries benefits'!AZ$15</f>
        <v>0</v>
      </c>
      <c r="BA49" s="329">
        <f>'Industrial injuries benefits'!BA$15</f>
        <v>0</v>
      </c>
      <c r="BB49" s="329">
        <f>'Industrial injuries benefits'!BB$15</f>
        <v>0</v>
      </c>
      <c r="BC49" s="329">
        <f>'Industrial injuries benefits'!BC$15</f>
        <v>0</v>
      </c>
      <c r="BD49" s="329">
        <f>'Industrial injuries benefits'!BD$15</f>
        <v>0</v>
      </c>
      <c r="BE49" s="329">
        <f>'Industrial injuries benefits'!BE$15</f>
        <v>0</v>
      </c>
      <c r="BF49" s="329">
        <f>'Industrial injuries benefits'!BF$15</f>
        <v>0</v>
      </c>
      <c r="BG49" s="329">
        <f>'Industrial injuries benefits'!BG$15</f>
        <v>0</v>
      </c>
      <c r="BH49" s="329">
        <f>'Industrial injuries benefits'!BH$15</f>
        <v>0</v>
      </c>
      <c r="BI49" s="329">
        <f>'Industrial injuries benefits'!BI$15</f>
        <v>0</v>
      </c>
      <c r="BJ49" s="329">
        <f>'Industrial injuries benefits'!BJ$15</f>
        <v>0</v>
      </c>
      <c r="BK49" s="329">
        <f>'Industrial injuries benefits'!BK$15</f>
        <v>0</v>
      </c>
      <c r="BL49" s="329">
        <f>'Industrial injuries benefits'!BL$15</f>
        <v>5.5109329999999996</v>
      </c>
      <c r="BM49" s="329">
        <f>'Industrial injuries benefits'!BM$15</f>
        <v>7.0408049999999998</v>
      </c>
      <c r="BN49" s="329">
        <f>'Industrial injuries benefits'!BN$15</f>
        <v>9.2482140000000008</v>
      </c>
      <c r="BO49" s="329">
        <f>'Industrial injuries benefits'!BO$15</f>
        <v>9.5133209999999995</v>
      </c>
      <c r="BP49" s="329">
        <f>'Industrial injuries benefits'!BP$15</f>
        <v>9.4075343484310903</v>
      </c>
      <c r="BQ49" s="329">
        <f>'Industrial injuries benefits'!BQ$15</f>
        <v>9.2168086836232543</v>
      </c>
      <c r="BR49" s="329">
        <f>'Industrial injuries benefits'!BR$15</f>
        <v>37.532187830000005</v>
      </c>
      <c r="BS49" s="329">
        <f>'Industrial injuries benefits'!BS$15</f>
        <v>43.794516459999997</v>
      </c>
      <c r="BT49" s="329">
        <f>'Industrial injuries benefits'!BT$15</f>
        <v>41.280517799999998</v>
      </c>
      <c r="BU49" s="329">
        <f>'Industrial injuries benefits'!BU$15</f>
        <v>48.629247100000001</v>
      </c>
      <c r="BV49" s="329">
        <f>'Industrial injuries benefits'!BV$15</f>
        <v>41.032349681177138</v>
      </c>
      <c r="BW49" s="329">
        <f>'Industrial injuries benefits'!BW$15</f>
        <v>43.885255000000001</v>
      </c>
      <c r="BX49" s="329">
        <f>'Industrial injuries benefits'!BX$15</f>
        <v>41.886665799999996</v>
      </c>
      <c r="BY49" s="329">
        <f>'Industrial injuries benefits'!BY$15</f>
        <v>41.936323200000004</v>
      </c>
      <c r="BZ49" s="329">
        <f>'Industrial injuries benefits'!BZ$15</f>
        <v>42.326642399999997</v>
      </c>
      <c r="CA49" s="329">
        <f>'Industrial injuries benefits'!CA$15</f>
        <v>42.998711700280857</v>
      </c>
      <c r="CB49" s="329">
        <f>'Industrial injuries benefits'!CB$15</f>
        <v>44.033941528200877</v>
      </c>
      <c r="CC49" s="329">
        <f>'Industrial injuries benefits'!CC$15</f>
        <v>43.840459222674994</v>
      </c>
      <c r="CD49" s="329">
        <f>'Industrial injuries benefits'!CD$15</f>
        <v>43.614604297191157</v>
      </c>
      <c r="CE49" s="329">
        <f>'Industrial injuries benefits'!CE$15</f>
        <v>43.363180264326957</v>
      </c>
      <c r="CF49" s="330">
        <f>'Industrial injuries benefits'!CF$15</f>
        <v>43.124737393928953</v>
      </c>
    </row>
    <row r="50" spans="1:84" ht="15.5" x14ac:dyDescent="0.35">
      <c r="A50" s="336"/>
      <c r="B50" s="331" t="s">
        <v>480</v>
      </c>
      <c r="C50" s="328"/>
      <c r="D50" s="329">
        <f>'Industrial injuries benefits'!D$18</f>
        <v>0</v>
      </c>
      <c r="E50" s="329">
        <f>'Industrial injuries benefits'!E$18</f>
        <v>0</v>
      </c>
      <c r="F50" s="329">
        <f>'Industrial injuries benefits'!F$18</f>
        <v>0</v>
      </c>
      <c r="G50" s="329">
        <f>'Industrial injuries benefits'!G$18</f>
        <v>0</v>
      </c>
      <c r="H50" s="329">
        <f>'Industrial injuries benefits'!H$18</f>
        <v>0</v>
      </c>
      <c r="I50" s="329">
        <f>'Industrial injuries benefits'!I$18</f>
        <v>0</v>
      </c>
      <c r="J50" s="329">
        <f>'Industrial injuries benefits'!J$18</f>
        <v>0</v>
      </c>
      <c r="K50" s="329">
        <f>'Industrial injuries benefits'!K$18</f>
        <v>0</v>
      </c>
      <c r="L50" s="329">
        <f>'Industrial injuries benefits'!L$18</f>
        <v>0</v>
      </c>
      <c r="M50" s="329">
        <f>'Industrial injuries benefits'!M$18</f>
        <v>0</v>
      </c>
      <c r="N50" s="329">
        <f>'Industrial injuries benefits'!N$18</f>
        <v>0</v>
      </c>
      <c r="O50" s="329">
        <f>'Industrial injuries benefits'!O$18</f>
        <v>0</v>
      </c>
      <c r="P50" s="329">
        <f>'Industrial injuries benefits'!P$18</f>
        <v>0</v>
      </c>
      <c r="Q50" s="329">
        <f>'Industrial injuries benefits'!Q$18</f>
        <v>0</v>
      </c>
      <c r="R50" s="329">
        <f>'Industrial injuries benefits'!R$18</f>
        <v>0</v>
      </c>
      <c r="S50" s="329">
        <f>'Industrial injuries benefits'!S$18</f>
        <v>0</v>
      </c>
      <c r="T50" s="329">
        <f>'Industrial injuries benefits'!T$18</f>
        <v>0</v>
      </c>
      <c r="U50" s="329">
        <f>'Industrial injuries benefits'!U$18</f>
        <v>0</v>
      </c>
      <c r="V50" s="329">
        <f>'Industrial injuries benefits'!V$18</f>
        <v>0</v>
      </c>
      <c r="W50" s="329">
        <f>'Industrial injuries benefits'!W$18</f>
        <v>0</v>
      </c>
      <c r="X50" s="329">
        <f>'Industrial injuries benefits'!X$18</f>
        <v>0</v>
      </c>
      <c r="Y50" s="329">
        <f>'Industrial injuries benefits'!Y$18</f>
        <v>0</v>
      </c>
      <c r="Z50" s="329">
        <f>'Industrial injuries benefits'!Z$18</f>
        <v>0</v>
      </c>
      <c r="AA50" s="329">
        <f>'Industrial injuries benefits'!AA$18</f>
        <v>0</v>
      </c>
      <c r="AB50" s="329">
        <f>'Industrial injuries benefits'!AB$18</f>
        <v>0</v>
      </c>
      <c r="AC50" s="329">
        <f>'Industrial injuries benefits'!AC$18</f>
        <v>0</v>
      </c>
      <c r="AD50" s="329">
        <f>'Industrial injuries benefits'!AD$18</f>
        <v>0</v>
      </c>
      <c r="AE50" s="329">
        <f>'Industrial injuries benefits'!AE$18</f>
        <v>0</v>
      </c>
      <c r="AF50" s="329">
        <f>'Industrial injuries benefits'!AF$18</f>
        <v>0</v>
      </c>
      <c r="AG50" s="329">
        <f>'Industrial injuries benefits'!AG$18</f>
        <v>0</v>
      </c>
      <c r="AH50" s="329">
        <f>'Industrial injuries benefits'!AH$18</f>
        <v>0</v>
      </c>
      <c r="AI50" s="329">
        <f>'Industrial injuries benefits'!AI$18</f>
        <v>0</v>
      </c>
      <c r="AJ50" s="329">
        <f>'Industrial injuries benefits'!AJ$18</f>
        <v>0</v>
      </c>
      <c r="AK50" s="329">
        <f>'Industrial injuries benefits'!AK$18</f>
        <v>0</v>
      </c>
      <c r="AL50" s="329">
        <f>'Industrial injuries benefits'!AL$18</f>
        <v>0</v>
      </c>
      <c r="AM50" s="329">
        <f>'Industrial injuries benefits'!AM$18</f>
        <v>0</v>
      </c>
      <c r="AN50" s="329">
        <f>'Industrial injuries benefits'!AN$18</f>
        <v>0</v>
      </c>
      <c r="AO50" s="329">
        <f>'Industrial injuries benefits'!AO$18</f>
        <v>0</v>
      </c>
      <c r="AP50" s="329">
        <f>'Industrial injuries benefits'!AP$18</f>
        <v>0</v>
      </c>
      <c r="AQ50" s="329">
        <f>'Industrial injuries benefits'!AQ$18</f>
        <v>0</v>
      </c>
      <c r="AR50" s="329">
        <f>'Industrial injuries benefits'!AR$18</f>
        <v>0</v>
      </c>
      <c r="AS50" s="329">
        <f>'Industrial injuries benefits'!AS$18</f>
        <v>0</v>
      </c>
      <c r="AT50" s="329">
        <f>'Industrial injuries benefits'!AT$18</f>
        <v>0</v>
      </c>
      <c r="AU50" s="329">
        <f>'Industrial injuries benefits'!AU$18</f>
        <v>0</v>
      </c>
      <c r="AV50" s="329">
        <f>'Industrial injuries benefits'!AV$18</f>
        <v>0</v>
      </c>
      <c r="AW50" s="329">
        <f>'Industrial injuries benefits'!AW$18</f>
        <v>0</v>
      </c>
      <c r="AX50" s="329">
        <f>'Industrial injuries benefits'!AX$18</f>
        <v>3.4569999999999999</v>
      </c>
      <c r="AY50" s="329">
        <f>'Industrial injuries benefits'!AY$18</f>
        <v>4.1285950413223143</v>
      </c>
      <c r="AZ50" s="329">
        <f>'Industrial injuries benefits'!AZ$18</f>
        <v>5.4580000000000002</v>
      </c>
      <c r="BA50" s="329">
        <f>'Industrial injuries benefits'!BA$18</f>
        <v>4.9669999999999996</v>
      </c>
      <c r="BB50" s="329">
        <f>'Industrial injuries benefits'!BB$18</f>
        <v>8.2967250384024585</v>
      </c>
      <c r="BC50" s="329">
        <f>'Industrial injuries benefits'!BC$18</f>
        <v>10.563000000000001</v>
      </c>
      <c r="BD50" s="329">
        <f>'Industrial injuries benefits'!BD$18</f>
        <v>11.87267336961207</v>
      </c>
      <c r="BE50" s="329">
        <f>'Industrial injuries benefits'!BE$18</f>
        <v>14.399096999999999</v>
      </c>
      <c r="BF50" s="329">
        <f>'Industrial injuries benefits'!BF$18</f>
        <v>19.709695</v>
      </c>
      <c r="BG50" s="329">
        <f>'Industrial injuries benefits'!BG$18</f>
        <v>19.340500802146213</v>
      </c>
      <c r="BH50" s="329">
        <f>'Industrial injuries benefits'!BH$18</f>
        <v>20.643089</v>
      </c>
      <c r="BI50" s="329">
        <f>'Industrial injuries benefits'!BI$18</f>
        <v>24.694095969999999</v>
      </c>
      <c r="BJ50" s="329">
        <f>'Industrial injuries benefits'!BJ$18</f>
        <v>25.945989999999998</v>
      </c>
      <c r="BK50" s="329">
        <f>'Industrial injuries benefits'!BK$18</f>
        <v>27.44</v>
      </c>
      <c r="BL50" s="329">
        <f>'Industrial injuries benefits'!BL$18</f>
        <v>31.553068</v>
      </c>
      <c r="BM50" s="329">
        <f>'Industrial injuries benefits'!BM$18</f>
        <v>35.207568999999999</v>
      </c>
      <c r="BN50" s="329">
        <f>'Industrial injuries benefits'!BN$18</f>
        <v>38.218910999999999</v>
      </c>
      <c r="BO50" s="329">
        <f>'Industrial injuries benefits'!BO$18</f>
        <v>37.692900000000002</v>
      </c>
      <c r="BP50" s="329">
        <f>'Industrial injuries benefits'!BP$18</f>
        <v>42.019909411804896</v>
      </c>
      <c r="BQ50" s="329">
        <f>'Industrial injuries benefits'!BQ$18</f>
        <v>45.458691636376749</v>
      </c>
      <c r="BR50" s="329">
        <f>'Industrial injuries benefits'!BR$18</f>
        <v>44.789727000000006</v>
      </c>
      <c r="BS50" s="329">
        <f>'Industrial injuries benefits'!BS$18</f>
        <v>46.053681000000005</v>
      </c>
      <c r="BT50" s="329">
        <f>'Industrial injuries benefits'!BT$18</f>
        <v>42.152442999999998</v>
      </c>
      <c r="BU50" s="329">
        <f>'Industrial injuries benefits'!BU$18</f>
        <v>41.088430800000005</v>
      </c>
      <c r="BV50" s="329">
        <f>'Industrial injuries benefits'!BV$18</f>
        <v>44.79290216648203</v>
      </c>
      <c r="BW50" s="329">
        <f>'Industrial injuries benefits'!BW$18</f>
        <v>41.78107</v>
      </c>
      <c r="BX50" s="329">
        <f>'Industrial injuries benefits'!BX$18</f>
        <v>34.003762399999999</v>
      </c>
      <c r="BY50" s="329">
        <f>'Industrial injuries benefits'!BY$18</f>
        <v>36.4904546</v>
      </c>
      <c r="BZ50" s="329">
        <f>'Industrial injuries benefits'!BZ$18</f>
        <v>35.550986999999999</v>
      </c>
      <c r="CA50" s="329">
        <f>'Industrial injuries benefits'!CA$18</f>
        <v>27.974781170019639</v>
      </c>
      <c r="CB50" s="329">
        <f>'Industrial injuries benefits'!CB$18</f>
        <v>29.024810583242722</v>
      </c>
      <c r="CC50" s="329">
        <f>'Industrial injuries benefits'!CC$18</f>
        <v>28.493025262097223</v>
      </c>
      <c r="CD50" s="329">
        <f>'Industrial injuries benefits'!CD$18</f>
        <v>27.907786283935444</v>
      </c>
      <c r="CE50" s="329">
        <f>'Industrial injuries benefits'!CE$18</f>
        <v>27.214774164522222</v>
      </c>
      <c r="CF50" s="330">
        <f>'Industrial injuries benefits'!CF$18</f>
        <v>26.591896212369335</v>
      </c>
    </row>
    <row r="51" spans="1:84" ht="27" customHeight="1" x14ac:dyDescent="0.35">
      <c r="A51" s="326"/>
      <c r="B51" s="327" t="s">
        <v>507</v>
      </c>
      <c r="C51" s="328"/>
      <c r="D51" s="329">
        <f>SUM(D52)</f>
        <v>0</v>
      </c>
      <c r="E51" s="329">
        <f t="shared" ref="E51:BP51" si="28">SUM(E52)</f>
        <v>0</v>
      </c>
      <c r="F51" s="329">
        <f t="shared" si="28"/>
        <v>0</v>
      </c>
      <c r="G51" s="329">
        <f t="shared" si="28"/>
        <v>0</v>
      </c>
      <c r="H51" s="329">
        <f t="shared" si="28"/>
        <v>0</v>
      </c>
      <c r="I51" s="329">
        <f t="shared" si="28"/>
        <v>0</v>
      </c>
      <c r="J51" s="329">
        <f t="shared" si="28"/>
        <v>0</v>
      </c>
      <c r="K51" s="329">
        <f t="shared" si="28"/>
        <v>0</v>
      </c>
      <c r="L51" s="329">
        <f t="shared" si="28"/>
        <v>0</v>
      </c>
      <c r="M51" s="329">
        <f t="shared" si="28"/>
        <v>0</v>
      </c>
      <c r="N51" s="329">
        <f t="shared" si="28"/>
        <v>0</v>
      </c>
      <c r="O51" s="329">
        <f t="shared" si="28"/>
        <v>0</v>
      </c>
      <c r="P51" s="329">
        <f t="shared" si="28"/>
        <v>0</v>
      </c>
      <c r="Q51" s="329">
        <f t="shared" si="28"/>
        <v>0</v>
      </c>
      <c r="R51" s="329">
        <f t="shared" si="28"/>
        <v>0</v>
      </c>
      <c r="S51" s="329">
        <f t="shared" si="28"/>
        <v>0</v>
      </c>
      <c r="T51" s="329">
        <f t="shared" si="28"/>
        <v>0</v>
      </c>
      <c r="U51" s="329">
        <f t="shared" si="28"/>
        <v>0</v>
      </c>
      <c r="V51" s="329">
        <f t="shared" si="28"/>
        <v>0</v>
      </c>
      <c r="W51" s="329">
        <f t="shared" si="28"/>
        <v>0</v>
      </c>
      <c r="X51" s="329">
        <f t="shared" si="28"/>
        <v>0</v>
      </c>
      <c r="Y51" s="329">
        <f t="shared" si="28"/>
        <v>0</v>
      </c>
      <c r="Z51" s="329">
        <f t="shared" si="28"/>
        <v>0</v>
      </c>
      <c r="AA51" s="329">
        <f t="shared" si="28"/>
        <v>0</v>
      </c>
      <c r="AB51" s="329">
        <f t="shared" si="28"/>
        <v>0</v>
      </c>
      <c r="AC51" s="329">
        <f t="shared" si="28"/>
        <v>0</v>
      </c>
      <c r="AD51" s="329">
        <f t="shared" si="28"/>
        <v>0</v>
      </c>
      <c r="AE51" s="329">
        <f t="shared" si="28"/>
        <v>0</v>
      </c>
      <c r="AF51" s="329">
        <f t="shared" si="28"/>
        <v>0</v>
      </c>
      <c r="AG51" s="329">
        <f t="shared" si="28"/>
        <v>0</v>
      </c>
      <c r="AH51" s="329">
        <f t="shared" si="28"/>
        <v>0</v>
      </c>
      <c r="AI51" s="329">
        <f t="shared" si="28"/>
        <v>0</v>
      </c>
      <c r="AJ51" s="329">
        <f t="shared" si="28"/>
        <v>0</v>
      </c>
      <c r="AK51" s="329">
        <f t="shared" si="28"/>
        <v>0</v>
      </c>
      <c r="AL51" s="329">
        <f t="shared" si="28"/>
        <v>0</v>
      </c>
      <c r="AM51" s="329">
        <f t="shared" si="28"/>
        <v>0</v>
      </c>
      <c r="AN51" s="329">
        <f t="shared" si="28"/>
        <v>0</v>
      </c>
      <c r="AO51" s="329">
        <f t="shared" si="28"/>
        <v>0</v>
      </c>
      <c r="AP51" s="329">
        <f t="shared" si="28"/>
        <v>0</v>
      </c>
      <c r="AQ51" s="329">
        <f t="shared" si="28"/>
        <v>0</v>
      </c>
      <c r="AR51" s="329">
        <f t="shared" si="28"/>
        <v>0</v>
      </c>
      <c r="AS51" s="329">
        <f t="shared" si="28"/>
        <v>0</v>
      </c>
      <c r="AT51" s="329">
        <f t="shared" si="28"/>
        <v>0</v>
      </c>
      <c r="AU51" s="329">
        <f t="shared" si="28"/>
        <v>14.67867882736096</v>
      </c>
      <c r="AV51" s="329">
        <f t="shared" si="28"/>
        <v>17.32362399448489</v>
      </c>
      <c r="AW51" s="329">
        <f t="shared" si="28"/>
        <v>22.017101000372413</v>
      </c>
      <c r="AX51" s="329">
        <f t="shared" si="28"/>
        <v>26.274387450379745</v>
      </c>
      <c r="AY51" s="329">
        <f t="shared" si="28"/>
        <v>31.159442185463192</v>
      </c>
      <c r="AZ51" s="329">
        <f t="shared" si="28"/>
        <v>36.556276606201791</v>
      </c>
      <c r="BA51" s="329">
        <f t="shared" si="28"/>
        <v>36.695665879000003</v>
      </c>
      <c r="BB51" s="329">
        <f t="shared" si="28"/>
        <v>38.413191972800014</v>
      </c>
      <c r="BC51" s="329">
        <f t="shared" si="28"/>
        <v>38.367648960570129</v>
      </c>
      <c r="BD51" s="329">
        <f t="shared" si="28"/>
        <v>57.286221493426368</v>
      </c>
      <c r="BE51" s="329">
        <f t="shared" si="28"/>
        <v>61.250098314299194</v>
      </c>
      <c r="BF51" s="329">
        <f t="shared" si="28"/>
        <v>45.81</v>
      </c>
      <c r="BG51" s="329">
        <f t="shared" si="28"/>
        <v>36.193318905790619</v>
      </c>
      <c r="BH51" s="329">
        <f t="shared" si="28"/>
        <v>38.411999999999999</v>
      </c>
      <c r="BI51" s="329">
        <f t="shared" si="28"/>
        <v>35.623045027248956</v>
      </c>
      <c r="BJ51" s="329">
        <f t="shared" si="28"/>
        <v>39.227886861522336</v>
      </c>
      <c r="BK51" s="329">
        <f t="shared" si="28"/>
        <v>44.288355759254614</v>
      </c>
      <c r="BL51" s="329">
        <f t="shared" si="28"/>
        <v>46.717117832191811</v>
      </c>
      <c r="BM51" s="329">
        <f t="shared" si="28"/>
        <v>48.708362762486907</v>
      </c>
      <c r="BN51" s="329">
        <f t="shared" si="28"/>
        <v>45.683687940754801</v>
      </c>
      <c r="BO51" s="329">
        <f t="shared" si="28"/>
        <v>41.557605406422965</v>
      </c>
      <c r="BP51" s="329">
        <f t="shared" si="28"/>
        <v>44.996467444797425</v>
      </c>
      <c r="BQ51" s="329">
        <f t="shared" ref="BQ51:CD51" si="29">SUM(BQ52)</f>
        <v>46.46150720913667</v>
      </c>
      <c r="BR51" s="329">
        <f t="shared" si="29"/>
        <v>44.752198794615161</v>
      </c>
      <c r="BS51" s="329">
        <f t="shared" si="29"/>
        <v>41.883695203837881</v>
      </c>
      <c r="BT51" s="329">
        <f t="shared" si="29"/>
        <v>40.255351281499983</v>
      </c>
      <c r="BU51" s="329">
        <f t="shared" si="29"/>
        <v>38.784486304119874</v>
      </c>
      <c r="BV51" s="329">
        <f t="shared" si="29"/>
        <v>29.596687712938138</v>
      </c>
      <c r="BW51" s="329">
        <f t="shared" si="29"/>
        <v>27.33116543347186</v>
      </c>
      <c r="BX51" s="329">
        <f t="shared" si="29"/>
        <v>27.435668354013981</v>
      </c>
      <c r="BY51" s="329">
        <f t="shared" si="29"/>
        <v>30.389176351945153</v>
      </c>
      <c r="BZ51" s="329">
        <f t="shared" si="29"/>
        <v>30.599971539997252</v>
      </c>
      <c r="CA51" s="329">
        <f t="shared" si="29"/>
        <v>34.882760916010959</v>
      </c>
      <c r="CB51" s="329">
        <f t="shared" si="29"/>
        <v>40.279552622728794</v>
      </c>
      <c r="CC51" s="329">
        <f t="shared" si="29"/>
        <v>43.260450271286537</v>
      </c>
      <c r="CD51" s="329">
        <f t="shared" si="29"/>
        <v>42.852213940625646</v>
      </c>
      <c r="CE51" s="329">
        <f>SUM(CE52)</f>
        <v>39.992513560983092</v>
      </c>
      <c r="CF51" s="330">
        <f>SUM(CF52)</f>
        <v>42.314195208822092</v>
      </c>
    </row>
    <row r="52" spans="1:84" ht="15.5" x14ac:dyDescent="0.35">
      <c r="A52" s="336"/>
      <c r="B52" s="331" t="s">
        <v>265</v>
      </c>
      <c r="C52" s="328"/>
      <c r="D52" s="329">
        <f>'Carers Allowance'!D$6</f>
        <v>0</v>
      </c>
      <c r="E52" s="329">
        <f>'Carers Allowance'!E$6</f>
        <v>0</v>
      </c>
      <c r="F52" s="329">
        <f>'Carers Allowance'!F$6</f>
        <v>0</v>
      </c>
      <c r="G52" s="329">
        <f>'Carers Allowance'!G$6</f>
        <v>0</v>
      </c>
      <c r="H52" s="329">
        <f>'Carers Allowance'!H$6</f>
        <v>0</v>
      </c>
      <c r="I52" s="329">
        <f>'Carers Allowance'!I$6</f>
        <v>0</v>
      </c>
      <c r="J52" s="329">
        <f>'Carers Allowance'!J$6</f>
        <v>0</v>
      </c>
      <c r="K52" s="329">
        <f>'Carers Allowance'!K$6</f>
        <v>0</v>
      </c>
      <c r="L52" s="329">
        <f>'Carers Allowance'!L$6</f>
        <v>0</v>
      </c>
      <c r="M52" s="329">
        <f>'Carers Allowance'!M$6</f>
        <v>0</v>
      </c>
      <c r="N52" s="329">
        <f>'Carers Allowance'!N$6</f>
        <v>0</v>
      </c>
      <c r="O52" s="329">
        <f>'Carers Allowance'!O$6</f>
        <v>0</v>
      </c>
      <c r="P52" s="329">
        <f>'Carers Allowance'!P$6</f>
        <v>0</v>
      </c>
      <c r="Q52" s="329">
        <f>'Carers Allowance'!Q$6</f>
        <v>0</v>
      </c>
      <c r="R52" s="329">
        <f>'Carers Allowance'!R$6</f>
        <v>0</v>
      </c>
      <c r="S52" s="329">
        <f>'Carers Allowance'!S$6</f>
        <v>0</v>
      </c>
      <c r="T52" s="329">
        <f>'Carers Allowance'!T$6</f>
        <v>0</v>
      </c>
      <c r="U52" s="329">
        <f>'Carers Allowance'!U$6</f>
        <v>0</v>
      </c>
      <c r="V52" s="329">
        <f>'Carers Allowance'!V$6</f>
        <v>0</v>
      </c>
      <c r="W52" s="329">
        <f>'Carers Allowance'!W$6</f>
        <v>0</v>
      </c>
      <c r="X52" s="329">
        <f>'Carers Allowance'!X$6</f>
        <v>0</v>
      </c>
      <c r="Y52" s="329">
        <f>'Carers Allowance'!Y$6</f>
        <v>0</v>
      </c>
      <c r="Z52" s="329">
        <f>'Carers Allowance'!Z$6</f>
        <v>0</v>
      </c>
      <c r="AA52" s="329">
        <f>'Carers Allowance'!AA$6</f>
        <v>0</v>
      </c>
      <c r="AB52" s="329">
        <f>'Carers Allowance'!AB$6</f>
        <v>0</v>
      </c>
      <c r="AC52" s="329">
        <f>'Carers Allowance'!AC$6</f>
        <v>0</v>
      </c>
      <c r="AD52" s="329">
        <f>'Carers Allowance'!AD$6</f>
        <v>0</v>
      </c>
      <c r="AE52" s="329">
        <f>'Carers Allowance'!AE$6</f>
        <v>0</v>
      </c>
      <c r="AF52" s="329" t="str">
        <f>'Carers Allowance'!AF$6</f>
        <v>-</v>
      </c>
      <c r="AG52" s="329" t="str">
        <f>'Carers Allowance'!AG$6</f>
        <v>-</v>
      </c>
      <c r="AH52" s="329">
        <f>'Carers Allowance'!AH$6</f>
        <v>0</v>
      </c>
      <c r="AI52" s="329">
        <f>'Carers Allowance'!AI$6</f>
        <v>0</v>
      </c>
      <c r="AJ52" s="329">
        <f>'Carers Allowance'!AJ$6</f>
        <v>0</v>
      </c>
      <c r="AK52" s="329">
        <f>'Carers Allowance'!AK$6</f>
        <v>0</v>
      </c>
      <c r="AL52" s="329">
        <f>'Carers Allowance'!AL$6</f>
        <v>0</v>
      </c>
      <c r="AM52" s="329">
        <f>'Carers Allowance'!AM$6</f>
        <v>0</v>
      </c>
      <c r="AN52" s="329">
        <f>'Carers Allowance'!AN$6</f>
        <v>0</v>
      </c>
      <c r="AO52" s="329">
        <f>'Carers Allowance'!AO$6</f>
        <v>0</v>
      </c>
      <c r="AP52" s="329">
        <f>'Carers Allowance'!AP$6</f>
        <v>0</v>
      </c>
      <c r="AQ52" s="329">
        <f>'Carers Allowance'!AQ$6</f>
        <v>0</v>
      </c>
      <c r="AR52" s="329">
        <f>'Carers Allowance'!AR$6</f>
        <v>0</v>
      </c>
      <c r="AS52" s="329">
        <f>'Carers Allowance'!AS$6</f>
        <v>0</v>
      </c>
      <c r="AT52" s="329">
        <f>'Carers Allowance'!AT$6</f>
        <v>0</v>
      </c>
      <c r="AU52" s="329">
        <f>'Carers Allowance'!AU$6</f>
        <v>14.67867882736096</v>
      </c>
      <c r="AV52" s="329">
        <f>'Carers Allowance'!AV$6</f>
        <v>17.32362399448489</v>
      </c>
      <c r="AW52" s="329">
        <f>'Carers Allowance'!AW$6</f>
        <v>22.017101000372413</v>
      </c>
      <c r="AX52" s="329">
        <f>'Carers Allowance'!AX$6</f>
        <v>26.274387450379745</v>
      </c>
      <c r="AY52" s="329">
        <f>'Carers Allowance'!AY$6</f>
        <v>31.159442185463192</v>
      </c>
      <c r="AZ52" s="329">
        <f>'Carers Allowance'!AZ$6</f>
        <v>36.556276606201791</v>
      </c>
      <c r="BA52" s="329">
        <f>'Carers Allowance'!BA$6</f>
        <v>36.695665879000003</v>
      </c>
      <c r="BB52" s="329">
        <f>'Carers Allowance'!BB$6</f>
        <v>38.413191972800014</v>
      </c>
      <c r="BC52" s="329">
        <f>'Carers Allowance'!BC$6</f>
        <v>38.367648960570129</v>
      </c>
      <c r="BD52" s="329">
        <f>'Carers Allowance'!BD$6</f>
        <v>57.286221493426368</v>
      </c>
      <c r="BE52" s="329">
        <f>'Carers Allowance'!BE$6</f>
        <v>61.250098314299194</v>
      </c>
      <c r="BF52" s="329">
        <f>'Carers Allowance'!BF$6</f>
        <v>45.81</v>
      </c>
      <c r="BG52" s="329">
        <f>'Carers Allowance'!BG$6</f>
        <v>36.193318905790619</v>
      </c>
      <c r="BH52" s="329">
        <f>'Carers Allowance'!BH$6</f>
        <v>38.411999999999999</v>
      </c>
      <c r="BI52" s="329">
        <f>'Carers Allowance'!BI$6</f>
        <v>35.623045027248956</v>
      </c>
      <c r="BJ52" s="329">
        <f>'Carers Allowance'!BJ$6</f>
        <v>39.227886861522336</v>
      </c>
      <c r="BK52" s="329">
        <f>'Carers Allowance'!BK$6</f>
        <v>44.288355759254614</v>
      </c>
      <c r="BL52" s="329">
        <f>'Carers Allowance'!BL$6</f>
        <v>46.717117832191811</v>
      </c>
      <c r="BM52" s="329">
        <f>'Carers Allowance'!BM$6</f>
        <v>48.708362762486907</v>
      </c>
      <c r="BN52" s="329">
        <f>'Carers Allowance'!BN$6</f>
        <v>45.683687940754801</v>
      </c>
      <c r="BO52" s="329">
        <f>'Carers Allowance'!BO$6</f>
        <v>41.557605406422965</v>
      </c>
      <c r="BP52" s="329">
        <f>'Carers Allowance'!BP$6</f>
        <v>44.996467444797425</v>
      </c>
      <c r="BQ52" s="329">
        <f>'Carers Allowance'!BQ$6</f>
        <v>46.46150720913667</v>
      </c>
      <c r="BR52" s="329">
        <f>'Carers Allowance'!BR$6</f>
        <v>44.752198794615161</v>
      </c>
      <c r="BS52" s="329">
        <f>'Carers Allowance'!BS$6</f>
        <v>41.883695203837881</v>
      </c>
      <c r="BT52" s="329">
        <f>'Carers Allowance'!BT$6</f>
        <v>40.255351281499983</v>
      </c>
      <c r="BU52" s="329">
        <f>'Carers Allowance'!BU$6</f>
        <v>38.784486304119874</v>
      </c>
      <c r="BV52" s="329">
        <f>'Carers Allowance'!BV$6</f>
        <v>29.596687712938138</v>
      </c>
      <c r="BW52" s="329">
        <f>'Carers Allowance'!BW$6</f>
        <v>27.33116543347186</v>
      </c>
      <c r="BX52" s="329">
        <f>'Carers Allowance'!BX$6</f>
        <v>27.435668354013981</v>
      </c>
      <c r="BY52" s="329">
        <f>'Carers Allowance'!BY$6</f>
        <v>30.389176351945153</v>
      </c>
      <c r="BZ52" s="329">
        <f>'Carers Allowance'!BZ$6</f>
        <v>30.599971539997252</v>
      </c>
      <c r="CA52" s="329">
        <f>'Carers Allowance'!CA$6</f>
        <v>34.882760916010959</v>
      </c>
      <c r="CB52" s="329">
        <f>'Carers Allowance'!CB$6</f>
        <v>40.279552622728794</v>
      </c>
      <c r="CC52" s="329">
        <f>'Carers Allowance'!CC$6</f>
        <v>43.260450271286537</v>
      </c>
      <c r="CD52" s="329">
        <f>'Carers Allowance'!CD$6</f>
        <v>42.852213940625646</v>
      </c>
      <c r="CE52" s="329">
        <f>'Carers Allowance'!CE$6</f>
        <v>39.992513560983092</v>
      </c>
      <c r="CF52" s="330">
        <f>'Carers Allowance'!CF$6</f>
        <v>42.314195208822092</v>
      </c>
    </row>
    <row r="53" spans="1:84" ht="16" thickBot="1" x14ac:dyDescent="0.4">
      <c r="A53" s="340"/>
      <c r="B53" s="341"/>
      <c r="C53" s="342"/>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4"/>
    </row>
    <row r="54" spans="1:84" ht="49.5" customHeight="1" x14ac:dyDescent="0.35">
      <c r="A54" s="345" t="s">
        <v>584</v>
      </c>
      <c r="B54" s="346" t="s">
        <v>18</v>
      </c>
      <c r="C54" s="347"/>
      <c r="D54" s="348" t="s">
        <v>586</v>
      </c>
      <c r="E54" s="348" t="s">
        <v>587</v>
      </c>
      <c r="F54" s="348" t="s">
        <v>588</v>
      </c>
      <c r="G54" s="348" t="s">
        <v>589</v>
      </c>
      <c r="H54" s="348" t="s">
        <v>590</v>
      </c>
      <c r="I54" s="348" t="s">
        <v>591</v>
      </c>
      <c r="J54" s="348" t="s">
        <v>592</v>
      </c>
      <c r="K54" s="348" t="s">
        <v>593</v>
      </c>
      <c r="L54" s="348" t="s">
        <v>594</v>
      </c>
      <c r="M54" s="348" t="s">
        <v>595</v>
      </c>
      <c r="N54" s="348" t="s">
        <v>596</v>
      </c>
      <c r="O54" s="348" t="s">
        <v>597</v>
      </c>
      <c r="P54" s="348" t="s">
        <v>598</v>
      </c>
      <c r="Q54" s="348" t="s">
        <v>599</v>
      </c>
      <c r="R54" s="348" t="s">
        <v>600</v>
      </c>
      <c r="S54" s="348" t="s">
        <v>601</v>
      </c>
      <c r="T54" s="348" t="s">
        <v>602</v>
      </c>
      <c r="U54" s="348" t="s">
        <v>603</v>
      </c>
      <c r="V54" s="348" t="s">
        <v>604</v>
      </c>
      <c r="W54" s="348" t="s">
        <v>605</v>
      </c>
      <c r="X54" s="348" t="s">
        <v>606</v>
      </c>
      <c r="Y54" s="348" t="s">
        <v>607</v>
      </c>
      <c r="Z54" s="348" t="s">
        <v>608</v>
      </c>
      <c r="AA54" s="348" t="s">
        <v>609</v>
      </c>
      <c r="AB54" s="348" t="s">
        <v>610</v>
      </c>
      <c r="AC54" s="348" t="s">
        <v>611</v>
      </c>
      <c r="AD54" s="348" t="s">
        <v>612</v>
      </c>
      <c r="AE54" s="348" t="s">
        <v>613</v>
      </c>
      <c r="AF54" s="348" t="s">
        <v>614</v>
      </c>
      <c r="AG54" s="348" t="s">
        <v>615</v>
      </c>
      <c r="AH54" s="348" t="s">
        <v>616</v>
      </c>
      <c r="AI54" s="348" t="s">
        <v>617</v>
      </c>
      <c r="AJ54" s="348" t="s">
        <v>618</v>
      </c>
      <c r="AK54" s="348" t="s">
        <v>619</v>
      </c>
      <c r="AL54" s="348" t="s">
        <v>620</v>
      </c>
      <c r="AM54" s="348" t="s">
        <v>621</v>
      </c>
      <c r="AN54" s="348" t="s">
        <v>622</v>
      </c>
      <c r="AO54" s="348" t="s">
        <v>623</v>
      </c>
      <c r="AP54" s="348" t="s">
        <v>624</v>
      </c>
      <c r="AQ54" s="348" t="s">
        <v>625</v>
      </c>
      <c r="AR54" s="348" t="s">
        <v>626</v>
      </c>
      <c r="AS54" s="348" t="s">
        <v>627</v>
      </c>
      <c r="AT54" s="348" t="s">
        <v>628</v>
      </c>
      <c r="AU54" s="348" t="s">
        <v>629</v>
      </c>
      <c r="AV54" s="348" t="s">
        <v>630</v>
      </c>
      <c r="AW54" s="348" t="s">
        <v>631</v>
      </c>
      <c r="AX54" s="348" t="s">
        <v>632</v>
      </c>
      <c r="AY54" s="348" t="s">
        <v>633</v>
      </c>
      <c r="AZ54" s="348" t="s">
        <v>634</v>
      </c>
      <c r="BA54" s="348" t="s">
        <v>635</v>
      </c>
      <c r="BB54" s="348" t="s">
        <v>636</v>
      </c>
      <c r="BC54" s="348" t="s">
        <v>637</v>
      </c>
      <c r="BD54" s="348" t="s">
        <v>638</v>
      </c>
      <c r="BE54" s="348" t="s">
        <v>639</v>
      </c>
      <c r="BF54" s="348" t="s">
        <v>515</v>
      </c>
      <c r="BG54" s="348" t="s">
        <v>516</v>
      </c>
      <c r="BH54" s="348" t="s">
        <v>517</v>
      </c>
      <c r="BI54" s="348" t="s">
        <v>518</v>
      </c>
      <c r="BJ54" s="348" t="s">
        <v>519</v>
      </c>
      <c r="BK54" s="348" t="s">
        <v>520</v>
      </c>
      <c r="BL54" s="348" t="s">
        <v>521</v>
      </c>
      <c r="BM54" s="348" t="s">
        <v>522</v>
      </c>
      <c r="BN54" s="348" t="s">
        <v>523</v>
      </c>
      <c r="BO54" s="348" t="s">
        <v>524</v>
      </c>
      <c r="BP54" s="348" t="s">
        <v>525</v>
      </c>
      <c r="BQ54" s="348" t="s">
        <v>526</v>
      </c>
      <c r="BR54" s="348" t="s">
        <v>527</v>
      </c>
      <c r="BS54" s="348" t="s">
        <v>528</v>
      </c>
      <c r="BT54" s="348" t="s">
        <v>529</v>
      </c>
      <c r="BU54" s="348" t="s">
        <v>530</v>
      </c>
      <c r="BV54" s="348" t="s">
        <v>531</v>
      </c>
      <c r="BW54" s="348" t="s">
        <v>532</v>
      </c>
      <c r="BX54" s="348" t="s">
        <v>533</v>
      </c>
      <c r="BY54" s="348" t="s">
        <v>534</v>
      </c>
      <c r="BZ54" s="348" t="s">
        <v>535</v>
      </c>
      <c r="CA54" s="348" t="s">
        <v>536</v>
      </c>
      <c r="CB54" s="348" t="s">
        <v>537</v>
      </c>
      <c r="CC54" s="348" t="s">
        <v>538</v>
      </c>
      <c r="CD54" s="348" t="s">
        <v>539</v>
      </c>
      <c r="CE54" s="348" t="s">
        <v>540</v>
      </c>
      <c r="CF54" s="349" t="s">
        <v>541</v>
      </c>
    </row>
    <row r="55" spans="1:84" ht="24.75" customHeight="1" x14ac:dyDescent="0.35">
      <c r="A55" s="314">
        <v>2024</v>
      </c>
      <c r="B55" s="315" t="s">
        <v>344</v>
      </c>
      <c r="C55" s="316"/>
      <c r="D55" s="317" t="s">
        <v>542</v>
      </c>
      <c r="E55" s="317" t="s">
        <v>542</v>
      </c>
      <c r="F55" s="317" t="s">
        <v>542</v>
      </c>
      <c r="G55" s="317" t="s">
        <v>542</v>
      </c>
      <c r="H55" s="317" t="s">
        <v>542</v>
      </c>
      <c r="I55" s="317" t="s">
        <v>542</v>
      </c>
      <c r="J55" s="317" t="s">
        <v>542</v>
      </c>
      <c r="K55" s="317" t="s">
        <v>542</v>
      </c>
      <c r="L55" s="317" t="s">
        <v>542</v>
      </c>
      <c r="M55" s="317" t="s">
        <v>542</v>
      </c>
      <c r="N55" s="317" t="s">
        <v>542</v>
      </c>
      <c r="O55" s="317" t="s">
        <v>542</v>
      </c>
      <c r="P55" s="317" t="s">
        <v>542</v>
      </c>
      <c r="Q55" s="317" t="s">
        <v>542</v>
      </c>
      <c r="R55" s="317" t="s">
        <v>542</v>
      </c>
      <c r="S55" s="317" t="s">
        <v>542</v>
      </c>
      <c r="T55" s="317" t="s">
        <v>542</v>
      </c>
      <c r="U55" s="317" t="s">
        <v>542</v>
      </c>
      <c r="V55" s="317" t="s">
        <v>542</v>
      </c>
      <c r="W55" s="317" t="s">
        <v>542</v>
      </c>
      <c r="X55" s="317" t="s">
        <v>542</v>
      </c>
      <c r="Y55" s="317" t="s">
        <v>542</v>
      </c>
      <c r="Z55" s="317" t="s">
        <v>542</v>
      </c>
      <c r="AA55" s="317" t="s">
        <v>542</v>
      </c>
      <c r="AB55" s="317" t="s">
        <v>542</v>
      </c>
      <c r="AC55" s="317" t="s">
        <v>542</v>
      </c>
      <c r="AD55" s="317" t="s">
        <v>542</v>
      </c>
      <c r="AE55" s="317" t="s">
        <v>542</v>
      </c>
      <c r="AF55" s="317" t="s">
        <v>542</v>
      </c>
      <c r="AG55" s="317" t="s">
        <v>542</v>
      </c>
      <c r="AH55" s="317" t="s">
        <v>542</v>
      </c>
      <c r="AI55" s="317" t="s">
        <v>542</v>
      </c>
      <c r="AJ55" s="317" t="s">
        <v>542</v>
      </c>
      <c r="AK55" s="317" t="s">
        <v>542</v>
      </c>
      <c r="AL55" s="317" t="s">
        <v>542</v>
      </c>
      <c r="AM55" s="317" t="s">
        <v>542</v>
      </c>
      <c r="AN55" s="317" t="s">
        <v>542</v>
      </c>
      <c r="AO55" s="317" t="s">
        <v>542</v>
      </c>
      <c r="AP55" s="317" t="s">
        <v>542</v>
      </c>
      <c r="AQ55" s="317" t="s">
        <v>542</v>
      </c>
      <c r="AR55" s="317" t="s">
        <v>542</v>
      </c>
      <c r="AS55" s="317" t="s">
        <v>542</v>
      </c>
      <c r="AT55" s="317" t="s">
        <v>542</v>
      </c>
      <c r="AU55" s="317" t="s">
        <v>542</v>
      </c>
      <c r="AV55" s="317" t="s">
        <v>542</v>
      </c>
      <c r="AW55" s="317" t="s">
        <v>542</v>
      </c>
      <c r="AX55" s="317" t="s">
        <v>542</v>
      </c>
      <c r="AY55" s="317" t="s">
        <v>542</v>
      </c>
      <c r="AZ55" s="317" t="s">
        <v>542</v>
      </c>
      <c r="BA55" s="317" t="s">
        <v>542</v>
      </c>
      <c r="BB55" s="317" t="s">
        <v>542</v>
      </c>
      <c r="BC55" s="317" t="s">
        <v>542</v>
      </c>
      <c r="BD55" s="317" t="s">
        <v>542</v>
      </c>
      <c r="BE55" s="317" t="s">
        <v>542</v>
      </c>
      <c r="BF55" s="317" t="s">
        <v>542</v>
      </c>
      <c r="BG55" s="317" t="s">
        <v>542</v>
      </c>
      <c r="BH55" s="317" t="s">
        <v>542</v>
      </c>
      <c r="BI55" s="317" t="s">
        <v>542</v>
      </c>
      <c r="BJ55" s="317" t="s">
        <v>542</v>
      </c>
      <c r="BK55" s="317" t="s">
        <v>542</v>
      </c>
      <c r="BL55" s="317" t="s">
        <v>542</v>
      </c>
      <c r="BM55" s="317" t="s">
        <v>542</v>
      </c>
      <c r="BN55" s="317" t="s">
        <v>542</v>
      </c>
      <c r="BO55" s="317" t="s">
        <v>542</v>
      </c>
      <c r="BP55" s="317" t="s">
        <v>542</v>
      </c>
      <c r="BQ55" s="317" t="s">
        <v>542</v>
      </c>
      <c r="BR55" s="317" t="s">
        <v>542</v>
      </c>
      <c r="BS55" s="317" t="s">
        <v>542</v>
      </c>
      <c r="BT55" s="317" t="s">
        <v>542</v>
      </c>
      <c r="BU55" s="317" t="s">
        <v>542</v>
      </c>
      <c r="BV55" s="317" t="s">
        <v>542</v>
      </c>
      <c r="BW55" s="317" t="s">
        <v>542</v>
      </c>
      <c r="BX55" s="317" t="s">
        <v>542</v>
      </c>
      <c r="BY55" s="317" t="s">
        <v>542</v>
      </c>
      <c r="BZ55" s="317" t="s">
        <v>542</v>
      </c>
      <c r="CA55" s="317" t="s">
        <v>543</v>
      </c>
      <c r="CB55" s="317" t="s">
        <v>543</v>
      </c>
      <c r="CC55" s="317" t="s">
        <v>543</v>
      </c>
      <c r="CD55" s="317" t="s">
        <v>543</v>
      </c>
      <c r="CE55" s="317" t="s">
        <v>543</v>
      </c>
      <c r="CF55" s="350" t="s">
        <v>543</v>
      </c>
    </row>
    <row r="56" spans="1:84" ht="15.5" x14ac:dyDescent="0.35">
      <c r="A56" s="319"/>
      <c r="B56" s="320" t="s">
        <v>214</v>
      </c>
      <c r="C56" s="320"/>
      <c r="D56" s="321">
        <v>0</v>
      </c>
      <c r="E56" s="321">
        <v>0</v>
      </c>
      <c r="F56" s="321">
        <v>0</v>
      </c>
      <c r="G56" s="321">
        <v>0</v>
      </c>
      <c r="H56" s="321">
        <v>0</v>
      </c>
      <c r="I56" s="321">
        <v>0</v>
      </c>
      <c r="J56" s="321">
        <v>0</v>
      </c>
      <c r="K56" s="321">
        <v>0</v>
      </c>
      <c r="L56" s="321">
        <v>0</v>
      </c>
      <c r="M56" s="321">
        <v>0</v>
      </c>
      <c r="N56" s="321">
        <v>0</v>
      </c>
      <c r="O56" s="321">
        <v>0</v>
      </c>
      <c r="P56" s="321">
        <v>0</v>
      </c>
      <c r="Q56" s="321">
        <v>0</v>
      </c>
      <c r="R56" s="321">
        <v>0</v>
      </c>
      <c r="S56" s="321">
        <v>0</v>
      </c>
      <c r="T56" s="321">
        <v>0</v>
      </c>
      <c r="U56" s="321">
        <v>0</v>
      </c>
      <c r="V56" s="321">
        <v>0</v>
      </c>
      <c r="W56" s="321">
        <v>0</v>
      </c>
      <c r="X56" s="321">
        <v>0</v>
      </c>
      <c r="Y56" s="321">
        <v>0</v>
      </c>
      <c r="Z56" s="321">
        <v>45.712907131467148</v>
      </c>
      <c r="AA56" s="321">
        <v>44.016738812113097</v>
      </c>
      <c r="AB56" s="321">
        <v>40.566626355793616</v>
      </c>
      <c r="AC56" s="321">
        <v>272.34935533818765</v>
      </c>
      <c r="AD56" s="321">
        <v>370.80612887098647</v>
      </c>
      <c r="AE56" s="321">
        <v>457.47650592655867</v>
      </c>
      <c r="AF56" s="321">
        <v>589.63711575730099</v>
      </c>
      <c r="AG56" s="321">
        <v>749.59015273390662</v>
      </c>
      <c r="AH56" s="321">
        <v>12995.266874432122</v>
      </c>
      <c r="AI56" s="321">
        <v>12309.885810126179</v>
      </c>
      <c r="AJ56" s="321">
        <v>11830.319671739</v>
      </c>
      <c r="AK56" s="321">
        <v>12521.609469076728</v>
      </c>
      <c r="AL56" s="321">
        <v>12960.618169055342</v>
      </c>
      <c r="AM56" s="321">
        <v>13243.450204129382</v>
      </c>
      <c r="AN56" s="321">
        <v>14245.783693915784</v>
      </c>
      <c r="AO56" s="321">
        <v>15087.714287487013</v>
      </c>
      <c r="AP56" s="321">
        <v>16437.134107469748</v>
      </c>
      <c r="AQ56" s="321">
        <v>17299.054603493394</v>
      </c>
      <c r="AR56" s="321">
        <v>18066.423608835888</v>
      </c>
      <c r="AS56" s="321">
        <v>19071.179827396303</v>
      </c>
      <c r="AT56" s="321">
        <v>20577.479930818234</v>
      </c>
      <c r="AU56" s="321">
        <v>24258.669212604178</v>
      </c>
      <c r="AV56" s="321">
        <v>29665.979291108099</v>
      </c>
      <c r="AW56" s="321">
        <v>34255.283203138519</v>
      </c>
      <c r="AX56" s="321">
        <v>37604.586988776049</v>
      </c>
      <c r="AY56" s="321">
        <v>39486.034346877546</v>
      </c>
      <c r="AZ56" s="321">
        <v>40669.625558902211</v>
      </c>
      <c r="BA56" s="321">
        <v>42083.458114054578</v>
      </c>
      <c r="BB56" s="321">
        <v>42880.700876497409</v>
      </c>
      <c r="BC56" s="321">
        <v>43168.020141952562</v>
      </c>
      <c r="BD56" s="321">
        <v>45041.961891406165</v>
      </c>
      <c r="BE56" s="321">
        <v>46873.498542437956</v>
      </c>
      <c r="BF56" s="321">
        <v>47725.429234732212</v>
      </c>
      <c r="BG56" s="321">
        <v>48237.737970680144</v>
      </c>
      <c r="BH56" s="321">
        <v>47780.574623417386</v>
      </c>
      <c r="BI56" s="321">
        <v>47870.636196747597</v>
      </c>
      <c r="BJ56" s="321">
        <v>48225.533041183393</v>
      </c>
      <c r="BK56" s="321">
        <v>49947.85554093543</v>
      </c>
      <c r="BL56" s="321">
        <v>51060.846369655257</v>
      </c>
      <c r="BM56" s="321">
        <v>54421.431527090601</v>
      </c>
      <c r="BN56" s="321">
        <v>55104.283517081218</v>
      </c>
      <c r="BO56" s="321">
        <v>56323.122714090052</v>
      </c>
      <c r="BP56" s="321">
        <v>57666.755692937142</v>
      </c>
      <c r="BQ56" s="321">
        <v>57740.137668145522</v>
      </c>
      <c r="BR56" s="321">
        <v>61227.523161671808</v>
      </c>
      <c r="BS56" s="321">
        <v>63883.330023934672</v>
      </c>
      <c r="BT56" s="321">
        <v>63620.644569596028</v>
      </c>
      <c r="BU56" s="321">
        <v>65354.843570044279</v>
      </c>
      <c r="BV56" s="321">
        <v>65788.565903906929</v>
      </c>
      <c r="BW56" s="321">
        <v>67431.046365386675</v>
      </c>
      <c r="BX56" s="321">
        <v>66024.898445256156</v>
      </c>
      <c r="BY56" s="321">
        <v>71129.28219854398</v>
      </c>
      <c r="BZ56" s="321">
        <v>71958.77972822843</v>
      </c>
      <c r="CA56" s="321">
        <v>78995.724088546966</v>
      </c>
      <c r="CB56" s="321">
        <v>87884.736818169738</v>
      </c>
      <c r="CC56" s="321">
        <v>91672.441938600052</v>
      </c>
      <c r="CD56" s="321">
        <v>95150.197093781579</v>
      </c>
      <c r="CE56" s="321">
        <v>98239.462392283691</v>
      </c>
      <c r="CF56" s="351">
        <v>101049.14973713493</v>
      </c>
    </row>
    <row r="57" spans="1:84" ht="27" customHeight="1" x14ac:dyDescent="0.35">
      <c r="A57" s="326"/>
      <c r="B57" s="324" t="s">
        <v>502</v>
      </c>
      <c r="C57" s="328"/>
      <c r="D57" s="321">
        <v>0</v>
      </c>
      <c r="E57" s="321">
        <v>0</v>
      </c>
      <c r="F57" s="321">
        <v>0</v>
      </c>
      <c r="G57" s="321">
        <v>0</v>
      </c>
      <c r="H57" s="321">
        <v>0</v>
      </c>
      <c r="I57" s="321">
        <v>0</v>
      </c>
      <c r="J57" s="321">
        <v>0</v>
      </c>
      <c r="K57" s="321">
        <v>0</v>
      </c>
      <c r="L57" s="321">
        <v>0</v>
      </c>
      <c r="M57" s="321">
        <v>0</v>
      </c>
      <c r="N57" s="321">
        <v>0</v>
      </c>
      <c r="O57" s="321">
        <v>0</v>
      </c>
      <c r="P57" s="321">
        <v>0</v>
      </c>
      <c r="Q57" s="321">
        <v>0</v>
      </c>
      <c r="R57" s="321">
        <v>0</v>
      </c>
      <c r="S57" s="321">
        <v>0</v>
      </c>
      <c r="T57" s="321">
        <v>0</v>
      </c>
      <c r="U57" s="321">
        <v>0</v>
      </c>
      <c r="V57" s="321">
        <v>0</v>
      </c>
      <c r="W57" s="321">
        <v>0</v>
      </c>
      <c r="X57" s="321">
        <v>0</v>
      </c>
      <c r="Y57" s="321">
        <v>0</v>
      </c>
      <c r="Z57" s="321">
        <v>0</v>
      </c>
      <c r="AA57" s="321">
        <v>0</v>
      </c>
      <c r="AB57" s="321">
        <v>0</v>
      </c>
      <c r="AC57" s="321">
        <v>0</v>
      </c>
      <c r="AD57" s="321">
        <v>0</v>
      </c>
      <c r="AE57" s="321">
        <v>0</v>
      </c>
      <c r="AF57" s="321">
        <v>6.1623548044777507</v>
      </c>
      <c r="AG57" s="321">
        <v>26.693054900204611</v>
      </c>
      <c r="AH57" s="321">
        <v>98.926100358418225</v>
      </c>
      <c r="AI57" s="321">
        <v>102.19539788689303</v>
      </c>
      <c r="AJ57" s="321">
        <v>98.882487991552651</v>
      </c>
      <c r="AK57" s="321">
        <v>106.92644719433569</v>
      </c>
      <c r="AL57" s="321">
        <v>112.77802654942442</v>
      </c>
      <c r="AM57" s="321">
        <v>130.28656922058292</v>
      </c>
      <c r="AN57" s="321">
        <v>129.8499849145511</v>
      </c>
      <c r="AO57" s="321">
        <v>140.52630637064203</v>
      </c>
      <c r="AP57" s="321">
        <v>157.49931527533528</v>
      </c>
      <c r="AQ57" s="321">
        <v>167.74279020474833</v>
      </c>
      <c r="AR57" s="321">
        <v>213.86854770912379</v>
      </c>
      <c r="AS57" s="321">
        <v>272.28643853260064</v>
      </c>
      <c r="AT57" s="321">
        <v>295.25191314764282</v>
      </c>
      <c r="AU57" s="321">
        <v>436.64893721454018</v>
      </c>
      <c r="AV57" s="321">
        <v>1003.9736538105194</v>
      </c>
      <c r="AW57" s="321">
        <v>1301.0024269930932</v>
      </c>
      <c r="AX57" s="321">
        <v>1308.8585976345094</v>
      </c>
      <c r="AY57" s="321">
        <v>1498.4235211280707</v>
      </c>
      <c r="AZ57" s="321">
        <v>1523.3079384741532</v>
      </c>
      <c r="BA57" s="321">
        <v>1656.6714534603627</v>
      </c>
      <c r="BB57" s="321">
        <v>1743.4420286776081</v>
      </c>
      <c r="BC57" s="321">
        <v>1920.7113822727417</v>
      </c>
      <c r="BD57" s="321">
        <v>2223.3842212127488</v>
      </c>
      <c r="BE57" s="321">
        <v>2506.8542367592231</v>
      </c>
      <c r="BF57" s="321">
        <v>2782.4864336737096</v>
      </c>
      <c r="BG57" s="321">
        <v>2864.0039227839598</v>
      </c>
      <c r="BH57" s="321">
        <v>2752.2702527308056</v>
      </c>
      <c r="BI57" s="321">
        <v>2519.1274067344307</v>
      </c>
      <c r="BJ57" s="321">
        <v>2361.3584409277046</v>
      </c>
      <c r="BK57" s="321">
        <v>2273.5265430338018</v>
      </c>
      <c r="BL57" s="321">
        <v>2204.6424187427506</v>
      </c>
      <c r="BM57" s="321">
        <v>2134.4944185794043</v>
      </c>
      <c r="BN57" s="321">
        <v>1710.4776950949524</v>
      </c>
      <c r="BO57" s="321">
        <v>1811.046328035954</v>
      </c>
      <c r="BP57" s="321">
        <v>1881.1001855378806</v>
      </c>
      <c r="BQ57" s="321">
        <v>1942.1717800841279</v>
      </c>
      <c r="BR57" s="321">
        <v>2251.766403335806</v>
      </c>
      <c r="BS57" s="321">
        <v>2388.52560965257</v>
      </c>
      <c r="BT57" s="321">
        <v>2414.6592522619148</v>
      </c>
      <c r="BU57" s="321">
        <v>2462.7896165686057</v>
      </c>
      <c r="BV57" s="321">
        <v>2594.8430997972064</v>
      </c>
      <c r="BW57" s="321">
        <v>2756.8701541099813</v>
      </c>
      <c r="BX57" s="321">
        <v>2554.7779580138586</v>
      </c>
      <c r="BY57" s="321">
        <v>2802.5365700995144</v>
      </c>
      <c r="BZ57" s="321">
        <v>3076.8337657025727</v>
      </c>
      <c r="CA57" s="321">
        <v>3619.8902593825105</v>
      </c>
      <c r="CB57" s="321">
        <v>4242.4579223835653</v>
      </c>
      <c r="CC57" s="321">
        <v>4668.3878158489097</v>
      </c>
      <c r="CD57" s="321">
        <v>5074.4536523791176</v>
      </c>
      <c r="CE57" s="321">
        <v>5455.0940535390801</v>
      </c>
      <c r="CF57" s="351">
        <v>5795.9646599002808</v>
      </c>
    </row>
    <row r="58" spans="1:84" ht="27" customHeight="1" x14ac:dyDescent="0.35">
      <c r="A58" s="326"/>
      <c r="B58" s="327" t="s">
        <v>471</v>
      </c>
      <c r="C58" s="328"/>
      <c r="D58" s="352">
        <v>0</v>
      </c>
      <c r="E58" s="352">
        <v>0</v>
      </c>
      <c r="F58" s="352">
        <v>0</v>
      </c>
      <c r="G58" s="352">
        <v>0</v>
      </c>
      <c r="H58" s="352">
        <v>0</v>
      </c>
      <c r="I58" s="352">
        <v>0</v>
      </c>
      <c r="J58" s="352">
        <v>0</v>
      </c>
      <c r="K58" s="352">
        <v>0</v>
      </c>
      <c r="L58" s="352">
        <v>0</v>
      </c>
      <c r="M58" s="352">
        <v>0</v>
      </c>
      <c r="N58" s="352">
        <v>0</v>
      </c>
      <c r="O58" s="352">
        <v>0</v>
      </c>
      <c r="P58" s="352">
        <v>0</v>
      </c>
      <c r="Q58" s="352">
        <v>0</v>
      </c>
      <c r="R58" s="352">
        <v>0</v>
      </c>
      <c r="S58" s="352">
        <v>0</v>
      </c>
      <c r="T58" s="352">
        <v>0</v>
      </c>
      <c r="U58" s="352">
        <v>0</v>
      </c>
      <c r="V58" s="352">
        <v>0</v>
      </c>
      <c r="W58" s="352">
        <v>0</v>
      </c>
      <c r="X58" s="352">
        <v>0</v>
      </c>
      <c r="Y58" s="352">
        <v>0</v>
      </c>
      <c r="Z58" s="352">
        <v>0</v>
      </c>
      <c r="AA58" s="352">
        <v>0</v>
      </c>
      <c r="AB58" s="352">
        <v>0</v>
      </c>
      <c r="AC58" s="352">
        <v>0</v>
      </c>
      <c r="AD58" s="352">
        <v>0</v>
      </c>
      <c r="AE58" s="352">
        <v>0</v>
      </c>
      <c r="AF58" s="352">
        <v>6.1623548044777507</v>
      </c>
      <c r="AG58" s="352">
        <v>26.693054900204611</v>
      </c>
      <c r="AH58" s="352">
        <v>54.198230183394614</v>
      </c>
      <c r="AI58" s="352">
        <v>59.308002723197312</v>
      </c>
      <c r="AJ58" s="352">
        <v>58.315917913202568</v>
      </c>
      <c r="AK58" s="352">
        <v>60.343721518250028</v>
      </c>
      <c r="AL58" s="352">
        <v>63.226574394454452</v>
      </c>
      <c r="AM58" s="352">
        <v>64.595251890383366</v>
      </c>
      <c r="AN58" s="352">
        <v>61.552411584910317</v>
      </c>
      <c r="AO58" s="352">
        <v>59.992229147510834</v>
      </c>
      <c r="AP58" s="352">
        <v>60.877318528849621</v>
      </c>
      <c r="AQ58" s="352">
        <v>59.848589971695425</v>
      </c>
      <c r="AR58" s="352">
        <v>58.70839373966453</v>
      </c>
      <c r="AS58" s="352">
        <v>57.994261213868675</v>
      </c>
      <c r="AT58" s="352">
        <v>59.146056196046516</v>
      </c>
      <c r="AU58" s="352">
        <v>64.565169516513635</v>
      </c>
      <c r="AV58" s="352">
        <v>479.47499201897585</v>
      </c>
      <c r="AW58" s="352">
        <v>649.4435476071053</v>
      </c>
      <c r="AX58" s="352">
        <v>717.31815511276136</v>
      </c>
      <c r="AY58" s="352">
        <v>832.83651621996148</v>
      </c>
      <c r="AZ58" s="352">
        <v>816.37908787350113</v>
      </c>
      <c r="BA58" s="352">
        <v>900.05445009171103</v>
      </c>
      <c r="BB58" s="352">
        <v>960.55518743621633</v>
      </c>
      <c r="BC58" s="352">
        <v>1015.6714341522569</v>
      </c>
      <c r="BD58" s="352">
        <v>1077.5960567273346</v>
      </c>
      <c r="BE58" s="352">
        <v>1175.8504374048148</v>
      </c>
      <c r="BF58" s="352">
        <v>1300.9548380866313</v>
      </c>
      <c r="BG58" s="352">
        <v>1324.2989079939507</v>
      </c>
      <c r="BH58" s="352">
        <v>1364.4052911142721</v>
      </c>
      <c r="BI58" s="352">
        <v>1456.7991021526295</v>
      </c>
      <c r="BJ58" s="352">
        <v>1494.0045439398518</v>
      </c>
      <c r="BK58" s="352">
        <v>1559.392132897231</v>
      </c>
      <c r="BL58" s="352">
        <v>1600.8940419851087</v>
      </c>
      <c r="BM58" s="352">
        <v>1702.5775931700762</v>
      </c>
      <c r="BN58" s="352">
        <v>1710.4776950949524</v>
      </c>
      <c r="BO58" s="352">
        <v>1811.046328035954</v>
      </c>
      <c r="BP58" s="352">
        <v>1881.1001855378806</v>
      </c>
      <c r="BQ58" s="352">
        <v>1942.1717800841279</v>
      </c>
      <c r="BR58" s="352">
        <v>2251.766403335806</v>
      </c>
      <c r="BS58" s="352">
        <v>2388.52560965257</v>
      </c>
      <c r="BT58" s="352">
        <v>2414.6592522619148</v>
      </c>
      <c r="BU58" s="352">
        <v>2462.7896165686057</v>
      </c>
      <c r="BV58" s="352">
        <v>2594.8430997972064</v>
      </c>
      <c r="BW58" s="352">
        <v>2756.8701541099813</v>
      </c>
      <c r="BX58" s="352">
        <v>2554.7779580138586</v>
      </c>
      <c r="BY58" s="352">
        <v>2802.5365700995144</v>
      </c>
      <c r="BZ58" s="352">
        <v>3076.8337657025727</v>
      </c>
      <c r="CA58" s="352">
        <v>3619.8902593825105</v>
      </c>
      <c r="CB58" s="352">
        <v>4242.4579223835653</v>
      </c>
      <c r="CC58" s="352">
        <v>4668.3878158489097</v>
      </c>
      <c r="CD58" s="352">
        <v>5074.4536523791176</v>
      </c>
      <c r="CE58" s="352">
        <v>5455.0940535390801</v>
      </c>
      <c r="CF58" s="353">
        <v>5795.9646599002808</v>
      </c>
    </row>
    <row r="59" spans="1:84" ht="15.5" x14ac:dyDescent="0.35">
      <c r="A59" s="326"/>
      <c r="B59" s="331" t="s">
        <v>272</v>
      </c>
      <c r="C59" s="328"/>
      <c r="D59" s="352">
        <v>0</v>
      </c>
      <c r="E59" s="352">
        <v>0</v>
      </c>
      <c r="F59" s="352">
        <v>0</v>
      </c>
      <c r="G59" s="352">
        <v>0</v>
      </c>
      <c r="H59" s="352">
        <v>0</v>
      </c>
      <c r="I59" s="352">
        <v>0</v>
      </c>
      <c r="J59" s="352">
        <v>0</v>
      </c>
      <c r="K59" s="352">
        <v>0</v>
      </c>
      <c r="L59" s="352">
        <v>0</v>
      </c>
      <c r="M59" s="352">
        <v>0</v>
      </c>
      <c r="N59" s="352">
        <v>0</v>
      </c>
      <c r="O59" s="352">
        <v>0</v>
      </c>
      <c r="P59" s="352">
        <v>0</v>
      </c>
      <c r="Q59" s="352">
        <v>0</v>
      </c>
      <c r="R59" s="352">
        <v>0</v>
      </c>
      <c r="S59" s="352">
        <v>0</v>
      </c>
      <c r="T59" s="352">
        <v>0</v>
      </c>
      <c r="U59" s="352">
        <v>0</v>
      </c>
      <c r="V59" s="352">
        <v>0</v>
      </c>
      <c r="W59" s="352">
        <v>0</v>
      </c>
      <c r="X59" s="352">
        <v>0</v>
      </c>
      <c r="Y59" s="352">
        <v>0</v>
      </c>
      <c r="Z59" s="352">
        <v>0</v>
      </c>
      <c r="AA59" s="352">
        <v>0</v>
      </c>
      <c r="AB59" s="352">
        <v>0</v>
      </c>
      <c r="AC59" s="352">
        <v>0</v>
      </c>
      <c r="AD59" s="352">
        <v>0</v>
      </c>
      <c r="AE59" s="352">
        <v>0</v>
      </c>
      <c r="AF59" s="352">
        <v>0</v>
      </c>
      <c r="AG59" s="352">
        <v>0</v>
      </c>
      <c r="AH59" s="352">
        <v>0</v>
      </c>
      <c r="AI59" s="352">
        <v>0</v>
      </c>
      <c r="AJ59" s="352">
        <v>0</v>
      </c>
      <c r="AK59" s="352">
        <v>0</v>
      </c>
      <c r="AL59" s="352">
        <v>0</v>
      </c>
      <c r="AM59" s="352">
        <v>0</v>
      </c>
      <c r="AN59" s="352">
        <v>0</v>
      </c>
      <c r="AO59" s="352">
        <v>0</v>
      </c>
      <c r="AP59" s="352">
        <v>0</v>
      </c>
      <c r="AQ59" s="352">
        <v>0</v>
      </c>
      <c r="AR59" s="352">
        <v>0</v>
      </c>
      <c r="AS59" s="352">
        <v>0</v>
      </c>
      <c r="AT59" s="352">
        <v>0</v>
      </c>
      <c r="AU59" s="352">
        <v>0</v>
      </c>
      <c r="AV59" s="352">
        <v>475.43354573552858</v>
      </c>
      <c r="AW59" s="352">
        <v>649.4435476071053</v>
      </c>
      <c r="AX59" s="352">
        <v>717.31815511276136</v>
      </c>
      <c r="AY59" s="352">
        <v>832.83651621996148</v>
      </c>
      <c r="AZ59" s="352">
        <v>816.37908787350113</v>
      </c>
      <c r="BA59" s="352">
        <v>900.05445009171103</v>
      </c>
      <c r="BB59" s="352">
        <v>960.55518743621633</v>
      </c>
      <c r="BC59" s="352">
        <v>1015.6714341522569</v>
      </c>
      <c r="BD59" s="352">
        <v>1077.5960567273346</v>
      </c>
      <c r="BE59" s="352">
        <v>1175.8504374048148</v>
      </c>
      <c r="BF59" s="352">
        <v>1300.9548380866313</v>
      </c>
      <c r="BG59" s="352">
        <v>1324.2989079939507</v>
      </c>
      <c r="BH59" s="352">
        <v>1364.4052911142721</v>
      </c>
      <c r="BI59" s="352">
        <v>1456.7991021526295</v>
      </c>
      <c r="BJ59" s="352">
        <v>1494.0045439398518</v>
      </c>
      <c r="BK59" s="352">
        <v>1559.392132897231</v>
      </c>
      <c r="BL59" s="352">
        <v>1600.8940419851087</v>
      </c>
      <c r="BM59" s="352">
        <v>1702.5775931700762</v>
      </c>
      <c r="BN59" s="352">
        <v>1710.4776950949524</v>
      </c>
      <c r="BO59" s="352">
        <v>1811.046328035954</v>
      </c>
      <c r="BP59" s="352">
        <v>1881.1001855378806</v>
      </c>
      <c r="BQ59" s="352">
        <v>1942.1717800841279</v>
      </c>
      <c r="BR59" s="352">
        <v>2251.766403335806</v>
      </c>
      <c r="BS59" s="352">
        <v>2388.52560965257</v>
      </c>
      <c r="BT59" s="352">
        <v>2414.6592522619148</v>
      </c>
      <c r="BU59" s="352">
        <v>2462.7896165686057</v>
      </c>
      <c r="BV59" s="352">
        <v>2594.8430997972064</v>
      </c>
      <c r="BW59" s="352">
        <v>2756.8701541099813</v>
      </c>
      <c r="BX59" s="352">
        <v>2554.7779580138586</v>
      </c>
      <c r="BY59" s="352">
        <v>2802.5365700995144</v>
      </c>
      <c r="BZ59" s="352">
        <v>3076.8337657025727</v>
      </c>
      <c r="CA59" s="352">
        <v>3619.8902593825105</v>
      </c>
      <c r="CB59" s="352">
        <v>4242.4579223835653</v>
      </c>
      <c r="CC59" s="352">
        <v>4668.3878158489097</v>
      </c>
      <c r="CD59" s="352">
        <v>5074.4536523791176</v>
      </c>
      <c r="CE59" s="352">
        <v>5455.0940535390801</v>
      </c>
      <c r="CF59" s="353">
        <v>5795.9646599002808</v>
      </c>
    </row>
    <row r="60" spans="1:84" ht="15.5" x14ac:dyDescent="0.35">
      <c r="A60" s="326"/>
      <c r="B60" s="331" t="s">
        <v>296</v>
      </c>
      <c r="C60" s="328"/>
      <c r="D60" s="352">
        <v>0</v>
      </c>
      <c r="E60" s="352">
        <v>0</v>
      </c>
      <c r="F60" s="352">
        <v>0</v>
      </c>
      <c r="G60" s="352">
        <v>0</v>
      </c>
      <c r="H60" s="352">
        <v>0</v>
      </c>
      <c r="I60" s="352">
        <v>0</v>
      </c>
      <c r="J60" s="352">
        <v>0</v>
      </c>
      <c r="K60" s="352">
        <v>0</v>
      </c>
      <c r="L60" s="352">
        <v>0</v>
      </c>
      <c r="M60" s="352">
        <v>0</v>
      </c>
      <c r="N60" s="352">
        <v>0</v>
      </c>
      <c r="O60" s="352">
        <v>0</v>
      </c>
      <c r="P60" s="352">
        <v>0</v>
      </c>
      <c r="Q60" s="352">
        <v>0</v>
      </c>
      <c r="R60" s="352">
        <v>0</v>
      </c>
      <c r="S60" s="352">
        <v>0</v>
      </c>
      <c r="T60" s="352">
        <v>0</v>
      </c>
      <c r="U60" s="352">
        <v>0</v>
      </c>
      <c r="V60" s="352">
        <v>0</v>
      </c>
      <c r="W60" s="352">
        <v>0</v>
      </c>
      <c r="X60" s="352">
        <v>0</v>
      </c>
      <c r="Y60" s="352">
        <v>0</v>
      </c>
      <c r="Z60" s="352">
        <v>0</v>
      </c>
      <c r="AA60" s="352">
        <v>0</v>
      </c>
      <c r="AB60" s="352">
        <v>0</v>
      </c>
      <c r="AC60" s="352">
        <v>0</v>
      </c>
      <c r="AD60" s="352">
        <v>0</v>
      </c>
      <c r="AE60" s="352">
        <v>0</v>
      </c>
      <c r="AF60" s="352">
        <v>6.1623548044777507</v>
      </c>
      <c r="AG60" s="352">
        <v>26.693054900204611</v>
      </c>
      <c r="AH60" s="352">
        <v>54.198230183394614</v>
      </c>
      <c r="AI60" s="352">
        <v>59.308002723197312</v>
      </c>
      <c r="AJ60" s="352">
        <v>58.315917913202568</v>
      </c>
      <c r="AK60" s="352">
        <v>60.343721518250028</v>
      </c>
      <c r="AL60" s="352">
        <v>63.226574394454452</v>
      </c>
      <c r="AM60" s="352">
        <v>64.595251890383366</v>
      </c>
      <c r="AN60" s="352">
        <v>61.552411584910317</v>
      </c>
      <c r="AO60" s="352">
        <v>59.992229147510834</v>
      </c>
      <c r="AP60" s="352">
        <v>60.877318528849621</v>
      </c>
      <c r="AQ60" s="352">
        <v>59.848589971695425</v>
      </c>
      <c r="AR60" s="352">
        <v>58.70839373966453</v>
      </c>
      <c r="AS60" s="352">
        <v>57.994261213868675</v>
      </c>
      <c r="AT60" s="352">
        <v>59.146056196046516</v>
      </c>
      <c r="AU60" s="352">
        <v>64.565169516513635</v>
      </c>
      <c r="AV60" s="352">
        <v>4.0414462834472795</v>
      </c>
      <c r="AW60" s="352">
        <v>0</v>
      </c>
      <c r="AX60" s="352">
        <v>0</v>
      </c>
      <c r="AY60" s="352">
        <v>0</v>
      </c>
      <c r="AZ60" s="352">
        <v>0</v>
      </c>
      <c r="BA60" s="352">
        <v>0</v>
      </c>
      <c r="BB60" s="352">
        <v>0</v>
      </c>
      <c r="BC60" s="352">
        <v>0</v>
      </c>
      <c r="BD60" s="352">
        <v>0</v>
      </c>
      <c r="BE60" s="352">
        <v>0</v>
      </c>
      <c r="BF60" s="352">
        <v>0</v>
      </c>
      <c r="BG60" s="352">
        <v>0</v>
      </c>
      <c r="BH60" s="352">
        <v>0</v>
      </c>
      <c r="BI60" s="352">
        <v>0</v>
      </c>
      <c r="BJ60" s="352">
        <v>0</v>
      </c>
      <c r="BK60" s="352">
        <v>0</v>
      </c>
      <c r="BL60" s="352">
        <v>0</v>
      </c>
      <c r="BM60" s="352">
        <v>0</v>
      </c>
      <c r="BN60" s="352">
        <v>0</v>
      </c>
      <c r="BO60" s="352">
        <v>0</v>
      </c>
      <c r="BP60" s="352">
        <v>0</v>
      </c>
      <c r="BQ60" s="352">
        <v>0</v>
      </c>
      <c r="BR60" s="352">
        <v>0</v>
      </c>
      <c r="BS60" s="352">
        <v>0</v>
      </c>
      <c r="BT60" s="352">
        <v>0</v>
      </c>
      <c r="BU60" s="352">
        <v>0</v>
      </c>
      <c r="BV60" s="352">
        <v>0</v>
      </c>
      <c r="BW60" s="352">
        <v>0</v>
      </c>
      <c r="BX60" s="352">
        <v>0</v>
      </c>
      <c r="BY60" s="352">
        <v>0</v>
      </c>
      <c r="BZ60" s="352">
        <v>0</v>
      </c>
      <c r="CA60" s="352">
        <v>0</v>
      </c>
      <c r="CB60" s="352">
        <v>0</v>
      </c>
      <c r="CC60" s="352">
        <v>0</v>
      </c>
      <c r="CD60" s="352">
        <v>0</v>
      </c>
      <c r="CE60" s="352">
        <v>0</v>
      </c>
      <c r="CF60" s="353">
        <v>0</v>
      </c>
    </row>
    <row r="61" spans="1:84" ht="27" customHeight="1" x14ac:dyDescent="0.35">
      <c r="A61" s="326"/>
      <c r="B61" s="327" t="s">
        <v>503</v>
      </c>
      <c r="C61" s="328"/>
      <c r="D61" s="352">
        <v>0</v>
      </c>
      <c r="E61" s="352">
        <v>0</v>
      </c>
      <c r="F61" s="352">
        <v>0</v>
      </c>
      <c r="G61" s="352">
        <v>0</v>
      </c>
      <c r="H61" s="352">
        <v>0</v>
      </c>
      <c r="I61" s="352">
        <v>0</v>
      </c>
      <c r="J61" s="352">
        <v>0</v>
      </c>
      <c r="K61" s="352">
        <v>0</v>
      </c>
      <c r="L61" s="352">
        <v>0</v>
      </c>
      <c r="M61" s="352">
        <v>0</v>
      </c>
      <c r="N61" s="352">
        <v>0</v>
      </c>
      <c r="O61" s="352">
        <v>0</v>
      </c>
      <c r="P61" s="352">
        <v>0</v>
      </c>
      <c r="Q61" s="352">
        <v>0</v>
      </c>
      <c r="R61" s="352">
        <v>0</v>
      </c>
      <c r="S61" s="352">
        <v>0</v>
      </c>
      <c r="T61" s="352">
        <v>0</v>
      </c>
      <c r="U61" s="352">
        <v>0</v>
      </c>
      <c r="V61" s="352">
        <v>0</v>
      </c>
      <c r="W61" s="352">
        <v>0</v>
      </c>
      <c r="X61" s="352">
        <v>0</v>
      </c>
      <c r="Y61" s="352">
        <v>0</v>
      </c>
      <c r="Z61" s="352">
        <v>0</v>
      </c>
      <c r="AA61" s="352">
        <v>0</v>
      </c>
      <c r="AB61" s="352">
        <v>0</v>
      </c>
      <c r="AC61" s="352">
        <v>0</v>
      </c>
      <c r="AD61" s="352">
        <v>0</v>
      </c>
      <c r="AE61" s="352">
        <v>0</v>
      </c>
      <c r="AF61" s="352">
        <v>0</v>
      </c>
      <c r="AG61" s="352">
        <v>0</v>
      </c>
      <c r="AH61" s="352">
        <v>44.727870175023611</v>
      </c>
      <c r="AI61" s="352">
        <v>42.887395163695729</v>
      </c>
      <c r="AJ61" s="352">
        <v>40.56657007835009</v>
      </c>
      <c r="AK61" s="352">
        <v>46.582725676085666</v>
      </c>
      <c r="AL61" s="352">
        <v>49.551452154969972</v>
      </c>
      <c r="AM61" s="352">
        <v>65.691317330199539</v>
      </c>
      <c r="AN61" s="352">
        <v>68.297573329640784</v>
      </c>
      <c r="AO61" s="352">
        <v>80.534077223131206</v>
      </c>
      <c r="AP61" s="352">
        <v>96.621996746485664</v>
      </c>
      <c r="AQ61" s="352">
        <v>107.89420023305291</v>
      </c>
      <c r="AR61" s="352">
        <v>155.16015396945926</v>
      </c>
      <c r="AS61" s="352">
        <v>214.292177318732</v>
      </c>
      <c r="AT61" s="352">
        <v>236.10585695159625</v>
      </c>
      <c r="AU61" s="352">
        <v>372.08376769802658</v>
      </c>
      <c r="AV61" s="352">
        <v>524.49866179154355</v>
      </c>
      <c r="AW61" s="352">
        <v>651.55887938598789</v>
      </c>
      <c r="AX61" s="352">
        <v>591.54044252174799</v>
      </c>
      <c r="AY61" s="352">
        <v>665.58700490810929</v>
      </c>
      <c r="AZ61" s="352">
        <v>706.92885060065214</v>
      </c>
      <c r="BA61" s="352">
        <v>756.61700336865192</v>
      </c>
      <c r="BB61" s="352">
        <v>782.88684124139183</v>
      </c>
      <c r="BC61" s="352">
        <v>905.03994812048506</v>
      </c>
      <c r="BD61" s="352">
        <v>1145.788164485414</v>
      </c>
      <c r="BE61" s="352">
        <v>1331.0037993544083</v>
      </c>
      <c r="BF61" s="352">
        <v>1481.5315955870781</v>
      </c>
      <c r="BG61" s="352">
        <v>1539.7050147900088</v>
      </c>
      <c r="BH61" s="352">
        <v>1387.8649616165335</v>
      </c>
      <c r="BI61" s="352">
        <v>1062.3283045818011</v>
      </c>
      <c r="BJ61" s="352">
        <v>867.35389698785264</v>
      </c>
      <c r="BK61" s="352">
        <v>714.13441013657075</v>
      </c>
      <c r="BL61" s="352">
        <v>603.74837675764184</v>
      </c>
      <c r="BM61" s="352">
        <v>431.91682540932794</v>
      </c>
      <c r="BN61" s="352">
        <v>0</v>
      </c>
      <c r="BO61" s="352">
        <v>0</v>
      </c>
      <c r="BP61" s="352">
        <v>0</v>
      </c>
      <c r="BQ61" s="352">
        <v>0</v>
      </c>
      <c r="BR61" s="352">
        <v>0</v>
      </c>
      <c r="BS61" s="352">
        <v>0</v>
      </c>
      <c r="BT61" s="352">
        <v>0</v>
      </c>
      <c r="BU61" s="352">
        <v>0</v>
      </c>
      <c r="BV61" s="352">
        <v>0</v>
      </c>
      <c r="BW61" s="352">
        <v>0</v>
      </c>
      <c r="BX61" s="352">
        <v>0</v>
      </c>
      <c r="BY61" s="352">
        <v>0</v>
      </c>
      <c r="BZ61" s="352">
        <v>0</v>
      </c>
      <c r="CA61" s="352">
        <v>0</v>
      </c>
      <c r="CB61" s="352">
        <v>0</v>
      </c>
      <c r="CC61" s="352">
        <v>0</v>
      </c>
      <c r="CD61" s="352">
        <v>0</v>
      </c>
      <c r="CE61" s="352">
        <v>0</v>
      </c>
      <c r="CF61" s="353">
        <v>0</v>
      </c>
    </row>
    <row r="62" spans="1:84" ht="27" customHeight="1" x14ac:dyDescent="0.35">
      <c r="A62" s="326"/>
      <c r="B62" s="324" t="s">
        <v>504</v>
      </c>
      <c r="C62" s="328"/>
      <c r="D62" s="321">
        <v>0</v>
      </c>
      <c r="E62" s="321">
        <v>0</v>
      </c>
      <c r="F62" s="321">
        <v>0</v>
      </c>
      <c r="G62" s="321">
        <v>0</v>
      </c>
      <c r="H62" s="321">
        <v>0</v>
      </c>
      <c r="I62" s="321">
        <v>0</v>
      </c>
      <c r="J62" s="321">
        <v>0</v>
      </c>
      <c r="K62" s="321">
        <v>0</v>
      </c>
      <c r="L62" s="321">
        <v>0</v>
      </c>
      <c r="M62" s="321">
        <v>0</v>
      </c>
      <c r="N62" s="321">
        <v>0</v>
      </c>
      <c r="O62" s="321">
        <v>0</v>
      </c>
      <c r="P62" s="321">
        <v>0</v>
      </c>
      <c r="Q62" s="321">
        <v>0</v>
      </c>
      <c r="R62" s="321">
        <v>0</v>
      </c>
      <c r="S62" s="321">
        <v>0</v>
      </c>
      <c r="T62" s="321">
        <v>0</v>
      </c>
      <c r="U62" s="321">
        <v>0</v>
      </c>
      <c r="V62" s="321">
        <v>0</v>
      </c>
      <c r="W62" s="321">
        <v>0</v>
      </c>
      <c r="X62" s="321">
        <v>0</v>
      </c>
      <c r="Y62" s="321">
        <v>0</v>
      </c>
      <c r="Z62" s="321">
        <v>45.712907131467148</v>
      </c>
      <c r="AA62" s="321">
        <v>44.016738812113097</v>
      </c>
      <c r="AB62" s="321">
        <v>40.566626355793616</v>
      </c>
      <c r="AC62" s="321">
        <v>38.576965123520495</v>
      </c>
      <c r="AD62" s="321">
        <v>37.404022911445587</v>
      </c>
      <c r="AE62" s="321">
        <v>34.347111843602242</v>
      </c>
      <c r="AF62" s="321">
        <v>85.772356609668819</v>
      </c>
      <c r="AG62" s="321">
        <v>134.30286614206463</v>
      </c>
      <c r="AH62" s="321">
        <v>11359.304693403343</v>
      </c>
      <c r="AI62" s="321">
        <v>10649.677391393616</v>
      </c>
      <c r="AJ62" s="321">
        <v>10067.783135631787</v>
      </c>
      <c r="AK62" s="321">
        <v>10546.472021212825</v>
      </c>
      <c r="AL62" s="321">
        <v>10706.789312245739</v>
      </c>
      <c r="AM62" s="321">
        <v>10668.394527960552</v>
      </c>
      <c r="AN62" s="321">
        <v>11419.507414636606</v>
      </c>
      <c r="AO62" s="321">
        <v>11883.801306537851</v>
      </c>
      <c r="AP62" s="321">
        <v>12690.343277805017</v>
      </c>
      <c r="AQ62" s="321">
        <v>13168.997138857932</v>
      </c>
      <c r="AR62" s="321">
        <v>13574.570075634587</v>
      </c>
      <c r="AS62" s="321">
        <v>14154.189123692</v>
      </c>
      <c r="AT62" s="321">
        <v>15125.30994919875</v>
      </c>
      <c r="AU62" s="321">
        <v>17747.739164140901</v>
      </c>
      <c r="AV62" s="321">
        <v>21434.391431491476</v>
      </c>
      <c r="AW62" s="321">
        <v>24788.882849124668</v>
      </c>
      <c r="AX62" s="321">
        <v>27545.639615946489</v>
      </c>
      <c r="AY62" s="321">
        <v>30967.535852535948</v>
      </c>
      <c r="AZ62" s="321">
        <v>31712.82956524058</v>
      </c>
      <c r="BA62" s="321">
        <v>32398.453903660065</v>
      </c>
      <c r="BB62" s="321">
        <v>32617.18812659055</v>
      </c>
      <c r="BC62" s="321">
        <v>32300.992608195866</v>
      </c>
      <c r="BD62" s="321">
        <v>33344.720794048328</v>
      </c>
      <c r="BE62" s="321">
        <v>34376.918025809849</v>
      </c>
      <c r="BF62" s="321">
        <v>34726.204568520989</v>
      </c>
      <c r="BG62" s="321">
        <v>34706.892412074958</v>
      </c>
      <c r="BH62" s="321">
        <v>34017.715707585456</v>
      </c>
      <c r="BI62" s="321">
        <v>33889.545917800482</v>
      </c>
      <c r="BJ62" s="321">
        <v>33960.346167525815</v>
      </c>
      <c r="BK62" s="321">
        <v>35005.466141427329</v>
      </c>
      <c r="BL62" s="321">
        <v>35715.250020545544</v>
      </c>
      <c r="BM62" s="321">
        <v>38209.394466336198</v>
      </c>
      <c r="BN62" s="321">
        <v>39129.079407128214</v>
      </c>
      <c r="BO62" s="321">
        <v>40125.925355273612</v>
      </c>
      <c r="BP62" s="321">
        <v>41085.074259637942</v>
      </c>
      <c r="BQ62" s="321">
        <v>41308.53495179124</v>
      </c>
      <c r="BR62" s="321">
        <v>44073.048541785385</v>
      </c>
      <c r="BS62" s="321">
        <v>46932.307840791902</v>
      </c>
      <c r="BT62" s="321">
        <v>47026.38742352894</v>
      </c>
      <c r="BU62" s="321">
        <v>49085.576458162061</v>
      </c>
      <c r="BV62" s="321">
        <v>49647.613284290448</v>
      </c>
      <c r="BW62" s="321">
        <v>50722.176907358436</v>
      </c>
      <c r="BX62" s="321">
        <v>51519.107053355532</v>
      </c>
      <c r="BY62" s="321">
        <v>56202.874249767054</v>
      </c>
      <c r="BZ62" s="321">
        <v>56784.202467066105</v>
      </c>
      <c r="CA62" s="321">
        <v>62191.130866410756</v>
      </c>
      <c r="CB62" s="321">
        <v>68969.981584462163</v>
      </c>
      <c r="CC62" s="321">
        <v>71834.697628458875</v>
      </c>
      <c r="CD62" s="321">
        <v>74680.752876609753</v>
      </c>
      <c r="CE62" s="321">
        <v>77551.783349610138</v>
      </c>
      <c r="CF62" s="351">
        <v>79597.085389071217</v>
      </c>
    </row>
    <row r="63" spans="1:84" ht="27" customHeight="1" x14ac:dyDescent="0.35">
      <c r="A63" s="326"/>
      <c r="B63" s="327" t="s">
        <v>471</v>
      </c>
      <c r="C63" s="328"/>
      <c r="D63" s="352">
        <v>0</v>
      </c>
      <c r="E63" s="352">
        <v>0</v>
      </c>
      <c r="F63" s="352">
        <v>0</v>
      </c>
      <c r="G63" s="352">
        <v>0</v>
      </c>
      <c r="H63" s="352">
        <v>0</v>
      </c>
      <c r="I63" s="352">
        <v>0</v>
      </c>
      <c r="J63" s="352">
        <v>0</v>
      </c>
      <c r="K63" s="352">
        <v>0</v>
      </c>
      <c r="L63" s="352">
        <v>0</v>
      </c>
      <c r="M63" s="352">
        <v>0</v>
      </c>
      <c r="N63" s="352">
        <v>0</v>
      </c>
      <c r="O63" s="352">
        <v>0</v>
      </c>
      <c r="P63" s="352">
        <v>0</v>
      </c>
      <c r="Q63" s="352">
        <v>0</v>
      </c>
      <c r="R63" s="352">
        <v>0</v>
      </c>
      <c r="S63" s="352">
        <v>0</v>
      </c>
      <c r="T63" s="352">
        <v>0</v>
      </c>
      <c r="U63" s="352">
        <v>0</v>
      </c>
      <c r="V63" s="352">
        <v>0</v>
      </c>
      <c r="W63" s="352">
        <v>0</v>
      </c>
      <c r="X63" s="352">
        <v>0</v>
      </c>
      <c r="Y63" s="352">
        <v>0</v>
      </c>
      <c r="Z63" s="352">
        <v>0</v>
      </c>
      <c r="AA63" s="352">
        <v>0</v>
      </c>
      <c r="AB63" s="352">
        <v>0</v>
      </c>
      <c r="AC63" s="352">
        <v>0</v>
      </c>
      <c r="AD63" s="352">
        <v>0</v>
      </c>
      <c r="AE63" s="352">
        <v>0</v>
      </c>
      <c r="AF63" s="352">
        <v>55.629828277161742</v>
      </c>
      <c r="AG63" s="352">
        <v>104.48880668979255</v>
      </c>
      <c r="AH63" s="352">
        <v>225.68065553130225</v>
      </c>
      <c r="AI63" s="352">
        <v>330.44537639308879</v>
      </c>
      <c r="AJ63" s="352">
        <v>413.16399516061341</v>
      </c>
      <c r="AK63" s="352">
        <v>494.84272125788038</v>
      </c>
      <c r="AL63" s="352">
        <v>611.69085137265608</v>
      </c>
      <c r="AM63" s="352">
        <v>737.88345707080214</v>
      </c>
      <c r="AN63" s="352">
        <v>797.45406501969842</v>
      </c>
      <c r="AO63" s="352">
        <v>871.02156055934449</v>
      </c>
      <c r="AP63" s="352">
        <v>993.48582335678907</v>
      </c>
      <c r="AQ63" s="352">
        <v>1065.6143114002095</v>
      </c>
      <c r="AR63" s="352">
        <v>1104.933470428397</v>
      </c>
      <c r="AS63" s="352">
        <v>1140.4460887530699</v>
      </c>
      <c r="AT63" s="352">
        <v>1183.9059288207986</v>
      </c>
      <c r="AU63" s="352">
        <v>1327.009483187943</v>
      </c>
      <c r="AV63" s="352">
        <v>2622.1844484761564</v>
      </c>
      <c r="AW63" s="352">
        <v>3468.4456825484881</v>
      </c>
      <c r="AX63" s="352">
        <v>3808.5419224126681</v>
      </c>
      <c r="AY63" s="352">
        <v>4486.8453134521524</v>
      </c>
      <c r="AZ63" s="352">
        <v>5234.306851804582</v>
      </c>
      <c r="BA63" s="352">
        <v>5694.6540766454682</v>
      </c>
      <c r="BB63" s="352">
        <v>5921.0915786364067</v>
      </c>
      <c r="BC63" s="352">
        <v>6112.6345108326977</v>
      </c>
      <c r="BD63" s="352">
        <v>6372.2828966145253</v>
      </c>
      <c r="BE63" s="352">
        <v>6740.9016548299442</v>
      </c>
      <c r="BF63" s="352">
        <v>7006.7261829513727</v>
      </c>
      <c r="BG63" s="352">
        <v>7323.8922202271569</v>
      </c>
      <c r="BH63" s="352">
        <v>7498.6184050089805</v>
      </c>
      <c r="BI63" s="352">
        <v>7679.6272921113105</v>
      </c>
      <c r="BJ63" s="352">
        <v>7868.6663660953445</v>
      </c>
      <c r="BK63" s="352">
        <v>8200.3001053745174</v>
      </c>
      <c r="BL63" s="352">
        <v>8395.2690926693322</v>
      </c>
      <c r="BM63" s="352">
        <v>8965.3294788737439</v>
      </c>
      <c r="BN63" s="352">
        <v>9050.1617293274958</v>
      </c>
      <c r="BO63" s="352">
        <v>9504.5677423199868</v>
      </c>
      <c r="BP63" s="352">
        <v>10036.194602225989</v>
      </c>
      <c r="BQ63" s="352">
        <v>10191.040215962463</v>
      </c>
      <c r="BR63" s="352">
        <v>11162.710092235617</v>
      </c>
      <c r="BS63" s="352">
        <v>12391.619233757199</v>
      </c>
      <c r="BT63" s="352">
        <v>12572.824838460154</v>
      </c>
      <c r="BU63" s="352">
        <v>14171.347628822796</v>
      </c>
      <c r="BV63" s="352">
        <v>14732.934556563756</v>
      </c>
      <c r="BW63" s="352">
        <v>14893.081443596317</v>
      </c>
      <c r="BX63" s="352">
        <v>14447.06898996012</v>
      </c>
      <c r="BY63" s="352">
        <v>15768.995254270329</v>
      </c>
      <c r="BZ63" s="352">
        <v>16917.876729135889</v>
      </c>
      <c r="CA63" s="352">
        <v>19197.923526540399</v>
      </c>
      <c r="CB63" s="352">
        <v>22109.965606827143</v>
      </c>
      <c r="CC63" s="352">
        <v>23597.984828071763</v>
      </c>
      <c r="CD63" s="352">
        <v>24988.511006286171</v>
      </c>
      <c r="CE63" s="352">
        <v>26824.957314131691</v>
      </c>
      <c r="CF63" s="353">
        <v>27888.708708710088</v>
      </c>
    </row>
    <row r="64" spans="1:84" ht="15.5" x14ac:dyDescent="0.35">
      <c r="A64" s="326"/>
      <c r="B64" s="331" t="s">
        <v>260</v>
      </c>
      <c r="C64" s="328"/>
      <c r="D64" s="352">
        <v>0</v>
      </c>
      <c r="E64" s="352">
        <v>0</v>
      </c>
      <c r="F64" s="352">
        <v>0</v>
      </c>
      <c r="G64" s="352">
        <v>0</v>
      </c>
      <c r="H64" s="352">
        <v>0</v>
      </c>
      <c r="I64" s="352">
        <v>0</v>
      </c>
      <c r="J64" s="352">
        <v>0</v>
      </c>
      <c r="K64" s="352">
        <v>0</v>
      </c>
      <c r="L64" s="352">
        <v>0</v>
      </c>
      <c r="M64" s="352">
        <v>0</v>
      </c>
      <c r="N64" s="352">
        <v>0</v>
      </c>
      <c r="O64" s="352">
        <v>0</v>
      </c>
      <c r="P64" s="352">
        <v>0</v>
      </c>
      <c r="Q64" s="352">
        <v>0</v>
      </c>
      <c r="R64" s="352">
        <v>0</v>
      </c>
      <c r="S64" s="352">
        <v>0</v>
      </c>
      <c r="T64" s="352">
        <v>0</v>
      </c>
      <c r="U64" s="352">
        <v>0</v>
      </c>
      <c r="V64" s="352">
        <v>0</v>
      </c>
      <c r="W64" s="352">
        <v>0</v>
      </c>
      <c r="X64" s="352">
        <v>0</v>
      </c>
      <c r="Y64" s="352">
        <v>0</v>
      </c>
      <c r="Z64" s="352">
        <v>0</v>
      </c>
      <c r="AA64" s="352">
        <v>0</v>
      </c>
      <c r="AB64" s="352">
        <v>0</v>
      </c>
      <c r="AC64" s="352">
        <v>0</v>
      </c>
      <c r="AD64" s="352">
        <v>0</v>
      </c>
      <c r="AE64" s="352">
        <v>0</v>
      </c>
      <c r="AF64" s="352">
        <v>0</v>
      </c>
      <c r="AG64" s="352">
        <v>0</v>
      </c>
      <c r="AH64" s="352">
        <v>0</v>
      </c>
      <c r="AI64" s="352">
        <v>0</v>
      </c>
      <c r="AJ64" s="352">
        <v>0</v>
      </c>
      <c r="AK64" s="352">
        <v>0</v>
      </c>
      <c r="AL64" s="352">
        <v>0</v>
      </c>
      <c r="AM64" s="352">
        <v>0</v>
      </c>
      <c r="AN64" s="352">
        <v>0</v>
      </c>
      <c r="AO64" s="352">
        <v>0</v>
      </c>
      <c r="AP64" s="352">
        <v>0</v>
      </c>
      <c r="AQ64" s="352">
        <v>0</v>
      </c>
      <c r="AR64" s="352">
        <v>0</v>
      </c>
      <c r="AS64" s="352">
        <v>0</v>
      </c>
      <c r="AT64" s="352">
        <v>0</v>
      </c>
      <c r="AU64" s="352">
        <v>0</v>
      </c>
      <c r="AV64" s="352">
        <v>0</v>
      </c>
      <c r="AW64" s="352">
        <v>0</v>
      </c>
      <c r="AX64" s="352">
        <v>0</v>
      </c>
      <c r="AY64" s="352">
        <v>0</v>
      </c>
      <c r="AZ64" s="352">
        <v>0</v>
      </c>
      <c r="BA64" s="352">
        <v>0</v>
      </c>
      <c r="BB64" s="352">
        <v>0</v>
      </c>
      <c r="BC64" s="352">
        <v>0</v>
      </c>
      <c r="BD64" s="352">
        <v>0</v>
      </c>
      <c r="BE64" s="352">
        <v>0</v>
      </c>
      <c r="BF64" s="352">
        <v>0</v>
      </c>
      <c r="BG64" s="352">
        <v>0</v>
      </c>
      <c r="BH64" s="352">
        <v>0</v>
      </c>
      <c r="BI64" s="352">
        <v>0</v>
      </c>
      <c r="BJ64" s="352">
        <v>0</v>
      </c>
      <c r="BK64" s="352">
        <v>0</v>
      </c>
      <c r="BL64" s="352">
        <v>0</v>
      </c>
      <c r="BM64" s="352">
        <v>0</v>
      </c>
      <c r="BN64" s="352">
        <v>0</v>
      </c>
      <c r="BO64" s="352">
        <v>0</v>
      </c>
      <c r="BP64" s="352">
        <v>0</v>
      </c>
      <c r="BQ64" s="352">
        <v>6.3294967281892935</v>
      </c>
      <c r="BR64" s="352">
        <v>7.9198627593050945</v>
      </c>
      <c r="BS64" s="352">
        <v>9.029323222114007</v>
      </c>
      <c r="BT64" s="352">
        <v>9.3537936122989382</v>
      </c>
      <c r="BU64" s="352">
        <v>10.303332953990436</v>
      </c>
      <c r="BV64" s="352">
        <v>11.228468957113224</v>
      </c>
      <c r="BW64" s="352">
        <v>12.038658239436213</v>
      </c>
      <c r="BX64" s="352">
        <v>12.14440912751464</v>
      </c>
      <c r="BY64" s="352">
        <v>14.77762801458711</v>
      </c>
      <c r="BZ64" s="352">
        <v>17.814468047466129</v>
      </c>
      <c r="CA64" s="352">
        <v>19.371136100549084</v>
      </c>
      <c r="CB64" s="352">
        <v>24.064236642462049</v>
      </c>
      <c r="CC64" s="352">
        <v>26.890883365956238</v>
      </c>
      <c r="CD64" s="352">
        <v>29.613813061407544</v>
      </c>
      <c r="CE64" s="352">
        <v>32.376910549471354</v>
      </c>
      <c r="CF64" s="353">
        <v>35.058294586684219</v>
      </c>
    </row>
    <row r="65" spans="1:84" ht="15.5" x14ac:dyDescent="0.35">
      <c r="A65" s="326"/>
      <c r="B65" s="331" t="s">
        <v>272</v>
      </c>
      <c r="C65" s="328"/>
      <c r="D65" s="352">
        <v>0</v>
      </c>
      <c r="E65" s="352">
        <v>0</v>
      </c>
      <c r="F65" s="352">
        <v>0</v>
      </c>
      <c r="G65" s="352">
        <v>0</v>
      </c>
      <c r="H65" s="352">
        <v>0</v>
      </c>
      <c r="I65" s="352">
        <v>0</v>
      </c>
      <c r="J65" s="352">
        <v>0</v>
      </c>
      <c r="K65" s="352">
        <v>0</v>
      </c>
      <c r="L65" s="352">
        <v>0</v>
      </c>
      <c r="M65" s="352">
        <v>0</v>
      </c>
      <c r="N65" s="352">
        <v>0</v>
      </c>
      <c r="O65" s="352">
        <v>0</v>
      </c>
      <c r="P65" s="352">
        <v>0</v>
      </c>
      <c r="Q65" s="352">
        <v>0</v>
      </c>
      <c r="R65" s="352">
        <v>0</v>
      </c>
      <c r="S65" s="352">
        <v>0</v>
      </c>
      <c r="T65" s="352">
        <v>0</v>
      </c>
      <c r="U65" s="352">
        <v>0</v>
      </c>
      <c r="V65" s="352">
        <v>0</v>
      </c>
      <c r="W65" s="352">
        <v>0</v>
      </c>
      <c r="X65" s="352">
        <v>0</v>
      </c>
      <c r="Y65" s="352">
        <v>0</v>
      </c>
      <c r="Z65" s="352">
        <v>0</v>
      </c>
      <c r="AA65" s="352">
        <v>0</v>
      </c>
      <c r="AB65" s="352">
        <v>0</v>
      </c>
      <c r="AC65" s="352">
        <v>0</v>
      </c>
      <c r="AD65" s="352">
        <v>0</v>
      </c>
      <c r="AE65" s="352">
        <v>0</v>
      </c>
      <c r="AF65" s="352">
        <v>0</v>
      </c>
      <c r="AG65" s="352">
        <v>0</v>
      </c>
      <c r="AH65" s="352">
        <v>0</v>
      </c>
      <c r="AI65" s="352">
        <v>0</v>
      </c>
      <c r="AJ65" s="352">
        <v>0</v>
      </c>
      <c r="AK65" s="352">
        <v>0</v>
      </c>
      <c r="AL65" s="352">
        <v>0</v>
      </c>
      <c r="AM65" s="352">
        <v>0</v>
      </c>
      <c r="AN65" s="352">
        <v>0</v>
      </c>
      <c r="AO65" s="352">
        <v>0</v>
      </c>
      <c r="AP65" s="352">
        <v>0</v>
      </c>
      <c r="AQ65" s="352">
        <v>0</v>
      </c>
      <c r="AR65" s="352">
        <v>0</v>
      </c>
      <c r="AS65" s="352">
        <v>0</v>
      </c>
      <c r="AT65" s="352">
        <v>0</v>
      </c>
      <c r="AU65" s="352">
        <v>0</v>
      </c>
      <c r="AV65" s="352">
        <v>2539.1205057328866</v>
      </c>
      <c r="AW65" s="352">
        <v>3468.4456825484881</v>
      </c>
      <c r="AX65" s="352">
        <v>3808.5419224126681</v>
      </c>
      <c r="AY65" s="352">
        <v>4486.8453134521524</v>
      </c>
      <c r="AZ65" s="352">
        <v>5234.306851804582</v>
      </c>
      <c r="BA65" s="352">
        <v>5694.6540766454682</v>
      </c>
      <c r="BB65" s="352">
        <v>5921.0915786364067</v>
      </c>
      <c r="BC65" s="352">
        <v>6112.6345108326977</v>
      </c>
      <c r="BD65" s="352">
        <v>6372.2828966145253</v>
      </c>
      <c r="BE65" s="352">
        <v>6740.9016548299442</v>
      </c>
      <c r="BF65" s="352">
        <v>7006.7261829513727</v>
      </c>
      <c r="BG65" s="352">
        <v>7323.8922202271569</v>
      </c>
      <c r="BH65" s="352">
        <v>7498.6184050089805</v>
      </c>
      <c r="BI65" s="352">
        <v>7679.6272921113105</v>
      </c>
      <c r="BJ65" s="352">
        <v>7868.6663660953445</v>
      </c>
      <c r="BK65" s="352">
        <v>8200.3001053745174</v>
      </c>
      <c r="BL65" s="352">
        <v>8395.2690926693322</v>
      </c>
      <c r="BM65" s="352">
        <v>8965.3294788737439</v>
      </c>
      <c r="BN65" s="352">
        <v>9050.1617293274958</v>
      </c>
      <c r="BO65" s="352">
        <v>9504.5677423199868</v>
      </c>
      <c r="BP65" s="352">
        <v>10036.194602225989</v>
      </c>
      <c r="BQ65" s="352">
        <v>9991.3839483448737</v>
      </c>
      <c r="BR65" s="352">
        <v>9271.6031574307126</v>
      </c>
      <c r="BS65" s="352">
        <v>8634.0184005671399</v>
      </c>
      <c r="BT65" s="352">
        <v>6540.5524939128136</v>
      </c>
      <c r="BU65" s="352">
        <v>4476.6499398045289</v>
      </c>
      <c r="BV65" s="352">
        <v>3051.991359535215</v>
      </c>
      <c r="BW65" s="352">
        <v>1945.3330511097395</v>
      </c>
      <c r="BX65" s="352">
        <v>993.20290445088915</v>
      </c>
      <c r="BY65" s="352">
        <v>921.81809241998144</v>
      </c>
      <c r="BZ65" s="352">
        <v>829.33131021012184</v>
      </c>
      <c r="CA65" s="352">
        <v>779.95035458119605</v>
      </c>
      <c r="CB65" s="352">
        <v>736.02210437770714</v>
      </c>
      <c r="CC65" s="352">
        <v>663.53482286670931</v>
      </c>
      <c r="CD65" s="352">
        <v>595.32421538203619</v>
      </c>
      <c r="CE65" s="352">
        <v>537.58265126780395</v>
      </c>
      <c r="CF65" s="353">
        <v>387.83319589344785</v>
      </c>
    </row>
    <row r="66" spans="1:84" ht="15.5" x14ac:dyDescent="0.35">
      <c r="A66" s="326"/>
      <c r="B66" s="331" t="s">
        <v>296</v>
      </c>
      <c r="C66" s="328"/>
      <c r="D66" s="352">
        <v>0</v>
      </c>
      <c r="E66" s="352">
        <v>0</v>
      </c>
      <c r="F66" s="352">
        <v>0</v>
      </c>
      <c r="G66" s="352">
        <v>0</v>
      </c>
      <c r="H66" s="352">
        <v>0</v>
      </c>
      <c r="I66" s="352">
        <v>0</v>
      </c>
      <c r="J66" s="352">
        <v>0</v>
      </c>
      <c r="K66" s="352">
        <v>0</v>
      </c>
      <c r="L66" s="352">
        <v>0</v>
      </c>
      <c r="M66" s="352">
        <v>0</v>
      </c>
      <c r="N66" s="352">
        <v>0</v>
      </c>
      <c r="O66" s="352">
        <v>0</v>
      </c>
      <c r="P66" s="352">
        <v>0</v>
      </c>
      <c r="Q66" s="352">
        <v>0</v>
      </c>
      <c r="R66" s="352">
        <v>0</v>
      </c>
      <c r="S66" s="352">
        <v>0</v>
      </c>
      <c r="T66" s="352">
        <v>0</v>
      </c>
      <c r="U66" s="352">
        <v>0</v>
      </c>
      <c r="V66" s="352">
        <v>0</v>
      </c>
      <c r="W66" s="352">
        <v>0</v>
      </c>
      <c r="X66" s="352">
        <v>0</v>
      </c>
      <c r="Y66" s="352">
        <v>0</v>
      </c>
      <c r="Z66" s="352">
        <v>0</v>
      </c>
      <c r="AA66" s="352">
        <v>0</v>
      </c>
      <c r="AB66" s="352">
        <v>0</v>
      </c>
      <c r="AC66" s="352">
        <v>0</v>
      </c>
      <c r="AD66" s="352">
        <v>0</v>
      </c>
      <c r="AE66" s="352">
        <v>0</v>
      </c>
      <c r="AF66" s="352">
        <v>55.629828277161742</v>
      </c>
      <c r="AG66" s="352">
        <v>104.48880668979255</v>
      </c>
      <c r="AH66" s="352">
        <v>225.68065553130225</v>
      </c>
      <c r="AI66" s="352">
        <v>330.44537639308879</v>
      </c>
      <c r="AJ66" s="352">
        <v>413.16399516061341</v>
      </c>
      <c r="AK66" s="352">
        <v>494.84272125788038</v>
      </c>
      <c r="AL66" s="352">
        <v>611.69085137265608</v>
      </c>
      <c r="AM66" s="352">
        <v>737.88345707080214</v>
      </c>
      <c r="AN66" s="352">
        <v>797.45406501969842</v>
      </c>
      <c r="AO66" s="352">
        <v>871.02156055934449</v>
      </c>
      <c r="AP66" s="352">
        <v>993.48582335678907</v>
      </c>
      <c r="AQ66" s="352">
        <v>1065.6143114002095</v>
      </c>
      <c r="AR66" s="352">
        <v>1104.933470428397</v>
      </c>
      <c r="AS66" s="352">
        <v>1140.4460887530699</v>
      </c>
      <c r="AT66" s="352">
        <v>1183.9059288207986</v>
      </c>
      <c r="AU66" s="352">
        <v>1327.009483187943</v>
      </c>
      <c r="AV66" s="352">
        <v>83.063942743269948</v>
      </c>
      <c r="AW66" s="352">
        <v>0</v>
      </c>
      <c r="AX66" s="352">
        <v>0</v>
      </c>
      <c r="AY66" s="352">
        <v>0</v>
      </c>
      <c r="AZ66" s="352">
        <v>0</v>
      </c>
      <c r="BA66" s="352">
        <v>0</v>
      </c>
      <c r="BB66" s="352">
        <v>0</v>
      </c>
      <c r="BC66" s="352">
        <v>0</v>
      </c>
      <c r="BD66" s="352">
        <v>0</v>
      </c>
      <c r="BE66" s="352">
        <v>0</v>
      </c>
      <c r="BF66" s="352">
        <v>0</v>
      </c>
      <c r="BG66" s="352">
        <v>0</v>
      </c>
      <c r="BH66" s="352">
        <v>0</v>
      </c>
      <c r="BI66" s="352">
        <v>0</v>
      </c>
      <c r="BJ66" s="352">
        <v>0</v>
      </c>
      <c r="BK66" s="352">
        <v>0</v>
      </c>
      <c r="BL66" s="352">
        <v>0</v>
      </c>
      <c r="BM66" s="352">
        <v>0</v>
      </c>
      <c r="BN66" s="352">
        <v>0</v>
      </c>
      <c r="BO66" s="352">
        <v>0</v>
      </c>
      <c r="BP66" s="352">
        <v>0</v>
      </c>
      <c r="BQ66" s="352">
        <v>0</v>
      </c>
      <c r="BR66" s="352">
        <v>0</v>
      </c>
      <c r="BS66" s="352">
        <v>0</v>
      </c>
      <c r="BT66" s="352">
        <v>0</v>
      </c>
      <c r="BU66" s="352">
        <v>0</v>
      </c>
      <c r="BV66" s="352">
        <v>0</v>
      </c>
      <c r="BW66" s="352">
        <v>0</v>
      </c>
      <c r="BX66" s="352">
        <v>0</v>
      </c>
      <c r="BY66" s="352">
        <v>0</v>
      </c>
      <c r="BZ66" s="352">
        <v>0</v>
      </c>
      <c r="CA66" s="352">
        <v>0</v>
      </c>
      <c r="CB66" s="352">
        <v>0</v>
      </c>
      <c r="CC66" s="352">
        <v>0</v>
      </c>
      <c r="CD66" s="352">
        <v>0</v>
      </c>
      <c r="CE66" s="352">
        <v>0</v>
      </c>
      <c r="CF66" s="353">
        <v>0</v>
      </c>
    </row>
    <row r="67" spans="1:84" ht="15.5" x14ac:dyDescent="0.35">
      <c r="A67" s="326"/>
      <c r="B67" s="331" t="s">
        <v>303</v>
      </c>
      <c r="C67" s="328"/>
      <c r="D67" s="352">
        <v>0</v>
      </c>
      <c r="E67" s="352">
        <v>0</v>
      </c>
      <c r="F67" s="352">
        <v>0</v>
      </c>
      <c r="G67" s="352">
        <v>0</v>
      </c>
      <c r="H67" s="352">
        <v>0</v>
      </c>
      <c r="I67" s="352">
        <v>0</v>
      </c>
      <c r="J67" s="352">
        <v>0</v>
      </c>
      <c r="K67" s="352">
        <v>0</v>
      </c>
      <c r="L67" s="352">
        <v>0</v>
      </c>
      <c r="M67" s="352">
        <v>0</v>
      </c>
      <c r="N67" s="352">
        <v>0</v>
      </c>
      <c r="O67" s="352">
        <v>0</v>
      </c>
      <c r="P67" s="352">
        <v>0</v>
      </c>
      <c r="Q67" s="352">
        <v>0</v>
      </c>
      <c r="R67" s="352">
        <v>0</v>
      </c>
      <c r="S67" s="352">
        <v>0</v>
      </c>
      <c r="T67" s="352">
        <v>0</v>
      </c>
      <c r="U67" s="352">
        <v>0</v>
      </c>
      <c r="V67" s="352">
        <v>0</v>
      </c>
      <c r="W67" s="352">
        <v>0</v>
      </c>
      <c r="X67" s="352">
        <v>0</v>
      </c>
      <c r="Y67" s="352">
        <v>0</v>
      </c>
      <c r="Z67" s="352">
        <v>0</v>
      </c>
      <c r="AA67" s="352">
        <v>0</v>
      </c>
      <c r="AB67" s="352">
        <v>0</v>
      </c>
      <c r="AC67" s="352">
        <v>0</v>
      </c>
      <c r="AD67" s="352">
        <v>0</v>
      </c>
      <c r="AE67" s="352">
        <v>0</v>
      </c>
      <c r="AF67" s="352">
        <v>0</v>
      </c>
      <c r="AG67" s="352">
        <v>0</v>
      </c>
      <c r="AH67" s="352">
        <v>0</v>
      </c>
      <c r="AI67" s="352">
        <v>0</v>
      </c>
      <c r="AJ67" s="352">
        <v>0</v>
      </c>
      <c r="AK67" s="352">
        <v>0</v>
      </c>
      <c r="AL67" s="352">
        <v>0</v>
      </c>
      <c r="AM67" s="352">
        <v>0</v>
      </c>
      <c r="AN67" s="352">
        <v>0</v>
      </c>
      <c r="AO67" s="352">
        <v>0</v>
      </c>
      <c r="AP67" s="352">
        <v>0</v>
      </c>
      <c r="AQ67" s="352">
        <v>0</v>
      </c>
      <c r="AR67" s="352">
        <v>0</v>
      </c>
      <c r="AS67" s="352">
        <v>0</v>
      </c>
      <c r="AT67" s="352">
        <v>0</v>
      </c>
      <c r="AU67" s="352">
        <v>0</v>
      </c>
      <c r="AV67" s="352">
        <v>0</v>
      </c>
      <c r="AW67" s="352">
        <v>0</v>
      </c>
      <c r="AX67" s="352">
        <v>0</v>
      </c>
      <c r="AY67" s="352">
        <v>0</v>
      </c>
      <c r="AZ67" s="352">
        <v>0</v>
      </c>
      <c r="BA67" s="352">
        <v>0</v>
      </c>
      <c r="BB67" s="352">
        <v>0</v>
      </c>
      <c r="BC67" s="352">
        <v>0</v>
      </c>
      <c r="BD67" s="352">
        <v>0</v>
      </c>
      <c r="BE67" s="352">
        <v>0</v>
      </c>
      <c r="BF67" s="352">
        <v>0</v>
      </c>
      <c r="BG67" s="352">
        <v>0</v>
      </c>
      <c r="BH67" s="352">
        <v>0</v>
      </c>
      <c r="BI67" s="352">
        <v>0</v>
      </c>
      <c r="BJ67" s="352">
        <v>0</v>
      </c>
      <c r="BK67" s="352">
        <v>0</v>
      </c>
      <c r="BL67" s="352">
        <v>0</v>
      </c>
      <c r="BM67" s="352">
        <v>0</v>
      </c>
      <c r="BN67" s="352">
        <v>0</v>
      </c>
      <c r="BO67" s="352">
        <v>0</v>
      </c>
      <c r="BP67" s="352">
        <v>0</v>
      </c>
      <c r="BQ67" s="352">
        <v>193.32677088939789</v>
      </c>
      <c r="BR67" s="352">
        <v>1883.1870720455995</v>
      </c>
      <c r="BS67" s="352">
        <v>3748.5715099679451</v>
      </c>
      <c r="BT67" s="352">
        <v>6022.9185509350418</v>
      </c>
      <c r="BU67" s="352">
        <v>9684.3943560642765</v>
      </c>
      <c r="BV67" s="352">
        <v>11669.714728071429</v>
      </c>
      <c r="BW67" s="352">
        <v>12935.709734247141</v>
      </c>
      <c r="BX67" s="352">
        <v>13441.721676381716</v>
      </c>
      <c r="BY67" s="352">
        <v>14832.39953383576</v>
      </c>
      <c r="BZ67" s="352">
        <v>16070.730950878302</v>
      </c>
      <c r="CA67" s="352">
        <v>18398.602035858654</v>
      </c>
      <c r="CB67" s="352">
        <v>21349.879265806976</v>
      </c>
      <c r="CC67" s="352">
        <v>22907.559121839098</v>
      </c>
      <c r="CD67" s="352">
        <v>24363.572977842727</v>
      </c>
      <c r="CE67" s="352">
        <v>26254.997752314415</v>
      </c>
      <c r="CF67" s="353">
        <v>27465.817218229957</v>
      </c>
    </row>
    <row r="68" spans="1:84" ht="27" customHeight="1" x14ac:dyDescent="0.35">
      <c r="A68" s="326"/>
      <c r="B68" s="327" t="s">
        <v>472</v>
      </c>
      <c r="C68" s="328"/>
      <c r="D68" s="352">
        <v>0</v>
      </c>
      <c r="E68" s="352">
        <v>0</v>
      </c>
      <c r="F68" s="352">
        <v>0</v>
      </c>
      <c r="G68" s="352">
        <v>0</v>
      </c>
      <c r="H68" s="352">
        <v>0</v>
      </c>
      <c r="I68" s="352">
        <v>0</v>
      </c>
      <c r="J68" s="352">
        <v>0</v>
      </c>
      <c r="K68" s="352">
        <v>0</v>
      </c>
      <c r="L68" s="352">
        <v>0</v>
      </c>
      <c r="M68" s="352">
        <v>0</v>
      </c>
      <c r="N68" s="352">
        <v>0</v>
      </c>
      <c r="O68" s="352">
        <v>0</v>
      </c>
      <c r="P68" s="352">
        <v>0</v>
      </c>
      <c r="Q68" s="352">
        <v>0</v>
      </c>
      <c r="R68" s="352">
        <v>0</v>
      </c>
      <c r="S68" s="352">
        <v>0</v>
      </c>
      <c r="T68" s="352">
        <v>0</v>
      </c>
      <c r="U68" s="352">
        <v>0</v>
      </c>
      <c r="V68" s="352">
        <v>0</v>
      </c>
      <c r="W68" s="352">
        <v>0</v>
      </c>
      <c r="X68" s="352">
        <v>0</v>
      </c>
      <c r="Y68" s="352">
        <v>0</v>
      </c>
      <c r="Z68" s="352">
        <v>0</v>
      </c>
      <c r="AA68" s="352">
        <v>0</v>
      </c>
      <c r="AB68" s="352">
        <v>0</v>
      </c>
      <c r="AC68" s="352">
        <v>0</v>
      </c>
      <c r="AD68" s="352">
        <v>0</v>
      </c>
      <c r="AE68" s="352">
        <v>0</v>
      </c>
      <c r="AF68" s="352">
        <v>0</v>
      </c>
      <c r="AG68" s="352">
        <v>0</v>
      </c>
      <c r="AH68" s="352">
        <v>9840.0198194779805</v>
      </c>
      <c r="AI68" s="352">
        <v>9088.1907448713755</v>
      </c>
      <c r="AJ68" s="352">
        <v>8435.8924018842717</v>
      </c>
      <c r="AK68" s="352">
        <v>8685.2615012213701</v>
      </c>
      <c r="AL68" s="352">
        <v>8663.8010507104646</v>
      </c>
      <c r="AM68" s="352">
        <v>8375.1651829297462</v>
      </c>
      <c r="AN68" s="352">
        <v>9019.7998361600876</v>
      </c>
      <c r="AO68" s="352">
        <v>9342.9870372828191</v>
      </c>
      <c r="AP68" s="352">
        <v>9783.2490071041066</v>
      </c>
      <c r="AQ68" s="352">
        <v>10025.857626687655</v>
      </c>
      <c r="AR68" s="352">
        <v>10647.018481111867</v>
      </c>
      <c r="AS68" s="352">
        <v>11063.867676335205</v>
      </c>
      <c r="AT68" s="352">
        <v>11765.733787907586</v>
      </c>
      <c r="AU68" s="352">
        <v>13853.276987126477</v>
      </c>
      <c r="AV68" s="352">
        <v>15833.064601822884</v>
      </c>
      <c r="AW68" s="352">
        <v>17754.75332295413</v>
      </c>
      <c r="AX68" s="352">
        <v>19495.781505051651</v>
      </c>
      <c r="AY68" s="352">
        <v>21790.277411116949</v>
      </c>
      <c r="AZ68" s="352">
        <v>21338.275176781106</v>
      </c>
      <c r="BA68" s="352">
        <v>21262.8989199713</v>
      </c>
      <c r="BB68" s="352">
        <v>20912.314775191338</v>
      </c>
      <c r="BC68" s="352">
        <v>20082.031386416042</v>
      </c>
      <c r="BD68" s="352">
        <v>20187.250997286414</v>
      </c>
      <c r="BE68" s="352">
        <v>20300.360541073631</v>
      </c>
      <c r="BF68" s="352">
        <v>19556.083421243944</v>
      </c>
      <c r="BG68" s="352">
        <v>19312.826057009657</v>
      </c>
      <c r="BH68" s="352">
        <v>18334.286110830686</v>
      </c>
      <c r="BI68" s="352">
        <v>17789.527796026898</v>
      </c>
      <c r="BJ68" s="352">
        <v>17423.899257665194</v>
      </c>
      <c r="BK68" s="352">
        <v>17898.902390146395</v>
      </c>
      <c r="BL68" s="352">
        <v>17423.479756305187</v>
      </c>
      <c r="BM68" s="352">
        <v>18254.821996968749</v>
      </c>
      <c r="BN68" s="352">
        <v>18421.108525078474</v>
      </c>
      <c r="BO68" s="352">
        <v>18242.520979047873</v>
      </c>
      <c r="BP68" s="352">
        <v>17953.337343439664</v>
      </c>
      <c r="BQ68" s="352">
        <v>17691.476804960424</v>
      </c>
      <c r="BR68" s="352">
        <v>18536.995300734208</v>
      </c>
      <c r="BS68" s="352">
        <v>19430.238032431949</v>
      </c>
      <c r="BT68" s="352">
        <v>19444.986035289039</v>
      </c>
      <c r="BU68" s="352">
        <v>19825.74717303061</v>
      </c>
      <c r="BV68" s="352">
        <v>19917.233401816931</v>
      </c>
      <c r="BW68" s="352">
        <v>20663.296853807293</v>
      </c>
      <c r="BX68" s="352">
        <v>21972.786498892638</v>
      </c>
      <c r="BY68" s="352">
        <v>23979.459366228723</v>
      </c>
      <c r="BZ68" s="352">
        <v>23627.215078659607</v>
      </c>
      <c r="CA68" s="352">
        <v>26000.345532107345</v>
      </c>
      <c r="CB68" s="352">
        <v>28938.459986512036</v>
      </c>
      <c r="CC68" s="352">
        <v>29751.810262461673</v>
      </c>
      <c r="CD68" s="352">
        <v>30298.300450738141</v>
      </c>
      <c r="CE68" s="352">
        <v>30764.98838912652</v>
      </c>
      <c r="CF68" s="353">
        <v>31355.750151018809</v>
      </c>
    </row>
    <row r="69" spans="1:84" ht="15.5" x14ac:dyDescent="0.35">
      <c r="A69" s="326"/>
      <c r="B69" s="331" t="s">
        <v>473</v>
      </c>
      <c r="C69" s="328"/>
      <c r="D69" s="352">
        <v>0</v>
      </c>
      <c r="E69" s="352">
        <v>0</v>
      </c>
      <c r="F69" s="352">
        <v>0</v>
      </c>
      <c r="G69" s="352">
        <v>0</v>
      </c>
      <c r="H69" s="352">
        <v>0</v>
      </c>
      <c r="I69" s="352">
        <v>0</v>
      </c>
      <c r="J69" s="352">
        <v>0</v>
      </c>
      <c r="K69" s="352">
        <v>0</v>
      </c>
      <c r="L69" s="352">
        <v>0</v>
      </c>
      <c r="M69" s="352">
        <v>0</v>
      </c>
      <c r="N69" s="352">
        <v>0</v>
      </c>
      <c r="O69" s="352">
        <v>0</v>
      </c>
      <c r="P69" s="352">
        <v>0</v>
      </c>
      <c r="Q69" s="352">
        <v>0</v>
      </c>
      <c r="R69" s="352">
        <v>0</v>
      </c>
      <c r="S69" s="352">
        <v>0</v>
      </c>
      <c r="T69" s="352">
        <v>0</v>
      </c>
      <c r="U69" s="352">
        <v>0</v>
      </c>
      <c r="V69" s="352">
        <v>0</v>
      </c>
      <c r="W69" s="352">
        <v>0</v>
      </c>
      <c r="X69" s="352">
        <v>0</v>
      </c>
      <c r="Y69" s="352">
        <v>0</v>
      </c>
      <c r="Z69" s="352">
        <v>0</v>
      </c>
      <c r="AA69" s="352">
        <v>0</v>
      </c>
      <c r="AB69" s="352">
        <v>0</v>
      </c>
      <c r="AC69" s="352">
        <v>0</v>
      </c>
      <c r="AD69" s="352">
        <v>0</v>
      </c>
      <c r="AE69" s="352">
        <v>0</v>
      </c>
      <c r="AF69" s="352">
        <v>0</v>
      </c>
      <c r="AG69" s="352">
        <v>0</v>
      </c>
      <c r="AH69" s="352">
        <v>0</v>
      </c>
      <c r="AI69" s="352">
        <v>0</v>
      </c>
      <c r="AJ69" s="352">
        <v>0</v>
      </c>
      <c r="AK69" s="352">
        <v>0</v>
      </c>
      <c r="AL69" s="352">
        <v>0</v>
      </c>
      <c r="AM69" s="352">
        <v>0</v>
      </c>
      <c r="AN69" s="352">
        <v>0</v>
      </c>
      <c r="AO69" s="352">
        <v>0</v>
      </c>
      <c r="AP69" s="352">
        <v>0</v>
      </c>
      <c r="AQ69" s="352">
        <v>0</v>
      </c>
      <c r="AR69" s="352">
        <v>0</v>
      </c>
      <c r="AS69" s="352">
        <v>0</v>
      </c>
      <c r="AT69" s="352">
        <v>0</v>
      </c>
      <c r="AU69" s="352">
        <v>0</v>
      </c>
      <c r="AV69" s="352">
        <v>0</v>
      </c>
      <c r="AW69" s="352">
        <v>0</v>
      </c>
      <c r="AX69" s="352">
        <v>0</v>
      </c>
      <c r="AY69" s="352">
        <v>0</v>
      </c>
      <c r="AZ69" s="352">
        <v>0</v>
      </c>
      <c r="BA69" s="352">
        <v>0</v>
      </c>
      <c r="BB69" s="352">
        <v>0</v>
      </c>
      <c r="BC69" s="352">
        <v>0</v>
      </c>
      <c r="BD69" s="352">
        <v>0</v>
      </c>
      <c r="BE69" s="352">
        <v>0</v>
      </c>
      <c r="BF69" s="352">
        <v>0</v>
      </c>
      <c r="BG69" s="352">
        <v>0</v>
      </c>
      <c r="BH69" s="352">
        <v>0</v>
      </c>
      <c r="BI69" s="352">
        <v>0</v>
      </c>
      <c r="BJ69" s="352">
        <v>0</v>
      </c>
      <c r="BK69" s="352">
        <v>0</v>
      </c>
      <c r="BL69" s="352">
        <v>184.10992004474167</v>
      </c>
      <c r="BM69" s="352">
        <v>1810.1199463833352</v>
      </c>
      <c r="BN69" s="352">
        <v>3128.4559059769945</v>
      </c>
      <c r="BO69" s="352">
        <v>4895.8413506754923</v>
      </c>
      <c r="BP69" s="352">
        <v>9170.7791421910388</v>
      </c>
      <c r="BQ69" s="352">
        <v>13851.303769728704</v>
      </c>
      <c r="BR69" s="352">
        <v>16819.539399706442</v>
      </c>
      <c r="BS69" s="352">
        <v>18579.49003780826</v>
      </c>
      <c r="BT69" s="352">
        <v>18877.701291702415</v>
      </c>
      <c r="BU69" s="352">
        <v>19241.407448585829</v>
      </c>
      <c r="BV69" s="352">
        <v>18530.896810968738</v>
      </c>
      <c r="BW69" s="352">
        <v>16608.382883855516</v>
      </c>
      <c r="BX69" s="352">
        <v>15269.22607024143</v>
      </c>
      <c r="BY69" s="352">
        <v>14547.967248705574</v>
      </c>
      <c r="BZ69" s="352">
        <v>12982.671740152051</v>
      </c>
      <c r="CA69" s="352">
        <v>12844.334868397729</v>
      </c>
      <c r="CB69" s="352">
        <v>12973.636236774073</v>
      </c>
      <c r="CC69" s="352">
        <v>11613.363542035155</v>
      </c>
      <c r="CD69" s="352">
        <v>10984.438800926657</v>
      </c>
      <c r="CE69" s="352">
        <v>10448.458811332792</v>
      </c>
      <c r="CF69" s="353">
        <v>8620.9132745775605</v>
      </c>
    </row>
    <row r="70" spans="1:84" ht="15.5" x14ac:dyDescent="0.35">
      <c r="A70" s="326"/>
      <c r="B70" s="331" t="s">
        <v>286</v>
      </c>
      <c r="C70" s="328"/>
      <c r="D70" s="352">
        <v>0</v>
      </c>
      <c r="E70" s="352">
        <v>0</v>
      </c>
      <c r="F70" s="352">
        <v>0</v>
      </c>
      <c r="G70" s="352">
        <v>0</v>
      </c>
      <c r="H70" s="352">
        <v>0</v>
      </c>
      <c r="I70" s="352">
        <v>0</v>
      </c>
      <c r="J70" s="352">
        <v>0</v>
      </c>
      <c r="K70" s="352">
        <v>0</v>
      </c>
      <c r="L70" s="352">
        <v>0</v>
      </c>
      <c r="M70" s="352">
        <v>0</v>
      </c>
      <c r="N70" s="352">
        <v>0</v>
      </c>
      <c r="O70" s="352">
        <v>0</v>
      </c>
      <c r="P70" s="352">
        <v>0</v>
      </c>
      <c r="Q70" s="352">
        <v>0</v>
      </c>
      <c r="R70" s="352">
        <v>0</v>
      </c>
      <c r="S70" s="352">
        <v>0</v>
      </c>
      <c r="T70" s="352">
        <v>0</v>
      </c>
      <c r="U70" s="352">
        <v>0</v>
      </c>
      <c r="V70" s="352">
        <v>0</v>
      </c>
      <c r="W70" s="352">
        <v>0</v>
      </c>
      <c r="X70" s="352">
        <v>0</v>
      </c>
      <c r="Y70" s="352">
        <v>0</v>
      </c>
      <c r="Z70" s="352">
        <v>0</v>
      </c>
      <c r="AA70" s="352">
        <v>0</v>
      </c>
      <c r="AB70" s="352">
        <v>0</v>
      </c>
      <c r="AC70" s="352">
        <v>0</v>
      </c>
      <c r="AD70" s="352">
        <v>0</v>
      </c>
      <c r="AE70" s="352">
        <v>0</v>
      </c>
      <c r="AF70" s="352">
        <v>0</v>
      </c>
      <c r="AG70" s="352">
        <v>0</v>
      </c>
      <c r="AH70" s="352">
        <v>0</v>
      </c>
      <c r="AI70" s="352">
        <v>0</v>
      </c>
      <c r="AJ70" s="352">
        <v>0</v>
      </c>
      <c r="AK70" s="352">
        <v>0</v>
      </c>
      <c r="AL70" s="352">
        <v>0</v>
      </c>
      <c r="AM70" s="352">
        <v>0</v>
      </c>
      <c r="AN70" s="352">
        <v>0</v>
      </c>
      <c r="AO70" s="352">
        <v>0</v>
      </c>
      <c r="AP70" s="352">
        <v>0</v>
      </c>
      <c r="AQ70" s="352">
        <v>0</v>
      </c>
      <c r="AR70" s="352">
        <v>0</v>
      </c>
      <c r="AS70" s="352">
        <v>0</v>
      </c>
      <c r="AT70" s="352">
        <v>0</v>
      </c>
      <c r="AU70" s="352">
        <v>0</v>
      </c>
      <c r="AV70" s="352">
        <v>0</v>
      </c>
      <c r="AW70" s="352">
        <v>0</v>
      </c>
      <c r="AX70" s="352">
        <v>0</v>
      </c>
      <c r="AY70" s="352">
        <v>14514.825430030243</v>
      </c>
      <c r="AZ70" s="352">
        <v>14110.810759973348</v>
      </c>
      <c r="BA70" s="352">
        <v>13653.884241263084</v>
      </c>
      <c r="BB70" s="352">
        <v>13175.968056368694</v>
      </c>
      <c r="BC70" s="352">
        <v>12176.590715933758</v>
      </c>
      <c r="BD70" s="352">
        <v>12011.248656188762</v>
      </c>
      <c r="BE70" s="352">
        <v>11780.863079023949</v>
      </c>
      <c r="BF70" s="352">
        <v>11534.305411739862</v>
      </c>
      <c r="BG70" s="352">
        <v>11221.448801628419</v>
      </c>
      <c r="BH70" s="352">
        <v>10793.707489753531</v>
      </c>
      <c r="BI70" s="352">
        <v>10487.099064725278</v>
      </c>
      <c r="BJ70" s="352">
        <v>10085.307743744132</v>
      </c>
      <c r="BK70" s="352">
        <v>9983.2919468616001</v>
      </c>
      <c r="BL70" s="352">
        <v>9431.9598922609093</v>
      </c>
      <c r="BM70" s="352">
        <v>8724.0322264618699</v>
      </c>
      <c r="BN70" s="352">
        <v>7788.430410490977</v>
      </c>
      <c r="BO70" s="352">
        <v>6798.4388449187336</v>
      </c>
      <c r="BP70" s="352">
        <v>4431.2073930452616</v>
      </c>
      <c r="BQ70" s="352">
        <v>1575.0850650684454</v>
      </c>
      <c r="BR70" s="352">
        <v>320.63052826397046</v>
      </c>
      <c r="BS70" s="352">
        <v>81.999311288051672</v>
      </c>
      <c r="BT70" s="352">
        <v>19.181723345872026</v>
      </c>
      <c r="BU70" s="352">
        <v>11.303880636637322</v>
      </c>
      <c r="BV70" s="352">
        <v>0</v>
      </c>
      <c r="BW70" s="352">
        <v>5.8737871562077659</v>
      </c>
      <c r="BX70" s="352">
        <v>5.342819472118312</v>
      </c>
      <c r="BY70" s="352">
        <v>0</v>
      </c>
      <c r="BZ70" s="352">
        <v>12.908169165371811</v>
      </c>
      <c r="CA70" s="352">
        <v>1.165425605923778</v>
      </c>
      <c r="CB70" s="352">
        <v>1.6331278518065846</v>
      </c>
      <c r="CC70" s="352">
        <v>1.6458427584122619</v>
      </c>
      <c r="CD70" s="352">
        <v>1.6444944817264606</v>
      </c>
      <c r="CE70" s="352">
        <v>1.6426905763159827</v>
      </c>
      <c r="CF70" s="353">
        <v>1.6380375214131482</v>
      </c>
    </row>
    <row r="71" spans="1:84" ht="15.5" x14ac:dyDescent="0.35">
      <c r="A71" s="326"/>
      <c r="B71" s="331" t="s">
        <v>474</v>
      </c>
      <c r="C71" s="328"/>
      <c r="D71" s="352">
        <v>0</v>
      </c>
      <c r="E71" s="352">
        <v>0</v>
      </c>
      <c r="F71" s="352">
        <v>0</v>
      </c>
      <c r="G71" s="352">
        <v>0</v>
      </c>
      <c r="H71" s="352">
        <v>0</v>
      </c>
      <c r="I71" s="352">
        <v>0</v>
      </c>
      <c r="J71" s="352">
        <v>0</v>
      </c>
      <c r="K71" s="352">
        <v>0</v>
      </c>
      <c r="L71" s="352">
        <v>0</v>
      </c>
      <c r="M71" s="352">
        <v>0</v>
      </c>
      <c r="N71" s="352">
        <v>0</v>
      </c>
      <c r="O71" s="352">
        <v>0</v>
      </c>
      <c r="P71" s="352">
        <v>0</v>
      </c>
      <c r="Q71" s="352">
        <v>0</v>
      </c>
      <c r="R71" s="352">
        <v>0</v>
      </c>
      <c r="S71" s="352">
        <v>0</v>
      </c>
      <c r="T71" s="352">
        <v>0</v>
      </c>
      <c r="U71" s="352">
        <v>0</v>
      </c>
      <c r="V71" s="352">
        <v>0</v>
      </c>
      <c r="W71" s="352">
        <v>0</v>
      </c>
      <c r="X71" s="352">
        <v>0</v>
      </c>
      <c r="Y71" s="352">
        <v>0</v>
      </c>
      <c r="Z71" s="352">
        <v>0</v>
      </c>
      <c r="AA71" s="352">
        <v>0</v>
      </c>
      <c r="AB71" s="352">
        <v>0</v>
      </c>
      <c r="AC71" s="352">
        <v>0</v>
      </c>
      <c r="AD71" s="352">
        <v>0</v>
      </c>
      <c r="AE71" s="352">
        <v>0</v>
      </c>
      <c r="AF71" s="352">
        <v>0</v>
      </c>
      <c r="AG71" s="352">
        <v>0</v>
      </c>
      <c r="AH71" s="352">
        <v>729.40521797201029</v>
      </c>
      <c r="AI71" s="352">
        <v>700.9951357755275</v>
      </c>
      <c r="AJ71" s="352">
        <v>695.32230908173187</v>
      </c>
      <c r="AK71" s="352">
        <v>719.80032066318131</v>
      </c>
      <c r="AL71" s="352">
        <v>884.10247436265922</v>
      </c>
      <c r="AM71" s="352">
        <v>983.81710968423602</v>
      </c>
      <c r="AN71" s="352">
        <v>1079.3348898356076</v>
      </c>
      <c r="AO71" s="352">
        <v>1251.4661423140326</v>
      </c>
      <c r="AP71" s="352">
        <v>1500.5685743540362</v>
      </c>
      <c r="AQ71" s="352">
        <v>1535.7805251875063</v>
      </c>
      <c r="AR71" s="352">
        <v>1868.7333065612856</v>
      </c>
      <c r="AS71" s="352">
        <v>1973.8091403184137</v>
      </c>
      <c r="AT71" s="352">
        <v>2185.2838928877914</v>
      </c>
      <c r="AU71" s="352">
        <v>2580.6574261713672</v>
      </c>
      <c r="AV71" s="352">
        <v>3375.9301047890922</v>
      </c>
      <c r="AW71" s="352">
        <v>4057.3752626022401</v>
      </c>
      <c r="AX71" s="352">
        <v>4826.6227613299252</v>
      </c>
      <c r="AY71" s="352">
        <v>5469.4170139556691</v>
      </c>
      <c r="AZ71" s="352">
        <v>5752.0951546528731</v>
      </c>
      <c r="BA71" s="352">
        <v>6020.3388508696817</v>
      </c>
      <c r="BB71" s="352">
        <v>6209.8027303530216</v>
      </c>
      <c r="BC71" s="352">
        <v>6359.6255016040614</v>
      </c>
      <c r="BD71" s="352">
        <v>6665.0401987484147</v>
      </c>
      <c r="BE71" s="352">
        <v>6993.5739350709</v>
      </c>
      <c r="BF71" s="352">
        <v>6664.903787679772</v>
      </c>
      <c r="BG71" s="352">
        <v>6812.8112340180032</v>
      </c>
      <c r="BH71" s="352">
        <v>6253.9567287506061</v>
      </c>
      <c r="BI71" s="352">
        <v>6085.0434171125553</v>
      </c>
      <c r="BJ71" s="352">
        <v>6158.4670061008792</v>
      </c>
      <c r="BK71" s="352">
        <v>6869.4756863885923</v>
      </c>
      <c r="BL71" s="352">
        <v>6776.9108712318966</v>
      </c>
      <c r="BM71" s="352">
        <v>6687.6257172330397</v>
      </c>
      <c r="BN71" s="352">
        <v>6497.3410385089055</v>
      </c>
      <c r="BO71" s="352">
        <v>5568.3238446013347</v>
      </c>
      <c r="BP71" s="352">
        <v>3367.4056590768064</v>
      </c>
      <c r="BQ71" s="352">
        <v>1316.0895486845172</v>
      </c>
      <c r="BR71" s="352">
        <v>602.9564939827319</v>
      </c>
      <c r="BS71" s="352">
        <v>303.58515047852092</v>
      </c>
      <c r="BT71" s="352">
        <v>126.94554528976128</v>
      </c>
      <c r="BU71" s="352">
        <v>36.295830540304408</v>
      </c>
      <c r="BV71" s="352">
        <v>3.8638344145384109</v>
      </c>
      <c r="BW71" s="352">
        <v>1.7256841332288408</v>
      </c>
      <c r="BX71" s="352">
        <v>1.2855898909343857</v>
      </c>
      <c r="BY71" s="352">
        <v>0.97035586656384998</v>
      </c>
      <c r="BZ71" s="352">
        <v>1.0083072666172048</v>
      </c>
      <c r="CA71" s="352">
        <v>0.65097708527472586</v>
      </c>
      <c r="CB71" s="352">
        <v>0.19978703634892778</v>
      </c>
      <c r="CC71" s="352">
        <v>0</v>
      </c>
      <c r="CD71" s="352">
        <v>0</v>
      </c>
      <c r="CE71" s="352">
        <v>0</v>
      </c>
      <c r="CF71" s="353">
        <v>0</v>
      </c>
    </row>
    <row r="72" spans="1:84" ht="15.5" x14ac:dyDescent="0.35">
      <c r="A72" s="326"/>
      <c r="B72" s="331" t="s">
        <v>289</v>
      </c>
      <c r="C72" s="328"/>
      <c r="D72" s="352">
        <v>0</v>
      </c>
      <c r="E72" s="352">
        <v>0</v>
      </c>
      <c r="F72" s="352">
        <v>0</v>
      </c>
      <c r="G72" s="352">
        <v>0</v>
      </c>
      <c r="H72" s="352">
        <v>0</v>
      </c>
      <c r="I72" s="352">
        <v>0</v>
      </c>
      <c r="J72" s="352">
        <v>0</v>
      </c>
      <c r="K72" s="352">
        <v>0</v>
      </c>
      <c r="L72" s="352">
        <v>0</v>
      </c>
      <c r="M72" s="352">
        <v>0</v>
      </c>
      <c r="N72" s="352">
        <v>0</v>
      </c>
      <c r="O72" s="352">
        <v>0</v>
      </c>
      <c r="P72" s="352">
        <v>0</v>
      </c>
      <c r="Q72" s="352">
        <v>0</v>
      </c>
      <c r="R72" s="352">
        <v>0</v>
      </c>
      <c r="S72" s="352">
        <v>0</v>
      </c>
      <c r="T72" s="352">
        <v>0</v>
      </c>
      <c r="U72" s="352">
        <v>0</v>
      </c>
      <c r="V72" s="352">
        <v>0</v>
      </c>
      <c r="W72" s="352">
        <v>0</v>
      </c>
      <c r="X72" s="352">
        <v>0</v>
      </c>
      <c r="Y72" s="352">
        <v>0</v>
      </c>
      <c r="Z72" s="352">
        <v>0</v>
      </c>
      <c r="AA72" s="352">
        <v>0</v>
      </c>
      <c r="AB72" s="352">
        <v>0</v>
      </c>
      <c r="AC72" s="352">
        <v>0</v>
      </c>
      <c r="AD72" s="352">
        <v>0</v>
      </c>
      <c r="AE72" s="352">
        <v>0</v>
      </c>
      <c r="AF72" s="352">
        <v>0</v>
      </c>
      <c r="AG72" s="352">
        <v>0</v>
      </c>
      <c r="AH72" s="352">
        <v>4601.9955410223965</v>
      </c>
      <c r="AI72" s="352">
        <v>4664.8146480164814</v>
      </c>
      <c r="AJ72" s="352">
        <v>4531.8860513612362</v>
      </c>
      <c r="AK72" s="352">
        <v>4886.317189752277</v>
      </c>
      <c r="AL72" s="352">
        <v>5285.602796329973</v>
      </c>
      <c r="AM72" s="352">
        <v>5918.190060140254</v>
      </c>
      <c r="AN72" s="352">
        <v>6349.3721411514316</v>
      </c>
      <c r="AO72" s="352">
        <v>6507.5086626207449</v>
      </c>
      <c r="AP72" s="352">
        <v>7000.190435889459</v>
      </c>
      <c r="AQ72" s="352">
        <v>7220.8093206145832</v>
      </c>
      <c r="AR72" s="352">
        <v>7551.2464596726995</v>
      </c>
      <c r="AS72" s="352">
        <v>7869.1181355316658</v>
      </c>
      <c r="AT72" s="352">
        <v>8268.7899526872134</v>
      </c>
      <c r="AU72" s="352">
        <v>9604.7463507641278</v>
      </c>
      <c r="AV72" s="352">
        <v>10588.689752683818</v>
      </c>
      <c r="AW72" s="352">
        <v>11776.640389597491</v>
      </c>
      <c r="AX72" s="352">
        <v>12687.299111616478</v>
      </c>
      <c r="AY72" s="352">
        <v>432.55803737076627</v>
      </c>
      <c r="AZ72" s="352">
        <v>0</v>
      </c>
      <c r="BA72" s="352">
        <v>0</v>
      </c>
      <c r="BB72" s="352">
        <v>0</v>
      </c>
      <c r="BC72" s="352">
        <v>0</v>
      </c>
      <c r="BD72" s="352">
        <v>0</v>
      </c>
      <c r="BE72" s="352">
        <v>0</v>
      </c>
      <c r="BF72" s="352">
        <v>0</v>
      </c>
      <c r="BG72" s="352">
        <v>0</v>
      </c>
      <c r="BH72" s="352">
        <v>0</v>
      </c>
      <c r="BI72" s="352">
        <v>0</v>
      </c>
      <c r="BJ72" s="352">
        <v>0</v>
      </c>
      <c r="BK72" s="352">
        <v>0</v>
      </c>
      <c r="BL72" s="352">
        <v>0</v>
      </c>
      <c r="BM72" s="352">
        <v>0</v>
      </c>
      <c r="BN72" s="352">
        <v>0</v>
      </c>
      <c r="BO72" s="352">
        <v>0</v>
      </c>
      <c r="BP72" s="352">
        <v>0</v>
      </c>
      <c r="BQ72" s="352">
        <v>0</v>
      </c>
      <c r="BR72" s="352">
        <v>0</v>
      </c>
      <c r="BS72" s="352">
        <v>0</v>
      </c>
      <c r="BT72" s="352">
        <v>0</v>
      </c>
      <c r="BU72" s="352">
        <v>0</v>
      </c>
      <c r="BV72" s="352">
        <v>0</v>
      </c>
      <c r="BW72" s="352">
        <v>0</v>
      </c>
      <c r="BX72" s="352">
        <v>0</v>
      </c>
      <c r="BY72" s="352">
        <v>0</v>
      </c>
      <c r="BZ72" s="352">
        <v>0</v>
      </c>
      <c r="CA72" s="352">
        <v>0</v>
      </c>
      <c r="CB72" s="352">
        <v>0</v>
      </c>
      <c r="CC72" s="352">
        <v>0</v>
      </c>
      <c r="CD72" s="352">
        <v>0</v>
      </c>
      <c r="CE72" s="352">
        <v>0</v>
      </c>
      <c r="CF72" s="353">
        <v>0</v>
      </c>
    </row>
    <row r="73" spans="1:84" ht="15.5" x14ac:dyDescent="0.35">
      <c r="A73" s="326"/>
      <c r="B73" s="331" t="s">
        <v>307</v>
      </c>
      <c r="C73" s="328"/>
      <c r="D73" s="352">
        <v>0</v>
      </c>
      <c r="E73" s="352">
        <v>0</v>
      </c>
      <c r="F73" s="352">
        <v>0</v>
      </c>
      <c r="G73" s="352">
        <v>0</v>
      </c>
      <c r="H73" s="352">
        <v>0</v>
      </c>
      <c r="I73" s="352">
        <v>0</v>
      </c>
      <c r="J73" s="352">
        <v>0</v>
      </c>
      <c r="K73" s="352">
        <v>0</v>
      </c>
      <c r="L73" s="352">
        <v>0</v>
      </c>
      <c r="M73" s="352">
        <v>0</v>
      </c>
      <c r="N73" s="352">
        <v>0</v>
      </c>
      <c r="O73" s="352">
        <v>0</v>
      </c>
      <c r="P73" s="352">
        <v>0</v>
      </c>
      <c r="Q73" s="352">
        <v>0</v>
      </c>
      <c r="R73" s="352">
        <v>0</v>
      </c>
      <c r="S73" s="352">
        <v>0</v>
      </c>
      <c r="T73" s="352">
        <v>0</v>
      </c>
      <c r="U73" s="352">
        <v>0</v>
      </c>
      <c r="V73" s="352">
        <v>0</v>
      </c>
      <c r="W73" s="352">
        <v>0</v>
      </c>
      <c r="X73" s="352">
        <v>0</v>
      </c>
      <c r="Y73" s="352">
        <v>0</v>
      </c>
      <c r="Z73" s="352">
        <v>0</v>
      </c>
      <c r="AA73" s="352">
        <v>0</v>
      </c>
      <c r="AB73" s="352">
        <v>0</v>
      </c>
      <c r="AC73" s="352">
        <v>0</v>
      </c>
      <c r="AD73" s="352">
        <v>0</v>
      </c>
      <c r="AE73" s="352">
        <v>0</v>
      </c>
      <c r="AF73" s="352">
        <v>0</v>
      </c>
      <c r="AG73" s="352">
        <v>0</v>
      </c>
      <c r="AH73" s="352">
        <v>387.44536358400649</v>
      </c>
      <c r="AI73" s="352">
        <v>404.95609538670044</v>
      </c>
      <c r="AJ73" s="352">
        <v>426.04900544428949</v>
      </c>
      <c r="AK73" s="352">
        <v>459.02137052599585</v>
      </c>
      <c r="AL73" s="352">
        <v>503.73765853060326</v>
      </c>
      <c r="AM73" s="352">
        <v>566.05713983622377</v>
      </c>
      <c r="AN73" s="352">
        <v>691.54720082184429</v>
      </c>
      <c r="AO73" s="352">
        <v>736.66445320518108</v>
      </c>
      <c r="AP73" s="352">
        <v>753.40808624395197</v>
      </c>
      <c r="AQ73" s="352">
        <v>731.4737361792146</v>
      </c>
      <c r="AR73" s="352">
        <v>727.26065484338471</v>
      </c>
      <c r="AS73" s="352">
        <v>731.27944568681744</v>
      </c>
      <c r="AT73" s="352">
        <v>831.80751979677086</v>
      </c>
      <c r="AU73" s="352">
        <v>1094.0869035878873</v>
      </c>
      <c r="AV73" s="352">
        <v>1124.8398173532037</v>
      </c>
      <c r="AW73" s="352">
        <v>1196.9829487204636</v>
      </c>
      <c r="AX73" s="352">
        <v>1312.6958733738643</v>
      </c>
      <c r="AY73" s="352">
        <v>1350.7090665783364</v>
      </c>
      <c r="AZ73" s="352">
        <v>1475.3692621548828</v>
      </c>
      <c r="BA73" s="352">
        <v>1588.6758278385344</v>
      </c>
      <c r="BB73" s="352">
        <v>1526.5439884696223</v>
      </c>
      <c r="BC73" s="352">
        <v>1545.8151688782198</v>
      </c>
      <c r="BD73" s="352">
        <v>1510.962142349239</v>
      </c>
      <c r="BE73" s="352">
        <v>1525.9235269787789</v>
      </c>
      <c r="BF73" s="352">
        <v>1356.874221824311</v>
      </c>
      <c r="BG73" s="352">
        <v>1278.5660213632352</v>
      </c>
      <c r="BH73" s="352">
        <v>1286.6218923265492</v>
      </c>
      <c r="BI73" s="352">
        <v>1217.385314189064</v>
      </c>
      <c r="BJ73" s="352">
        <v>1180.1245078201839</v>
      </c>
      <c r="BK73" s="352">
        <v>1046.1347568962049</v>
      </c>
      <c r="BL73" s="352">
        <v>1030.4990727676368</v>
      </c>
      <c r="BM73" s="352">
        <v>1033.044106890505</v>
      </c>
      <c r="BN73" s="352">
        <v>1006.8811701015986</v>
      </c>
      <c r="BO73" s="352">
        <v>979.91693885231223</v>
      </c>
      <c r="BP73" s="352">
        <v>983.94514912655563</v>
      </c>
      <c r="BQ73" s="352">
        <v>948.99842147875972</v>
      </c>
      <c r="BR73" s="352">
        <v>782.61308265463003</v>
      </c>
      <c r="BS73" s="352">
        <v>444.44699017549755</v>
      </c>
      <c r="BT73" s="352">
        <v>145.08729938612052</v>
      </c>
      <c r="BU73" s="352">
        <v>18.30253752920812</v>
      </c>
      <c r="BV73" s="352">
        <v>1.4775317420648986</v>
      </c>
      <c r="BW73" s="352">
        <v>0.32513104206985638</v>
      </c>
      <c r="BX73" s="352">
        <v>0.17852107176176057</v>
      </c>
      <c r="BY73" s="352">
        <v>0.1524841256230656</v>
      </c>
      <c r="BZ73" s="352">
        <v>0.12053958110988368</v>
      </c>
      <c r="CA73" s="352">
        <v>7.7274542649012498E-2</v>
      </c>
      <c r="CB73" s="352">
        <v>1.5591495686906036E-3</v>
      </c>
      <c r="CC73" s="352">
        <v>0</v>
      </c>
      <c r="CD73" s="352">
        <v>9.0424484075722792E-18</v>
      </c>
      <c r="CE73" s="352">
        <v>1.4449636451076021E-18</v>
      </c>
      <c r="CF73" s="353">
        <v>0</v>
      </c>
    </row>
    <row r="74" spans="1:84" ht="15.5" x14ac:dyDescent="0.35">
      <c r="A74" s="326"/>
      <c r="B74" s="331" t="s">
        <v>308</v>
      </c>
      <c r="C74" s="328"/>
      <c r="D74" s="352">
        <v>0</v>
      </c>
      <c r="E74" s="352">
        <v>0</v>
      </c>
      <c r="F74" s="352">
        <v>0</v>
      </c>
      <c r="G74" s="352">
        <v>0</v>
      </c>
      <c r="H74" s="352">
        <v>0</v>
      </c>
      <c r="I74" s="352">
        <v>0</v>
      </c>
      <c r="J74" s="352">
        <v>0</v>
      </c>
      <c r="K74" s="352">
        <v>0</v>
      </c>
      <c r="L74" s="352">
        <v>0</v>
      </c>
      <c r="M74" s="352">
        <v>0</v>
      </c>
      <c r="N74" s="352">
        <v>0</v>
      </c>
      <c r="O74" s="352">
        <v>0</v>
      </c>
      <c r="P74" s="352">
        <v>0</v>
      </c>
      <c r="Q74" s="352">
        <v>0</v>
      </c>
      <c r="R74" s="352">
        <v>0</v>
      </c>
      <c r="S74" s="352">
        <v>0</v>
      </c>
      <c r="T74" s="352">
        <v>0</v>
      </c>
      <c r="U74" s="352">
        <v>0</v>
      </c>
      <c r="V74" s="352">
        <v>0</v>
      </c>
      <c r="W74" s="352">
        <v>0</v>
      </c>
      <c r="X74" s="352">
        <v>0</v>
      </c>
      <c r="Y74" s="352">
        <v>0</v>
      </c>
      <c r="Z74" s="352">
        <v>0</v>
      </c>
      <c r="AA74" s="352">
        <v>0</v>
      </c>
      <c r="AB74" s="352">
        <v>0</v>
      </c>
      <c r="AC74" s="352">
        <v>0</v>
      </c>
      <c r="AD74" s="352">
        <v>0</v>
      </c>
      <c r="AE74" s="352">
        <v>0</v>
      </c>
      <c r="AF74" s="352">
        <v>0</v>
      </c>
      <c r="AG74" s="352">
        <v>0</v>
      </c>
      <c r="AH74" s="352">
        <v>4121.1736968995683</v>
      </c>
      <c r="AI74" s="352">
        <v>3317.4248656926661</v>
      </c>
      <c r="AJ74" s="352">
        <v>2782.6350359970143</v>
      </c>
      <c r="AK74" s="352">
        <v>2620.1226202799162</v>
      </c>
      <c r="AL74" s="352">
        <v>1990.3581214872297</v>
      </c>
      <c r="AM74" s="352">
        <v>907.10087326903204</v>
      </c>
      <c r="AN74" s="352">
        <v>899.54560435120391</v>
      </c>
      <c r="AO74" s="352">
        <v>847.34777914285962</v>
      </c>
      <c r="AP74" s="352">
        <v>529.08191061666014</v>
      </c>
      <c r="AQ74" s="352">
        <v>537.79404470635006</v>
      </c>
      <c r="AR74" s="352">
        <v>499.77806003449791</v>
      </c>
      <c r="AS74" s="352">
        <v>489.66095479830881</v>
      </c>
      <c r="AT74" s="352">
        <v>479.85242253580947</v>
      </c>
      <c r="AU74" s="352">
        <v>573.7863066030958</v>
      </c>
      <c r="AV74" s="352">
        <v>743.60492699676945</v>
      </c>
      <c r="AW74" s="352">
        <v>723.75472203393144</v>
      </c>
      <c r="AX74" s="352">
        <v>669.16375873138202</v>
      </c>
      <c r="AY74" s="352">
        <v>22.767863181930164</v>
      </c>
      <c r="AZ74" s="352">
        <v>0</v>
      </c>
      <c r="BA74" s="352">
        <v>0</v>
      </c>
      <c r="BB74" s="352">
        <v>0</v>
      </c>
      <c r="BC74" s="352">
        <v>0</v>
      </c>
      <c r="BD74" s="352">
        <v>0</v>
      </c>
      <c r="BE74" s="352">
        <v>0</v>
      </c>
      <c r="BF74" s="352">
        <v>0</v>
      </c>
      <c r="BG74" s="352">
        <v>0</v>
      </c>
      <c r="BH74" s="352">
        <v>0</v>
      </c>
      <c r="BI74" s="352">
        <v>0</v>
      </c>
      <c r="BJ74" s="352">
        <v>0</v>
      </c>
      <c r="BK74" s="352">
        <v>0</v>
      </c>
      <c r="BL74" s="352">
        <v>0</v>
      </c>
      <c r="BM74" s="352">
        <v>0</v>
      </c>
      <c r="BN74" s="352">
        <v>0</v>
      </c>
      <c r="BO74" s="352">
        <v>0</v>
      </c>
      <c r="BP74" s="352">
        <v>0</v>
      </c>
      <c r="BQ74" s="352">
        <v>0</v>
      </c>
      <c r="BR74" s="352">
        <v>0</v>
      </c>
      <c r="BS74" s="352">
        <v>0</v>
      </c>
      <c r="BT74" s="352">
        <v>0</v>
      </c>
      <c r="BU74" s="352">
        <v>0</v>
      </c>
      <c r="BV74" s="352">
        <v>0</v>
      </c>
      <c r="BW74" s="352">
        <v>0</v>
      </c>
      <c r="BX74" s="352">
        <v>0</v>
      </c>
      <c r="BY74" s="352">
        <v>0</v>
      </c>
      <c r="BZ74" s="352">
        <v>0</v>
      </c>
      <c r="CA74" s="352">
        <v>0</v>
      </c>
      <c r="CB74" s="352">
        <v>0</v>
      </c>
      <c r="CC74" s="352">
        <v>0</v>
      </c>
      <c r="CD74" s="352">
        <v>0</v>
      </c>
      <c r="CE74" s="352">
        <v>0</v>
      </c>
      <c r="CF74" s="353">
        <v>0</v>
      </c>
    </row>
    <row r="75" spans="1:84" ht="17.25" customHeight="1" x14ac:dyDescent="0.35">
      <c r="A75" s="326"/>
      <c r="B75" s="331" t="s">
        <v>505</v>
      </c>
      <c r="C75" s="328"/>
      <c r="D75" s="352">
        <v>0</v>
      </c>
      <c r="E75" s="352">
        <v>0</v>
      </c>
      <c r="F75" s="352">
        <v>0</v>
      </c>
      <c r="G75" s="352">
        <v>0</v>
      </c>
      <c r="H75" s="352">
        <v>0</v>
      </c>
      <c r="I75" s="352">
        <v>0</v>
      </c>
      <c r="J75" s="352">
        <v>0</v>
      </c>
      <c r="K75" s="352">
        <v>0</v>
      </c>
      <c r="L75" s="352">
        <v>0</v>
      </c>
      <c r="M75" s="352">
        <v>0</v>
      </c>
      <c r="N75" s="352">
        <v>0</v>
      </c>
      <c r="O75" s="352">
        <v>0</v>
      </c>
      <c r="P75" s="352">
        <v>0</v>
      </c>
      <c r="Q75" s="352">
        <v>0</v>
      </c>
      <c r="R75" s="352">
        <v>0</v>
      </c>
      <c r="S75" s="352">
        <v>0</v>
      </c>
      <c r="T75" s="352">
        <v>0</v>
      </c>
      <c r="U75" s="352">
        <v>0</v>
      </c>
      <c r="V75" s="352">
        <v>0</v>
      </c>
      <c r="W75" s="352">
        <v>0</v>
      </c>
      <c r="X75" s="352">
        <v>0</v>
      </c>
      <c r="Y75" s="352">
        <v>0</v>
      </c>
      <c r="Z75" s="352">
        <v>0</v>
      </c>
      <c r="AA75" s="352">
        <v>0</v>
      </c>
      <c r="AB75" s="352">
        <v>0</v>
      </c>
      <c r="AC75" s="352">
        <v>0</v>
      </c>
      <c r="AD75" s="352">
        <v>0</v>
      </c>
      <c r="AE75" s="352">
        <v>0</v>
      </c>
      <c r="AF75" s="352">
        <v>0</v>
      </c>
      <c r="AG75" s="352">
        <v>0</v>
      </c>
      <c r="AH75" s="352">
        <v>0</v>
      </c>
      <c r="AI75" s="352">
        <v>0</v>
      </c>
      <c r="AJ75" s="352">
        <v>0</v>
      </c>
      <c r="AK75" s="352">
        <v>0</v>
      </c>
      <c r="AL75" s="352">
        <v>0</v>
      </c>
      <c r="AM75" s="352">
        <v>0</v>
      </c>
      <c r="AN75" s="352">
        <v>0</v>
      </c>
      <c r="AO75" s="352">
        <v>0</v>
      </c>
      <c r="AP75" s="352">
        <v>0</v>
      </c>
      <c r="AQ75" s="352">
        <v>0</v>
      </c>
      <c r="AR75" s="352">
        <v>0</v>
      </c>
      <c r="AS75" s="352">
        <v>0</v>
      </c>
      <c r="AT75" s="352">
        <v>0</v>
      </c>
      <c r="AU75" s="352">
        <v>0</v>
      </c>
      <c r="AV75" s="352">
        <v>0</v>
      </c>
      <c r="AW75" s="352">
        <v>0</v>
      </c>
      <c r="AX75" s="352">
        <v>0</v>
      </c>
      <c r="AY75" s="352">
        <v>0</v>
      </c>
      <c r="AZ75" s="352">
        <v>0</v>
      </c>
      <c r="BA75" s="352">
        <v>0</v>
      </c>
      <c r="BB75" s="352">
        <v>0</v>
      </c>
      <c r="BC75" s="352">
        <v>0</v>
      </c>
      <c r="BD75" s="352">
        <v>0</v>
      </c>
      <c r="BE75" s="352">
        <v>0</v>
      </c>
      <c r="BF75" s="352">
        <v>0</v>
      </c>
      <c r="BG75" s="352">
        <v>0</v>
      </c>
      <c r="BH75" s="352">
        <v>0</v>
      </c>
      <c r="BI75" s="352">
        <v>0</v>
      </c>
      <c r="BJ75" s="352">
        <v>0</v>
      </c>
      <c r="BK75" s="352">
        <v>0</v>
      </c>
      <c r="BL75" s="352">
        <v>0</v>
      </c>
      <c r="BM75" s="352">
        <v>0</v>
      </c>
      <c r="BN75" s="352">
        <v>0</v>
      </c>
      <c r="BO75" s="352">
        <v>0</v>
      </c>
      <c r="BP75" s="352">
        <v>0</v>
      </c>
      <c r="BQ75" s="352">
        <v>0</v>
      </c>
      <c r="BR75" s="352">
        <v>11.255796126432232</v>
      </c>
      <c r="BS75" s="352">
        <v>20.716542681619099</v>
      </c>
      <c r="BT75" s="352">
        <v>276.07017556487409</v>
      </c>
      <c r="BU75" s="352">
        <v>518.43747573863232</v>
      </c>
      <c r="BV75" s="352">
        <v>1380.9952246915905</v>
      </c>
      <c r="BW75" s="352">
        <v>4046.9893676202696</v>
      </c>
      <c r="BX75" s="352">
        <v>6696.7534982163934</v>
      </c>
      <c r="BY75" s="352">
        <v>9430.3692775309646</v>
      </c>
      <c r="BZ75" s="352">
        <v>10630.506322494455</v>
      </c>
      <c r="CA75" s="352">
        <v>13154.116986475772</v>
      </c>
      <c r="CB75" s="352">
        <v>15962.98927570024</v>
      </c>
      <c r="CC75" s="352">
        <v>18136.800877668102</v>
      </c>
      <c r="CD75" s="352">
        <v>19312.217155329756</v>
      </c>
      <c r="CE75" s="352">
        <v>20314.88688721741</v>
      </c>
      <c r="CF75" s="353">
        <v>22733.198838919838</v>
      </c>
    </row>
    <row r="76" spans="1:84" ht="27" customHeight="1" x14ac:dyDescent="0.35">
      <c r="A76" s="326"/>
      <c r="B76" s="327" t="s">
        <v>475</v>
      </c>
      <c r="C76" s="328"/>
      <c r="D76" s="352">
        <v>0</v>
      </c>
      <c r="E76" s="352">
        <v>0</v>
      </c>
      <c r="F76" s="352">
        <v>0</v>
      </c>
      <c r="G76" s="352">
        <v>0</v>
      </c>
      <c r="H76" s="352">
        <v>0</v>
      </c>
      <c r="I76" s="352">
        <v>0</v>
      </c>
      <c r="J76" s="352">
        <v>0</v>
      </c>
      <c r="K76" s="352">
        <v>0</v>
      </c>
      <c r="L76" s="352">
        <v>0</v>
      </c>
      <c r="M76" s="352">
        <v>0</v>
      </c>
      <c r="N76" s="352">
        <v>0</v>
      </c>
      <c r="O76" s="352">
        <v>0</v>
      </c>
      <c r="P76" s="352">
        <v>0</v>
      </c>
      <c r="Q76" s="352">
        <v>0</v>
      </c>
      <c r="R76" s="352">
        <v>0</v>
      </c>
      <c r="S76" s="352">
        <v>0</v>
      </c>
      <c r="T76" s="352">
        <v>0</v>
      </c>
      <c r="U76" s="352">
        <v>0</v>
      </c>
      <c r="V76" s="352">
        <v>0</v>
      </c>
      <c r="W76" s="352">
        <v>0</v>
      </c>
      <c r="X76" s="352">
        <v>0</v>
      </c>
      <c r="Y76" s="352">
        <v>0</v>
      </c>
      <c r="Z76" s="352">
        <v>45.712907131467148</v>
      </c>
      <c r="AA76" s="352">
        <v>44.016738812113097</v>
      </c>
      <c r="AB76" s="352">
        <v>40.566626355793616</v>
      </c>
      <c r="AC76" s="352">
        <v>38.576965123520495</v>
      </c>
      <c r="AD76" s="352">
        <v>37.404022911445587</v>
      </c>
      <c r="AE76" s="352">
        <v>34.347111843602242</v>
      </c>
      <c r="AF76" s="352">
        <v>30.142528332507073</v>
      </c>
      <c r="AG76" s="352">
        <v>29.814059452272083</v>
      </c>
      <c r="AH76" s="352">
        <v>963.12577449529306</v>
      </c>
      <c r="AI76" s="352">
        <v>923.22600104525168</v>
      </c>
      <c r="AJ76" s="352">
        <v>886.65509400282644</v>
      </c>
      <c r="AK76" s="352">
        <v>887.23548072433732</v>
      </c>
      <c r="AL76" s="352">
        <v>857.32149658617152</v>
      </c>
      <c r="AM76" s="352">
        <v>906.00961325556977</v>
      </c>
      <c r="AN76" s="352">
        <v>910.42233193718334</v>
      </c>
      <c r="AO76" s="352">
        <v>934.85283604605877</v>
      </c>
      <c r="AP76" s="352">
        <v>885.46259789352121</v>
      </c>
      <c r="AQ76" s="352">
        <v>859.18967812141068</v>
      </c>
      <c r="AR76" s="352">
        <v>792.24400116823801</v>
      </c>
      <c r="AS76" s="352">
        <v>771.07094830443714</v>
      </c>
      <c r="AT76" s="352">
        <v>780.2881954598289</v>
      </c>
      <c r="AU76" s="352">
        <v>837.19844156009162</v>
      </c>
      <c r="AV76" s="352">
        <v>820.57983581305041</v>
      </c>
      <c r="AW76" s="352">
        <v>803.29706701162479</v>
      </c>
      <c r="AX76" s="352">
        <v>827.46146544076021</v>
      </c>
      <c r="AY76" s="352">
        <v>830.88604927179745</v>
      </c>
      <c r="AZ76" s="352">
        <v>845.35195267243671</v>
      </c>
      <c r="BA76" s="352">
        <v>849.71533674073237</v>
      </c>
      <c r="BB76" s="352">
        <v>858.67103203550698</v>
      </c>
      <c r="BC76" s="352">
        <v>834.68521686100121</v>
      </c>
      <c r="BD76" s="352">
        <v>810.34326448501531</v>
      </c>
      <c r="BE76" s="352">
        <v>813.10853614300777</v>
      </c>
      <c r="BF76" s="352">
        <v>784.87906793352477</v>
      </c>
      <c r="BG76" s="352">
        <v>791.17651383489874</v>
      </c>
      <c r="BH76" s="352">
        <v>752.36145989829629</v>
      </c>
      <c r="BI76" s="352">
        <v>720.7804578949432</v>
      </c>
      <c r="BJ76" s="352">
        <v>690.90820852234822</v>
      </c>
      <c r="BK76" s="352">
        <v>634.4730145206629</v>
      </c>
      <c r="BL76" s="352">
        <v>509.27966009191272</v>
      </c>
      <c r="BM76" s="352">
        <v>509.50568922970291</v>
      </c>
      <c r="BN76" s="352">
        <v>565.74396006192603</v>
      </c>
      <c r="BO76" s="352">
        <v>541.18097704006868</v>
      </c>
      <c r="BP76" s="352">
        <v>526.46121263783243</v>
      </c>
      <c r="BQ76" s="352">
        <v>497.3153350443917</v>
      </c>
      <c r="BR76" s="352">
        <v>482.48381733866512</v>
      </c>
      <c r="BS76" s="352">
        <v>451.832427038341</v>
      </c>
      <c r="BT76" s="352">
        <v>452.3481022011822</v>
      </c>
      <c r="BU76" s="352">
        <v>425.67897900508979</v>
      </c>
      <c r="BV76" s="352">
        <v>406.88053536066673</v>
      </c>
      <c r="BW76" s="352">
        <v>394.20024064709997</v>
      </c>
      <c r="BX76" s="352">
        <v>327.00353549828401</v>
      </c>
      <c r="BY76" s="352">
        <v>312.96999449966728</v>
      </c>
      <c r="BZ76" s="352">
        <v>280.01635855414941</v>
      </c>
      <c r="CA76" s="352">
        <v>266.77941211617724</v>
      </c>
      <c r="CB76" s="352">
        <v>262.30208351757329</v>
      </c>
      <c r="CC76" s="352">
        <v>242.26104745835275</v>
      </c>
      <c r="CD76" s="352">
        <v>228.73192064920502</v>
      </c>
      <c r="CE76" s="352">
        <v>221.9869461234486</v>
      </c>
      <c r="CF76" s="353">
        <v>208.94630260070795</v>
      </c>
    </row>
    <row r="77" spans="1:84" ht="15.5" x14ac:dyDescent="0.35">
      <c r="A77" s="326"/>
      <c r="B77" s="331" t="s">
        <v>476</v>
      </c>
      <c r="C77" s="328"/>
      <c r="D77" s="352">
        <v>0</v>
      </c>
      <c r="E77" s="352">
        <v>0</v>
      </c>
      <c r="F77" s="352">
        <v>0</v>
      </c>
      <c r="G77" s="352">
        <v>0</v>
      </c>
      <c r="H77" s="352">
        <v>0</v>
      </c>
      <c r="I77" s="352">
        <v>0</v>
      </c>
      <c r="J77" s="352">
        <v>0</v>
      </c>
      <c r="K77" s="352">
        <v>0</v>
      </c>
      <c r="L77" s="352">
        <v>0</v>
      </c>
      <c r="M77" s="352">
        <v>0</v>
      </c>
      <c r="N77" s="352">
        <v>0</v>
      </c>
      <c r="O77" s="352">
        <v>0</v>
      </c>
      <c r="P77" s="352">
        <v>0</v>
      </c>
      <c r="Q77" s="352">
        <v>0</v>
      </c>
      <c r="R77" s="352">
        <v>0</v>
      </c>
      <c r="S77" s="352">
        <v>0</v>
      </c>
      <c r="T77" s="352">
        <v>0</v>
      </c>
      <c r="U77" s="352">
        <v>0</v>
      </c>
      <c r="V77" s="352">
        <v>0</v>
      </c>
      <c r="W77" s="352">
        <v>0</v>
      </c>
      <c r="X77" s="352">
        <v>0</v>
      </c>
      <c r="Y77" s="352">
        <v>0</v>
      </c>
      <c r="Z77" s="352">
        <v>0</v>
      </c>
      <c r="AA77" s="352">
        <v>0</v>
      </c>
      <c r="AB77" s="352">
        <v>0</v>
      </c>
      <c r="AC77" s="352">
        <v>0</v>
      </c>
      <c r="AD77" s="352">
        <v>0</v>
      </c>
      <c r="AE77" s="352">
        <v>0</v>
      </c>
      <c r="AF77" s="352">
        <v>0</v>
      </c>
      <c r="AG77" s="352">
        <v>0</v>
      </c>
      <c r="AH77" s="352">
        <v>34.988315853169539</v>
      </c>
      <c r="AI77" s="352">
        <v>33.678658705349307</v>
      </c>
      <c r="AJ77" s="352">
        <v>32.993916062378489</v>
      </c>
      <c r="AK77" s="352">
        <v>33.402528128498012</v>
      </c>
      <c r="AL77" s="352">
        <v>33.756477524768776</v>
      </c>
      <c r="AM77" s="352">
        <v>34.117769629357447</v>
      </c>
      <c r="AN77" s="352">
        <v>32.83156542730746</v>
      </c>
      <c r="AO77" s="352">
        <v>32.835930291208513</v>
      </c>
      <c r="AP77" s="352">
        <v>33.189337953606071</v>
      </c>
      <c r="AQ77" s="352">
        <v>29.044607247922986</v>
      </c>
      <c r="AR77" s="352">
        <v>28.212583017931316</v>
      </c>
      <c r="AS77" s="352">
        <v>26.430287978828627</v>
      </c>
      <c r="AT77" s="352">
        <v>24.743055814718389</v>
      </c>
      <c r="AU77" s="352">
        <v>24.803260890805909</v>
      </c>
      <c r="AV77" s="352">
        <v>22.059505782417872</v>
      </c>
      <c r="AW77" s="352">
        <v>21.702556073342819</v>
      </c>
      <c r="AX77" s="352">
        <v>17.512641307564795</v>
      </c>
      <c r="AY77" s="352">
        <v>15.778552187736087</v>
      </c>
      <c r="AZ77" s="352">
        <v>14.294071420724206</v>
      </c>
      <c r="BA77" s="352">
        <v>12.694361730137949</v>
      </c>
      <c r="BB77" s="352">
        <v>11.075132544958448</v>
      </c>
      <c r="BC77" s="352">
        <v>10.770110440699755</v>
      </c>
      <c r="BD77" s="352">
        <v>9.25228123390335</v>
      </c>
      <c r="BE77" s="352">
        <v>9.0996065694189845</v>
      </c>
      <c r="BF77" s="352">
        <v>8.1580710879232576</v>
      </c>
      <c r="BG77" s="352">
        <v>6.1692564523144586</v>
      </c>
      <c r="BH77" s="352">
        <v>5.2915199325272972</v>
      </c>
      <c r="BI77" s="352">
        <v>9.763636338895882</v>
      </c>
      <c r="BJ77" s="352">
        <v>8.6098451605868771</v>
      </c>
      <c r="BK77" s="352">
        <v>8.5101372959778931</v>
      </c>
      <c r="BL77" s="352">
        <v>3.1796030001086262</v>
      </c>
      <c r="BM77" s="352">
        <v>2.6288605620894923</v>
      </c>
      <c r="BN77" s="352">
        <v>2.2752740949445642</v>
      </c>
      <c r="BO77" s="352">
        <v>1.9955981197099217</v>
      </c>
      <c r="BP77" s="352">
        <v>1.7478212253944871</v>
      </c>
      <c r="BQ77" s="352">
        <v>1.743122392810172</v>
      </c>
      <c r="BR77" s="352">
        <v>1.584149821120646</v>
      </c>
      <c r="BS77" s="352">
        <v>1.4077642094170209</v>
      </c>
      <c r="BT77" s="352">
        <v>1.3107924592610702</v>
      </c>
      <c r="BU77" s="352">
        <v>1.2309318497584925</v>
      </c>
      <c r="BV77" s="352">
        <v>1.1695448315100749</v>
      </c>
      <c r="BW77" s="352">
        <v>1.088836764536266</v>
      </c>
      <c r="BX77" s="352">
        <v>0.80873512917774804</v>
      </c>
      <c r="BY77" s="352">
        <v>0.68715393034208028</v>
      </c>
      <c r="BZ77" s="352">
        <v>0.49938307494693557</v>
      </c>
      <c r="CA77" s="352">
        <v>0.35739469658202355</v>
      </c>
      <c r="CB77" s="352">
        <v>0.27461086461503775</v>
      </c>
      <c r="CC77" s="352">
        <v>0.20242539431387746</v>
      </c>
      <c r="CD77" s="352">
        <v>0.15878121458154421</v>
      </c>
      <c r="CE77" s="352">
        <v>0.13046547196220609</v>
      </c>
      <c r="CF77" s="353">
        <v>9.7223170366497275E-2</v>
      </c>
    </row>
    <row r="78" spans="1:84" ht="15.5" x14ac:dyDescent="0.35">
      <c r="A78" s="326"/>
      <c r="B78" s="331" t="s">
        <v>477</v>
      </c>
      <c r="C78" s="328"/>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898.36310909800682</v>
      </c>
      <c r="AI78" s="352">
        <v>864.0719131981482</v>
      </c>
      <c r="AJ78" s="352">
        <v>832.26905936021296</v>
      </c>
      <c r="AK78" s="352">
        <v>834.47984536504975</v>
      </c>
      <c r="AL78" s="352">
        <v>805.54081198577296</v>
      </c>
      <c r="AM78" s="352">
        <v>854.68678744564784</v>
      </c>
      <c r="AN78" s="352">
        <v>861.33534918458918</v>
      </c>
      <c r="AO78" s="352">
        <v>886.60023654724421</v>
      </c>
      <c r="AP78" s="352">
        <v>840.42026868870539</v>
      </c>
      <c r="AQ78" s="352">
        <v>818.31733315598092</v>
      </c>
      <c r="AR78" s="352">
        <v>754.3445187504866</v>
      </c>
      <c r="AS78" s="352">
        <v>734.26294698098354</v>
      </c>
      <c r="AT78" s="352">
        <v>746.38765340090276</v>
      </c>
      <c r="AU78" s="352">
        <v>803.7395754969782</v>
      </c>
      <c r="AV78" s="352">
        <v>790.53872593008884</v>
      </c>
      <c r="AW78" s="352">
        <v>774.59101982888717</v>
      </c>
      <c r="AX78" s="352">
        <v>804.13972021956624</v>
      </c>
      <c r="AY78" s="352">
        <v>809.1895602464981</v>
      </c>
      <c r="AZ78" s="352">
        <v>825.95254491223068</v>
      </c>
      <c r="BA78" s="352">
        <v>832.48581183768476</v>
      </c>
      <c r="BB78" s="352">
        <v>844.21767446102831</v>
      </c>
      <c r="BC78" s="352">
        <v>820.26573732867234</v>
      </c>
      <c r="BD78" s="352">
        <v>797.54060672236938</v>
      </c>
      <c r="BE78" s="352">
        <v>800.51780869523884</v>
      </c>
      <c r="BF78" s="352">
        <v>773.76818367249348</v>
      </c>
      <c r="BG78" s="352">
        <v>782.73053489512006</v>
      </c>
      <c r="BH78" s="352">
        <v>745.15326266014142</v>
      </c>
      <c r="BI78" s="352">
        <v>709.27900046054572</v>
      </c>
      <c r="BJ78" s="352">
        <v>680.63262617450823</v>
      </c>
      <c r="BK78" s="352">
        <v>624.32868283201537</v>
      </c>
      <c r="BL78" s="352">
        <v>504.73360026940759</v>
      </c>
      <c r="BM78" s="352">
        <v>505.66755410412918</v>
      </c>
      <c r="BN78" s="352">
        <v>562.41233247358878</v>
      </c>
      <c r="BO78" s="352">
        <v>538.33079167307005</v>
      </c>
      <c r="BP78" s="352">
        <v>524.18714081341034</v>
      </c>
      <c r="BQ78" s="352">
        <v>495.58024269096092</v>
      </c>
      <c r="BR78" s="352">
        <v>480.90228996056544</v>
      </c>
      <c r="BS78" s="352">
        <v>450.47210945406687</v>
      </c>
      <c r="BT78" s="352">
        <v>451.03730974192109</v>
      </c>
      <c r="BU78" s="352">
        <v>424.47613631766797</v>
      </c>
      <c r="BV78" s="352">
        <v>405.7561784781401</v>
      </c>
      <c r="BW78" s="352">
        <v>393.11103191884325</v>
      </c>
      <c r="BX78" s="352">
        <v>326.20188354629698</v>
      </c>
      <c r="BY78" s="352">
        <v>312.25032417551796</v>
      </c>
      <c r="BZ78" s="352">
        <v>279.52144841283859</v>
      </c>
      <c r="CA78" s="352">
        <v>266.43192332271906</v>
      </c>
      <c r="CB78" s="352">
        <v>262.02747265295824</v>
      </c>
      <c r="CC78" s="352">
        <v>242.05862206403887</v>
      </c>
      <c r="CD78" s="352">
        <v>228.57313943462347</v>
      </c>
      <c r="CE78" s="352">
        <v>221.85648065148638</v>
      </c>
      <c r="CF78" s="353">
        <v>208.84907943034145</v>
      </c>
    </row>
    <row r="79" spans="1:84" ht="15.5" x14ac:dyDescent="0.35">
      <c r="A79" s="326"/>
      <c r="B79" s="331" t="s">
        <v>479</v>
      </c>
      <c r="C79" s="328"/>
      <c r="D79" s="352">
        <v>0</v>
      </c>
      <c r="E79" s="352">
        <v>0</v>
      </c>
      <c r="F79" s="352">
        <v>0</v>
      </c>
      <c r="G79" s="352">
        <v>0</v>
      </c>
      <c r="H79" s="352">
        <v>0</v>
      </c>
      <c r="I79" s="352">
        <v>0</v>
      </c>
      <c r="J79" s="352">
        <v>0</v>
      </c>
      <c r="K79" s="352">
        <v>0</v>
      </c>
      <c r="L79" s="352">
        <v>0</v>
      </c>
      <c r="M79" s="352">
        <v>0</v>
      </c>
      <c r="N79" s="352">
        <v>0</v>
      </c>
      <c r="O79" s="352">
        <v>0</v>
      </c>
      <c r="P79" s="352">
        <v>0</v>
      </c>
      <c r="Q79" s="352">
        <v>0</v>
      </c>
      <c r="R79" s="352">
        <v>0</v>
      </c>
      <c r="S79" s="352">
        <v>0</v>
      </c>
      <c r="T79" s="352">
        <v>0</v>
      </c>
      <c r="U79" s="352">
        <v>0</v>
      </c>
      <c r="V79" s="352">
        <v>0</v>
      </c>
      <c r="W79" s="352">
        <v>0</v>
      </c>
      <c r="X79" s="352">
        <v>0</v>
      </c>
      <c r="Y79" s="352">
        <v>0</v>
      </c>
      <c r="Z79" s="352">
        <v>45.712907131467148</v>
      </c>
      <c r="AA79" s="352">
        <v>44.016738812113097</v>
      </c>
      <c r="AB79" s="352">
        <v>40.566626355793616</v>
      </c>
      <c r="AC79" s="352">
        <v>38.576965123520495</v>
      </c>
      <c r="AD79" s="352">
        <v>37.404022911445587</v>
      </c>
      <c r="AE79" s="352">
        <v>34.347111843602242</v>
      </c>
      <c r="AF79" s="352">
        <v>30.142528332507073</v>
      </c>
      <c r="AG79" s="352">
        <v>29.814059452272083</v>
      </c>
      <c r="AH79" s="352">
        <v>29.774349544116689</v>
      </c>
      <c r="AI79" s="352">
        <v>25.475429141754223</v>
      </c>
      <c r="AJ79" s="352">
        <v>21.392118580234939</v>
      </c>
      <c r="AK79" s="352">
        <v>19.353107230789572</v>
      </c>
      <c r="AL79" s="352">
        <v>18.024207075629906</v>
      </c>
      <c r="AM79" s="352">
        <v>17.205056180564519</v>
      </c>
      <c r="AN79" s="352">
        <v>16.255417325286803</v>
      </c>
      <c r="AO79" s="352">
        <v>15.416669207606061</v>
      </c>
      <c r="AP79" s="352">
        <v>11.852991251209811</v>
      </c>
      <c r="AQ79" s="352">
        <v>11.827737717506716</v>
      </c>
      <c r="AR79" s="352">
        <v>9.6868993998200814</v>
      </c>
      <c r="AS79" s="352">
        <v>10.377713344624954</v>
      </c>
      <c r="AT79" s="352">
        <v>9.1574862442076963</v>
      </c>
      <c r="AU79" s="352">
        <v>8.6556051723076379</v>
      </c>
      <c r="AV79" s="352">
        <v>7.9816041005436285</v>
      </c>
      <c r="AW79" s="352">
        <v>7.0034911093947061</v>
      </c>
      <c r="AX79" s="352">
        <v>5.8091039136292224</v>
      </c>
      <c r="AY79" s="352">
        <v>5.9179368375631975</v>
      </c>
      <c r="AZ79" s="352">
        <v>5.1053363394818279</v>
      </c>
      <c r="BA79" s="352">
        <v>4.5351631729096979</v>
      </c>
      <c r="BB79" s="352">
        <v>3.3782250295202743</v>
      </c>
      <c r="BC79" s="352">
        <v>3.6493690916290924</v>
      </c>
      <c r="BD79" s="352">
        <v>3.5503765287426492</v>
      </c>
      <c r="BE79" s="352">
        <v>3.4911208783498879</v>
      </c>
      <c r="BF79" s="352">
        <v>2.9528131731079807</v>
      </c>
      <c r="BG79" s="352">
        <v>2.2767224874642773</v>
      </c>
      <c r="BH79" s="352">
        <v>1.9166773056276156</v>
      </c>
      <c r="BI79" s="352">
        <v>1.737821095501648</v>
      </c>
      <c r="BJ79" s="352">
        <v>1.6657371872531053</v>
      </c>
      <c r="BK79" s="352">
        <v>1.6341943926696803</v>
      </c>
      <c r="BL79" s="352">
        <v>1.366456822396571</v>
      </c>
      <c r="BM79" s="352">
        <v>1.2092745634842019</v>
      </c>
      <c r="BN79" s="352">
        <v>1.0563534933926477</v>
      </c>
      <c r="BO79" s="352">
        <v>0.85458724728868674</v>
      </c>
      <c r="BP79" s="352">
        <v>0.52625059902755922</v>
      </c>
      <c r="BQ79" s="352">
        <v>-8.0300393793399944E-3</v>
      </c>
      <c r="BR79" s="352">
        <v>-2.6224430209514445E-3</v>
      </c>
      <c r="BS79" s="352">
        <v>-4.7446625142845755E-2</v>
      </c>
      <c r="BT79" s="352">
        <v>0</v>
      </c>
      <c r="BU79" s="352">
        <v>-2.8089162336639641E-2</v>
      </c>
      <c r="BV79" s="352">
        <v>-4.5187948983379203E-2</v>
      </c>
      <c r="BW79" s="352">
        <v>3.7196372048041313E-4</v>
      </c>
      <c r="BX79" s="352">
        <v>-7.0831771907388331E-3</v>
      </c>
      <c r="BY79" s="352">
        <v>3.2516393807241584E-2</v>
      </c>
      <c r="BZ79" s="352">
        <v>-4.4729336360759715E-3</v>
      </c>
      <c r="CA79" s="352">
        <v>-9.9059031238318777E-3</v>
      </c>
      <c r="CB79" s="352">
        <v>0</v>
      </c>
      <c r="CC79" s="352">
        <v>0</v>
      </c>
      <c r="CD79" s="352">
        <v>0</v>
      </c>
      <c r="CE79" s="352">
        <v>0</v>
      </c>
      <c r="CF79" s="353">
        <v>0</v>
      </c>
    </row>
    <row r="80" spans="1:84" ht="27" customHeight="1" x14ac:dyDescent="0.35">
      <c r="A80" s="326"/>
      <c r="B80" s="327" t="s">
        <v>507</v>
      </c>
      <c r="C80" s="328"/>
      <c r="D80" s="352">
        <v>0</v>
      </c>
      <c r="E80" s="352">
        <v>0</v>
      </c>
      <c r="F80" s="352">
        <v>0</v>
      </c>
      <c r="G80" s="352">
        <v>0</v>
      </c>
      <c r="H80" s="352">
        <v>0</v>
      </c>
      <c r="I80" s="352">
        <v>0</v>
      </c>
      <c r="J80" s="352">
        <v>0</v>
      </c>
      <c r="K80" s="352">
        <v>0</v>
      </c>
      <c r="L80" s="352">
        <v>0</v>
      </c>
      <c r="M80" s="352">
        <v>0</v>
      </c>
      <c r="N80" s="352">
        <v>0</v>
      </c>
      <c r="O80" s="352">
        <v>0</v>
      </c>
      <c r="P80" s="352">
        <v>0</v>
      </c>
      <c r="Q80" s="352">
        <v>0</v>
      </c>
      <c r="R80" s="352">
        <v>0</v>
      </c>
      <c r="S80" s="352">
        <v>0</v>
      </c>
      <c r="T80" s="352">
        <v>0</v>
      </c>
      <c r="U80" s="352">
        <v>0</v>
      </c>
      <c r="V80" s="352">
        <v>0</v>
      </c>
      <c r="W80" s="352">
        <v>0</v>
      </c>
      <c r="X80" s="352">
        <v>0</v>
      </c>
      <c r="Y80" s="352">
        <v>0</v>
      </c>
      <c r="Z80" s="352">
        <v>0</v>
      </c>
      <c r="AA80" s="352">
        <v>0</v>
      </c>
      <c r="AB80" s="352">
        <v>0</v>
      </c>
      <c r="AC80" s="352">
        <v>0</v>
      </c>
      <c r="AD80" s="352">
        <v>0</v>
      </c>
      <c r="AE80" s="352">
        <v>0</v>
      </c>
      <c r="AF80" s="352">
        <v>0</v>
      </c>
      <c r="AG80" s="352">
        <v>0</v>
      </c>
      <c r="AH80" s="352">
        <v>23.819479635293352</v>
      </c>
      <c r="AI80" s="352">
        <v>20.380343313403376</v>
      </c>
      <c r="AJ80" s="352">
        <v>21.392118580234939</v>
      </c>
      <c r="AK80" s="352">
        <v>23.223728676947484</v>
      </c>
      <c r="AL80" s="352">
        <v>28.838731321007852</v>
      </c>
      <c r="AM80" s="352">
        <v>34.410112361129038</v>
      </c>
      <c r="AN80" s="352">
        <v>35.761918115630969</v>
      </c>
      <c r="AO80" s="352">
        <v>40.083339939775762</v>
      </c>
      <c r="AP80" s="352">
        <v>308.1777725314551</v>
      </c>
      <c r="AQ80" s="352">
        <v>514.44778803823067</v>
      </c>
      <c r="AR80" s="352">
        <v>454.63673074912015</v>
      </c>
      <c r="AS80" s="352">
        <v>445.46055561013782</v>
      </c>
      <c r="AT80" s="352">
        <v>465.52792974586635</v>
      </c>
      <c r="AU80" s="352">
        <v>569.7974145576942</v>
      </c>
      <c r="AV80" s="352">
        <v>673.63706711136319</v>
      </c>
      <c r="AW80" s="352">
        <v>838.20804860688838</v>
      </c>
      <c r="AX80" s="352">
        <v>982.35662599355715</v>
      </c>
      <c r="AY80" s="352">
        <v>1116.1643165773382</v>
      </c>
      <c r="AZ80" s="352">
        <v>1288.9403673654278</v>
      </c>
      <c r="BA80" s="352">
        <v>1306.4131292915167</v>
      </c>
      <c r="BB80" s="352">
        <v>1351.9420474500027</v>
      </c>
      <c r="BC80" s="352">
        <v>1427.755762684945</v>
      </c>
      <c r="BD80" s="352">
        <v>1886.2713462271372</v>
      </c>
      <c r="BE80" s="352">
        <v>2103.305777468217</v>
      </c>
      <c r="BF80" s="352">
        <v>2259.1110771325871</v>
      </c>
      <c r="BG80" s="352">
        <v>2328.1146150970544</v>
      </c>
      <c r="BH80" s="352">
        <v>2245.4105782720767</v>
      </c>
      <c r="BI80" s="352">
        <v>2223.3217430753748</v>
      </c>
      <c r="BJ80" s="352">
        <v>2200.280864569334</v>
      </c>
      <c r="BK80" s="352">
        <v>2278.4743641075679</v>
      </c>
      <c r="BL80" s="352">
        <v>2306.2669098988458</v>
      </c>
      <c r="BM80" s="352">
        <v>2500.0561331195131</v>
      </c>
      <c r="BN80" s="352">
        <v>2683.9395602470249</v>
      </c>
      <c r="BO80" s="352">
        <v>2923.2389294757777</v>
      </c>
      <c r="BP80" s="352">
        <v>3233.5334610914974</v>
      </c>
      <c r="BQ80" s="352">
        <v>3450.1645815042621</v>
      </c>
      <c r="BR80" s="352">
        <v>3750.3048379800362</v>
      </c>
      <c r="BS80" s="352">
        <v>4071.2366316719617</v>
      </c>
      <c r="BT80" s="352">
        <v>4168.1866813608895</v>
      </c>
      <c r="BU80" s="352">
        <v>4442.1997280042388</v>
      </c>
      <c r="BV80" s="352">
        <v>4624.3162460762942</v>
      </c>
      <c r="BW80" s="352">
        <v>4533.4579858871839</v>
      </c>
      <c r="BX80" s="352">
        <v>4452.6489396299676</v>
      </c>
      <c r="BY80" s="352">
        <v>4578.1588703891439</v>
      </c>
      <c r="BZ80" s="352">
        <v>4742.8802792922688</v>
      </c>
      <c r="CA80" s="352">
        <v>5028.888812811535</v>
      </c>
      <c r="CB80" s="352">
        <v>5348.3271067091382</v>
      </c>
      <c r="CC80" s="352">
        <v>5544.0150414301088</v>
      </c>
      <c r="CD80" s="352">
        <v>5761.6579757857853</v>
      </c>
      <c r="CE80" s="352">
        <v>5963.7688490673281</v>
      </c>
      <c r="CF80" s="353">
        <v>6088.8989173943264</v>
      </c>
    </row>
    <row r="81" spans="1:84" ht="15.5" x14ac:dyDescent="0.35">
      <c r="A81" s="326"/>
      <c r="B81" s="331" t="s">
        <v>265</v>
      </c>
      <c r="C81" s="328"/>
      <c r="D81" s="352">
        <v>0</v>
      </c>
      <c r="E81" s="352">
        <v>0</v>
      </c>
      <c r="F81" s="352">
        <v>0</v>
      </c>
      <c r="G81" s="352">
        <v>0</v>
      </c>
      <c r="H81" s="352">
        <v>0</v>
      </c>
      <c r="I81" s="352">
        <v>0</v>
      </c>
      <c r="J81" s="352">
        <v>0</v>
      </c>
      <c r="K81" s="352">
        <v>0</v>
      </c>
      <c r="L81" s="352">
        <v>0</v>
      </c>
      <c r="M81" s="352">
        <v>0</v>
      </c>
      <c r="N81" s="352">
        <v>0</v>
      </c>
      <c r="O81" s="352">
        <v>0</v>
      </c>
      <c r="P81" s="352">
        <v>0</v>
      </c>
      <c r="Q81" s="352">
        <v>0</v>
      </c>
      <c r="R81" s="352">
        <v>0</v>
      </c>
      <c r="S81" s="352">
        <v>0</v>
      </c>
      <c r="T81" s="352">
        <v>0</v>
      </c>
      <c r="U81" s="352">
        <v>0</v>
      </c>
      <c r="V81" s="352">
        <v>0</v>
      </c>
      <c r="W81" s="352">
        <v>0</v>
      </c>
      <c r="X81" s="352">
        <v>0</v>
      </c>
      <c r="Y81" s="352">
        <v>0</v>
      </c>
      <c r="Z81" s="352">
        <v>0</v>
      </c>
      <c r="AA81" s="352">
        <v>0</v>
      </c>
      <c r="AB81" s="352">
        <v>0</v>
      </c>
      <c r="AC81" s="352">
        <v>0</v>
      </c>
      <c r="AD81" s="352">
        <v>0</v>
      </c>
      <c r="AE81" s="352">
        <v>0</v>
      </c>
      <c r="AF81" s="352" t="s">
        <v>567</v>
      </c>
      <c r="AG81" s="352" t="s">
        <v>567</v>
      </c>
      <c r="AH81" s="352">
        <v>23.819479635293352</v>
      </c>
      <c r="AI81" s="352">
        <v>20.380343313403376</v>
      </c>
      <c r="AJ81" s="352">
        <v>21.392118580234939</v>
      </c>
      <c r="AK81" s="352">
        <v>23.223728676947484</v>
      </c>
      <c r="AL81" s="352">
        <v>28.838731321007852</v>
      </c>
      <c r="AM81" s="352">
        <v>34.410112361129038</v>
      </c>
      <c r="AN81" s="352">
        <v>35.761918115630969</v>
      </c>
      <c r="AO81" s="352">
        <v>40.083339939775762</v>
      </c>
      <c r="AP81" s="352">
        <v>308.1777725314551</v>
      </c>
      <c r="AQ81" s="352">
        <v>514.44778803823067</v>
      </c>
      <c r="AR81" s="352">
        <v>454.63673074912015</v>
      </c>
      <c r="AS81" s="352">
        <v>445.46055561013782</v>
      </c>
      <c r="AT81" s="352">
        <v>465.52792974586635</v>
      </c>
      <c r="AU81" s="352">
        <v>569.7974145576942</v>
      </c>
      <c r="AV81" s="352">
        <v>673.63706711136319</v>
      </c>
      <c r="AW81" s="352">
        <v>838.20804860688838</v>
      </c>
      <c r="AX81" s="352">
        <v>982.35662599355715</v>
      </c>
      <c r="AY81" s="352">
        <v>1116.1643165773382</v>
      </c>
      <c r="AZ81" s="352">
        <v>1288.9403673654278</v>
      </c>
      <c r="BA81" s="352">
        <v>1306.4131292915167</v>
      </c>
      <c r="BB81" s="352">
        <v>1351.9420474500027</v>
      </c>
      <c r="BC81" s="352">
        <v>1427.755762684945</v>
      </c>
      <c r="BD81" s="352">
        <v>1437.4139241755395</v>
      </c>
      <c r="BE81" s="352">
        <v>1519.5643356863766</v>
      </c>
      <c r="BF81" s="352">
        <v>1616.8242081914773</v>
      </c>
      <c r="BG81" s="352">
        <v>1697.9986258543347</v>
      </c>
      <c r="BH81" s="352">
        <v>1713.5532561907262</v>
      </c>
      <c r="BI81" s="352">
        <v>1756.0405264099631</v>
      </c>
      <c r="BJ81" s="352">
        <v>1754.1096818795356</v>
      </c>
      <c r="BK81" s="352">
        <v>1852.985665147696</v>
      </c>
      <c r="BL81" s="352">
        <v>1905.3701842587986</v>
      </c>
      <c r="BM81" s="352">
        <v>2065.4712169817726</v>
      </c>
      <c r="BN81" s="352">
        <v>2139.6999182344689</v>
      </c>
      <c r="BO81" s="352">
        <v>2329.9616821288214</v>
      </c>
      <c r="BP81" s="352">
        <v>2546.0715842421951</v>
      </c>
      <c r="BQ81" s="352">
        <v>2709.8263177998979</v>
      </c>
      <c r="BR81" s="352">
        <v>2982.3200620617458</v>
      </c>
      <c r="BS81" s="352">
        <v>3259.2730157241167</v>
      </c>
      <c r="BT81" s="352">
        <v>3343.5545994352397</v>
      </c>
      <c r="BU81" s="352">
        <v>3498.1819156534293</v>
      </c>
      <c r="BV81" s="352">
        <v>3504.6926912986387</v>
      </c>
      <c r="BW81" s="352">
        <v>3493.4685963682532</v>
      </c>
      <c r="BX81" s="352">
        <v>3424.1308875177851</v>
      </c>
      <c r="BY81" s="352">
        <v>3490.513156508784</v>
      </c>
      <c r="BZ81" s="352">
        <v>3457.4644538872772</v>
      </c>
      <c r="CA81" s="352">
        <v>3734.100681113609</v>
      </c>
      <c r="CB81" s="352">
        <v>4133.5749993291602</v>
      </c>
      <c r="CC81" s="352">
        <v>4332.4108081843369</v>
      </c>
      <c r="CD81" s="352">
        <v>4507.0950804701697</v>
      </c>
      <c r="CE81" s="352">
        <v>4667.8395667274126</v>
      </c>
      <c r="CF81" s="353">
        <v>4694.0589377345614</v>
      </c>
    </row>
    <row r="82" spans="1:84" ht="15.5" x14ac:dyDescent="0.35">
      <c r="A82" s="326"/>
      <c r="B82" s="331" t="s">
        <v>508</v>
      </c>
      <c r="C82" s="328"/>
      <c r="D82" s="352">
        <v>0</v>
      </c>
      <c r="E82" s="352">
        <v>0</v>
      </c>
      <c r="F82" s="352">
        <v>0</v>
      </c>
      <c r="G82" s="352">
        <v>0</v>
      </c>
      <c r="H82" s="352">
        <v>0</v>
      </c>
      <c r="I82" s="352">
        <v>0</v>
      </c>
      <c r="J82" s="352">
        <v>0</v>
      </c>
      <c r="K82" s="352">
        <v>0</v>
      </c>
      <c r="L82" s="352">
        <v>0</v>
      </c>
      <c r="M82" s="352">
        <v>0</v>
      </c>
      <c r="N82" s="352">
        <v>0</v>
      </c>
      <c r="O82" s="352">
        <v>0</v>
      </c>
      <c r="P82" s="352">
        <v>0</v>
      </c>
      <c r="Q82" s="352">
        <v>0</v>
      </c>
      <c r="R82" s="352">
        <v>0</v>
      </c>
      <c r="S82" s="352">
        <v>0</v>
      </c>
      <c r="T82" s="352">
        <v>0</v>
      </c>
      <c r="U82" s="352">
        <v>0</v>
      </c>
      <c r="V82" s="352">
        <v>0</v>
      </c>
      <c r="W82" s="352">
        <v>0</v>
      </c>
      <c r="X82" s="352">
        <v>0</v>
      </c>
      <c r="Y82" s="352">
        <v>0</v>
      </c>
      <c r="Z82" s="352">
        <v>0</v>
      </c>
      <c r="AA82" s="352">
        <v>0</v>
      </c>
      <c r="AB82" s="352">
        <v>0</v>
      </c>
      <c r="AC82" s="352">
        <v>0</v>
      </c>
      <c r="AD82" s="352">
        <v>0</v>
      </c>
      <c r="AE82" s="352">
        <v>0</v>
      </c>
      <c r="AF82" s="352">
        <v>0</v>
      </c>
      <c r="AG82" s="352">
        <v>0</v>
      </c>
      <c r="AH82" s="352">
        <v>0</v>
      </c>
      <c r="AI82" s="352">
        <v>0</v>
      </c>
      <c r="AJ82" s="352">
        <v>0</v>
      </c>
      <c r="AK82" s="352">
        <v>0</v>
      </c>
      <c r="AL82" s="352">
        <v>0</v>
      </c>
      <c r="AM82" s="352">
        <v>0</v>
      </c>
      <c r="AN82" s="352">
        <v>0</v>
      </c>
      <c r="AO82" s="352">
        <v>0</v>
      </c>
      <c r="AP82" s="352">
        <v>0</v>
      </c>
      <c r="AQ82" s="352">
        <v>0</v>
      </c>
      <c r="AR82" s="352">
        <v>0</v>
      </c>
      <c r="AS82" s="352">
        <v>0</v>
      </c>
      <c r="AT82" s="352">
        <v>0</v>
      </c>
      <c r="AU82" s="352">
        <v>0</v>
      </c>
      <c r="AV82" s="352">
        <v>0</v>
      </c>
      <c r="AW82" s="352">
        <v>0</v>
      </c>
      <c r="AX82" s="352">
        <v>0</v>
      </c>
      <c r="AY82" s="352">
        <v>0</v>
      </c>
      <c r="AZ82" s="352">
        <v>0</v>
      </c>
      <c r="BA82" s="352">
        <v>0</v>
      </c>
      <c r="BB82" s="352">
        <v>0</v>
      </c>
      <c r="BC82" s="352">
        <v>0</v>
      </c>
      <c r="BD82" s="352">
        <v>448.85742205159772</v>
      </c>
      <c r="BE82" s="352">
        <v>583.74144178184065</v>
      </c>
      <c r="BF82" s="352">
        <v>642.2868689411099</v>
      </c>
      <c r="BG82" s="352">
        <v>630.11598924271948</v>
      </c>
      <c r="BH82" s="352">
        <v>531.85732208135039</v>
      </c>
      <c r="BI82" s="352">
        <v>467.28121666541176</v>
      </c>
      <c r="BJ82" s="352">
        <v>446.17118268979823</v>
      </c>
      <c r="BK82" s="352">
        <v>425.48869895987212</v>
      </c>
      <c r="BL82" s="352">
        <v>400.89672564004695</v>
      </c>
      <c r="BM82" s="352">
        <v>434.58491613774061</v>
      </c>
      <c r="BN82" s="352">
        <v>544.23964201255569</v>
      </c>
      <c r="BO82" s="352">
        <v>593.27724734695607</v>
      </c>
      <c r="BP82" s="352">
        <v>687.4618768493026</v>
      </c>
      <c r="BQ82" s="352">
        <v>740.33826370436418</v>
      </c>
      <c r="BR82" s="352">
        <v>767.98477591829055</v>
      </c>
      <c r="BS82" s="352">
        <v>811.96361594784514</v>
      </c>
      <c r="BT82" s="352">
        <v>824.6320819256498</v>
      </c>
      <c r="BU82" s="352">
        <v>944.01781235080932</v>
      </c>
      <c r="BV82" s="352">
        <v>1119.6235547776553</v>
      </c>
      <c r="BW82" s="352">
        <v>764.81138564538958</v>
      </c>
      <c r="BX82" s="352">
        <v>569.76463242873626</v>
      </c>
      <c r="BY82" s="352">
        <v>459.70140347884677</v>
      </c>
      <c r="BZ82" s="352">
        <v>541.14499454961879</v>
      </c>
      <c r="CA82" s="352">
        <v>413.13494457841415</v>
      </c>
      <c r="CB82" s="352">
        <v>136.30332094316702</v>
      </c>
      <c r="CC82" s="352">
        <v>0.22727944938812603</v>
      </c>
      <c r="CD82" s="352">
        <v>0.22314614566014268</v>
      </c>
      <c r="CE82" s="352">
        <v>0.21873116097518441</v>
      </c>
      <c r="CF82" s="353">
        <v>0.21469879531387331</v>
      </c>
    </row>
    <row r="83" spans="1:84" ht="15.5" x14ac:dyDescent="0.35">
      <c r="A83" s="326"/>
      <c r="B83" s="331" t="s">
        <v>509</v>
      </c>
      <c r="C83" s="328"/>
      <c r="D83" s="352">
        <v>0</v>
      </c>
      <c r="E83" s="352">
        <v>0</v>
      </c>
      <c r="F83" s="352">
        <v>0</v>
      </c>
      <c r="G83" s="352">
        <v>0</v>
      </c>
      <c r="H83" s="352">
        <v>0</v>
      </c>
      <c r="I83" s="352">
        <v>0</v>
      </c>
      <c r="J83" s="352">
        <v>0</v>
      </c>
      <c r="K83" s="352">
        <v>0</v>
      </c>
      <c r="L83" s="352">
        <v>0</v>
      </c>
      <c r="M83" s="352">
        <v>0</v>
      </c>
      <c r="N83" s="352">
        <v>0</v>
      </c>
      <c r="O83" s="352">
        <v>0</v>
      </c>
      <c r="P83" s="352">
        <v>0</v>
      </c>
      <c r="Q83" s="352">
        <v>0</v>
      </c>
      <c r="R83" s="352">
        <v>0</v>
      </c>
      <c r="S83" s="352">
        <v>0</v>
      </c>
      <c r="T83" s="352">
        <v>0</v>
      </c>
      <c r="U83" s="352">
        <v>0</v>
      </c>
      <c r="V83" s="352">
        <v>0</v>
      </c>
      <c r="W83" s="352">
        <v>0</v>
      </c>
      <c r="X83" s="352">
        <v>0</v>
      </c>
      <c r="Y83" s="352">
        <v>0</v>
      </c>
      <c r="Z83" s="352">
        <v>0</v>
      </c>
      <c r="AA83" s="352">
        <v>0</v>
      </c>
      <c r="AB83" s="352">
        <v>0</v>
      </c>
      <c r="AC83" s="352">
        <v>0</v>
      </c>
      <c r="AD83" s="352">
        <v>0</v>
      </c>
      <c r="AE83" s="352">
        <v>0</v>
      </c>
      <c r="AF83" s="352">
        <v>0</v>
      </c>
      <c r="AG83" s="352">
        <v>0</v>
      </c>
      <c r="AH83" s="352">
        <v>0</v>
      </c>
      <c r="AI83" s="352">
        <v>0</v>
      </c>
      <c r="AJ83" s="352">
        <v>0</v>
      </c>
      <c r="AK83" s="352">
        <v>0</v>
      </c>
      <c r="AL83" s="352">
        <v>0</v>
      </c>
      <c r="AM83" s="352">
        <v>0</v>
      </c>
      <c r="AN83" s="352">
        <v>0</v>
      </c>
      <c r="AO83" s="352">
        <v>0</v>
      </c>
      <c r="AP83" s="352">
        <v>0</v>
      </c>
      <c r="AQ83" s="352">
        <v>0</v>
      </c>
      <c r="AR83" s="352">
        <v>0</v>
      </c>
      <c r="AS83" s="352">
        <v>0</v>
      </c>
      <c r="AT83" s="352">
        <v>0</v>
      </c>
      <c r="AU83" s="352">
        <v>0</v>
      </c>
      <c r="AV83" s="352">
        <v>0</v>
      </c>
      <c r="AW83" s="352">
        <v>0</v>
      </c>
      <c r="AX83" s="352">
        <v>0</v>
      </c>
      <c r="AY83" s="352">
        <v>0</v>
      </c>
      <c r="AZ83" s="352">
        <v>0</v>
      </c>
      <c r="BA83" s="352">
        <v>0</v>
      </c>
      <c r="BB83" s="352">
        <v>0</v>
      </c>
      <c r="BC83" s="352">
        <v>0</v>
      </c>
      <c r="BD83" s="352">
        <v>0</v>
      </c>
      <c r="BE83" s="352">
        <v>0</v>
      </c>
      <c r="BF83" s="352">
        <v>0</v>
      </c>
      <c r="BG83" s="352">
        <v>0</v>
      </c>
      <c r="BH83" s="352">
        <v>0</v>
      </c>
      <c r="BI83" s="352">
        <v>0</v>
      </c>
      <c r="BJ83" s="352">
        <v>0</v>
      </c>
      <c r="BK83" s="352">
        <v>0</v>
      </c>
      <c r="BL83" s="352">
        <v>0</v>
      </c>
      <c r="BM83" s="352">
        <v>0</v>
      </c>
      <c r="BN83" s="352">
        <v>0</v>
      </c>
      <c r="BO83" s="352">
        <v>0</v>
      </c>
      <c r="BP83" s="352">
        <v>0</v>
      </c>
      <c r="BQ83" s="352">
        <v>0</v>
      </c>
      <c r="BR83" s="352">
        <v>0</v>
      </c>
      <c r="BS83" s="352">
        <v>0</v>
      </c>
      <c r="BT83" s="352">
        <v>0</v>
      </c>
      <c r="BU83" s="352">
        <v>0</v>
      </c>
      <c r="BV83" s="352">
        <v>0</v>
      </c>
      <c r="BW83" s="352">
        <v>275.17800387354134</v>
      </c>
      <c r="BX83" s="352">
        <v>458.7534196834464</v>
      </c>
      <c r="BY83" s="352">
        <v>627.94431040151335</v>
      </c>
      <c r="BZ83" s="352">
        <v>744.27083085537276</v>
      </c>
      <c r="CA83" s="352">
        <v>881.65318711951159</v>
      </c>
      <c r="CB83" s="352">
        <v>1078.4487864368109</v>
      </c>
      <c r="CC83" s="352">
        <v>1211.3769537963835</v>
      </c>
      <c r="CD83" s="352">
        <v>1254.3397491699559</v>
      </c>
      <c r="CE83" s="352">
        <v>1295.71055117894</v>
      </c>
      <c r="CF83" s="353">
        <v>1394.6252808644513</v>
      </c>
    </row>
    <row r="84" spans="1:84" ht="27" customHeight="1" x14ac:dyDescent="0.35">
      <c r="A84" s="326"/>
      <c r="B84" s="327" t="s">
        <v>510</v>
      </c>
      <c r="C84" s="328"/>
      <c r="D84" s="352">
        <v>0</v>
      </c>
      <c r="E84" s="352">
        <v>0</v>
      </c>
      <c r="F84" s="352">
        <v>0</v>
      </c>
      <c r="G84" s="352">
        <v>0</v>
      </c>
      <c r="H84" s="352">
        <v>0</v>
      </c>
      <c r="I84" s="352">
        <v>0</v>
      </c>
      <c r="J84" s="352">
        <v>0</v>
      </c>
      <c r="K84" s="352">
        <v>0</v>
      </c>
      <c r="L84" s="352">
        <v>0</v>
      </c>
      <c r="M84" s="352">
        <v>0</v>
      </c>
      <c r="N84" s="352">
        <v>0</v>
      </c>
      <c r="O84" s="352">
        <v>0</v>
      </c>
      <c r="P84" s="352">
        <v>0</v>
      </c>
      <c r="Q84" s="352">
        <v>0</v>
      </c>
      <c r="R84" s="352">
        <v>0</v>
      </c>
      <c r="S84" s="352">
        <v>0</v>
      </c>
      <c r="T84" s="352">
        <v>0</v>
      </c>
      <c r="U84" s="352">
        <v>0</v>
      </c>
      <c r="V84" s="352">
        <v>0</v>
      </c>
      <c r="W84" s="352">
        <v>0</v>
      </c>
      <c r="X84" s="352">
        <v>0</v>
      </c>
      <c r="Y84" s="352">
        <v>0</v>
      </c>
      <c r="Z84" s="352">
        <v>0</v>
      </c>
      <c r="AA84" s="352">
        <v>0</v>
      </c>
      <c r="AB84" s="352">
        <v>0</v>
      </c>
      <c r="AC84" s="352">
        <v>0</v>
      </c>
      <c r="AD84" s="352">
        <v>0</v>
      </c>
      <c r="AE84" s="352">
        <v>0</v>
      </c>
      <c r="AF84" s="352">
        <v>0</v>
      </c>
      <c r="AG84" s="352">
        <v>0</v>
      </c>
      <c r="AH84" s="352">
        <v>306.65896426347223</v>
      </c>
      <c r="AI84" s="352">
        <v>287.43492577049722</v>
      </c>
      <c r="AJ84" s="352">
        <v>310.67952600384285</v>
      </c>
      <c r="AK84" s="352">
        <v>455.90858933228935</v>
      </c>
      <c r="AL84" s="352">
        <v>545.13718225543812</v>
      </c>
      <c r="AM84" s="352">
        <v>614.92616234330353</v>
      </c>
      <c r="AN84" s="352">
        <v>656.06926340400719</v>
      </c>
      <c r="AO84" s="352">
        <v>694.85653270985188</v>
      </c>
      <c r="AP84" s="352">
        <v>719.96807691914569</v>
      </c>
      <c r="AQ84" s="352">
        <v>703.88773461042706</v>
      </c>
      <c r="AR84" s="352">
        <v>575.73739217696561</v>
      </c>
      <c r="AS84" s="352">
        <v>733.34385468915173</v>
      </c>
      <c r="AT84" s="352">
        <v>929.85410726467035</v>
      </c>
      <c r="AU84" s="352">
        <v>1160.4568377086948</v>
      </c>
      <c r="AV84" s="352">
        <v>1484.9254782680196</v>
      </c>
      <c r="AW84" s="352">
        <v>1924.1787280035385</v>
      </c>
      <c r="AX84" s="352">
        <v>2431.4980970478505</v>
      </c>
      <c r="AY84" s="352">
        <v>2743.3627621177125</v>
      </c>
      <c r="AZ84" s="352">
        <v>3005.9552166170283</v>
      </c>
      <c r="BA84" s="352">
        <v>3284.7724410110504</v>
      </c>
      <c r="BB84" s="352">
        <v>3573.1686932772986</v>
      </c>
      <c r="BC84" s="352">
        <v>3843.8857314011825</v>
      </c>
      <c r="BD84" s="352">
        <v>4088.5722894352393</v>
      </c>
      <c r="BE84" s="352">
        <v>4419.2415162950483</v>
      </c>
      <c r="BF84" s="352">
        <v>5119.4048192595583</v>
      </c>
      <c r="BG84" s="352">
        <v>4950.8830059061784</v>
      </c>
      <c r="BH84" s="352">
        <v>5187.039153575427</v>
      </c>
      <c r="BI84" s="352">
        <v>5476.288628691962</v>
      </c>
      <c r="BJ84" s="352">
        <v>5776.5914706736003</v>
      </c>
      <c r="BK84" s="352">
        <v>5993.3162672781818</v>
      </c>
      <c r="BL84" s="352">
        <v>7080.9546015802689</v>
      </c>
      <c r="BM84" s="352">
        <v>7979.6811681444942</v>
      </c>
      <c r="BN84" s="352">
        <v>8408.1256324132955</v>
      </c>
      <c r="BO84" s="352">
        <v>8914.4167273899075</v>
      </c>
      <c r="BP84" s="352">
        <v>9335.5476402429595</v>
      </c>
      <c r="BQ84" s="352">
        <v>9478.5380143196962</v>
      </c>
      <c r="BR84" s="352">
        <v>10140.554493496868</v>
      </c>
      <c r="BS84" s="352">
        <v>10587.381515892446</v>
      </c>
      <c r="BT84" s="352">
        <v>10388.041766217675</v>
      </c>
      <c r="BU84" s="352">
        <v>10220.602949299329</v>
      </c>
      <c r="BV84" s="352">
        <v>9966.2485444728027</v>
      </c>
      <c r="BW84" s="352">
        <v>10238.140383420547</v>
      </c>
      <c r="BX84" s="352">
        <v>10319.599089374524</v>
      </c>
      <c r="BY84" s="352">
        <v>11563.29076437919</v>
      </c>
      <c r="BZ84" s="352">
        <v>11216.214021424188</v>
      </c>
      <c r="CA84" s="352">
        <v>11697.1935828353</v>
      </c>
      <c r="CB84" s="352">
        <v>12310.92680089627</v>
      </c>
      <c r="CC84" s="352">
        <v>12698.626449036967</v>
      </c>
      <c r="CD84" s="352">
        <v>13403.551523150445</v>
      </c>
      <c r="CE84" s="352">
        <v>13776.081851161152</v>
      </c>
      <c r="CF84" s="353">
        <v>14054.781309347278</v>
      </c>
    </row>
    <row r="85" spans="1:84" ht="15.5" x14ac:dyDescent="0.35">
      <c r="A85" s="326"/>
      <c r="B85" s="331" t="s">
        <v>511</v>
      </c>
      <c r="C85" s="328"/>
      <c r="D85" s="352">
        <v>0</v>
      </c>
      <c r="E85" s="352">
        <v>0</v>
      </c>
      <c r="F85" s="352">
        <v>0</v>
      </c>
      <c r="G85" s="352">
        <v>0</v>
      </c>
      <c r="H85" s="352">
        <v>0</v>
      </c>
      <c r="I85" s="352">
        <v>0</v>
      </c>
      <c r="J85" s="352">
        <v>0</v>
      </c>
      <c r="K85" s="352">
        <v>0</v>
      </c>
      <c r="L85" s="352">
        <v>0</v>
      </c>
      <c r="M85" s="352">
        <v>0</v>
      </c>
      <c r="N85" s="352">
        <v>0</v>
      </c>
      <c r="O85" s="352">
        <v>0</v>
      </c>
      <c r="P85" s="352">
        <v>0</v>
      </c>
      <c r="Q85" s="352">
        <v>0</v>
      </c>
      <c r="R85" s="352">
        <v>0</v>
      </c>
      <c r="S85" s="352">
        <v>0</v>
      </c>
      <c r="T85" s="352">
        <v>0</v>
      </c>
      <c r="U85" s="352">
        <v>0</v>
      </c>
      <c r="V85" s="352">
        <v>0</v>
      </c>
      <c r="W85" s="352">
        <v>0</v>
      </c>
      <c r="X85" s="352">
        <v>0</v>
      </c>
      <c r="Y85" s="352">
        <v>0</v>
      </c>
      <c r="Z85" s="352">
        <v>0</v>
      </c>
      <c r="AA85" s="352">
        <v>0</v>
      </c>
      <c r="AB85" s="352">
        <v>0</v>
      </c>
      <c r="AC85" s="352">
        <v>0</v>
      </c>
      <c r="AD85" s="352">
        <v>0</v>
      </c>
      <c r="AE85" s="352">
        <v>0</v>
      </c>
      <c r="AF85" s="352">
        <v>0</v>
      </c>
      <c r="AG85" s="352">
        <v>0</v>
      </c>
      <c r="AH85" s="352">
        <v>306.65896426347223</v>
      </c>
      <c r="AI85" s="352">
        <v>287.43492577049722</v>
      </c>
      <c r="AJ85" s="352">
        <v>310.67952600384285</v>
      </c>
      <c r="AK85" s="352">
        <v>455.90858933228935</v>
      </c>
      <c r="AL85" s="352">
        <v>545.13718225543812</v>
      </c>
      <c r="AM85" s="352">
        <v>614.92616234330353</v>
      </c>
      <c r="AN85" s="352">
        <v>656.06926340400719</v>
      </c>
      <c r="AO85" s="352">
        <v>694.85653270985188</v>
      </c>
      <c r="AP85" s="352">
        <v>719.96807691914569</v>
      </c>
      <c r="AQ85" s="352">
        <v>703.88773461042706</v>
      </c>
      <c r="AR85" s="352">
        <v>575.73739217696561</v>
      </c>
      <c r="AS85" s="352">
        <v>733.34385468915173</v>
      </c>
      <c r="AT85" s="352">
        <v>929.85410726467035</v>
      </c>
      <c r="AU85" s="352">
        <v>1160.4568377086948</v>
      </c>
      <c r="AV85" s="352">
        <v>1484.9254782680196</v>
      </c>
      <c r="AW85" s="352">
        <v>1924.1787280035385</v>
      </c>
      <c r="AX85" s="352">
        <v>2431.4980970478505</v>
      </c>
      <c r="AY85" s="352">
        <v>2743.3627621177125</v>
      </c>
      <c r="AZ85" s="352">
        <v>3005.9552166170283</v>
      </c>
      <c r="BA85" s="352">
        <v>3284.7724410110504</v>
      </c>
      <c r="BB85" s="352">
        <v>3573.1686932772986</v>
      </c>
      <c r="BC85" s="352">
        <v>3843.8857314011825</v>
      </c>
      <c r="BD85" s="352">
        <v>4088.5722894352393</v>
      </c>
      <c r="BE85" s="352">
        <v>4419.2415162950483</v>
      </c>
      <c r="BF85" s="352">
        <v>5119.4048192595583</v>
      </c>
      <c r="BG85" s="352">
        <v>4950.8830059061784</v>
      </c>
      <c r="BH85" s="352">
        <v>5187.039153575427</v>
      </c>
      <c r="BI85" s="352">
        <v>5476.288628691962</v>
      </c>
      <c r="BJ85" s="352">
        <v>5776.5914706736003</v>
      </c>
      <c r="BK85" s="352">
        <v>5993.3162672781818</v>
      </c>
      <c r="BL85" s="352">
        <v>7080.9546015802689</v>
      </c>
      <c r="BM85" s="352">
        <v>7979.6811681444942</v>
      </c>
      <c r="BN85" s="352">
        <v>8408.1256324132955</v>
      </c>
      <c r="BO85" s="352">
        <v>8914.4167273899075</v>
      </c>
      <c r="BP85" s="352">
        <v>9335.5476402429595</v>
      </c>
      <c r="BQ85" s="352">
        <v>9478.5380143196962</v>
      </c>
      <c r="BR85" s="352">
        <v>10140.554493496868</v>
      </c>
      <c r="BS85" s="352">
        <v>10587.381515892446</v>
      </c>
      <c r="BT85" s="352">
        <v>10320.75093823235</v>
      </c>
      <c r="BU85" s="352">
        <v>9923.9274624715799</v>
      </c>
      <c r="BV85" s="352">
        <v>9225.1825256401171</v>
      </c>
      <c r="BW85" s="352">
        <v>8226.3685250451344</v>
      </c>
      <c r="BX85" s="352">
        <v>7541.9421927972107</v>
      </c>
      <c r="BY85" s="352">
        <v>7162.4610041170617</v>
      </c>
      <c r="BZ85" s="352">
        <v>6547.2754661165536</v>
      </c>
      <c r="CA85" s="352">
        <v>6094.6474182131087</v>
      </c>
      <c r="CB85" s="352">
        <v>5206.6377269579762</v>
      </c>
      <c r="CC85" s="352">
        <v>4403.676598963244</v>
      </c>
      <c r="CD85" s="352">
        <v>4383.0235857893131</v>
      </c>
      <c r="CE85" s="352">
        <v>4071.6691872202091</v>
      </c>
      <c r="CF85" s="353">
        <v>3100.7438262121086</v>
      </c>
    </row>
    <row r="86" spans="1:84" ht="15.5" x14ac:dyDescent="0.35">
      <c r="A86" s="326"/>
      <c r="B86" s="331" t="s">
        <v>512</v>
      </c>
      <c r="C86" s="328"/>
      <c r="D86" s="352">
        <v>0</v>
      </c>
      <c r="E86" s="352">
        <v>0</v>
      </c>
      <c r="F86" s="352">
        <v>0</v>
      </c>
      <c r="G86" s="352">
        <v>0</v>
      </c>
      <c r="H86" s="352">
        <v>0</v>
      </c>
      <c r="I86" s="352">
        <v>0</v>
      </c>
      <c r="J86" s="352">
        <v>0</v>
      </c>
      <c r="K86" s="352">
        <v>0</v>
      </c>
      <c r="L86" s="352">
        <v>0</v>
      </c>
      <c r="M86" s="352">
        <v>0</v>
      </c>
      <c r="N86" s="352">
        <v>0</v>
      </c>
      <c r="O86" s="352">
        <v>0</v>
      </c>
      <c r="P86" s="352">
        <v>0</v>
      </c>
      <c r="Q86" s="352">
        <v>0</v>
      </c>
      <c r="R86" s="352">
        <v>0</v>
      </c>
      <c r="S86" s="352">
        <v>0</v>
      </c>
      <c r="T86" s="352">
        <v>0</v>
      </c>
      <c r="U86" s="352">
        <v>0</v>
      </c>
      <c r="V86" s="352">
        <v>0</v>
      </c>
      <c r="W86" s="352">
        <v>0</v>
      </c>
      <c r="X86" s="352">
        <v>0</v>
      </c>
      <c r="Y86" s="352">
        <v>0</v>
      </c>
      <c r="Z86" s="352">
        <v>0</v>
      </c>
      <c r="AA86" s="352">
        <v>0</v>
      </c>
      <c r="AB86" s="352">
        <v>0</v>
      </c>
      <c r="AC86" s="352">
        <v>0</v>
      </c>
      <c r="AD86" s="352">
        <v>0</v>
      </c>
      <c r="AE86" s="352">
        <v>0</v>
      </c>
      <c r="AF86" s="352">
        <v>0</v>
      </c>
      <c r="AG86" s="352">
        <v>0</v>
      </c>
      <c r="AH86" s="352">
        <v>0</v>
      </c>
      <c r="AI86" s="352">
        <v>0</v>
      </c>
      <c r="AJ86" s="352">
        <v>0</v>
      </c>
      <c r="AK86" s="352">
        <v>0</v>
      </c>
      <c r="AL86" s="352">
        <v>0</v>
      </c>
      <c r="AM86" s="352">
        <v>0</v>
      </c>
      <c r="AN86" s="352">
        <v>0</v>
      </c>
      <c r="AO86" s="352">
        <v>0</v>
      </c>
      <c r="AP86" s="352">
        <v>0</v>
      </c>
      <c r="AQ86" s="352">
        <v>0</v>
      </c>
      <c r="AR86" s="352">
        <v>0</v>
      </c>
      <c r="AS86" s="352">
        <v>0</v>
      </c>
      <c r="AT86" s="352">
        <v>0</v>
      </c>
      <c r="AU86" s="352">
        <v>0</v>
      </c>
      <c r="AV86" s="352">
        <v>0</v>
      </c>
      <c r="AW86" s="352">
        <v>0</v>
      </c>
      <c r="AX86" s="352">
        <v>0</v>
      </c>
      <c r="AY86" s="352">
        <v>0</v>
      </c>
      <c r="AZ86" s="352">
        <v>0</v>
      </c>
      <c r="BA86" s="352">
        <v>0</v>
      </c>
      <c r="BB86" s="352">
        <v>0</v>
      </c>
      <c r="BC86" s="352">
        <v>0</v>
      </c>
      <c r="BD86" s="352">
        <v>0</v>
      </c>
      <c r="BE86" s="352">
        <v>0</v>
      </c>
      <c r="BF86" s="352">
        <v>0</v>
      </c>
      <c r="BG86" s="352">
        <v>0</v>
      </c>
      <c r="BH86" s="352">
        <v>0</v>
      </c>
      <c r="BI86" s="352">
        <v>0</v>
      </c>
      <c r="BJ86" s="352">
        <v>0</v>
      </c>
      <c r="BK86" s="352">
        <v>0</v>
      </c>
      <c r="BL86" s="352">
        <v>0</v>
      </c>
      <c r="BM86" s="352">
        <v>0</v>
      </c>
      <c r="BN86" s="352">
        <v>0</v>
      </c>
      <c r="BO86" s="352">
        <v>0</v>
      </c>
      <c r="BP86" s="352">
        <v>0</v>
      </c>
      <c r="BQ86" s="352">
        <v>0</v>
      </c>
      <c r="BR86" s="352">
        <v>0</v>
      </c>
      <c r="BS86" s="352">
        <v>0</v>
      </c>
      <c r="BT86" s="352">
        <v>67.290827985325436</v>
      </c>
      <c r="BU86" s="352">
        <v>296.67548682774816</v>
      </c>
      <c r="BV86" s="352">
        <v>741.06601883268502</v>
      </c>
      <c r="BW86" s="352">
        <v>2011.7718583754131</v>
      </c>
      <c r="BX86" s="352">
        <v>2777.656896577314</v>
      </c>
      <c r="BY86" s="352">
        <v>4400.8297602621278</v>
      </c>
      <c r="BZ86" s="352">
        <v>4668.9385553076345</v>
      </c>
      <c r="CA86" s="352">
        <v>5602.546164622192</v>
      </c>
      <c r="CB86" s="352">
        <v>7104.2890739382938</v>
      </c>
      <c r="CC86" s="352">
        <v>8294.9498500737227</v>
      </c>
      <c r="CD86" s="352">
        <v>9020.527937361132</v>
      </c>
      <c r="CE86" s="352">
        <v>9704.4126639409442</v>
      </c>
      <c r="CF86" s="353">
        <v>10954.037483135169</v>
      </c>
    </row>
    <row r="87" spans="1:84" ht="27" customHeight="1" x14ac:dyDescent="0.35">
      <c r="A87" s="326"/>
      <c r="B87" s="335" t="s">
        <v>513</v>
      </c>
      <c r="C87" s="328"/>
      <c r="D87" s="352">
        <v>0</v>
      </c>
      <c r="E87" s="352">
        <v>0</v>
      </c>
      <c r="F87" s="352">
        <v>0</v>
      </c>
      <c r="G87" s="352">
        <v>0</v>
      </c>
      <c r="H87" s="352">
        <v>0</v>
      </c>
      <c r="I87" s="352">
        <v>0</v>
      </c>
      <c r="J87" s="352">
        <v>0</v>
      </c>
      <c r="K87" s="352">
        <v>0</v>
      </c>
      <c r="L87" s="352">
        <v>0</v>
      </c>
      <c r="M87" s="352">
        <v>0</v>
      </c>
      <c r="N87" s="352">
        <v>0</v>
      </c>
      <c r="O87" s="352">
        <v>0</v>
      </c>
      <c r="P87" s="352">
        <v>0</v>
      </c>
      <c r="Q87" s="352">
        <v>0</v>
      </c>
      <c r="R87" s="352">
        <v>0</v>
      </c>
      <c r="S87" s="352">
        <v>0</v>
      </c>
      <c r="T87" s="352">
        <v>0</v>
      </c>
      <c r="U87" s="352">
        <v>0</v>
      </c>
      <c r="V87" s="352">
        <v>0</v>
      </c>
      <c r="W87" s="352">
        <v>0</v>
      </c>
      <c r="X87" s="352">
        <v>0</v>
      </c>
      <c r="Y87" s="352">
        <v>0</v>
      </c>
      <c r="Z87" s="352">
        <v>0</v>
      </c>
      <c r="AA87" s="352">
        <v>0</v>
      </c>
      <c r="AB87" s="352">
        <v>0</v>
      </c>
      <c r="AC87" s="352">
        <v>0</v>
      </c>
      <c r="AD87" s="352">
        <v>0</v>
      </c>
      <c r="AE87" s="352">
        <v>0</v>
      </c>
      <c r="AF87" s="352">
        <v>55.629828277161742</v>
      </c>
      <c r="AG87" s="352">
        <v>104.48880668979255</v>
      </c>
      <c r="AH87" s="352">
        <v>10065.700475009284</v>
      </c>
      <c r="AI87" s="352">
        <v>9418.6361212644642</v>
      </c>
      <c r="AJ87" s="352">
        <v>8849.0563970448839</v>
      </c>
      <c r="AK87" s="352">
        <v>9180.1042224792509</v>
      </c>
      <c r="AL87" s="352">
        <v>9275.4919020831203</v>
      </c>
      <c r="AM87" s="352">
        <v>9113.0486400005484</v>
      </c>
      <c r="AN87" s="352">
        <v>9817.2539011797853</v>
      </c>
      <c r="AO87" s="352">
        <v>10214.008597842163</v>
      </c>
      <c r="AP87" s="352">
        <v>10776.734830460897</v>
      </c>
      <c r="AQ87" s="352">
        <v>11091.471938087865</v>
      </c>
      <c r="AR87" s="352">
        <v>11751.951951540264</v>
      </c>
      <c r="AS87" s="352">
        <v>12204.313765088276</v>
      </c>
      <c r="AT87" s="352">
        <v>12949.639716728385</v>
      </c>
      <c r="AU87" s="352">
        <v>15180.286470314421</v>
      </c>
      <c r="AV87" s="352">
        <v>18455.24905029904</v>
      </c>
      <c r="AW87" s="352">
        <v>21223.199005502618</v>
      </c>
      <c r="AX87" s="352">
        <v>23304.323427464318</v>
      </c>
      <c r="AY87" s="352">
        <v>26277.122724569101</v>
      </c>
      <c r="AZ87" s="352">
        <v>26572.582028585686</v>
      </c>
      <c r="BA87" s="352">
        <v>26957.552996616767</v>
      </c>
      <c r="BB87" s="352">
        <v>26833.406353827744</v>
      </c>
      <c r="BC87" s="352">
        <v>26194.665897248738</v>
      </c>
      <c r="BD87" s="352">
        <v>26559.533893900938</v>
      </c>
      <c r="BE87" s="352">
        <v>27041.262195903575</v>
      </c>
      <c r="BF87" s="352">
        <v>26562.809604195318</v>
      </c>
      <c r="BG87" s="352">
        <v>26636.718277236818</v>
      </c>
      <c r="BH87" s="352">
        <v>25832.904515839666</v>
      </c>
      <c r="BI87" s="352">
        <v>25469.15508813821</v>
      </c>
      <c r="BJ87" s="352">
        <v>25292.565623760536</v>
      </c>
      <c r="BK87" s="352">
        <v>26099.202495520913</v>
      </c>
      <c r="BL87" s="352">
        <v>25818.748848974516</v>
      </c>
      <c r="BM87" s="352">
        <v>27220.151475842493</v>
      </c>
      <c r="BN87" s="352">
        <v>27471.270254405972</v>
      </c>
      <c r="BO87" s="352">
        <v>27747.088721367858</v>
      </c>
      <c r="BP87" s="352">
        <v>27989.531945665651</v>
      </c>
      <c r="BQ87" s="352">
        <v>27882.517020922885</v>
      </c>
      <c r="BR87" s="352">
        <v>29699.705392969823</v>
      </c>
      <c r="BS87" s="352">
        <v>31821.857266189152</v>
      </c>
      <c r="BT87" s="352">
        <v>32017.810873749193</v>
      </c>
      <c r="BU87" s="352">
        <v>33997.094801853404</v>
      </c>
      <c r="BV87" s="352">
        <v>34650.167958380691</v>
      </c>
      <c r="BW87" s="352">
        <v>35556.378297403608</v>
      </c>
      <c r="BX87" s="352">
        <v>36419.855488852758</v>
      </c>
      <c r="BY87" s="352">
        <v>39748.454620499055</v>
      </c>
      <c r="BZ87" s="352">
        <v>40545.091807795499</v>
      </c>
      <c r="CA87" s="352">
        <v>45198.26905864774</v>
      </c>
      <c r="CB87" s="352">
        <v>51048.425593339183</v>
      </c>
      <c r="CC87" s="352">
        <v>53349.795090533436</v>
      </c>
      <c r="CD87" s="352">
        <v>55286.811457024312</v>
      </c>
      <c r="CE87" s="352">
        <v>57589.945703258214</v>
      </c>
      <c r="CF87" s="353">
        <v>59244.458859728897</v>
      </c>
    </row>
    <row r="88" spans="1:84" ht="27" customHeight="1" x14ac:dyDescent="0.35">
      <c r="A88" s="326"/>
      <c r="B88" s="324" t="s">
        <v>450</v>
      </c>
      <c r="C88" s="328"/>
      <c r="D88" s="321">
        <v>0</v>
      </c>
      <c r="E88" s="321">
        <v>0</v>
      </c>
      <c r="F88" s="321">
        <v>0</v>
      </c>
      <c r="G88" s="321">
        <v>0</v>
      </c>
      <c r="H88" s="321">
        <v>0</v>
      </c>
      <c r="I88" s="321">
        <v>0</v>
      </c>
      <c r="J88" s="321">
        <v>0</v>
      </c>
      <c r="K88" s="321">
        <v>0</v>
      </c>
      <c r="L88" s="321">
        <v>0</v>
      </c>
      <c r="M88" s="321">
        <v>0</v>
      </c>
      <c r="N88" s="321">
        <v>0</v>
      </c>
      <c r="O88" s="321">
        <v>0</v>
      </c>
      <c r="P88" s="321">
        <v>0</v>
      </c>
      <c r="Q88" s="321">
        <v>0</v>
      </c>
      <c r="R88" s="321">
        <v>0</v>
      </c>
      <c r="S88" s="321">
        <v>0</v>
      </c>
      <c r="T88" s="321">
        <v>0</v>
      </c>
      <c r="U88" s="321">
        <v>0</v>
      </c>
      <c r="V88" s="321">
        <v>0</v>
      </c>
      <c r="W88" s="321">
        <v>0</v>
      </c>
      <c r="X88" s="321">
        <v>0</v>
      </c>
      <c r="Y88" s="321">
        <v>0</v>
      </c>
      <c r="Z88" s="321">
        <v>0</v>
      </c>
      <c r="AA88" s="321">
        <v>0</v>
      </c>
      <c r="AB88" s="321">
        <v>0</v>
      </c>
      <c r="AC88" s="321">
        <v>233.77239021466715</v>
      </c>
      <c r="AD88" s="321">
        <v>333.40210595954085</v>
      </c>
      <c r="AE88" s="321">
        <v>423.12939408295642</v>
      </c>
      <c r="AF88" s="321">
        <v>497.7024043431544</v>
      </c>
      <c r="AG88" s="321">
        <v>588.59423169163745</v>
      </c>
      <c r="AH88" s="321">
        <v>1537.0360806703604</v>
      </c>
      <c r="AI88" s="321">
        <v>1558.013020845669</v>
      </c>
      <c r="AJ88" s="321">
        <v>1663.654048115661</v>
      </c>
      <c r="AK88" s="321">
        <v>1868.2110006695684</v>
      </c>
      <c r="AL88" s="321">
        <v>2141.0508302601797</v>
      </c>
      <c r="AM88" s="321">
        <v>2444.7691069482485</v>
      </c>
      <c r="AN88" s="321">
        <v>2696.4262943646281</v>
      </c>
      <c r="AO88" s="321">
        <v>3063.3866745785208</v>
      </c>
      <c r="AP88" s="321">
        <v>3589.2915143893952</v>
      </c>
      <c r="AQ88" s="321">
        <v>3962.3146744307146</v>
      </c>
      <c r="AR88" s="321">
        <v>4277.9849854921786</v>
      </c>
      <c r="AS88" s="321">
        <v>4644.7042651717029</v>
      </c>
      <c r="AT88" s="321">
        <v>5156.9180684718413</v>
      </c>
      <c r="AU88" s="321">
        <v>6074.281111248737</v>
      </c>
      <c r="AV88" s="321">
        <v>7227.6142058061059</v>
      </c>
      <c r="AW88" s="321">
        <v>8165.3979270207619</v>
      </c>
      <c r="AX88" s="321">
        <v>8750.0887751950504</v>
      </c>
      <c r="AY88" s="321">
        <v>7020.0749732135318</v>
      </c>
      <c r="AZ88" s="321">
        <v>7433.4880551874812</v>
      </c>
      <c r="BA88" s="321">
        <v>8028.3327569341545</v>
      </c>
      <c r="BB88" s="321">
        <v>8520.0707212292509</v>
      </c>
      <c r="BC88" s="321">
        <v>8946.3161514839594</v>
      </c>
      <c r="BD88" s="321">
        <v>9473.8568761450915</v>
      </c>
      <c r="BE88" s="321">
        <v>9989.7262798688844</v>
      </c>
      <c r="BF88" s="321">
        <v>10216.73823253752</v>
      </c>
      <c r="BG88" s="321">
        <v>10666.841635821233</v>
      </c>
      <c r="BH88" s="321">
        <v>11010.588663101127</v>
      </c>
      <c r="BI88" s="321">
        <v>11461.962872212685</v>
      </c>
      <c r="BJ88" s="321">
        <v>11903.828432729872</v>
      </c>
      <c r="BK88" s="321">
        <v>12668.862856474299</v>
      </c>
      <c r="BL88" s="321">
        <v>13140.953930366961</v>
      </c>
      <c r="BM88" s="321">
        <v>14077.542642175003</v>
      </c>
      <c r="BN88" s="321">
        <v>14264.726414858053</v>
      </c>
      <c r="BO88" s="321">
        <v>14386.151030780484</v>
      </c>
      <c r="BP88" s="321">
        <v>14700.581247761316</v>
      </c>
      <c r="BQ88" s="321">
        <v>14489.430936270146</v>
      </c>
      <c r="BR88" s="321">
        <v>14902.708216550614</v>
      </c>
      <c r="BS88" s="321">
        <v>14562.496573490205</v>
      </c>
      <c r="BT88" s="321">
        <v>14179.597893805168</v>
      </c>
      <c r="BU88" s="321">
        <v>13806.477495313606</v>
      </c>
      <c r="BV88" s="321">
        <v>13546.109519819267</v>
      </c>
      <c r="BW88" s="321">
        <v>13951.999303918263</v>
      </c>
      <c r="BX88" s="321">
        <v>11951.013433886752</v>
      </c>
      <c r="BY88" s="321">
        <v>12123.871378677413</v>
      </c>
      <c r="BZ88" s="321">
        <v>12097.743495459747</v>
      </c>
      <c r="CA88" s="321">
        <v>13184.702962753692</v>
      </c>
      <c r="CB88" s="321">
        <v>14672.297311324017</v>
      </c>
      <c r="CC88" s="321">
        <v>15169.356494292282</v>
      </c>
      <c r="CD88" s="321">
        <v>15394.990564792712</v>
      </c>
      <c r="CE88" s="321">
        <v>15232.58498913447</v>
      </c>
      <c r="CF88" s="351">
        <v>15656.099688163427</v>
      </c>
    </row>
    <row r="89" spans="1:84" ht="27" customHeight="1" x14ac:dyDescent="0.35">
      <c r="A89" s="326"/>
      <c r="B89" s="327" t="s">
        <v>471</v>
      </c>
      <c r="C89" s="328"/>
      <c r="D89" s="352">
        <v>0</v>
      </c>
      <c r="E89" s="352">
        <v>0</v>
      </c>
      <c r="F89" s="352">
        <v>0</v>
      </c>
      <c r="G89" s="352">
        <v>0</v>
      </c>
      <c r="H89" s="352">
        <v>0</v>
      </c>
      <c r="I89" s="352">
        <v>0</v>
      </c>
      <c r="J89" s="352">
        <v>0</v>
      </c>
      <c r="K89" s="352">
        <v>0</v>
      </c>
      <c r="L89" s="352">
        <v>0</v>
      </c>
      <c r="M89" s="352">
        <v>0</v>
      </c>
      <c r="N89" s="352">
        <v>0</v>
      </c>
      <c r="O89" s="352">
        <v>0</v>
      </c>
      <c r="P89" s="352">
        <v>0</v>
      </c>
      <c r="Q89" s="352">
        <v>0</v>
      </c>
      <c r="R89" s="352">
        <v>0</v>
      </c>
      <c r="S89" s="352">
        <v>0</v>
      </c>
      <c r="T89" s="352">
        <v>0</v>
      </c>
      <c r="U89" s="352">
        <v>0</v>
      </c>
      <c r="V89" s="352">
        <v>0</v>
      </c>
      <c r="W89" s="352">
        <v>0</v>
      </c>
      <c r="X89" s="352">
        <v>0</v>
      </c>
      <c r="Y89" s="352">
        <v>0</v>
      </c>
      <c r="Z89" s="352">
        <v>0</v>
      </c>
      <c r="AA89" s="352">
        <v>0</v>
      </c>
      <c r="AB89" s="352">
        <v>0</v>
      </c>
      <c r="AC89" s="352">
        <v>233.77239021466715</v>
      </c>
      <c r="AD89" s="352">
        <v>333.40210595954085</v>
      </c>
      <c r="AE89" s="352">
        <v>423.12939408295642</v>
      </c>
      <c r="AF89" s="352">
        <v>497.7024043431544</v>
      </c>
      <c r="AG89" s="352">
        <v>588.59423169163745</v>
      </c>
      <c r="AH89" s="352">
        <v>546.62816607786408</v>
      </c>
      <c r="AI89" s="352">
        <v>576.36125771806371</v>
      </c>
      <c r="AJ89" s="352">
        <v>702.93168725972737</v>
      </c>
      <c r="AK89" s="352">
        <v>862.43483858788761</v>
      </c>
      <c r="AL89" s="352">
        <v>1044.9990823540065</v>
      </c>
      <c r="AM89" s="352">
        <v>1289.6689278471815</v>
      </c>
      <c r="AN89" s="352">
        <v>1475.4569978785876</v>
      </c>
      <c r="AO89" s="352">
        <v>1726.6753642405708</v>
      </c>
      <c r="AP89" s="352">
        <v>1962.8028091393264</v>
      </c>
      <c r="AQ89" s="352">
        <v>2193.1775845744951</v>
      </c>
      <c r="AR89" s="352">
        <v>2362.8532321076832</v>
      </c>
      <c r="AS89" s="352">
        <v>2572.0456030813643</v>
      </c>
      <c r="AT89" s="352">
        <v>2850.2030097730353</v>
      </c>
      <c r="AU89" s="352">
        <v>3358.187872402747</v>
      </c>
      <c r="AV89" s="352">
        <v>4282.2054920237133</v>
      </c>
      <c r="AW89" s="352">
        <v>5003.8394177802693</v>
      </c>
      <c r="AX89" s="352">
        <v>5468.1560853325773</v>
      </c>
      <c r="AY89" s="352">
        <v>6097.1950626017133</v>
      </c>
      <c r="AZ89" s="352">
        <v>6640.2961593491564</v>
      </c>
      <c r="BA89" s="352">
        <v>7174.0929178329588</v>
      </c>
      <c r="BB89" s="352">
        <v>7649.096743527859</v>
      </c>
      <c r="BC89" s="352">
        <v>8083.9088866435404</v>
      </c>
      <c r="BD89" s="352">
        <v>8524.6141925522425</v>
      </c>
      <c r="BE89" s="352">
        <v>9023.0715246588388</v>
      </c>
      <c r="BF89" s="352">
        <v>9276.6168165686631</v>
      </c>
      <c r="BG89" s="352">
        <v>9774.2914464617406</v>
      </c>
      <c r="BH89" s="352">
        <v>10178.588549893362</v>
      </c>
      <c r="BI89" s="352">
        <v>10643.304642658957</v>
      </c>
      <c r="BJ89" s="352">
        <v>11072.91684829535</v>
      </c>
      <c r="BK89" s="352">
        <v>11702.75761199959</v>
      </c>
      <c r="BL89" s="352">
        <v>12093.344455065664</v>
      </c>
      <c r="BM89" s="352">
        <v>12990.271238223782</v>
      </c>
      <c r="BN89" s="352">
        <v>13216.18715013469</v>
      </c>
      <c r="BO89" s="352">
        <v>13349.075615578473</v>
      </c>
      <c r="BP89" s="352">
        <v>13656.380495761714</v>
      </c>
      <c r="BQ89" s="352">
        <v>13465.135959039932</v>
      </c>
      <c r="BR89" s="352">
        <v>13846.69128042141</v>
      </c>
      <c r="BS89" s="352">
        <v>13514.62180221418</v>
      </c>
      <c r="BT89" s="352">
        <v>13225.250189313152</v>
      </c>
      <c r="BU89" s="352">
        <v>12886.265001125497</v>
      </c>
      <c r="BV89" s="352">
        <v>12665.001823041299</v>
      </c>
      <c r="BW89" s="352">
        <v>13108.129218242981</v>
      </c>
      <c r="BX89" s="352">
        <v>11256.041928530649</v>
      </c>
      <c r="BY89" s="352">
        <v>11432.523689906418</v>
      </c>
      <c r="BZ89" s="352">
        <v>11451.801455034156</v>
      </c>
      <c r="CA89" s="352">
        <v>12549.87186970123</v>
      </c>
      <c r="CB89" s="352">
        <v>14014.294509665138</v>
      </c>
      <c r="CC89" s="352">
        <v>14527.24271530373</v>
      </c>
      <c r="CD89" s="352">
        <v>14780.364692186155</v>
      </c>
      <c r="CE89" s="352">
        <v>14652.285842827814</v>
      </c>
      <c r="CF89" s="353">
        <v>15101.022029484788</v>
      </c>
    </row>
    <row r="90" spans="1:84" ht="15.5" x14ac:dyDescent="0.35">
      <c r="A90" s="326"/>
      <c r="B90" s="331" t="s">
        <v>262</v>
      </c>
      <c r="C90" s="328"/>
      <c r="D90" s="352">
        <v>0</v>
      </c>
      <c r="E90" s="352">
        <v>0</v>
      </c>
      <c r="F90" s="352">
        <v>0</v>
      </c>
      <c r="G90" s="352">
        <v>0</v>
      </c>
      <c r="H90" s="352">
        <v>0</v>
      </c>
      <c r="I90" s="352">
        <v>0</v>
      </c>
      <c r="J90" s="352">
        <v>0</v>
      </c>
      <c r="K90" s="352">
        <v>0</v>
      </c>
      <c r="L90" s="352">
        <v>0</v>
      </c>
      <c r="M90" s="352">
        <v>0</v>
      </c>
      <c r="N90" s="352">
        <v>0</v>
      </c>
      <c r="O90" s="352">
        <v>0</v>
      </c>
      <c r="P90" s="352">
        <v>0</v>
      </c>
      <c r="Q90" s="352">
        <v>0</v>
      </c>
      <c r="R90" s="352">
        <v>0</v>
      </c>
      <c r="S90" s="352">
        <v>0</v>
      </c>
      <c r="T90" s="352">
        <v>0</v>
      </c>
      <c r="U90" s="352">
        <v>0</v>
      </c>
      <c r="V90" s="352">
        <v>0</v>
      </c>
      <c r="W90" s="352">
        <v>0</v>
      </c>
      <c r="X90" s="352">
        <v>0</v>
      </c>
      <c r="Y90" s="352">
        <v>0</v>
      </c>
      <c r="Z90" s="352">
        <v>0</v>
      </c>
      <c r="AA90" s="352">
        <v>0</v>
      </c>
      <c r="AB90" s="352">
        <v>0</v>
      </c>
      <c r="AC90" s="352">
        <v>233.77239021466715</v>
      </c>
      <c r="AD90" s="352">
        <v>333.40210595954085</v>
      </c>
      <c r="AE90" s="352">
        <v>423.12939408295642</v>
      </c>
      <c r="AF90" s="352">
        <v>497.7024043431544</v>
      </c>
      <c r="AG90" s="352">
        <v>588.59423169163745</v>
      </c>
      <c r="AH90" s="352">
        <v>546.62816607786408</v>
      </c>
      <c r="AI90" s="352">
        <v>563.60285639463314</v>
      </c>
      <c r="AJ90" s="352">
        <v>639.6086358276699</v>
      </c>
      <c r="AK90" s="352">
        <v>748.00377117869891</v>
      </c>
      <c r="AL90" s="352">
        <v>869.17393415138531</v>
      </c>
      <c r="AM90" s="352">
        <v>1046.0802210300444</v>
      </c>
      <c r="AN90" s="352">
        <v>1177.0777609227757</v>
      </c>
      <c r="AO90" s="352">
        <v>1356.5222728254744</v>
      </c>
      <c r="AP90" s="352">
        <v>1494.0565752445043</v>
      </c>
      <c r="AQ90" s="352">
        <v>1649.1429865602047</v>
      </c>
      <c r="AR90" s="352">
        <v>1756.0077780959086</v>
      </c>
      <c r="AS90" s="352">
        <v>1903.8099266398044</v>
      </c>
      <c r="AT90" s="352">
        <v>2116.6120365576212</v>
      </c>
      <c r="AU90" s="352">
        <v>2508.5538664484161</v>
      </c>
      <c r="AV90" s="352">
        <v>3190.7396933834048</v>
      </c>
      <c r="AW90" s="352">
        <v>3585.5418165853803</v>
      </c>
      <c r="AX90" s="352">
        <v>3855.7401715960873</v>
      </c>
      <c r="AY90" s="352">
        <v>4177.8996548846007</v>
      </c>
      <c r="AZ90" s="352">
        <v>4407.1152919883443</v>
      </c>
      <c r="BA90" s="352">
        <v>4644.3055035331336</v>
      </c>
      <c r="BB90" s="352">
        <v>4870.1229819734244</v>
      </c>
      <c r="BC90" s="352">
        <v>5062.1393952466669</v>
      </c>
      <c r="BD90" s="352">
        <v>5245.8961189972533</v>
      </c>
      <c r="BE90" s="352">
        <v>5453.9333504044653</v>
      </c>
      <c r="BF90" s="352">
        <v>5548.1761372119654</v>
      </c>
      <c r="BG90" s="352">
        <v>5769.2349194582221</v>
      </c>
      <c r="BH90" s="352">
        <v>5951.8841221228477</v>
      </c>
      <c r="BI90" s="352">
        <v>6188.4629055828909</v>
      </c>
      <c r="BJ90" s="352">
        <v>6373.2797966582839</v>
      </c>
      <c r="BK90" s="352">
        <v>6665.1782940127605</v>
      </c>
      <c r="BL90" s="352">
        <v>6853.8294372438168</v>
      </c>
      <c r="BM90" s="352">
        <v>7292.8332734939167</v>
      </c>
      <c r="BN90" s="352">
        <v>7328.2351185892212</v>
      </c>
      <c r="BO90" s="352">
        <v>7355.1573691586846</v>
      </c>
      <c r="BP90" s="352">
        <v>7406.8297810311651</v>
      </c>
      <c r="BQ90" s="352">
        <v>7113.7403322633891</v>
      </c>
      <c r="BR90" s="352">
        <v>7109.1462699512058</v>
      </c>
      <c r="BS90" s="352">
        <v>7146.5907336358114</v>
      </c>
      <c r="BT90" s="352">
        <v>6979.0252607454286</v>
      </c>
      <c r="BU90" s="352">
        <v>6929.7607954956293</v>
      </c>
      <c r="BV90" s="352">
        <v>6966.0852179081767</v>
      </c>
      <c r="BW90" s="352">
        <v>7084.7179827031914</v>
      </c>
      <c r="BX90" s="352">
        <v>6069.6734162134589</v>
      </c>
      <c r="BY90" s="352">
        <v>6085.0038017856523</v>
      </c>
      <c r="BZ90" s="352">
        <v>6087.5370226562181</v>
      </c>
      <c r="CA90" s="352">
        <v>6755.5519978217317</v>
      </c>
      <c r="CB90" s="352">
        <v>7660.9003532108645</v>
      </c>
      <c r="CC90" s="352">
        <v>7912.1206096553824</v>
      </c>
      <c r="CD90" s="352">
        <v>7947.0365653171639</v>
      </c>
      <c r="CE90" s="352">
        <v>7992.0297258785276</v>
      </c>
      <c r="CF90" s="353">
        <v>8173.6358924083961</v>
      </c>
    </row>
    <row r="91" spans="1:84" ht="15.5" x14ac:dyDescent="0.35">
      <c r="A91" s="326"/>
      <c r="B91" s="331" t="s">
        <v>272</v>
      </c>
      <c r="C91" s="328"/>
      <c r="D91" s="352">
        <v>0</v>
      </c>
      <c r="E91" s="352">
        <v>0</v>
      </c>
      <c r="F91" s="352">
        <v>0</v>
      </c>
      <c r="G91" s="352">
        <v>0</v>
      </c>
      <c r="H91" s="352">
        <v>0</v>
      </c>
      <c r="I91" s="352">
        <v>0</v>
      </c>
      <c r="J91" s="352">
        <v>0</v>
      </c>
      <c r="K91" s="352">
        <v>0</v>
      </c>
      <c r="L91" s="352">
        <v>0</v>
      </c>
      <c r="M91" s="352">
        <v>0</v>
      </c>
      <c r="N91" s="352">
        <v>0</v>
      </c>
      <c r="O91" s="352">
        <v>0</v>
      </c>
      <c r="P91" s="352">
        <v>0</v>
      </c>
      <c r="Q91" s="352">
        <v>0</v>
      </c>
      <c r="R91" s="352">
        <v>0</v>
      </c>
      <c r="S91" s="352">
        <v>0</v>
      </c>
      <c r="T91" s="352">
        <v>0</v>
      </c>
      <c r="U91" s="352">
        <v>0</v>
      </c>
      <c r="V91" s="352">
        <v>0</v>
      </c>
      <c r="W91" s="352">
        <v>0</v>
      </c>
      <c r="X91" s="352">
        <v>0</v>
      </c>
      <c r="Y91" s="352">
        <v>0</v>
      </c>
      <c r="Z91" s="352">
        <v>0</v>
      </c>
      <c r="AA91" s="352">
        <v>0</v>
      </c>
      <c r="AB91" s="352">
        <v>0</v>
      </c>
      <c r="AC91" s="352">
        <v>0</v>
      </c>
      <c r="AD91" s="352">
        <v>0</v>
      </c>
      <c r="AE91" s="352">
        <v>0</v>
      </c>
      <c r="AF91" s="352">
        <v>0</v>
      </c>
      <c r="AG91" s="352">
        <v>0</v>
      </c>
      <c r="AH91" s="352">
        <v>0</v>
      </c>
      <c r="AI91" s="352">
        <v>0</v>
      </c>
      <c r="AJ91" s="352">
        <v>0</v>
      </c>
      <c r="AK91" s="352">
        <v>0</v>
      </c>
      <c r="AL91" s="352">
        <v>0</v>
      </c>
      <c r="AM91" s="352">
        <v>0</v>
      </c>
      <c r="AN91" s="352">
        <v>0</v>
      </c>
      <c r="AO91" s="352">
        <v>0</v>
      </c>
      <c r="AP91" s="352">
        <v>0</v>
      </c>
      <c r="AQ91" s="352">
        <v>0</v>
      </c>
      <c r="AR91" s="352">
        <v>0</v>
      </c>
      <c r="AS91" s="352">
        <v>0</v>
      </c>
      <c r="AT91" s="352">
        <v>0</v>
      </c>
      <c r="AU91" s="352">
        <v>0</v>
      </c>
      <c r="AV91" s="352">
        <v>1038.2830962425958</v>
      </c>
      <c r="AW91" s="352">
        <v>1418.2976011948895</v>
      </c>
      <c r="AX91" s="352">
        <v>1612.4159137364904</v>
      </c>
      <c r="AY91" s="352">
        <v>1919.2954077171119</v>
      </c>
      <c r="AZ91" s="352">
        <v>2233.1808673608125</v>
      </c>
      <c r="BA91" s="352">
        <v>2529.7874142998248</v>
      </c>
      <c r="BB91" s="352">
        <v>2778.9737615544354</v>
      </c>
      <c r="BC91" s="352">
        <v>3021.7694913968735</v>
      </c>
      <c r="BD91" s="352">
        <v>3278.7180735549882</v>
      </c>
      <c r="BE91" s="352">
        <v>3569.1381742543745</v>
      </c>
      <c r="BF91" s="352">
        <v>3728.4406793566973</v>
      </c>
      <c r="BG91" s="352">
        <v>4005.0565270035181</v>
      </c>
      <c r="BH91" s="352">
        <v>4226.7044277705127</v>
      </c>
      <c r="BI91" s="352">
        <v>4454.8417370760644</v>
      </c>
      <c r="BJ91" s="352">
        <v>4699.6370516370671</v>
      </c>
      <c r="BK91" s="352">
        <v>5037.5793179868297</v>
      </c>
      <c r="BL91" s="352">
        <v>5239.5150178218491</v>
      </c>
      <c r="BM91" s="352">
        <v>5697.4379647298656</v>
      </c>
      <c r="BN91" s="352">
        <v>5887.9520315454702</v>
      </c>
      <c r="BO91" s="352">
        <v>5993.9182464197875</v>
      </c>
      <c r="BP91" s="352">
        <v>6249.550714730548</v>
      </c>
      <c r="BQ91" s="352">
        <v>6331.6647918673689</v>
      </c>
      <c r="BR91" s="352">
        <v>6569.2073881136594</v>
      </c>
      <c r="BS91" s="352">
        <v>6205.0688401336583</v>
      </c>
      <c r="BT91" s="352">
        <v>5700.4872735241579</v>
      </c>
      <c r="BU91" s="352">
        <v>4815.7771208366858</v>
      </c>
      <c r="BV91" s="352">
        <v>4327.1633767295043</v>
      </c>
      <c r="BW91" s="352">
        <v>3970.8797007194466</v>
      </c>
      <c r="BX91" s="352">
        <v>3062.1028060963158</v>
      </c>
      <c r="BY91" s="352">
        <v>2806.0445296513499</v>
      </c>
      <c r="BZ91" s="352">
        <v>2510.7773730669292</v>
      </c>
      <c r="CA91" s="352">
        <v>2417.8589172214324</v>
      </c>
      <c r="CB91" s="352">
        <v>2331.0710789189175</v>
      </c>
      <c r="CC91" s="352">
        <v>2112.1369990318149</v>
      </c>
      <c r="CD91" s="352">
        <v>1897.9123398739634</v>
      </c>
      <c r="CE91" s="352">
        <v>1696.4966587071744</v>
      </c>
      <c r="CF91" s="353">
        <v>1443.5162779813334</v>
      </c>
    </row>
    <row r="92" spans="1:84" ht="15.5" x14ac:dyDescent="0.35">
      <c r="A92" s="326"/>
      <c r="B92" s="331" t="s">
        <v>296</v>
      </c>
      <c r="C92" s="328"/>
      <c r="D92" s="352">
        <v>0</v>
      </c>
      <c r="E92" s="352">
        <v>0</v>
      </c>
      <c r="F92" s="352">
        <v>0</v>
      </c>
      <c r="G92" s="352">
        <v>0</v>
      </c>
      <c r="H92" s="352">
        <v>0</v>
      </c>
      <c r="I92" s="352">
        <v>0</v>
      </c>
      <c r="J92" s="352">
        <v>0</v>
      </c>
      <c r="K92" s="352">
        <v>0</v>
      </c>
      <c r="L92" s="352">
        <v>0</v>
      </c>
      <c r="M92" s="352">
        <v>0</v>
      </c>
      <c r="N92" s="352">
        <v>0</v>
      </c>
      <c r="O92" s="352">
        <v>0</v>
      </c>
      <c r="P92" s="352">
        <v>0</v>
      </c>
      <c r="Q92" s="352">
        <v>0</v>
      </c>
      <c r="R92" s="352">
        <v>0</v>
      </c>
      <c r="S92" s="352">
        <v>0</v>
      </c>
      <c r="T92" s="352">
        <v>0</v>
      </c>
      <c r="U92" s="352">
        <v>0</v>
      </c>
      <c r="V92" s="352">
        <v>0</v>
      </c>
      <c r="W92" s="352">
        <v>0</v>
      </c>
      <c r="X92" s="352">
        <v>0</v>
      </c>
      <c r="Y92" s="352">
        <v>0</v>
      </c>
      <c r="Z92" s="352">
        <v>0</v>
      </c>
      <c r="AA92" s="352">
        <v>0</v>
      </c>
      <c r="AB92" s="352">
        <v>0</v>
      </c>
      <c r="AC92" s="352">
        <v>0</v>
      </c>
      <c r="AD92" s="352">
        <v>0</v>
      </c>
      <c r="AE92" s="352">
        <v>0</v>
      </c>
      <c r="AF92" s="352">
        <v>0</v>
      </c>
      <c r="AG92" s="352">
        <v>0</v>
      </c>
      <c r="AH92" s="352">
        <v>0</v>
      </c>
      <c r="AI92" s="352">
        <v>12.758401323430567</v>
      </c>
      <c r="AJ92" s="352">
        <v>63.32305143205754</v>
      </c>
      <c r="AK92" s="352">
        <v>114.43106740918877</v>
      </c>
      <c r="AL92" s="352">
        <v>175.82514820262105</v>
      </c>
      <c r="AM92" s="352">
        <v>243.58870681713714</v>
      </c>
      <c r="AN92" s="352">
        <v>298.37923695581179</v>
      </c>
      <c r="AO92" s="352">
        <v>370.15309141509641</v>
      </c>
      <c r="AP92" s="352">
        <v>468.74623389482196</v>
      </c>
      <c r="AQ92" s="352">
        <v>544.0345980142904</v>
      </c>
      <c r="AR92" s="352">
        <v>606.84545401177468</v>
      </c>
      <c r="AS92" s="352">
        <v>668.23567644156014</v>
      </c>
      <c r="AT92" s="352">
        <v>733.59097321541378</v>
      </c>
      <c r="AU92" s="352">
        <v>849.63400595433109</v>
      </c>
      <c r="AV92" s="352">
        <v>53.182702397711736</v>
      </c>
      <c r="AW92" s="352">
        <v>0</v>
      </c>
      <c r="AX92" s="352">
        <v>0</v>
      </c>
      <c r="AY92" s="352">
        <v>0</v>
      </c>
      <c r="AZ92" s="352">
        <v>0</v>
      </c>
      <c r="BA92" s="352">
        <v>0</v>
      </c>
      <c r="BB92" s="352">
        <v>0</v>
      </c>
      <c r="BC92" s="352">
        <v>0</v>
      </c>
      <c r="BD92" s="352">
        <v>0</v>
      </c>
      <c r="BE92" s="352">
        <v>0</v>
      </c>
      <c r="BF92" s="352">
        <v>0</v>
      </c>
      <c r="BG92" s="352">
        <v>0</v>
      </c>
      <c r="BH92" s="352">
        <v>0</v>
      </c>
      <c r="BI92" s="352">
        <v>0</v>
      </c>
      <c r="BJ92" s="352">
        <v>0</v>
      </c>
      <c r="BK92" s="352">
        <v>0</v>
      </c>
      <c r="BL92" s="352">
        <v>0</v>
      </c>
      <c r="BM92" s="352">
        <v>0</v>
      </c>
      <c r="BN92" s="352">
        <v>0</v>
      </c>
      <c r="BO92" s="352">
        <v>0</v>
      </c>
      <c r="BP92" s="352">
        <v>0</v>
      </c>
      <c r="BQ92" s="352">
        <v>0</v>
      </c>
      <c r="BR92" s="352">
        <v>0</v>
      </c>
      <c r="BS92" s="352">
        <v>0</v>
      </c>
      <c r="BT92" s="352">
        <v>0</v>
      </c>
      <c r="BU92" s="352">
        <v>0</v>
      </c>
      <c r="BV92" s="352">
        <v>0</v>
      </c>
      <c r="BW92" s="352">
        <v>0</v>
      </c>
      <c r="BX92" s="352">
        <v>0</v>
      </c>
      <c r="BY92" s="352">
        <v>0</v>
      </c>
      <c r="BZ92" s="352">
        <v>0</v>
      </c>
      <c r="CA92" s="352">
        <v>0</v>
      </c>
      <c r="CB92" s="352">
        <v>0</v>
      </c>
      <c r="CC92" s="352">
        <v>0</v>
      </c>
      <c r="CD92" s="352">
        <v>0</v>
      </c>
      <c r="CE92" s="352">
        <v>0</v>
      </c>
      <c r="CF92" s="353">
        <v>0</v>
      </c>
    </row>
    <row r="93" spans="1:84" ht="15.5" x14ac:dyDescent="0.35">
      <c r="A93" s="336"/>
      <c r="B93" s="331" t="s">
        <v>303</v>
      </c>
      <c r="C93" s="337"/>
      <c r="D93" s="352">
        <v>0</v>
      </c>
      <c r="E93" s="352">
        <v>0</v>
      </c>
      <c r="F93" s="352">
        <v>0</v>
      </c>
      <c r="G93" s="352">
        <v>0</v>
      </c>
      <c r="H93" s="352">
        <v>0</v>
      </c>
      <c r="I93" s="352">
        <v>0</v>
      </c>
      <c r="J93" s="352">
        <v>0</v>
      </c>
      <c r="K93" s="352">
        <v>0</v>
      </c>
      <c r="L93" s="352">
        <v>0</v>
      </c>
      <c r="M93" s="352">
        <v>0</v>
      </c>
      <c r="N93" s="352">
        <v>0</v>
      </c>
      <c r="O93" s="352">
        <v>0</v>
      </c>
      <c r="P93" s="352">
        <v>0</v>
      </c>
      <c r="Q93" s="352">
        <v>0</v>
      </c>
      <c r="R93" s="352">
        <v>0</v>
      </c>
      <c r="S93" s="352">
        <v>0</v>
      </c>
      <c r="T93" s="352">
        <v>0</v>
      </c>
      <c r="U93" s="352">
        <v>0</v>
      </c>
      <c r="V93" s="352">
        <v>0</v>
      </c>
      <c r="W93" s="352">
        <v>0</v>
      </c>
      <c r="X93" s="352">
        <v>0</v>
      </c>
      <c r="Y93" s="352">
        <v>0</v>
      </c>
      <c r="Z93" s="352">
        <v>0</v>
      </c>
      <c r="AA93" s="352">
        <v>0</v>
      </c>
      <c r="AB93" s="352">
        <v>0</v>
      </c>
      <c r="AC93" s="352">
        <v>0</v>
      </c>
      <c r="AD93" s="352">
        <v>0</v>
      </c>
      <c r="AE93" s="352">
        <v>0</v>
      </c>
      <c r="AF93" s="352">
        <v>0</v>
      </c>
      <c r="AG93" s="352">
        <v>0</v>
      </c>
      <c r="AH93" s="352">
        <v>0</v>
      </c>
      <c r="AI93" s="352">
        <v>0</v>
      </c>
      <c r="AJ93" s="352">
        <v>0</v>
      </c>
      <c r="AK93" s="352">
        <v>0</v>
      </c>
      <c r="AL93" s="352">
        <v>0</v>
      </c>
      <c r="AM93" s="352">
        <v>0</v>
      </c>
      <c r="AN93" s="352">
        <v>0</v>
      </c>
      <c r="AO93" s="352">
        <v>0</v>
      </c>
      <c r="AP93" s="352">
        <v>0</v>
      </c>
      <c r="AQ93" s="352">
        <v>0</v>
      </c>
      <c r="AR93" s="352">
        <v>0</v>
      </c>
      <c r="AS93" s="352">
        <v>0</v>
      </c>
      <c r="AT93" s="352">
        <v>0</v>
      </c>
      <c r="AU93" s="352">
        <v>0</v>
      </c>
      <c r="AV93" s="352">
        <v>0</v>
      </c>
      <c r="AW93" s="352">
        <v>0</v>
      </c>
      <c r="AX93" s="352">
        <v>0</v>
      </c>
      <c r="AY93" s="352">
        <v>0</v>
      </c>
      <c r="AZ93" s="352">
        <v>0</v>
      </c>
      <c r="BA93" s="352">
        <v>0</v>
      </c>
      <c r="BB93" s="352">
        <v>0</v>
      </c>
      <c r="BC93" s="352">
        <v>0</v>
      </c>
      <c r="BD93" s="352">
        <v>0</v>
      </c>
      <c r="BE93" s="352">
        <v>0</v>
      </c>
      <c r="BF93" s="352">
        <v>0</v>
      </c>
      <c r="BG93" s="352">
        <v>0</v>
      </c>
      <c r="BH93" s="352">
        <v>0</v>
      </c>
      <c r="BI93" s="352">
        <v>0</v>
      </c>
      <c r="BJ93" s="352">
        <v>0</v>
      </c>
      <c r="BK93" s="352">
        <v>0</v>
      </c>
      <c r="BL93" s="352">
        <v>0</v>
      </c>
      <c r="BM93" s="352">
        <v>0</v>
      </c>
      <c r="BN93" s="352">
        <v>0</v>
      </c>
      <c r="BO93" s="352">
        <v>0</v>
      </c>
      <c r="BP93" s="352">
        <v>0</v>
      </c>
      <c r="BQ93" s="352">
        <v>19.730834909174121</v>
      </c>
      <c r="BR93" s="352">
        <v>168.33762235654399</v>
      </c>
      <c r="BS93" s="352">
        <v>162.96222844471316</v>
      </c>
      <c r="BT93" s="352">
        <v>545.73765504356618</v>
      </c>
      <c r="BU93" s="352">
        <v>1140.7270847931818</v>
      </c>
      <c r="BV93" s="352">
        <v>1371.7532284036167</v>
      </c>
      <c r="BW93" s="352">
        <v>2052.5315348203439</v>
      </c>
      <c r="BX93" s="352">
        <v>2124.2657062208737</v>
      </c>
      <c r="BY93" s="352">
        <v>2541.4753584694167</v>
      </c>
      <c r="BZ93" s="352">
        <v>2853.4870593110081</v>
      </c>
      <c r="CA93" s="352">
        <v>3376.4609546580655</v>
      </c>
      <c r="CB93" s="352">
        <v>4022.3230775353563</v>
      </c>
      <c r="CC93" s="352">
        <v>4502.985106616532</v>
      </c>
      <c r="CD93" s="352">
        <v>4935.4157869950286</v>
      </c>
      <c r="CE93" s="352">
        <v>4963.7594582421125</v>
      </c>
      <c r="CF93" s="353">
        <v>5483.8698590950598</v>
      </c>
    </row>
    <row r="94" spans="1:84" ht="27" customHeight="1" x14ac:dyDescent="0.35">
      <c r="A94" s="326"/>
      <c r="B94" s="327" t="s">
        <v>472</v>
      </c>
      <c r="C94" s="328"/>
      <c r="D94" s="352">
        <v>0</v>
      </c>
      <c r="E94" s="352">
        <v>0</v>
      </c>
      <c r="F94" s="352">
        <v>0</v>
      </c>
      <c r="G94" s="352">
        <v>0</v>
      </c>
      <c r="H94" s="352">
        <v>0</v>
      </c>
      <c r="I94" s="352">
        <v>0</v>
      </c>
      <c r="J94" s="352">
        <v>0</v>
      </c>
      <c r="K94" s="352">
        <v>0</v>
      </c>
      <c r="L94" s="352">
        <v>0</v>
      </c>
      <c r="M94" s="352">
        <v>0</v>
      </c>
      <c r="N94" s="352">
        <v>0</v>
      </c>
      <c r="O94" s="352">
        <v>0</v>
      </c>
      <c r="P94" s="352">
        <v>0</v>
      </c>
      <c r="Q94" s="352">
        <v>0</v>
      </c>
      <c r="R94" s="352">
        <v>0</v>
      </c>
      <c r="S94" s="352">
        <v>0</v>
      </c>
      <c r="T94" s="352">
        <v>0</v>
      </c>
      <c r="U94" s="352">
        <v>0</v>
      </c>
      <c r="V94" s="352">
        <v>0</v>
      </c>
      <c r="W94" s="352">
        <v>0</v>
      </c>
      <c r="X94" s="352">
        <v>0</v>
      </c>
      <c r="Y94" s="352">
        <v>0</v>
      </c>
      <c r="Z94" s="352">
        <v>0</v>
      </c>
      <c r="AA94" s="352">
        <v>0</v>
      </c>
      <c r="AB94" s="352">
        <v>0</v>
      </c>
      <c r="AC94" s="352">
        <v>0</v>
      </c>
      <c r="AD94" s="352">
        <v>0</v>
      </c>
      <c r="AE94" s="352">
        <v>0</v>
      </c>
      <c r="AF94" s="352">
        <v>0</v>
      </c>
      <c r="AG94" s="352">
        <v>0</v>
      </c>
      <c r="AH94" s="352">
        <v>446.95160215548515</v>
      </c>
      <c r="AI94" s="352">
        <v>452.77830309286657</v>
      </c>
      <c r="AJ94" s="352">
        <v>439.77605227930115</v>
      </c>
      <c r="AK94" s="352">
        <v>472.49357206606368</v>
      </c>
      <c r="AL94" s="352">
        <v>515.04151985707858</v>
      </c>
      <c r="AM94" s="352">
        <v>588.3569833003138</v>
      </c>
      <c r="AN94" s="352">
        <v>697.66382033292757</v>
      </c>
      <c r="AO94" s="352">
        <v>822.39724086903891</v>
      </c>
      <c r="AP94" s="352">
        <v>1015.5111576783512</v>
      </c>
      <c r="AQ94" s="352">
        <v>1188.7757225122805</v>
      </c>
      <c r="AR94" s="352">
        <v>1360.9544136981201</v>
      </c>
      <c r="AS94" s="352">
        <v>1550.4258850262252</v>
      </c>
      <c r="AT94" s="352">
        <v>1779.2394726303123</v>
      </c>
      <c r="AU94" s="352">
        <v>2140.5903876266939</v>
      </c>
      <c r="AV94" s="352">
        <v>2359.394887258868</v>
      </c>
      <c r="AW94" s="352">
        <v>2550.3758318464747</v>
      </c>
      <c r="AX94" s="352">
        <v>2662.9206260746041</v>
      </c>
      <c r="AY94" s="352">
        <v>294.96970526577633</v>
      </c>
      <c r="AZ94" s="352">
        <v>192.85463932859119</v>
      </c>
      <c r="BA94" s="352">
        <v>251.22624013250604</v>
      </c>
      <c r="BB94" s="352">
        <v>262.01082325953479</v>
      </c>
      <c r="BC94" s="352">
        <v>258.67500576146887</v>
      </c>
      <c r="BD94" s="352">
        <v>289.44799688227317</v>
      </c>
      <c r="BE94" s="352">
        <v>288.86756039774394</v>
      </c>
      <c r="BF94" s="352">
        <v>277.60902772835152</v>
      </c>
      <c r="BG94" s="352">
        <v>283.53995481505507</v>
      </c>
      <c r="BH94" s="352">
        <v>201.3612895818402</v>
      </c>
      <c r="BI94" s="352">
        <v>202.2699548243354</v>
      </c>
      <c r="BJ94" s="352">
        <v>207.60833087753667</v>
      </c>
      <c r="BK94" s="352">
        <v>301.06503401374141</v>
      </c>
      <c r="BL94" s="352">
        <v>254.09444660672307</v>
      </c>
      <c r="BM94" s="352">
        <v>261.70403593721244</v>
      </c>
      <c r="BN94" s="352">
        <v>238.28419866305165</v>
      </c>
      <c r="BO94" s="352">
        <v>233.24466647484368</v>
      </c>
      <c r="BP94" s="352">
        <v>215.709235999464</v>
      </c>
      <c r="BQ94" s="352">
        <v>192.00793657986651</v>
      </c>
      <c r="BR94" s="352">
        <v>181.35378039413692</v>
      </c>
      <c r="BS94" s="352">
        <v>166.89472613123505</v>
      </c>
      <c r="BT94" s="352">
        <v>153.14009366120473</v>
      </c>
      <c r="BU94" s="352">
        <v>131.5716652349619</v>
      </c>
      <c r="BV94" s="352">
        <v>117.77420401896073</v>
      </c>
      <c r="BW94" s="352">
        <v>106.40718013481808</v>
      </c>
      <c r="BX94" s="352">
        <v>81.753677053369984</v>
      </c>
      <c r="BY94" s="352">
        <v>71.384079609877119</v>
      </c>
      <c r="BZ94" s="352">
        <v>62.59121457034361</v>
      </c>
      <c r="CA94" s="352">
        <v>56.383244796782407</v>
      </c>
      <c r="CB94" s="352">
        <v>52.739806360721452</v>
      </c>
      <c r="CC94" s="352">
        <v>46.052775437574205</v>
      </c>
      <c r="CD94" s="352">
        <v>39.009080329029125</v>
      </c>
      <c r="CE94" s="352">
        <v>31.97829698607563</v>
      </c>
      <c r="CF94" s="353">
        <v>24.882143285123526</v>
      </c>
    </row>
    <row r="95" spans="1:84" ht="15.5" x14ac:dyDescent="0.35">
      <c r="A95" s="336"/>
      <c r="B95" s="331" t="s">
        <v>289</v>
      </c>
      <c r="C95" s="328"/>
      <c r="D95" s="352">
        <v>0</v>
      </c>
      <c r="E95" s="352">
        <v>0</v>
      </c>
      <c r="F95" s="352">
        <v>0</v>
      </c>
      <c r="G95" s="352">
        <v>0</v>
      </c>
      <c r="H95" s="352">
        <v>0</v>
      </c>
      <c r="I95" s="352">
        <v>0</v>
      </c>
      <c r="J95" s="352">
        <v>0</v>
      </c>
      <c r="K95" s="352">
        <v>0</v>
      </c>
      <c r="L95" s="352">
        <v>0</v>
      </c>
      <c r="M95" s="352">
        <v>0</v>
      </c>
      <c r="N95" s="352">
        <v>0</v>
      </c>
      <c r="O95" s="352">
        <v>0</v>
      </c>
      <c r="P95" s="352">
        <v>0</v>
      </c>
      <c r="Q95" s="352">
        <v>0</v>
      </c>
      <c r="R95" s="352">
        <v>0</v>
      </c>
      <c r="S95" s="352">
        <v>0</v>
      </c>
      <c r="T95" s="352">
        <v>0</v>
      </c>
      <c r="U95" s="352">
        <v>0</v>
      </c>
      <c r="V95" s="352">
        <v>0</v>
      </c>
      <c r="W95" s="352">
        <v>0</v>
      </c>
      <c r="X95" s="352">
        <v>0</v>
      </c>
      <c r="Y95" s="352">
        <v>0</v>
      </c>
      <c r="Z95" s="352">
        <v>0</v>
      </c>
      <c r="AA95" s="352">
        <v>0</v>
      </c>
      <c r="AB95" s="352">
        <v>0</v>
      </c>
      <c r="AC95" s="352">
        <v>0</v>
      </c>
      <c r="AD95" s="352">
        <v>0</v>
      </c>
      <c r="AE95" s="352">
        <v>0</v>
      </c>
      <c r="AF95" s="352">
        <v>0</v>
      </c>
      <c r="AG95" s="352">
        <v>0</v>
      </c>
      <c r="AH95" s="352">
        <v>400.09518238920651</v>
      </c>
      <c r="AI95" s="352">
        <v>404.79575119260852</v>
      </c>
      <c r="AJ95" s="352">
        <v>388.30122209280006</v>
      </c>
      <c r="AK95" s="352">
        <v>416.43419148406508</v>
      </c>
      <c r="AL95" s="352">
        <v>456.90957796571638</v>
      </c>
      <c r="AM95" s="352">
        <v>523.38297386310171</v>
      </c>
      <c r="AN95" s="352">
        <v>614.44864100143491</v>
      </c>
      <c r="AO95" s="352">
        <v>735.24253111258247</v>
      </c>
      <c r="AP95" s="352">
        <v>923.05416939862505</v>
      </c>
      <c r="AQ95" s="352">
        <v>1091.1025589629564</v>
      </c>
      <c r="AR95" s="352">
        <v>1255.7259338268366</v>
      </c>
      <c r="AS95" s="352">
        <v>1437.9198765460606</v>
      </c>
      <c r="AT95" s="352">
        <v>1647.3868655735255</v>
      </c>
      <c r="AU95" s="352">
        <v>1972.8231232835219</v>
      </c>
      <c r="AV95" s="352">
        <v>2165.449409936848</v>
      </c>
      <c r="AW95" s="352">
        <v>2337.8365310557629</v>
      </c>
      <c r="AX95" s="352">
        <v>2449.6383501480082</v>
      </c>
      <c r="AY95" s="352">
        <v>83.452542738508612</v>
      </c>
      <c r="AZ95" s="352">
        <v>0</v>
      </c>
      <c r="BA95" s="352">
        <v>0</v>
      </c>
      <c r="BB95" s="352">
        <v>0</v>
      </c>
      <c r="BC95" s="352">
        <v>0</v>
      </c>
      <c r="BD95" s="352">
        <v>0</v>
      </c>
      <c r="BE95" s="352">
        <v>0</v>
      </c>
      <c r="BF95" s="352">
        <v>0</v>
      </c>
      <c r="BG95" s="352">
        <v>0</v>
      </c>
      <c r="BH95" s="352">
        <v>0</v>
      </c>
      <c r="BI95" s="352">
        <v>0</v>
      </c>
      <c r="BJ95" s="352">
        <v>0</v>
      </c>
      <c r="BK95" s="352">
        <v>0</v>
      </c>
      <c r="BL95" s="352">
        <v>0</v>
      </c>
      <c r="BM95" s="352">
        <v>0</v>
      </c>
      <c r="BN95" s="352">
        <v>0</v>
      </c>
      <c r="BO95" s="352">
        <v>0</v>
      </c>
      <c r="BP95" s="352">
        <v>0</v>
      </c>
      <c r="BQ95" s="352">
        <v>0</v>
      </c>
      <c r="BR95" s="352">
        <v>0</v>
      </c>
      <c r="BS95" s="352">
        <v>0</v>
      </c>
      <c r="BT95" s="352">
        <v>0</v>
      </c>
      <c r="BU95" s="352">
        <v>0</v>
      </c>
      <c r="BV95" s="352">
        <v>0</v>
      </c>
      <c r="BW95" s="352">
        <v>0</v>
      </c>
      <c r="BX95" s="352">
        <v>0</v>
      </c>
      <c r="BY95" s="352">
        <v>0</v>
      </c>
      <c r="BZ95" s="352">
        <v>0</v>
      </c>
      <c r="CA95" s="352">
        <v>0</v>
      </c>
      <c r="CB95" s="352">
        <v>0</v>
      </c>
      <c r="CC95" s="352">
        <v>0</v>
      </c>
      <c r="CD95" s="352">
        <v>0</v>
      </c>
      <c r="CE95" s="352">
        <v>0</v>
      </c>
      <c r="CF95" s="353">
        <v>0</v>
      </c>
    </row>
    <row r="96" spans="1:84" ht="15.5" x14ac:dyDescent="0.35">
      <c r="A96" s="336"/>
      <c r="B96" s="331" t="s">
        <v>307</v>
      </c>
      <c r="C96" s="328"/>
      <c r="D96" s="352">
        <v>0</v>
      </c>
      <c r="E96" s="352">
        <v>0</v>
      </c>
      <c r="F96" s="352">
        <v>0</v>
      </c>
      <c r="G96" s="352">
        <v>0</v>
      </c>
      <c r="H96" s="352">
        <v>0</v>
      </c>
      <c r="I96" s="352">
        <v>0</v>
      </c>
      <c r="J96" s="352">
        <v>0</v>
      </c>
      <c r="K96" s="352">
        <v>0</v>
      </c>
      <c r="L96" s="352">
        <v>0</v>
      </c>
      <c r="M96" s="352">
        <v>0</v>
      </c>
      <c r="N96" s="352">
        <v>0</v>
      </c>
      <c r="O96" s="352">
        <v>0</v>
      </c>
      <c r="P96" s="352">
        <v>0</v>
      </c>
      <c r="Q96" s="352">
        <v>0</v>
      </c>
      <c r="R96" s="352">
        <v>0</v>
      </c>
      <c r="S96" s="352">
        <v>0</v>
      </c>
      <c r="T96" s="352">
        <v>0</v>
      </c>
      <c r="U96" s="352">
        <v>0</v>
      </c>
      <c r="V96" s="352">
        <v>0</v>
      </c>
      <c r="W96" s="352">
        <v>0</v>
      </c>
      <c r="X96" s="352">
        <v>0</v>
      </c>
      <c r="Y96" s="352">
        <v>0</v>
      </c>
      <c r="Z96" s="352">
        <v>0</v>
      </c>
      <c r="AA96" s="352">
        <v>0</v>
      </c>
      <c r="AB96" s="352">
        <v>0</v>
      </c>
      <c r="AC96" s="352">
        <v>0</v>
      </c>
      <c r="AD96" s="352">
        <v>0</v>
      </c>
      <c r="AE96" s="352">
        <v>0</v>
      </c>
      <c r="AF96" s="352">
        <v>0</v>
      </c>
      <c r="AG96" s="352">
        <v>0</v>
      </c>
      <c r="AH96" s="352">
        <v>23.44066012480376</v>
      </c>
      <c r="AI96" s="352">
        <v>28.126200023121338</v>
      </c>
      <c r="AJ96" s="352">
        <v>36.020755888785196</v>
      </c>
      <c r="AK96" s="352">
        <v>44.159417474533029</v>
      </c>
      <c r="AL96" s="352">
        <v>51.407919398797908</v>
      </c>
      <c r="AM96" s="352">
        <v>60.206905136324693</v>
      </c>
      <c r="AN96" s="352">
        <v>75.708496931692849</v>
      </c>
      <c r="AO96" s="352">
        <v>83.502348639461474</v>
      </c>
      <c r="AP96" s="352">
        <v>91.117540404747089</v>
      </c>
      <c r="AQ96" s="352">
        <v>95.039839122977</v>
      </c>
      <c r="AR96" s="352">
        <v>101.75966337277364</v>
      </c>
      <c r="AS96" s="352">
        <v>108.04419876389949</v>
      </c>
      <c r="AT96" s="352">
        <v>127.66519217026703</v>
      </c>
      <c r="AU96" s="352">
        <v>164.27683798157454</v>
      </c>
      <c r="AV96" s="352">
        <v>189.91687560085816</v>
      </c>
      <c r="AW96" s="352">
        <v>207.38776250839959</v>
      </c>
      <c r="AX96" s="352">
        <v>210.89240535969799</v>
      </c>
      <c r="AY96" s="352">
        <v>211.43584873018943</v>
      </c>
      <c r="AZ96" s="352">
        <v>192.85463932859119</v>
      </c>
      <c r="BA96" s="352">
        <v>251.22624013250604</v>
      </c>
      <c r="BB96" s="352">
        <v>262.01082325953479</v>
      </c>
      <c r="BC96" s="352">
        <v>258.67500576146887</v>
      </c>
      <c r="BD96" s="352">
        <v>289.44799688227317</v>
      </c>
      <c r="BE96" s="352">
        <v>288.86756039774394</v>
      </c>
      <c r="BF96" s="352">
        <v>277.60902772835152</v>
      </c>
      <c r="BG96" s="352">
        <v>283.53995481505507</v>
      </c>
      <c r="BH96" s="352">
        <v>201.3612895818402</v>
      </c>
      <c r="BI96" s="352">
        <v>202.2699548243354</v>
      </c>
      <c r="BJ96" s="352">
        <v>207.60833087753667</v>
      </c>
      <c r="BK96" s="352">
        <v>301.06503401374141</v>
      </c>
      <c r="BL96" s="352">
        <v>254.09444660672307</v>
      </c>
      <c r="BM96" s="352">
        <v>261.70403593721244</v>
      </c>
      <c r="BN96" s="352">
        <v>238.28419866305165</v>
      </c>
      <c r="BO96" s="352">
        <v>233.24466647484368</v>
      </c>
      <c r="BP96" s="352">
        <v>215.709235999464</v>
      </c>
      <c r="BQ96" s="352">
        <v>192.00793657986651</v>
      </c>
      <c r="BR96" s="352">
        <v>181.35378039413692</v>
      </c>
      <c r="BS96" s="352">
        <v>166.89472613123505</v>
      </c>
      <c r="BT96" s="352">
        <v>153.14009366120473</v>
      </c>
      <c r="BU96" s="352">
        <v>131.5716652349619</v>
      </c>
      <c r="BV96" s="352">
        <v>117.77420401896073</v>
      </c>
      <c r="BW96" s="352">
        <v>106.40718013481808</v>
      </c>
      <c r="BX96" s="352">
        <v>81.753677053369984</v>
      </c>
      <c r="BY96" s="352">
        <v>71.384079609877119</v>
      </c>
      <c r="BZ96" s="352">
        <v>62.59121457034361</v>
      </c>
      <c r="CA96" s="352">
        <v>56.383244796782407</v>
      </c>
      <c r="CB96" s="352">
        <v>52.739806360721452</v>
      </c>
      <c r="CC96" s="352">
        <v>46.052775437574205</v>
      </c>
      <c r="CD96" s="352">
        <v>39.009080329029125</v>
      </c>
      <c r="CE96" s="352">
        <v>31.97829698607563</v>
      </c>
      <c r="CF96" s="353">
        <v>24.882143285123526</v>
      </c>
    </row>
    <row r="97" spans="1:84" ht="15.5" x14ac:dyDescent="0.35">
      <c r="A97" s="336"/>
      <c r="B97" s="331" t="s">
        <v>308</v>
      </c>
      <c r="C97" s="328"/>
      <c r="D97" s="352">
        <v>0</v>
      </c>
      <c r="E97" s="352">
        <v>0</v>
      </c>
      <c r="F97" s="352">
        <v>0</v>
      </c>
      <c r="G97" s="352">
        <v>0</v>
      </c>
      <c r="H97" s="352">
        <v>0</v>
      </c>
      <c r="I97" s="352">
        <v>0</v>
      </c>
      <c r="J97" s="352">
        <v>0</v>
      </c>
      <c r="K97" s="352">
        <v>0</v>
      </c>
      <c r="L97" s="352">
        <v>0</v>
      </c>
      <c r="M97" s="352">
        <v>0</v>
      </c>
      <c r="N97" s="352">
        <v>0</v>
      </c>
      <c r="O97" s="352">
        <v>0</v>
      </c>
      <c r="P97" s="352">
        <v>0</v>
      </c>
      <c r="Q97" s="352">
        <v>0</v>
      </c>
      <c r="R97" s="352">
        <v>0</v>
      </c>
      <c r="S97" s="352">
        <v>0</v>
      </c>
      <c r="T97" s="352">
        <v>0</v>
      </c>
      <c r="U97" s="352">
        <v>0</v>
      </c>
      <c r="V97" s="352">
        <v>0</v>
      </c>
      <c r="W97" s="352">
        <v>0</v>
      </c>
      <c r="X97" s="352">
        <v>0</v>
      </c>
      <c r="Y97" s="352">
        <v>0</v>
      </c>
      <c r="Z97" s="352">
        <v>0</v>
      </c>
      <c r="AA97" s="352">
        <v>0</v>
      </c>
      <c r="AB97" s="352">
        <v>0</v>
      </c>
      <c r="AC97" s="352">
        <v>0</v>
      </c>
      <c r="AD97" s="352">
        <v>0</v>
      </c>
      <c r="AE97" s="352">
        <v>0</v>
      </c>
      <c r="AF97" s="352">
        <v>0</v>
      </c>
      <c r="AG97" s="352">
        <v>0</v>
      </c>
      <c r="AH97" s="352">
        <v>23.415759641474821</v>
      </c>
      <c r="AI97" s="352">
        <v>19.856351877136717</v>
      </c>
      <c r="AJ97" s="352">
        <v>15.454074297715948</v>
      </c>
      <c r="AK97" s="352">
        <v>11.899963107465595</v>
      </c>
      <c r="AL97" s="352">
        <v>6.7240224925643464</v>
      </c>
      <c r="AM97" s="352">
        <v>4.7671043008873211</v>
      </c>
      <c r="AN97" s="352">
        <v>7.5066823997996979</v>
      </c>
      <c r="AO97" s="352">
        <v>3.6523611169950838</v>
      </c>
      <c r="AP97" s="352">
        <v>1.3394478749788865</v>
      </c>
      <c r="AQ97" s="352">
        <v>2.6333244263472588</v>
      </c>
      <c r="AR97" s="352">
        <v>3.4688164985096335</v>
      </c>
      <c r="AS97" s="352">
        <v>4.461809716264904</v>
      </c>
      <c r="AT97" s="352">
        <v>4.1874148865197762</v>
      </c>
      <c r="AU97" s="352">
        <v>3.4904263615972986</v>
      </c>
      <c r="AV97" s="352">
        <v>4.0286017211617846</v>
      </c>
      <c r="AW97" s="352">
        <v>5.1515382823124689</v>
      </c>
      <c r="AX97" s="352">
        <v>2.3898705668977929</v>
      </c>
      <c r="AY97" s="352">
        <v>8.1313797078322009E-2</v>
      </c>
      <c r="AZ97" s="352">
        <v>0</v>
      </c>
      <c r="BA97" s="352">
        <v>0</v>
      </c>
      <c r="BB97" s="352">
        <v>0</v>
      </c>
      <c r="BC97" s="352">
        <v>0</v>
      </c>
      <c r="BD97" s="352">
        <v>0</v>
      </c>
      <c r="BE97" s="352">
        <v>0</v>
      </c>
      <c r="BF97" s="352">
        <v>0</v>
      </c>
      <c r="BG97" s="352">
        <v>0</v>
      </c>
      <c r="BH97" s="352">
        <v>0</v>
      </c>
      <c r="BI97" s="352">
        <v>0</v>
      </c>
      <c r="BJ97" s="352">
        <v>0</v>
      </c>
      <c r="BK97" s="352">
        <v>0</v>
      </c>
      <c r="BL97" s="352">
        <v>0</v>
      </c>
      <c r="BM97" s="352">
        <v>0</v>
      </c>
      <c r="BN97" s="352">
        <v>0</v>
      </c>
      <c r="BO97" s="352">
        <v>0</v>
      </c>
      <c r="BP97" s="352">
        <v>0</v>
      </c>
      <c r="BQ97" s="352">
        <v>0</v>
      </c>
      <c r="BR97" s="352">
        <v>0</v>
      </c>
      <c r="BS97" s="352">
        <v>0</v>
      </c>
      <c r="BT97" s="352">
        <v>0</v>
      </c>
      <c r="BU97" s="352">
        <v>0</v>
      </c>
      <c r="BV97" s="352">
        <v>0</v>
      </c>
      <c r="BW97" s="352">
        <v>0</v>
      </c>
      <c r="BX97" s="352">
        <v>0</v>
      </c>
      <c r="BY97" s="352">
        <v>0</v>
      </c>
      <c r="BZ97" s="352">
        <v>0</v>
      </c>
      <c r="CA97" s="352">
        <v>0</v>
      </c>
      <c r="CB97" s="352">
        <v>0</v>
      </c>
      <c r="CC97" s="352">
        <v>0</v>
      </c>
      <c r="CD97" s="352">
        <v>0</v>
      </c>
      <c r="CE97" s="352">
        <v>0</v>
      </c>
      <c r="CF97" s="353">
        <v>0</v>
      </c>
    </row>
    <row r="98" spans="1:84" ht="27" customHeight="1" x14ac:dyDescent="0.35">
      <c r="A98" s="336"/>
      <c r="B98" s="327" t="s">
        <v>475</v>
      </c>
      <c r="C98" s="328"/>
      <c r="D98" s="352">
        <v>0</v>
      </c>
      <c r="E98" s="352">
        <v>0</v>
      </c>
      <c r="F98" s="352">
        <v>0</v>
      </c>
      <c r="G98" s="352">
        <v>0</v>
      </c>
      <c r="H98" s="352">
        <v>0</v>
      </c>
      <c r="I98" s="352">
        <v>0</v>
      </c>
      <c r="J98" s="352">
        <v>0</v>
      </c>
      <c r="K98" s="352">
        <v>0</v>
      </c>
      <c r="L98" s="352">
        <v>0</v>
      </c>
      <c r="M98" s="352">
        <v>0</v>
      </c>
      <c r="N98" s="352">
        <v>0</v>
      </c>
      <c r="O98" s="352">
        <v>0</v>
      </c>
      <c r="P98" s="352">
        <v>0</v>
      </c>
      <c r="Q98" s="352">
        <v>0</v>
      </c>
      <c r="R98" s="352">
        <v>0</v>
      </c>
      <c r="S98" s="352">
        <v>0</v>
      </c>
      <c r="T98" s="352">
        <v>0</v>
      </c>
      <c r="U98" s="352">
        <v>0</v>
      </c>
      <c r="V98" s="352">
        <v>0</v>
      </c>
      <c r="W98" s="352">
        <v>0</v>
      </c>
      <c r="X98" s="352">
        <v>0</v>
      </c>
      <c r="Y98" s="352">
        <v>0</v>
      </c>
      <c r="Z98" s="352">
        <v>0</v>
      </c>
      <c r="AA98" s="352">
        <v>0</v>
      </c>
      <c r="AB98" s="352">
        <v>0</v>
      </c>
      <c r="AC98" s="352">
        <v>0</v>
      </c>
      <c r="AD98" s="352">
        <v>0</v>
      </c>
      <c r="AE98" s="352">
        <v>0</v>
      </c>
      <c r="AF98" s="352">
        <v>0</v>
      </c>
      <c r="AG98" s="352">
        <v>0</v>
      </c>
      <c r="AH98" s="352">
        <v>543.45631243701132</v>
      </c>
      <c r="AI98" s="352">
        <v>528.87346003473886</v>
      </c>
      <c r="AJ98" s="352">
        <v>520.94630857663253</v>
      </c>
      <c r="AK98" s="352">
        <v>533.28259001561707</v>
      </c>
      <c r="AL98" s="352">
        <v>581.01022804909508</v>
      </c>
      <c r="AM98" s="352">
        <v>566.74319580075303</v>
      </c>
      <c r="AN98" s="352">
        <v>523.30547615311275</v>
      </c>
      <c r="AO98" s="352">
        <v>514.31406946891104</v>
      </c>
      <c r="AP98" s="352">
        <v>610.97754757171731</v>
      </c>
      <c r="AQ98" s="352">
        <v>580.36136734393915</v>
      </c>
      <c r="AR98" s="352">
        <v>554.17733968637549</v>
      </c>
      <c r="AS98" s="352">
        <v>522.23277706411352</v>
      </c>
      <c r="AT98" s="352">
        <v>527.47558606849361</v>
      </c>
      <c r="AU98" s="352">
        <v>544.52190794186311</v>
      </c>
      <c r="AV98" s="352">
        <v>550.43217230050436</v>
      </c>
      <c r="AW98" s="352">
        <v>567.21445067295929</v>
      </c>
      <c r="AX98" s="352">
        <v>567.39534178374015</v>
      </c>
      <c r="AY98" s="352">
        <v>568.57957125747294</v>
      </c>
      <c r="AZ98" s="352">
        <v>533.00966365482952</v>
      </c>
      <c r="BA98" s="352">
        <v>535.4178099760652</v>
      </c>
      <c r="BB98" s="352">
        <v>539.15766407806962</v>
      </c>
      <c r="BC98" s="352">
        <v>534.9274864818093</v>
      </c>
      <c r="BD98" s="352">
        <v>558.10085860526931</v>
      </c>
      <c r="BE98" s="352">
        <v>570.87144629928355</v>
      </c>
      <c r="BF98" s="352">
        <v>584.32504172731524</v>
      </c>
      <c r="BG98" s="352">
        <v>548.60957834885039</v>
      </c>
      <c r="BH98" s="352">
        <v>568.40432771403175</v>
      </c>
      <c r="BI98" s="352">
        <v>560.20988366987308</v>
      </c>
      <c r="BJ98" s="352">
        <v>563.05118087982146</v>
      </c>
      <c r="BK98" s="352">
        <v>598.62236859220206</v>
      </c>
      <c r="BL98" s="352">
        <v>725.89001978207898</v>
      </c>
      <c r="BM98" s="352">
        <v>756.00130546682863</v>
      </c>
      <c r="BN98" s="352">
        <v>746.21585546427661</v>
      </c>
      <c r="BO98" s="352">
        <v>746.58438082863188</v>
      </c>
      <c r="BP98" s="352">
        <v>767.62518928161785</v>
      </c>
      <c r="BQ98" s="352">
        <v>770.62464099133831</v>
      </c>
      <c r="BR98" s="352">
        <v>815.98311003448225</v>
      </c>
      <c r="BS98" s="352">
        <v>826.45353780648873</v>
      </c>
      <c r="BT98" s="352">
        <v>749.96649795255553</v>
      </c>
      <c r="BU98" s="352">
        <v>740.0331733794452</v>
      </c>
      <c r="BV98" s="352">
        <v>727.00696520769964</v>
      </c>
      <c r="BW98" s="352">
        <v>704.69077166516252</v>
      </c>
      <c r="BX98" s="352">
        <v>582.0193302905974</v>
      </c>
      <c r="BY98" s="352">
        <v>585.12106405278837</v>
      </c>
      <c r="BZ98" s="352">
        <v>550.48619855485367</v>
      </c>
      <c r="CA98" s="352">
        <v>543.284684013228</v>
      </c>
      <c r="CB98" s="352">
        <v>564.98344267542814</v>
      </c>
      <c r="CC98" s="352">
        <v>553.37601981356511</v>
      </c>
      <c r="CD98" s="352">
        <v>534.05918069896597</v>
      </c>
      <c r="CE98" s="352">
        <v>510.24958388516336</v>
      </c>
      <c r="CF98" s="353">
        <v>490.67787704540876</v>
      </c>
    </row>
    <row r="99" spans="1:84" ht="15.5" x14ac:dyDescent="0.35">
      <c r="A99" s="336"/>
      <c r="B99" s="331" t="s">
        <v>476</v>
      </c>
      <c r="C99" s="328"/>
      <c r="D99" s="352">
        <v>0</v>
      </c>
      <c r="E99" s="352">
        <v>0</v>
      </c>
      <c r="F99" s="352">
        <v>0</v>
      </c>
      <c r="G99" s="352">
        <v>0</v>
      </c>
      <c r="H99" s="352">
        <v>0</v>
      </c>
      <c r="I99" s="352">
        <v>0</v>
      </c>
      <c r="J99" s="352">
        <v>0</v>
      </c>
      <c r="K99" s="352">
        <v>0</v>
      </c>
      <c r="L99" s="352">
        <v>0</v>
      </c>
      <c r="M99" s="352">
        <v>0</v>
      </c>
      <c r="N99" s="352">
        <v>0</v>
      </c>
      <c r="O99" s="352">
        <v>0</v>
      </c>
      <c r="P99" s="352">
        <v>0</v>
      </c>
      <c r="Q99" s="352">
        <v>0</v>
      </c>
      <c r="R99" s="352">
        <v>0</v>
      </c>
      <c r="S99" s="352">
        <v>0</v>
      </c>
      <c r="T99" s="352">
        <v>0</v>
      </c>
      <c r="U99" s="352">
        <v>0</v>
      </c>
      <c r="V99" s="352">
        <v>0</v>
      </c>
      <c r="W99" s="352">
        <v>0</v>
      </c>
      <c r="X99" s="352">
        <v>0</v>
      </c>
      <c r="Y99" s="352">
        <v>0</v>
      </c>
      <c r="Z99" s="352">
        <v>0</v>
      </c>
      <c r="AA99" s="352">
        <v>0</v>
      </c>
      <c r="AB99" s="352">
        <v>0</v>
      </c>
      <c r="AC99" s="352">
        <v>0</v>
      </c>
      <c r="AD99" s="352">
        <v>0</v>
      </c>
      <c r="AE99" s="352">
        <v>0</v>
      </c>
      <c r="AF99" s="352">
        <v>0</v>
      </c>
      <c r="AG99" s="352">
        <v>0</v>
      </c>
      <c r="AH99" s="352">
        <v>155.56752122917726</v>
      </c>
      <c r="AI99" s="352">
        <v>149.74443111528109</v>
      </c>
      <c r="AJ99" s="352">
        <v>146.69988001159498</v>
      </c>
      <c r="AK99" s="352">
        <v>148.51667984092396</v>
      </c>
      <c r="AL99" s="352">
        <v>150.09043464665626</v>
      </c>
      <c r="AM99" s="352">
        <v>151.69683712073936</v>
      </c>
      <c r="AN99" s="352">
        <v>145.97802515084737</v>
      </c>
      <c r="AO99" s="352">
        <v>145.99743251702179</v>
      </c>
      <c r="AP99" s="352">
        <v>147.56877862734353</v>
      </c>
      <c r="AQ99" s="352">
        <v>129.14018421452715</v>
      </c>
      <c r="AR99" s="352">
        <v>125.44077931588599</v>
      </c>
      <c r="AS99" s="352">
        <v>117.51621322657113</v>
      </c>
      <c r="AT99" s="352">
        <v>110.01432240649633</v>
      </c>
      <c r="AU99" s="352">
        <v>110.2820104681811</v>
      </c>
      <c r="AV99" s="352">
        <v>106.697776218323</v>
      </c>
      <c r="AW99" s="352">
        <v>111.34180796717446</v>
      </c>
      <c r="AX99" s="352">
        <v>96.761882044446779</v>
      </c>
      <c r="AY99" s="352">
        <v>94.213577593047589</v>
      </c>
      <c r="AZ99" s="352">
        <v>87.641372439773903</v>
      </c>
      <c r="BA99" s="352">
        <v>87.917367490477304</v>
      </c>
      <c r="BB99" s="352">
        <v>78.683161636372859</v>
      </c>
      <c r="BC99" s="352">
        <v>81.635142902525715</v>
      </c>
      <c r="BD99" s="352">
        <v>77.731943720291554</v>
      </c>
      <c r="BE99" s="352">
        <v>76.432854950153271</v>
      </c>
      <c r="BF99" s="352">
        <v>73.863385509785502</v>
      </c>
      <c r="BG99" s="352">
        <v>69.874205539727939</v>
      </c>
      <c r="BH99" s="352">
        <v>65.069817369920784</v>
      </c>
      <c r="BI99" s="352">
        <v>54.618361697783904</v>
      </c>
      <c r="BJ99" s="352">
        <v>51.723806641420403</v>
      </c>
      <c r="BK99" s="352">
        <v>48.407762956515676</v>
      </c>
      <c r="BL99" s="352">
        <v>49.813780335035148</v>
      </c>
      <c r="BM99" s="352">
        <v>48.633920398655562</v>
      </c>
      <c r="BN99" s="352">
        <v>45.47940425883457</v>
      </c>
      <c r="BO99" s="352">
        <v>43.274879004828115</v>
      </c>
      <c r="BP99" s="352">
        <v>41.237927115243238</v>
      </c>
      <c r="BQ99" s="352">
        <v>38.237595614177764</v>
      </c>
      <c r="BR99" s="352">
        <v>36.121116140677842</v>
      </c>
      <c r="BS99" s="352">
        <v>33.776028530765053</v>
      </c>
      <c r="BT99" s="352">
        <v>31.146001859738956</v>
      </c>
      <c r="BU99" s="352">
        <v>28.636500731623254</v>
      </c>
      <c r="BV99" s="352">
        <v>26.259531036954485</v>
      </c>
      <c r="BW99" s="352">
        <v>24.03023050076677</v>
      </c>
      <c r="BX99" s="352">
        <v>18.27534123415337</v>
      </c>
      <c r="BY99" s="352">
        <v>17.172802945452283</v>
      </c>
      <c r="BZ99" s="352">
        <v>15.021275120556338</v>
      </c>
      <c r="CA99" s="352">
        <v>14.017555454049322</v>
      </c>
      <c r="CB99" s="352">
        <v>13.879225272204001</v>
      </c>
      <c r="CC99" s="352">
        <v>12.946258080997357</v>
      </c>
      <c r="CD99" s="352">
        <v>11.873221306135742</v>
      </c>
      <c r="CE99" s="352">
        <v>10.899618014485386</v>
      </c>
      <c r="CF99" s="353">
        <v>9.9466439956814625</v>
      </c>
    </row>
    <row r="100" spans="1:84" ht="15.5" x14ac:dyDescent="0.35">
      <c r="A100" s="336"/>
      <c r="B100" s="331" t="s">
        <v>477</v>
      </c>
      <c r="C100" s="328"/>
      <c r="D100" s="352">
        <v>0</v>
      </c>
      <c r="E100" s="352">
        <v>0</v>
      </c>
      <c r="F100" s="352">
        <v>0</v>
      </c>
      <c r="G100" s="352">
        <v>0</v>
      </c>
      <c r="H100" s="352">
        <v>0</v>
      </c>
      <c r="I100" s="352">
        <v>0</v>
      </c>
      <c r="J100" s="352">
        <v>0</v>
      </c>
      <c r="K100" s="352">
        <v>0</v>
      </c>
      <c r="L100" s="352">
        <v>0</v>
      </c>
      <c r="M100" s="352">
        <v>0</v>
      </c>
      <c r="N100" s="352">
        <v>0</v>
      </c>
      <c r="O100" s="352">
        <v>0</v>
      </c>
      <c r="P100" s="352">
        <v>0</v>
      </c>
      <c r="Q100" s="352">
        <v>0</v>
      </c>
      <c r="R100" s="352">
        <v>0</v>
      </c>
      <c r="S100" s="352">
        <v>0</v>
      </c>
      <c r="T100" s="352">
        <v>0</v>
      </c>
      <c r="U100" s="352">
        <v>0</v>
      </c>
      <c r="V100" s="352">
        <v>0</v>
      </c>
      <c r="W100" s="352">
        <v>0</v>
      </c>
      <c r="X100" s="352">
        <v>0</v>
      </c>
      <c r="Y100" s="352">
        <v>0</v>
      </c>
      <c r="Z100" s="352">
        <v>0</v>
      </c>
      <c r="AA100" s="352">
        <v>0</v>
      </c>
      <c r="AB100" s="352">
        <v>0</v>
      </c>
      <c r="AC100" s="352">
        <v>0</v>
      </c>
      <c r="AD100" s="352">
        <v>0</v>
      </c>
      <c r="AE100" s="352">
        <v>0</v>
      </c>
      <c r="AF100" s="352">
        <v>0</v>
      </c>
      <c r="AG100" s="352">
        <v>0</v>
      </c>
      <c r="AH100" s="352">
        <v>387.88879120783406</v>
      </c>
      <c r="AI100" s="352">
        <v>379.12902891945782</v>
      </c>
      <c r="AJ100" s="352">
        <v>374.24642856503755</v>
      </c>
      <c r="AK100" s="352">
        <v>384.7659101746932</v>
      </c>
      <c r="AL100" s="352">
        <v>430.91979340243876</v>
      </c>
      <c r="AM100" s="352">
        <v>415.04635868001355</v>
      </c>
      <c r="AN100" s="352">
        <v>377.32745100226532</v>
      </c>
      <c r="AO100" s="352">
        <v>368.31663695188917</v>
      </c>
      <c r="AP100" s="352">
        <v>463.40876894437383</v>
      </c>
      <c r="AQ100" s="352">
        <v>451.221183129412</v>
      </c>
      <c r="AR100" s="352">
        <v>428.73656037048954</v>
      </c>
      <c r="AS100" s="352">
        <v>404.71656383754231</v>
      </c>
      <c r="AT100" s="352">
        <v>417.46126366199729</v>
      </c>
      <c r="AU100" s="352">
        <v>434.23989747368199</v>
      </c>
      <c r="AV100" s="352">
        <v>443.73439608218138</v>
      </c>
      <c r="AW100" s="352">
        <v>455.87264270578481</v>
      </c>
      <c r="AX100" s="352">
        <v>463.84209273577085</v>
      </c>
      <c r="AY100" s="352">
        <v>466.50474376660617</v>
      </c>
      <c r="AZ100" s="352">
        <v>435.31600920174691</v>
      </c>
      <c r="BA100" s="352">
        <v>438.3509073597379</v>
      </c>
      <c r="BB100" s="352">
        <v>445.39746952734555</v>
      </c>
      <c r="BC100" s="352">
        <v>434.34969703634596</v>
      </c>
      <c r="BD100" s="352">
        <v>459.29268445252842</v>
      </c>
      <c r="BE100" s="352">
        <v>469.30409726608769</v>
      </c>
      <c r="BF100" s="352">
        <v>476.821648519772</v>
      </c>
      <c r="BG100" s="352">
        <v>446.45927946046896</v>
      </c>
      <c r="BH100" s="352">
        <v>469.88891422885234</v>
      </c>
      <c r="BI100" s="352">
        <v>466.64834406007157</v>
      </c>
      <c r="BJ100" s="352">
        <v>471.4756309956536</v>
      </c>
      <c r="BK100" s="352">
        <v>509.06370830308242</v>
      </c>
      <c r="BL100" s="352">
        <v>622.42452645051549</v>
      </c>
      <c r="BM100" s="352">
        <v>647.02758176720488</v>
      </c>
      <c r="BN100" s="352">
        <v>634.1972256900824</v>
      </c>
      <c r="BO100" s="352">
        <v>638.28206176711456</v>
      </c>
      <c r="BP100" s="352">
        <v>656.82181021063991</v>
      </c>
      <c r="BQ100" s="352">
        <v>659.82326613701355</v>
      </c>
      <c r="BR100" s="352">
        <v>671.91972838515812</v>
      </c>
      <c r="BS100" s="352">
        <v>675.70816418109996</v>
      </c>
      <c r="BT100" s="352">
        <v>612.61852229251258</v>
      </c>
      <c r="BU100" s="352">
        <v>598.95568394837392</v>
      </c>
      <c r="BV100" s="352">
        <v>595.40681612316473</v>
      </c>
      <c r="BW100" s="352">
        <v>577.94014022361591</v>
      </c>
      <c r="BX100" s="352">
        <v>477.44511188725096</v>
      </c>
      <c r="BY100" s="352">
        <v>478.02846494206329</v>
      </c>
      <c r="BZ100" s="352">
        <v>451.8236931827027</v>
      </c>
      <c r="CA100" s="352">
        <v>457.7231188213089</v>
      </c>
      <c r="CB100" s="352">
        <v>478.0454652917806</v>
      </c>
      <c r="CC100" s="352">
        <v>469.05848405189272</v>
      </c>
      <c r="CD100" s="352">
        <v>452.8243219507375</v>
      </c>
      <c r="CE100" s="352">
        <v>432.16259009215258</v>
      </c>
      <c r="CF100" s="353">
        <v>415.62219103427844</v>
      </c>
    </row>
    <row r="101" spans="1:84" ht="15.5" x14ac:dyDescent="0.35">
      <c r="A101" s="336"/>
      <c r="B101" s="331" t="s">
        <v>478</v>
      </c>
      <c r="C101" s="328"/>
      <c r="D101" s="352">
        <v>0</v>
      </c>
      <c r="E101" s="352">
        <v>0</v>
      </c>
      <c r="F101" s="352">
        <v>0</v>
      </c>
      <c r="G101" s="352">
        <v>0</v>
      </c>
      <c r="H101" s="352">
        <v>0</v>
      </c>
      <c r="I101" s="352">
        <v>0</v>
      </c>
      <c r="J101" s="352">
        <v>0</v>
      </c>
      <c r="K101" s="352">
        <v>0</v>
      </c>
      <c r="L101" s="352">
        <v>0</v>
      </c>
      <c r="M101" s="352">
        <v>0</v>
      </c>
      <c r="N101" s="352">
        <v>0</v>
      </c>
      <c r="O101" s="352">
        <v>0</v>
      </c>
      <c r="P101" s="352">
        <v>0</v>
      </c>
      <c r="Q101" s="352">
        <v>0</v>
      </c>
      <c r="R101" s="352">
        <v>0</v>
      </c>
      <c r="S101" s="352">
        <v>0</v>
      </c>
      <c r="T101" s="352">
        <v>0</v>
      </c>
      <c r="U101" s="352">
        <v>0</v>
      </c>
      <c r="V101" s="352">
        <v>0</v>
      </c>
      <c r="W101" s="352">
        <v>0</v>
      </c>
      <c r="X101" s="352">
        <v>0</v>
      </c>
      <c r="Y101" s="352">
        <v>0</v>
      </c>
      <c r="Z101" s="352">
        <v>0</v>
      </c>
      <c r="AA101" s="352">
        <v>0</v>
      </c>
      <c r="AB101" s="352">
        <v>0</v>
      </c>
      <c r="AC101" s="352">
        <v>0</v>
      </c>
      <c r="AD101" s="352">
        <v>0</v>
      </c>
      <c r="AE101" s="352">
        <v>0</v>
      </c>
      <c r="AF101" s="352">
        <v>0</v>
      </c>
      <c r="AG101" s="352">
        <v>0</v>
      </c>
      <c r="AH101" s="352">
        <v>0</v>
      </c>
      <c r="AI101" s="352">
        <v>0</v>
      </c>
      <c r="AJ101" s="352">
        <v>0</v>
      </c>
      <c r="AK101" s="352">
        <v>0</v>
      </c>
      <c r="AL101" s="352">
        <v>0</v>
      </c>
      <c r="AM101" s="352">
        <v>0</v>
      </c>
      <c r="AN101" s="352">
        <v>0</v>
      </c>
      <c r="AO101" s="352">
        <v>0</v>
      </c>
      <c r="AP101" s="352">
        <v>0</v>
      </c>
      <c r="AQ101" s="352">
        <v>0</v>
      </c>
      <c r="AR101" s="352">
        <v>0</v>
      </c>
      <c r="AS101" s="352">
        <v>0</v>
      </c>
      <c r="AT101" s="352">
        <v>0</v>
      </c>
      <c r="AU101" s="352">
        <v>0</v>
      </c>
      <c r="AV101" s="352">
        <v>0</v>
      </c>
      <c r="AW101" s="352">
        <v>0</v>
      </c>
      <c r="AX101" s="352">
        <v>0</v>
      </c>
      <c r="AY101" s="352">
        <v>0</v>
      </c>
      <c r="AZ101" s="352">
        <v>0</v>
      </c>
      <c r="BA101" s="352">
        <v>0</v>
      </c>
      <c r="BB101" s="352">
        <v>0</v>
      </c>
      <c r="BC101" s="352">
        <v>0</v>
      </c>
      <c r="BD101" s="352">
        <v>0</v>
      </c>
      <c r="BE101" s="352">
        <v>0</v>
      </c>
      <c r="BF101" s="352">
        <v>0</v>
      </c>
      <c r="BG101" s="352">
        <v>0</v>
      </c>
      <c r="BH101" s="352">
        <v>0</v>
      </c>
      <c r="BI101" s="352">
        <v>0</v>
      </c>
      <c r="BJ101" s="352">
        <v>0</v>
      </c>
      <c r="BK101" s="352">
        <v>0</v>
      </c>
      <c r="BL101" s="352">
        <v>7.9773091863206123</v>
      </c>
      <c r="BM101" s="352">
        <v>10.055790283916588</v>
      </c>
      <c r="BN101" s="352">
        <v>12.964109306394796</v>
      </c>
      <c r="BO101" s="352">
        <v>13.104775132657691</v>
      </c>
      <c r="BP101" s="352">
        <v>12.725489172450809</v>
      </c>
      <c r="BQ101" s="352">
        <v>12.232288076062854</v>
      </c>
      <c r="BR101" s="352">
        <v>49.213012017911126</v>
      </c>
      <c r="BS101" s="352">
        <v>57.014119969880134</v>
      </c>
      <c r="BT101" s="352">
        <v>52.54604928102443</v>
      </c>
      <c r="BU101" s="352">
        <v>60.94585539461184</v>
      </c>
      <c r="BV101" s="352">
        <v>50.362486358116392</v>
      </c>
      <c r="BW101" s="352">
        <v>52.62173892703305</v>
      </c>
      <c r="BX101" s="352">
        <v>47.631464370907828</v>
      </c>
      <c r="BY101" s="352">
        <v>48.081863616549093</v>
      </c>
      <c r="BZ101" s="352">
        <v>45.459170624874076</v>
      </c>
      <c r="CA101" s="352">
        <v>43.34435469059536</v>
      </c>
      <c r="CB101" s="352">
        <v>44.033941528200877</v>
      </c>
      <c r="CC101" s="352">
        <v>43.257277194887017</v>
      </c>
      <c r="CD101" s="352">
        <v>42.29696946455806</v>
      </c>
      <c r="CE101" s="352">
        <v>41.280004655113373</v>
      </c>
      <c r="CF101" s="353">
        <v>40.274611576093918</v>
      </c>
    </row>
    <row r="102" spans="1:84" ht="15.5" x14ac:dyDescent="0.35">
      <c r="A102" s="354"/>
      <c r="B102" s="331" t="s">
        <v>480</v>
      </c>
      <c r="C102" s="355"/>
      <c r="D102" s="352">
        <v>0</v>
      </c>
      <c r="E102" s="352">
        <v>0</v>
      </c>
      <c r="F102" s="352">
        <v>0</v>
      </c>
      <c r="G102" s="352">
        <v>0</v>
      </c>
      <c r="H102" s="352">
        <v>0</v>
      </c>
      <c r="I102" s="352">
        <v>0</v>
      </c>
      <c r="J102" s="352">
        <v>0</v>
      </c>
      <c r="K102" s="352">
        <v>0</v>
      </c>
      <c r="L102" s="352">
        <v>0</v>
      </c>
      <c r="M102" s="352">
        <v>0</v>
      </c>
      <c r="N102" s="352">
        <v>0</v>
      </c>
      <c r="O102" s="352">
        <v>0</v>
      </c>
      <c r="P102" s="352">
        <v>0</v>
      </c>
      <c r="Q102" s="352">
        <v>0</v>
      </c>
      <c r="R102" s="352">
        <v>0</v>
      </c>
      <c r="S102" s="352">
        <v>0</v>
      </c>
      <c r="T102" s="352">
        <v>0</v>
      </c>
      <c r="U102" s="352">
        <v>0</v>
      </c>
      <c r="V102" s="352">
        <v>0</v>
      </c>
      <c r="W102" s="352">
        <v>0</v>
      </c>
      <c r="X102" s="352">
        <v>0</v>
      </c>
      <c r="Y102" s="352">
        <v>0</v>
      </c>
      <c r="Z102" s="352">
        <v>0</v>
      </c>
      <c r="AA102" s="352">
        <v>0</v>
      </c>
      <c r="AB102" s="352">
        <v>0</v>
      </c>
      <c r="AC102" s="352">
        <v>0</v>
      </c>
      <c r="AD102" s="352">
        <v>0</v>
      </c>
      <c r="AE102" s="352">
        <v>0</v>
      </c>
      <c r="AF102" s="352">
        <v>0</v>
      </c>
      <c r="AG102" s="352">
        <v>0</v>
      </c>
      <c r="AH102" s="352">
        <v>0</v>
      </c>
      <c r="AI102" s="352">
        <v>0</v>
      </c>
      <c r="AJ102" s="352">
        <v>0</v>
      </c>
      <c r="AK102" s="352">
        <v>0</v>
      </c>
      <c r="AL102" s="352">
        <v>0</v>
      </c>
      <c r="AM102" s="352">
        <v>0</v>
      </c>
      <c r="AN102" s="352">
        <v>0</v>
      </c>
      <c r="AO102" s="352">
        <v>0</v>
      </c>
      <c r="AP102" s="352">
        <v>0</v>
      </c>
      <c r="AQ102" s="352">
        <v>0</v>
      </c>
      <c r="AR102" s="352">
        <v>0</v>
      </c>
      <c r="AS102" s="352">
        <v>0</v>
      </c>
      <c r="AT102" s="352">
        <v>0</v>
      </c>
      <c r="AU102" s="352">
        <v>0</v>
      </c>
      <c r="AV102" s="352">
        <v>0</v>
      </c>
      <c r="AW102" s="352">
        <v>0</v>
      </c>
      <c r="AX102" s="352">
        <v>6.7913670035225637</v>
      </c>
      <c r="AY102" s="352">
        <v>7.8612498978192002</v>
      </c>
      <c r="AZ102" s="352">
        <v>10.052282013308737</v>
      </c>
      <c r="BA102" s="352">
        <v>9.1495351258499049</v>
      </c>
      <c r="BB102" s="352">
        <v>15.077032914351125</v>
      </c>
      <c r="BC102" s="352">
        <v>18.942646542937641</v>
      </c>
      <c r="BD102" s="352">
        <v>21.076230432449297</v>
      </c>
      <c r="BE102" s="352">
        <v>25.134494083042618</v>
      </c>
      <c r="BF102" s="352">
        <v>33.640007697757746</v>
      </c>
      <c r="BG102" s="352">
        <v>32.276093348653475</v>
      </c>
      <c r="BH102" s="352">
        <v>33.445596115258724</v>
      </c>
      <c r="BI102" s="352">
        <v>38.943177912017688</v>
      </c>
      <c r="BJ102" s="352">
        <v>39.85174324274746</v>
      </c>
      <c r="BK102" s="352">
        <v>41.150897332603918</v>
      </c>
      <c r="BL102" s="352">
        <v>45.674403810207629</v>
      </c>
      <c r="BM102" s="352">
        <v>50.284013017051727</v>
      </c>
      <c r="BN102" s="352">
        <v>53.575116208964708</v>
      </c>
      <c r="BO102" s="352">
        <v>51.922664924031587</v>
      </c>
      <c r="BP102" s="352">
        <v>56.839962783283781</v>
      </c>
      <c r="BQ102" s="352">
        <v>60.331491164084049</v>
      </c>
      <c r="BR102" s="352">
        <v>58.729253490735253</v>
      </c>
      <c r="BS102" s="352">
        <v>59.95522512474362</v>
      </c>
      <c r="BT102" s="352">
        <v>53.655924519279488</v>
      </c>
      <c r="BU102" s="352">
        <v>51.495133304836124</v>
      </c>
      <c r="BV102" s="352">
        <v>54.978131689464007</v>
      </c>
      <c r="BW102" s="352">
        <v>50.098662013746818</v>
      </c>
      <c r="BX102" s="352">
        <v>38.667412798285206</v>
      </c>
      <c r="BY102" s="352">
        <v>41.837932548723685</v>
      </c>
      <c r="BZ102" s="352">
        <v>38.182059626720601</v>
      </c>
      <c r="CA102" s="352">
        <v>28.199655047274341</v>
      </c>
      <c r="CB102" s="352">
        <v>29.024810583242722</v>
      </c>
      <c r="CC102" s="352">
        <v>28.114000485788093</v>
      </c>
      <c r="CD102" s="352">
        <v>27.064667977534537</v>
      </c>
      <c r="CE102" s="352">
        <v>25.907371123412069</v>
      </c>
      <c r="CF102" s="353">
        <v>24.834430439354954</v>
      </c>
    </row>
    <row r="103" spans="1:84" ht="27" customHeight="1" x14ac:dyDescent="0.35">
      <c r="A103" s="354"/>
      <c r="B103" s="327" t="s">
        <v>507</v>
      </c>
      <c r="C103" s="355"/>
      <c r="D103" s="352">
        <v>0</v>
      </c>
      <c r="E103" s="352">
        <v>0</v>
      </c>
      <c r="F103" s="352">
        <v>0</v>
      </c>
      <c r="G103" s="352">
        <v>0</v>
      </c>
      <c r="H103" s="352">
        <v>0</v>
      </c>
      <c r="I103" s="352">
        <v>0</v>
      </c>
      <c r="J103" s="352">
        <v>0</v>
      </c>
      <c r="K103" s="352">
        <v>0</v>
      </c>
      <c r="L103" s="352">
        <v>0</v>
      </c>
      <c r="M103" s="352">
        <v>0</v>
      </c>
      <c r="N103" s="352">
        <v>0</v>
      </c>
      <c r="O103" s="352">
        <v>0</v>
      </c>
      <c r="P103" s="352">
        <v>0</v>
      </c>
      <c r="Q103" s="352">
        <v>0</v>
      </c>
      <c r="R103" s="352">
        <v>0</v>
      </c>
      <c r="S103" s="352">
        <v>0</v>
      </c>
      <c r="T103" s="352">
        <v>0</v>
      </c>
      <c r="U103" s="352">
        <v>0</v>
      </c>
      <c r="V103" s="352">
        <v>0</v>
      </c>
      <c r="W103" s="352">
        <v>0</v>
      </c>
      <c r="X103" s="352">
        <v>0</v>
      </c>
      <c r="Y103" s="352">
        <v>0</v>
      </c>
      <c r="Z103" s="352">
        <v>0</v>
      </c>
      <c r="AA103" s="352">
        <v>0</v>
      </c>
      <c r="AB103" s="352">
        <v>0</v>
      </c>
      <c r="AC103" s="352">
        <v>0</v>
      </c>
      <c r="AD103" s="352">
        <v>0</v>
      </c>
      <c r="AE103" s="352">
        <v>0</v>
      </c>
      <c r="AF103" s="352">
        <v>0</v>
      </c>
      <c r="AG103" s="352">
        <v>0</v>
      </c>
      <c r="AH103" s="352">
        <v>0</v>
      </c>
      <c r="AI103" s="352">
        <v>0</v>
      </c>
      <c r="AJ103" s="352">
        <v>0</v>
      </c>
      <c r="AK103" s="352">
        <v>0</v>
      </c>
      <c r="AL103" s="352">
        <v>0</v>
      </c>
      <c r="AM103" s="352">
        <v>0</v>
      </c>
      <c r="AN103" s="352">
        <v>0</v>
      </c>
      <c r="AO103" s="352">
        <v>0</v>
      </c>
      <c r="AP103" s="352">
        <v>0</v>
      </c>
      <c r="AQ103" s="352">
        <v>0</v>
      </c>
      <c r="AR103" s="352">
        <v>0</v>
      </c>
      <c r="AS103" s="352">
        <v>0</v>
      </c>
      <c r="AT103" s="352">
        <v>0</v>
      </c>
      <c r="AU103" s="352">
        <v>30.980943277431876</v>
      </c>
      <c r="AV103" s="352">
        <v>35.581654223020223</v>
      </c>
      <c r="AW103" s="352">
        <v>43.968226721058876</v>
      </c>
      <c r="AX103" s="352">
        <v>51.616722004129699</v>
      </c>
      <c r="AY103" s="352">
        <v>59.330634088569283</v>
      </c>
      <c r="AZ103" s="352">
        <v>67.327592854903116</v>
      </c>
      <c r="BA103" s="352">
        <v>67.595788992623795</v>
      </c>
      <c r="BB103" s="352">
        <v>69.805490363787129</v>
      </c>
      <c r="BC103" s="352">
        <v>68.804772597139902</v>
      </c>
      <c r="BD103" s="352">
        <v>101.69382810530682</v>
      </c>
      <c r="BE103" s="352">
        <v>106.9157485130166</v>
      </c>
      <c r="BF103" s="352">
        <v>78.187346513189695</v>
      </c>
      <c r="BG103" s="352">
        <v>60.40065619558569</v>
      </c>
      <c r="BH103" s="352">
        <v>62.23449591189177</v>
      </c>
      <c r="BI103" s="352">
        <v>56.178391059519853</v>
      </c>
      <c r="BJ103" s="352">
        <v>60.252072677162623</v>
      </c>
      <c r="BK103" s="352">
        <v>66.41784186876545</v>
      </c>
      <c r="BL103" s="352">
        <v>67.62500891249563</v>
      </c>
      <c r="BM103" s="352">
        <v>69.56606254718038</v>
      </c>
      <c r="BN103" s="352">
        <v>64.039210596032376</v>
      </c>
      <c r="BO103" s="352">
        <v>57.24636789853853</v>
      </c>
      <c r="BP103" s="352">
        <v>60.866326718519893</v>
      </c>
      <c r="BQ103" s="352">
        <v>61.662399659012152</v>
      </c>
      <c r="BR103" s="352">
        <v>58.68004570058509</v>
      </c>
      <c r="BS103" s="352">
        <v>54.52650733830037</v>
      </c>
      <c r="BT103" s="352">
        <v>51.241112878255812</v>
      </c>
      <c r="BU103" s="352">
        <v>48.607655573700896</v>
      </c>
      <c r="BV103" s="352">
        <v>36.326527551310257</v>
      </c>
      <c r="BW103" s="352">
        <v>32.772133875300625</v>
      </c>
      <c r="BX103" s="352">
        <v>31.198498012134937</v>
      </c>
      <c r="BY103" s="352">
        <v>34.842545108329517</v>
      </c>
      <c r="BZ103" s="352">
        <v>32.864627300393337</v>
      </c>
      <c r="CA103" s="352">
        <v>35.163164242451948</v>
      </c>
      <c r="CB103" s="352">
        <v>40.279552622728794</v>
      </c>
      <c r="CC103" s="352">
        <v>42.684983737414527</v>
      </c>
      <c r="CD103" s="352">
        <v>41.557611578562025</v>
      </c>
      <c r="CE103" s="352">
        <v>38.071265435417907</v>
      </c>
      <c r="CF103" s="353">
        <v>39.517638348105912</v>
      </c>
    </row>
    <row r="104" spans="1:84" ht="15.5" x14ac:dyDescent="0.35">
      <c r="A104" s="354"/>
      <c r="B104" s="331" t="s">
        <v>265</v>
      </c>
      <c r="C104" s="355"/>
      <c r="D104" s="352">
        <v>0</v>
      </c>
      <c r="E104" s="352">
        <v>0</v>
      </c>
      <c r="F104" s="352">
        <v>0</v>
      </c>
      <c r="G104" s="352">
        <v>0</v>
      </c>
      <c r="H104" s="352">
        <v>0</v>
      </c>
      <c r="I104" s="352">
        <v>0</v>
      </c>
      <c r="J104" s="352">
        <v>0</v>
      </c>
      <c r="K104" s="352">
        <v>0</v>
      </c>
      <c r="L104" s="352">
        <v>0</v>
      </c>
      <c r="M104" s="352">
        <v>0</v>
      </c>
      <c r="N104" s="352">
        <v>0</v>
      </c>
      <c r="O104" s="352">
        <v>0</v>
      </c>
      <c r="P104" s="352">
        <v>0</v>
      </c>
      <c r="Q104" s="352">
        <v>0</v>
      </c>
      <c r="R104" s="352">
        <v>0</v>
      </c>
      <c r="S104" s="352">
        <v>0</v>
      </c>
      <c r="T104" s="352">
        <v>0</v>
      </c>
      <c r="U104" s="352">
        <v>0</v>
      </c>
      <c r="V104" s="352">
        <v>0</v>
      </c>
      <c r="W104" s="352">
        <v>0</v>
      </c>
      <c r="X104" s="352">
        <v>0</v>
      </c>
      <c r="Y104" s="352">
        <v>0</v>
      </c>
      <c r="Z104" s="352">
        <v>0</v>
      </c>
      <c r="AA104" s="352">
        <v>0</v>
      </c>
      <c r="AB104" s="352">
        <v>0</v>
      </c>
      <c r="AC104" s="352">
        <v>0</v>
      </c>
      <c r="AD104" s="352">
        <v>0</v>
      </c>
      <c r="AE104" s="352">
        <v>0</v>
      </c>
      <c r="AF104" s="352" t="s">
        <v>567</v>
      </c>
      <c r="AG104" s="352" t="s">
        <v>567</v>
      </c>
      <c r="AH104" s="352">
        <v>0</v>
      </c>
      <c r="AI104" s="352">
        <v>0</v>
      </c>
      <c r="AJ104" s="352">
        <v>0</v>
      </c>
      <c r="AK104" s="352">
        <v>0</v>
      </c>
      <c r="AL104" s="352">
        <v>0</v>
      </c>
      <c r="AM104" s="352">
        <v>0</v>
      </c>
      <c r="AN104" s="352">
        <v>0</v>
      </c>
      <c r="AO104" s="352">
        <v>0</v>
      </c>
      <c r="AP104" s="352">
        <v>0</v>
      </c>
      <c r="AQ104" s="352">
        <v>0</v>
      </c>
      <c r="AR104" s="352">
        <v>0</v>
      </c>
      <c r="AS104" s="352">
        <v>0</v>
      </c>
      <c r="AT104" s="352">
        <v>0</v>
      </c>
      <c r="AU104" s="352">
        <v>30.980943277431876</v>
      </c>
      <c r="AV104" s="352">
        <v>35.581654223020223</v>
      </c>
      <c r="AW104" s="352">
        <v>43.968226721058876</v>
      </c>
      <c r="AX104" s="352">
        <v>51.616722004129699</v>
      </c>
      <c r="AY104" s="352">
        <v>59.330634088569283</v>
      </c>
      <c r="AZ104" s="352">
        <v>67.327592854903116</v>
      </c>
      <c r="BA104" s="352">
        <v>67.595788992623795</v>
      </c>
      <c r="BB104" s="352">
        <v>69.805490363787129</v>
      </c>
      <c r="BC104" s="352">
        <v>68.804772597139902</v>
      </c>
      <c r="BD104" s="352">
        <v>101.69382810530682</v>
      </c>
      <c r="BE104" s="352">
        <v>106.9157485130166</v>
      </c>
      <c r="BF104" s="352">
        <v>78.187346513189695</v>
      </c>
      <c r="BG104" s="352">
        <v>60.40065619558569</v>
      </c>
      <c r="BH104" s="352">
        <v>62.23449591189177</v>
      </c>
      <c r="BI104" s="352">
        <v>56.178391059519853</v>
      </c>
      <c r="BJ104" s="352">
        <v>60.252072677162623</v>
      </c>
      <c r="BK104" s="352">
        <v>66.41784186876545</v>
      </c>
      <c r="BL104" s="352">
        <v>67.62500891249563</v>
      </c>
      <c r="BM104" s="352">
        <v>69.56606254718038</v>
      </c>
      <c r="BN104" s="352">
        <v>64.039210596032376</v>
      </c>
      <c r="BO104" s="352">
        <v>57.24636789853853</v>
      </c>
      <c r="BP104" s="352">
        <v>60.866326718519893</v>
      </c>
      <c r="BQ104" s="352">
        <v>61.662399659012152</v>
      </c>
      <c r="BR104" s="352">
        <v>58.68004570058509</v>
      </c>
      <c r="BS104" s="352">
        <v>54.52650733830037</v>
      </c>
      <c r="BT104" s="352">
        <v>51.241112878255812</v>
      </c>
      <c r="BU104" s="352">
        <v>48.607655573700896</v>
      </c>
      <c r="BV104" s="352">
        <v>36.326527551310257</v>
      </c>
      <c r="BW104" s="352">
        <v>32.772133875300625</v>
      </c>
      <c r="BX104" s="352">
        <v>31.198498012134937</v>
      </c>
      <c r="BY104" s="352">
        <v>34.842545108329517</v>
      </c>
      <c r="BZ104" s="352">
        <v>32.864627300393337</v>
      </c>
      <c r="CA104" s="352">
        <v>35.163164242451948</v>
      </c>
      <c r="CB104" s="352">
        <v>40.279552622728794</v>
      </c>
      <c r="CC104" s="352">
        <v>42.684983737414527</v>
      </c>
      <c r="CD104" s="352">
        <v>41.557611578562025</v>
      </c>
      <c r="CE104" s="352">
        <v>38.071265435417907</v>
      </c>
      <c r="CF104" s="353">
        <v>39.517638348105912</v>
      </c>
    </row>
    <row r="105" spans="1:84" ht="16" thickBot="1" x14ac:dyDescent="0.4">
      <c r="A105" s="340"/>
      <c r="B105" s="341"/>
      <c r="C105" s="342"/>
      <c r="D105" s="343"/>
      <c r="E105" s="343"/>
      <c r="F105" s="343"/>
      <c r="G105" s="343"/>
      <c r="H105" s="343"/>
      <c r="I105" s="343"/>
      <c r="J105" s="343"/>
      <c r="K105" s="343"/>
      <c r="L105" s="343"/>
      <c r="M105" s="343"/>
      <c r="N105" s="343"/>
      <c r="O105" s="343"/>
      <c r="P105" s="343"/>
      <c r="Q105" s="343"/>
      <c r="R105" s="343"/>
      <c r="S105" s="343"/>
      <c r="T105" s="343"/>
      <c r="U105" s="343"/>
      <c r="V105" s="343"/>
      <c r="W105" s="343"/>
      <c r="X105" s="343"/>
      <c r="Y105" s="343"/>
      <c r="Z105" s="343"/>
      <c r="AA105" s="343"/>
      <c r="AB105" s="343"/>
      <c r="AC105" s="343"/>
      <c r="AD105" s="343"/>
      <c r="AE105" s="343"/>
      <c r="AF105" s="343"/>
      <c r="AG105" s="343"/>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c r="BS105" s="356"/>
      <c r="BT105" s="356"/>
      <c r="BU105" s="356"/>
      <c r="BV105" s="356"/>
      <c r="BW105" s="356"/>
      <c r="BX105" s="356"/>
      <c r="BY105" s="356"/>
      <c r="BZ105" s="356"/>
      <c r="CA105" s="356"/>
      <c r="CB105" s="356"/>
      <c r="CC105" s="356"/>
      <c r="CD105" s="356"/>
      <c r="CE105" s="356"/>
      <c r="CF105" s="357"/>
    </row>
    <row r="106" spans="1:84" ht="15.5" x14ac:dyDescent="0.35">
      <c r="A106" s="358"/>
      <c r="B106" s="359"/>
      <c r="C106" s="360"/>
      <c r="D106" s="361"/>
      <c r="E106" s="361"/>
      <c r="F106" s="361"/>
      <c r="G106" s="361"/>
      <c r="H106" s="361"/>
      <c r="I106" s="361"/>
      <c r="J106" s="361"/>
      <c r="K106" s="361"/>
      <c r="L106" s="361"/>
      <c r="M106" s="361"/>
      <c r="N106" s="361"/>
      <c r="O106" s="361"/>
      <c r="P106" s="361"/>
      <c r="Q106" s="361"/>
      <c r="R106" s="361"/>
      <c r="S106" s="361"/>
      <c r="T106" s="361"/>
      <c r="U106" s="361"/>
      <c r="V106" s="361"/>
      <c r="W106" s="361"/>
      <c r="X106" s="361"/>
      <c r="Y106" s="361"/>
      <c r="Z106" s="361"/>
      <c r="AA106" s="361"/>
      <c r="AB106" s="361"/>
      <c r="AC106" s="361"/>
      <c r="AD106" s="361"/>
      <c r="AE106" s="361"/>
      <c r="AF106" s="361"/>
      <c r="AG106" s="361"/>
      <c r="AH106" s="361"/>
      <c r="AI106" s="361"/>
      <c r="AJ106" s="361"/>
      <c r="AK106" s="361"/>
      <c r="AL106" s="361"/>
      <c r="AM106" s="361"/>
      <c r="AN106" s="361"/>
      <c r="AO106" s="361"/>
      <c r="AP106" s="361"/>
      <c r="AQ106" s="361"/>
      <c r="AR106" s="361"/>
      <c r="AS106" s="361"/>
      <c r="AT106" s="361"/>
      <c r="AU106" s="361"/>
      <c r="AV106" s="361"/>
      <c r="AW106" s="361"/>
      <c r="AX106" s="361"/>
      <c r="AY106" s="361"/>
      <c r="AZ106" s="361"/>
      <c r="BA106" s="361"/>
      <c r="BB106" s="361"/>
      <c r="BC106" s="361"/>
      <c r="BD106" s="361"/>
      <c r="BE106" s="361"/>
      <c r="BF106" s="361"/>
      <c r="BG106" s="361"/>
      <c r="BH106" s="361"/>
      <c r="BI106" s="361"/>
      <c r="BJ106" s="361"/>
      <c r="BK106" s="361"/>
      <c r="BL106" s="361"/>
      <c r="BM106" s="361"/>
      <c r="BN106" s="361"/>
      <c r="BO106" s="361"/>
      <c r="BP106" s="361"/>
      <c r="BQ106" s="361"/>
      <c r="BR106" s="361"/>
      <c r="BS106" s="361"/>
      <c r="BT106" s="361"/>
      <c r="BU106" s="361"/>
      <c r="BV106" s="361"/>
      <c r="BW106" s="361"/>
      <c r="BX106" s="361"/>
      <c r="BY106" s="361"/>
      <c r="BZ106" s="361"/>
      <c r="CA106" s="361"/>
      <c r="CB106" s="361"/>
      <c r="CC106" s="361"/>
    </row>
    <row r="107" spans="1:84" ht="15.5" x14ac:dyDescent="0.35">
      <c r="B107" s="362"/>
    </row>
    <row r="145" ht="16.5" customHeight="1" x14ac:dyDescent="0.35"/>
    <row r="146" ht="16.5" customHeight="1" x14ac:dyDescent="0.35"/>
    <row r="147" ht="16.5" customHeight="1" x14ac:dyDescent="0.35"/>
    <row r="148" ht="16.5" customHeight="1" x14ac:dyDescent="0.35"/>
    <row r="149" ht="16.5" customHeight="1" x14ac:dyDescent="0.35"/>
    <row r="150" ht="16.5" customHeight="1" x14ac:dyDescent="0.35"/>
    <row r="151" ht="16.5" customHeight="1" x14ac:dyDescent="0.35"/>
  </sheetData>
  <hyperlinks>
    <hyperlink ref="C23" location="Notes!A1" display="Notes!A1" xr:uid="{39409F72-275A-48FF-9AFF-6CBED64A9A4D}"/>
    <hyperlink ref="C34" location="Notes!A1" display="Notes!A1" xr:uid="{0C724AB4-3E1C-4AFB-810A-39848A23358B}"/>
    <hyperlink ref="A1" location="Contents!A1" display="Contents page" xr:uid="{6B9DF35F-993D-4FB6-830B-1311A559E27A}"/>
    <hyperlink ref="B1" location="Notes!A1" display="Information relating to this table can be found in the 'Notes' tab" xr:uid="{AE8A6282-9C11-4AF1-AC25-D4B5BE4CB7DB}"/>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3DE65-B7AA-4168-83A2-7BAB3CC3D050}">
  <dimension ref="A1:CF107"/>
  <sheetViews>
    <sheetView zoomScale="85" zoomScaleNormal="85" workbookViewId="0">
      <pane xSplit="3" ySplit="3" topLeftCell="BN4" activePane="bottomRight" state="frozen"/>
      <selection pane="topRight"/>
      <selection pane="bottomLeft"/>
      <selection pane="bottomRight"/>
    </sheetView>
  </sheetViews>
  <sheetFormatPr defaultColWidth="8.54296875" defaultRowHeight="14.5" x14ac:dyDescent="0.35"/>
  <cols>
    <col min="1" max="1" width="17" style="308" customWidth="1"/>
    <col min="2" max="2" width="77.54296875" style="308" customWidth="1"/>
    <col min="3" max="3" width="11.54296875" style="308" customWidth="1"/>
    <col min="4" max="4" width="9.54296875" style="308" customWidth="1"/>
    <col min="5" max="57" width="9.453125" style="308" customWidth="1"/>
    <col min="58" max="76" width="9.54296875" style="308" bestFit="1" customWidth="1"/>
    <col min="77" max="80" width="11" style="308" bestFit="1" customWidth="1"/>
    <col min="81" max="81" width="11" style="308" customWidth="1"/>
    <col min="82" max="84" width="11" style="308" bestFit="1" customWidth="1"/>
    <col min="85" max="16384" width="8.54296875" style="308"/>
  </cols>
  <sheetData>
    <row r="1" spans="1:84" ht="32.9" customHeight="1" thickBot="1" x14ac:dyDescent="0.4">
      <c r="A1" s="29" t="s">
        <v>45</v>
      </c>
      <c r="B1" s="30" t="s">
        <v>200</v>
      </c>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7"/>
      <c r="BG1" s="307"/>
      <c r="BH1" s="307"/>
      <c r="BI1" s="307"/>
      <c r="BJ1" s="307"/>
      <c r="BK1" s="307"/>
      <c r="BL1" s="307"/>
      <c r="BM1" s="307"/>
      <c r="BN1" s="307"/>
      <c r="BO1" s="307"/>
      <c r="BP1" s="307"/>
      <c r="BQ1" s="307"/>
      <c r="BR1" s="307"/>
      <c r="BS1" s="307"/>
      <c r="BT1" s="307"/>
      <c r="BU1" s="307"/>
      <c r="BV1" s="307"/>
      <c r="BW1" s="307"/>
      <c r="BX1" s="307"/>
      <c r="BY1" s="307"/>
      <c r="BZ1" s="307"/>
      <c r="CA1" s="307"/>
      <c r="CB1" s="307"/>
      <c r="CC1" s="307"/>
      <c r="CD1" s="307"/>
      <c r="CE1" s="307"/>
    </row>
    <row r="2" spans="1:84" ht="76.5" customHeight="1" x14ac:dyDescent="0.35">
      <c r="A2" s="363" t="s">
        <v>584</v>
      </c>
      <c r="B2" s="364" t="s">
        <v>19</v>
      </c>
      <c r="C2" s="365"/>
      <c r="D2" s="312" t="s">
        <v>586</v>
      </c>
      <c r="E2" s="312" t="s">
        <v>587</v>
      </c>
      <c r="F2" s="312" t="s">
        <v>588</v>
      </c>
      <c r="G2" s="312" t="s">
        <v>589</v>
      </c>
      <c r="H2" s="312" t="s">
        <v>590</v>
      </c>
      <c r="I2" s="312" t="s">
        <v>591</v>
      </c>
      <c r="J2" s="312" t="s">
        <v>592</v>
      </c>
      <c r="K2" s="312" t="s">
        <v>593</v>
      </c>
      <c r="L2" s="312" t="s">
        <v>594</v>
      </c>
      <c r="M2" s="312" t="s">
        <v>595</v>
      </c>
      <c r="N2" s="312" t="s">
        <v>596</v>
      </c>
      <c r="O2" s="312" t="s">
        <v>597</v>
      </c>
      <c r="P2" s="312" t="s">
        <v>598</v>
      </c>
      <c r="Q2" s="312" t="s">
        <v>599</v>
      </c>
      <c r="R2" s="312" t="s">
        <v>600</v>
      </c>
      <c r="S2" s="312" t="s">
        <v>601</v>
      </c>
      <c r="T2" s="312" t="s">
        <v>602</v>
      </c>
      <c r="U2" s="312" t="s">
        <v>603</v>
      </c>
      <c r="V2" s="312" t="s">
        <v>604</v>
      </c>
      <c r="W2" s="312" t="s">
        <v>605</v>
      </c>
      <c r="X2" s="312" t="s">
        <v>606</v>
      </c>
      <c r="Y2" s="312" t="s">
        <v>607</v>
      </c>
      <c r="Z2" s="312" t="s">
        <v>608</v>
      </c>
      <c r="AA2" s="312" t="s">
        <v>609</v>
      </c>
      <c r="AB2" s="312" t="s">
        <v>610</v>
      </c>
      <c r="AC2" s="312" t="s">
        <v>611</v>
      </c>
      <c r="AD2" s="312" t="s">
        <v>612</v>
      </c>
      <c r="AE2" s="312" t="s">
        <v>613</v>
      </c>
      <c r="AF2" s="312" t="s">
        <v>614</v>
      </c>
      <c r="AG2" s="312" t="s">
        <v>615</v>
      </c>
      <c r="AH2" s="312" t="s">
        <v>616</v>
      </c>
      <c r="AI2" s="312" t="s">
        <v>617</v>
      </c>
      <c r="AJ2" s="312" t="s">
        <v>618</v>
      </c>
      <c r="AK2" s="312" t="s">
        <v>619</v>
      </c>
      <c r="AL2" s="312" t="s">
        <v>620</v>
      </c>
      <c r="AM2" s="312" t="s">
        <v>621</v>
      </c>
      <c r="AN2" s="312" t="s">
        <v>622</v>
      </c>
      <c r="AO2" s="312" t="s">
        <v>623</v>
      </c>
      <c r="AP2" s="312" t="s">
        <v>624</v>
      </c>
      <c r="AQ2" s="312" t="s">
        <v>625</v>
      </c>
      <c r="AR2" s="312" t="s">
        <v>626</v>
      </c>
      <c r="AS2" s="312" t="s">
        <v>627</v>
      </c>
      <c r="AT2" s="312" t="s">
        <v>628</v>
      </c>
      <c r="AU2" s="312" t="s">
        <v>629</v>
      </c>
      <c r="AV2" s="312" t="s">
        <v>630</v>
      </c>
      <c r="AW2" s="312" t="s">
        <v>631</v>
      </c>
      <c r="AX2" s="312" t="s">
        <v>632</v>
      </c>
      <c r="AY2" s="312" t="s">
        <v>633</v>
      </c>
      <c r="AZ2" s="312" t="s">
        <v>634</v>
      </c>
      <c r="BA2" s="312" t="s">
        <v>635</v>
      </c>
      <c r="BB2" s="312" t="s">
        <v>636</v>
      </c>
      <c r="BC2" s="312" t="s">
        <v>637</v>
      </c>
      <c r="BD2" s="312" t="s">
        <v>638</v>
      </c>
      <c r="BE2" s="312" t="s">
        <v>639</v>
      </c>
      <c r="BF2" s="312" t="s">
        <v>515</v>
      </c>
      <c r="BG2" s="312" t="s">
        <v>516</v>
      </c>
      <c r="BH2" s="312" t="s">
        <v>517</v>
      </c>
      <c r="BI2" s="312" t="s">
        <v>518</v>
      </c>
      <c r="BJ2" s="312" t="s">
        <v>519</v>
      </c>
      <c r="BK2" s="312" t="s">
        <v>520</v>
      </c>
      <c r="BL2" s="312" t="s">
        <v>521</v>
      </c>
      <c r="BM2" s="312" t="s">
        <v>522</v>
      </c>
      <c r="BN2" s="312" t="s">
        <v>523</v>
      </c>
      <c r="BO2" s="312" t="s">
        <v>524</v>
      </c>
      <c r="BP2" s="312" t="s">
        <v>525</v>
      </c>
      <c r="BQ2" s="312" t="s">
        <v>526</v>
      </c>
      <c r="BR2" s="312" t="s">
        <v>527</v>
      </c>
      <c r="BS2" s="312" t="s">
        <v>528</v>
      </c>
      <c r="BT2" s="312" t="s">
        <v>529</v>
      </c>
      <c r="BU2" s="312" t="s">
        <v>530</v>
      </c>
      <c r="BV2" s="312" t="s">
        <v>531</v>
      </c>
      <c r="BW2" s="312" t="s">
        <v>532</v>
      </c>
      <c r="BX2" s="312" t="s">
        <v>533</v>
      </c>
      <c r="BY2" s="312" t="s">
        <v>534</v>
      </c>
      <c r="BZ2" s="312" t="s">
        <v>535</v>
      </c>
      <c r="CA2" s="312" t="s">
        <v>536</v>
      </c>
      <c r="CB2" s="312" t="s">
        <v>537</v>
      </c>
      <c r="CC2" s="312" t="s">
        <v>538</v>
      </c>
      <c r="CD2" s="312" t="s">
        <v>539</v>
      </c>
      <c r="CE2" s="312" t="s">
        <v>540</v>
      </c>
      <c r="CF2" s="366" t="s">
        <v>541</v>
      </c>
    </row>
    <row r="3" spans="1:84" ht="51" customHeight="1" thickBot="1" x14ac:dyDescent="0.4">
      <c r="A3" s="367">
        <v>2024</v>
      </c>
      <c r="B3" s="368" t="s">
        <v>258</v>
      </c>
      <c r="C3" s="369"/>
      <c r="D3" s="317" t="s">
        <v>542</v>
      </c>
      <c r="E3" s="317" t="s">
        <v>542</v>
      </c>
      <c r="F3" s="317" t="s">
        <v>542</v>
      </c>
      <c r="G3" s="317" t="s">
        <v>542</v>
      </c>
      <c r="H3" s="317" t="s">
        <v>542</v>
      </c>
      <c r="I3" s="317" t="s">
        <v>542</v>
      </c>
      <c r="J3" s="317" t="s">
        <v>542</v>
      </c>
      <c r="K3" s="317" t="s">
        <v>542</v>
      </c>
      <c r="L3" s="317" t="s">
        <v>542</v>
      </c>
      <c r="M3" s="317" t="s">
        <v>542</v>
      </c>
      <c r="N3" s="317" t="s">
        <v>542</v>
      </c>
      <c r="O3" s="317" t="s">
        <v>542</v>
      </c>
      <c r="P3" s="317" t="s">
        <v>542</v>
      </c>
      <c r="Q3" s="317" t="s">
        <v>542</v>
      </c>
      <c r="R3" s="317" t="s">
        <v>542</v>
      </c>
      <c r="S3" s="317" t="s">
        <v>542</v>
      </c>
      <c r="T3" s="317" t="s">
        <v>542</v>
      </c>
      <c r="U3" s="317" t="s">
        <v>542</v>
      </c>
      <c r="V3" s="317" t="s">
        <v>542</v>
      </c>
      <c r="W3" s="317" t="s">
        <v>542</v>
      </c>
      <c r="X3" s="317" t="s">
        <v>542</v>
      </c>
      <c r="Y3" s="317" t="s">
        <v>542</v>
      </c>
      <c r="Z3" s="317" t="s">
        <v>542</v>
      </c>
      <c r="AA3" s="317" t="s">
        <v>542</v>
      </c>
      <c r="AB3" s="317" t="s">
        <v>542</v>
      </c>
      <c r="AC3" s="317" t="s">
        <v>542</v>
      </c>
      <c r="AD3" s="317" t="s">
        <v>542</v>
      </c>
      <c r="AE3" s="317" t="s">
        <v>542</v>
      </c>
      <c r="AF3" s="317" t="s">
        <v>542</v>
      </c>
      <c r="AG3" s="317" t="s">
        <v>542</v>
      </c>
      <c r="AH3" s="317" t="s">
        <v>542</v>
      </c>
      <c r="AI3" s="317" t="s">
        <v>542</v>
      </c>
      <c r="AJ3" s="317" t="s">
        <v>542</v>
      </c>
      <c r="AK3" s="317" t="s">
        <v>542</v>
      </c>
      <c r="AL3" s="317" t="s">
        <v>542</v>
      </c>
      <c r="AM3" s="317" t="s">
        <v>542</v>
      </c>
      <c r="AN3" s="317" t="s">
        <v>542</v>
      </c>
      <c r="AO3" s="317" t="s">
        <v>542</v>
      </c>
      <c r="AP3" s="317" t="s">
        <v>542</v>
      </c>
      <c r="AQ3" s="317" t="s">
        <v>542</v>
      </c>
      <c r="AR3" s="317" t="s">
        <v>542</v>
      </c>
      <c r="AS3" s="317" t="s">
        <v>542</v>
      </c>
      <c r="AT3" s="317" t="s">
        <v>542</v>
      </c>
      <c r="AU3" s="317" t="s">
        <v>542</v>
      </c>
      <c r="AV3" s="317" t="s">
        <v>542</v>
      </c>
      <c r="AW3" s="317" t="s">
        <v>542</v>
      </c>
      <c r="AX3" s="317" t="s">
        <v>542</v>
      </c>
      <c r="AY3" s="317" t="s">
        <v>542</v>
      </c>
      <c r="AZ3" s="317" t="s">
        <v>542</v>
      </c>
      <c r="BA3" s="317" t="s">
        <v>542</v>
      </c>
      <c r="BB3" s="317" t="s">
        <v>542</v>
      </c>
      <c r="BC3" s="317" t="s">
        <v>542</v>
      </c>
      <c r="BD3" s="317" t="s">
        <v>542</v>
      </c>
      <c r="BE3" s="317" t="s">
        <v>542</v>
      </c>
      <c r="BF3" s="317" t="s">
        <v>542</v>
      </c>
      <c r="BG3" s="317" t="s">
        <v>542</v>
      </c>
      <c r="BH3" s="317" t="s">
        <v>542</v>
      </c>
      <c r="BI3" s="317" t="s">
        <v>542</v>
      </c>
      <c r="BJ3" s="317" t="s">
        <v>542</v>
      </c>
      <c r="BK3" s="317" t="s">
        <v>542</v>
      </c>
      <c r="BL3" s="317" t="s">
        <v>542</v>
      </c>
      <c r="BM3" s="317" t="s">
        <v>542</v>
      </c>
      <c r="BN3" s="317" t="s">
        <v>542</v>
      </c>
      <c r="BO3" s="317" t="s">
        <v>542</v>
      </c>
      <c r="BP3" s="317" t="s">
        <v>542</v>
      </c>
      <c r="BQ3" s="317" t="s">
        <v>542</v>
      </c>
      <c r="BR3" s="317" t="s">
        <v>542</v>
      </c>
      <c r="BS3" s="317" t="s">
        <v>542</v>
      </c>
      <c r="BT3" s="317" t="s">
        <v>542</v>
      </c>
      <c r="BU3" s="317" t="s">
        <v>542</v>
      </c>
      <c r="BV3" s="317" t="s">
        <v>542</v>
      </c>
      <c r="BW3" s="317" t="s">
        <v>542</v>
      </c>
      <c r="BX3" s="317" t="s">
        <v>542</v>
      </c>
      <c r="BY3" s="317" t="s">
        <v>542</v>
      </c>
      <c r="BZ3" s="317" t="s">
        <v>542</v>
      </c>
      <c r="CA3" s="317" t="s">
        <v>543</v>
      </c>
      <c r="CB3" s="317" t="s">
        <v>543</v>
      </c>
      <c r="CC3" s="317" t="s">
        <v>543</v>
      </c>
      <c r="CD3" s="317" t="s">
        <v>543</v>
      </c>
      <c r="CE3" s="317" t="s">
        <v>543</v>
      </c>
      <c r="CF3" s="318" t="s">
        <v>543</v>
      </c>
    </row>
    <row r="4" spans="1:84" ht="15.5" x14ac:dyDescent="0.35">
      <c r="A4" s="370"/>
      <c r="B4" s="371" t="s">
        <v>214</v>
      </c>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c r="AT4" s="371"/>
      <c r="AU4" s="371"/>
      <c r="AV4" s="371"/>
      <c r="AW4" s="371"/>
      <c r="AX4" s="371"/>
      <c r="AY4" s="371"/>
      <c r="AZ4" s="371"/>
      <c r="BA4" s="371"/>
      <c r="BB4" s="371"/>
      <c r="BC4" s="371"/>
      <c r="BD4" s="371"/>
      <c r="BE4" s="371"/>
      <c r="BF4" s="372">
        <f t="shared" ref="BF4:CF4" si="0">BF5+BF10+BF36</f>
        <v>26573.982677446009</v>
      </c>
      <c r="BG4" s="372">
        <f t="shared" si="0"/>
        <v>27431.466189850205</v>
      </c>
      <c r="BH4" s="372">
        <f t="shared" si="0"/>
        <v>27934.9468138593</v>
      </c>
      <c r="BI4" s="372">
        <f t="shared" si="0"/>
        <v>28714.433554586638</v>
      </c>
      <c r="BJ4" s="372">
        <f t="shared" si="0"/>
        <v>29678.987428607659</v>
      </c>
      <c r="BK4" s="372">
        <f t="shared" si="0"/>
        <v>31480.353758139165</v>
      </c>
      <c r="BL4" s="372">
        <f t="shared" si="0"/>
        <v>33349.104463241754</v>
      </c>
      <c r="BM4" s="372">
        <f t="shared" si="0"/>
        <v>36035.422038884346</v>
      </c>
      <c r="BN4" s="372">
        <f t="shared" si="0"/>
        <v>37190.327042405777</v>
      </c>
      <c r="BO4" s="372">
        <f t="shared" si="0"/>
        <v>38696.338299189367</v>
      </c>
      <c r="BP4" s="372">
        <f t="shared" si="0"/>
        <v>40335.873885630761</v>
      </c>
      <c r="BQ4" s="372">
        <f t="shared" si="0"/>
        <v>41168.979939770594</v>
      </c>
      <c r="BR4" s="372">
        <f t="shared" si="0"/>
        <v>44212.937640529781</v>
      </c>
      <c r="BS4" s="372">
        <f t="shared" si="0"/>
        <v>46505.960290874631</v>
      </c>
      <c r="BT4" s="372">
        <f t="shared" si="0"/>
        <v>47384.122335058302</v>
      </c>
      <c r="BU4" s="372">
        <f t="shared" si="0"/>
        <v>49383.703955355777</v>
      </c>
      <c r="BV4" s="372">
        <f t="shared" si="0"/>
        <v>50882.700870501183</v>
      </c>
      <c r="BW4" s="372">
        <f t="shared" si="0"/>
        <v>53519.052608991071</v>
      </c>
      <c r="BX4" s="372">
        <f t="shared" si="0"/>
        <v>58061.680281753506</v>
      </c>
      <c r="BY4" s="372">
        <f t="shared" si="0"/>
        <v>62037.956578610552</v>
      </c>
      <c r="BZ4" s="372">
        <f t="shared" si="0"/>
        <v>67000.200294690934</v>
      </c>
      <c r="CA4" s="372">
        <f t="shared" si="0"/>
        <v>78365.784653736351</v>
      </c>
      <c r="CB4" s="372">
        <f t="shared" si="0"/>
        <v>87884.736818169738</v>
      </c>
      <c r="CC4" s="372">
        <f t="shared" si="0"/>
        <v>92908.343133702263</v>
      </c>
      <c r="CD4" s="372">
        <f t="shared" si="0"/>
        <v>98114.315223514845</v>
      </c>
      <c r="CE4" s="372">
        <f t="shared" si="0"/>
        <v>103197.06968006559</v>
      </c>
      <c r="CF4" s="373">
        <f t="shared" si="0"/>
        <v>108200.12597912652</v>
      </c>
    </row>
    <row r="5" spans="1:84" ht="27" customHeight="1" x14ac:dyDescent="0.35">
      <c r="A5" s="374"/>
      <c r="B5" s="375" t="s">
        <v>502</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7">
        <f t="shared" ref="BF5:CF5" si="1">BF6+BF9</f>
        <v>1558.4727113289464</v>
      </c>
      <c r="BG5" s="377">
        <f t="shared" si="1"/>
        <v>1642.1246457032948</v>
      </c>
      <c r="BH5" s="377">
        <f t="shared" si="1"/>
        <v>1620.6506533843958</v>
      </c>
      <c r="BI5" s="377">
        <f t="shared" si="1"/>
        <v>1512.5744178350553</v>
      </c>
      <c r="BJ5" s="377">
        <f t="shared" si="1"/>
        <v>1448.7986704798586</v>
      </c>
      <c r="BK5" s="377">
        <f t="shared" si="1"/>
        <v>1422.8966527476096</v>
      </c>
      <c r="BL5" s="377">
        <f t="shared" si="1"/>
        <v>1425.9067578409179</v>
      </c>
      <c r="BM5" s="377">
        <f t="shared" si="1"/>
        <v>1391.8087286805528</v>
      </c>
      <c r="BN5" s="377">
        <f t="shared" si="1"/>
        <v>1116.9218850251939</v>
      </c>
      <c r="BO5" s="377">
        <f t="shared" si="1"/>
        <v>1205.3072554748342</v>
      </c>
      <c r="BP5" s="377">
        <f t="shared" si="1"/>
        <v>1276.4214242752109</v>
      </c>
      <c r="BQ5" s="377">
        <f t="shared" si="1"/>
        <v>1345.0133969573189</v>
      </c>
      <c r="BR5" s="377">
        <f t="shared" si="1"/>
        <v>1579.4492598804859</v>
      </c>
      <c r="BS5" s="377">
        <f t="shared" si="1"/>
        <v>1687.7597736974262</v>
      </c>
      <c r="BT5" s="377">
        <f t="shared" si="1"/>
        <v>1745.3916532070889</v>
      </c>
      <c r="BU5" s="377">
        <f t="shared" si="1"/>
        <v>1808.1107948590625</v>
      </c>
      <c r="BV5" s="377">
        <f t="shared" si="1"/>
        <v>1944.9043992645175</v>
      </c>
      <c r="BW5" s="377">
        <f t="shared" si="1"/>
        <v>2115.8948044660492</v>
      </c>
      <c r="BX5" s="377">
        <f t="shared" si="1"/>
        <v>2246.64792346575</v>
      </c>
      <c r="BY5" s="377">
        <f t="shared" si="1"/>
        <v>2444.3328636509259</v>
      </c>
      <c r="BZ5" s="377">
        <f t="shared" si="1"/>
        <v>2864.813430051418</v>
      </c>
      <c r="CA5" s="377">
        <f t="shared" si="1"/>
        <v>3591.0239928803408</v>
      </c>
      <c r="CB5" s="377">
        <f t="shared" si="1"/>
        <v>4242.4579223835653</v>
      </c>
      <c r="CC5" s="377">
        <f t="shared" si="1"/>
        <v>4731.3256623685065</v>
      </c>
      <c r="CD5" s="377">
        <f t="shared" si="1"/>
        <v>5232.5329893528833</v>
      </c>
      <c r="CE5" s="377">
        <f t="shared" si="1"/>
        <v>5730.382755011914</v>
      </c>
      <c r="CF5" s="378">
        <f t="shared" si="1"/>
        <v>6206.1294726689957</v>
      </c>
    </row>
    <row r="6" spans="1:84" ht="27" customHeight="1" x14ac:dyDescent="0.35">
      <c r="A6" s="374"/>
      <c r="B6" s="379" t="s">
        <v>471</v>
      </c>
      <c r="C6" s="376"/>
      <c r="D6" s="376"/>
      <c r="E6" s="376"/>
      <c r="F6" s="376"/>
      <c r="G6" s="376"/>
      <c r="H6" s="376"/>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80">
        <f t="shared" ref="BF6:CF6" si="2">SUM(BF7:BF7)</f>
        <v>690.44271132894642</v>
      </c>
      <c r="BG6" s="380">
        <f t="shared" si="2"/>
        <v>719.5016457032948</v>
      </c>
      <c r="BH6" s="380">
        <f t="shared" si="2"/>
        <v>764.0410171291486</v>
      </c>
      <c r="BI6" s="380">
        <f t="shared" si="2"/>
        <v>838.94585151060733</v>
      </c>
      <c r="BJ6" s="380">
        <f t="shared" si="2"/>
        <v>884.09676018630137</v>
      </c>
      <c r="BK6" s="380">
        <f t="shared" si="2"/>
        <v>946.70173394029405</v>
      </c>
      <c r="BL6" s="380">
        <f t="shared" si="2"/>
        <v>1008.8216511390754</v>
      </c>
      <c r="BM6" s="380">
        <f t="shared" si="2"/>
        <v>1089.391707435587</v>
      </c>
      <c r="BN6" s="380">
        <f t="shared" si="2"/>
        <v>1116.9218850251939</v>
      </c>
      <c r="BO6" s="380">
        <f t="shared" si="2"/>
        <v>1205.3072554748342</v>
      </c>
      <c r="BP6" s="380">
        <f t="shared" si="2"/>
        <v>1276.4214242752109</v>
      </c>
      <c r="BQ6" s="380">
        <f t="shared" si="2"/>
        <v>1345.0133969573189</v>
      </c>
      <c r="BR6" s="380">
        <f t="shared" si="2"/>
        <v>1579.4492598804859</v>
      </c>
      <c r="BS6" s="380">
        <f t="shared" si="2"/>
        <v>1687.7597736974262</v>
      </c>
      <c r="BT6" s="380">
        <f t="shared" si="2"/>
        <v>1745.3916532070889</v>
      </c>
      <c r="BU6" s="380">
        <f t="shared" si="2"/>
        <v>1808.1107948590625</v>
      </c>
      <c r="BV6" s="380">
        <f t="shared" si="2"/>
        <v>1944.9043992645175</v>
      </c>
      <c r="BW6" s="380">
        <f t="shared" si="2"/>
        <v>2115.8948044660492</v>
      </c>
      <c r="BX6" s="380">
        <f t="shared" si="2"/>
        <v>2246.64792346575</v>
      </c>
      <c r="BY6" s="380">
        <f t="shared" si="2"/>
        <v>2444.3328636509259</v>
      </c>
      <c r="BZ6" s="380">
        <f t="shared" si="2"/>
        <v>2864.813430051418</v>
      </c>
      <c r="CA6" s="380">
        <f t="shared" si="2"/>
        <v>3591.0239928803408</v>
      </c>
      <c r="CB6" s="380">
        <f t="shared" si="2"/>
        <v>4242.4579223835653</v>
      </c>
      <c r="CC6" s="380">
        <f t="shared" si="2"/>
        <v>4731.3256623685065</v>
      </c>
      <c r="CD6" s="380">
        <f t="shared" si="2"/>
        <v>5232.5329893528833</v>
      </c>
      <c r="CE6" s="380">
        <f t="shared" si="2"/>
        <v>5730.382755011914</v>
      </c>
      <c r="CF6" s="381">
        <f t="shared" si="2"/>
        <v>6206.1294726689957</v>
      </c>
    </row>
    <row r="7" spans="1:84" ht="15.5" x14ac:dyDescent="0.35">
      <c r="A7" s="374"/>
      <c r="B7" s="382" t="s">
        <v>272</v>
      </c>
      <c r="C7" s="376"/>
      <c r="D7" s="376"/>
      <c r="E7" s="376"/>
      <c r="F7" s="376"/>
      <c r="G7" s="376"/>
      <c r="H7" s="376"/>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80">
        <v>690.44271132894642</v>
      </c>
      <c r="BG7" s="380">
        <v>719.5016457032948</v>
      </c>
      <c r="BH7" s="380">
        <v>764.0410171291486</v>
      </c>
      <c r="BI7" s="380">
        <v>838.94585151060733</v>
      </c>
      <c r="BJ7" s="380">
        <v>884.09676018630137</v>
      </c>
      <c r="BK7" s="380">
        <v>946.70173394029405</v>
      </c>
      <c r="BL7" s="380">
        <v>1008.8216511390754</v>
      </c>
      <c r="BM7" s="380">
        <v>1089.391707435587</v>
      </c>
      <c r="BN7" s="380">
        <v>1116.9218850251939</v>
      </c>
      <c r="BO7" s="380">
        <v>1205.3072554748342</v>
      </c>
      <c r="BP7" s="380">
        <v>1276.4214242752109</v>
      </c>
      <c r="BQ7" s="380">
        <v>1345.0133969573189</v>
      </c>
      <c r="BR7" s="380">
        <v>1579.4492598804859</v>
      </c>
      <c r="BS7" s="380">
        <v>1687.7597736974262</v>
      </c>
      <c r="BT7" s="380">
        <v>1745.3916532070889</v>
      </c>
      <c r="BU7" s="380">
        <v>1808.1107948590625</v>
      </c>
      <c r="BV7" s="380">
        <v>1944.9043992645175</v>
      </c>
      <c r="BW7" s="380">
        <v>2115.8948044660492</v>
      </c>
      <c r="BX7" s="380">
        <v>2246.64792346575</v>
      </c>
      <c r="BY7" s="380">
        <v>2444.3328636509259</v>
      </c>
      <c r="BZ7" s="380">
        <v>2864.813430051418</v>
      </c>
      <c r="CA7" s="380">
        <v>3591.0239928803408</v>
      </c>
      <c r="CB7" s="380">
        <v>4242.4579223835653</v>
      </c>
      <c r="CC7" s="380">
        <v>4731.3256623685065</v>
      </c>
      <c r="CD7" s="380">
        <v>5232.5329893528833</v>
      </c>
      <c r="CE7" s="380">
        <v>5730.382755011914</v>
      </c>
      <c r="CF7" s="381">
        <v>6206.1294726689957</v>
      </c>
    </row>
    <row r="8" spans="1:84" ht="15.5" x14ac:dyDescent="0.35">
      <c r="A8" s="374"/>
      <c r="B8" s="382" t="s">
        <v>296</v>
      </c>
      <c r="C8" s="376"/>
      <c r="D8" s="376"/>
      <c r="E8" s="376"/>
      <c r="F8" s="376"/>
      <c r="G8" s="376"/>
      <c r="H8" s="376"/>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80">
        <f>'Table 4 (i)'!BF8</f>
        <v>0</v>
      </c>
      <c r="BG8" s="380">
        <f>'Table 4 (i)'!BG8</f>
        <v>0</v>
      </c>
      <c r="BH8" s="380">
        <f>'Table 4 (i)'!BH8</f>
        <v>0</v>
      </c>
      <c r="BI8" s="380">
        <f>'Table 4 (i)'!BI8</f>
        <v>0</v>
      </c>
      <c r="BJ8" s="380">
        <f>'Table 4 (i)'!BJ8</f>
        <v>0</v>
      </c>
      <c r="BK8" s="380">
        <f>'Table 4 (i)'!BK8</f>
        <v>0</v>
      </c>
      <c r="BL8" s="380">
        <f>'Table 4 (i)'!BL8</f>
        <v>0</v>
      </c>
      <c r="BM8" s="380">
        <f>'Table 4 (i)'!BM8</f>
        <v>0</v>
      </c>
      <c r="BN8" s="380">
        <f>'Table 4 (i)'!BN8</f>
        <v>0</v>
      </c>
      <c r="BO8" s="380">
        <f>'Table 4 (i)'!BO8</f>
        <v>0</v>
      </c>
      <c r="BP8" s="380">
        <f>'Table 4 (i)'!BP8</f>
        <v>0</v>
      </c>
      <c r="BQ8" s="380">
        <f>'Table 4 (i)'!BQ8</f>
        <v>0</v>
      </c>
      <c r="BR8" s="380">
        <f>'Table 4 (i)'!BR8</f>
        <v>0</v>
      </c>
      <c r="BS8" s="380">
        <f>'Table 4 (i)'!BS8</f>
        <v>0</v>
      </c>
      <c r="BT8" s="380">
        <f>'Table 4 (i)'!BT8</f>
        <v>0</v>
      </c>
      <c r="BU8" s="380">
        <f>'Table 4 (i)'!BU8</f>
        <v>0</v>
      </c>
      <c r="BV8" s="380">
        <f>'Table 4 (i)'!BV8</f>
        <v>0</v>
      </c>
      <c r="BW8" s="380">
        <f>'Table 4 (i)'!BW8</f>
        <v>0</v>
      </c>
      <c r="BX8" s="380">
        <f>'Table 4 (i)'!BX8</f>
        <v>0</v>
      </c>
      <c r="BY8" s="380">
        <f>'Table 4 (i)'!BY8</f>
        <v>0</v>
      </c>
      <c r="BZ8" s="380">
        <f>'Table 4 (i)'!BZ8</f>
        <v>0</v>
      </c>
      <c r="CA8" s="380">
        <f>'Table 4 (i)'!CA8</f>
        <v>0</v>
      </c>
      <c r="CB8" s="380">
        <f>'Table 4 (i)'!CB8</f>
        <v>0</v>
      </c>
      <c r="CC8" s="380">
        <f>'Table 4 (i)'!CC8</f>
        <v>0</v>
      </c>
      <c r="CD8" s="380">
        <f>'Table 4 (i)'!CD8</f>
        <v>0</v>
      </c>
      <c r="CE8" s="380">
        <f>'Table 4 (i)'!CE8</f>
        <v>0</v>
      </c>
      <c r="CF8" s="381">
        <f>'Table 4 (i)'!CF8</f>
        <v>0</v>
      </c>
    </row>
    <row r="9" spans="1:84" ht="27" customHeight="1" x14ac:dyDescent="0.35">
      <c r="A9" s="374"/>
      <c r="B9" s="379" t="s">
        <v>503</v>
      </c>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80">
        <f>'Table 4 (i)'!BF9</f>
        <v>868.03</v>
      </c>
      <c r="BG9" s="380">
        <f>'Table 4 (i)'!BG9</f>
        <v>922.62299999999993</v>
      </c>
      <c r="BH9" s="380">
        <f>'Table 4 (i)'!BH9</f>
        <v>856.60963625524721</v>
      </c>
      <c r="BI9" s="380">
        <f>'Table 4 (i)'!BI9</f>
        <v>673.628566324448</v>
      </c>
      <c r="BJ9" s="380">
        <f>'Table 4 (i)'!BJ9</f>
        <v>564.70191029355726</v>
      </c>
      <c r="BK9" s="380">
        <f>'Table 4 (i)'!BK9</f>
        <v>476.19491880731556</v>
      </c>
      <c r="BL9" s="380">
        <f>'Table 4 (i)'!BL9</f>
        <v>417.08510670184251</v>
      </c>
      <c r="BM9" s="380">
        <f>'Table 4 (i)'!BM9</f>
        <v>302.41702124496578</v>
      </c>
      <c r="BN9" s="380">
        <f>'Table 4 (i)'!BN9</f>
        <v>0</v>
      </c>
      <c r="BO9" s="380">
        <f>'Table 4 (i)'!BO9</f>
        <v>0</v>
      </c>
      <c r="BP9" s="380">
        <f>'Table 4 (i)'!BP9</f>
        <v>0</v>
      </c>
      <c r="BQ9" s="380">
        <f>'Table 4 (i)'!BQ9</f>
        <v>0</v>
      </c>
      <c r="BR9" s="380">
        <f>'Table 4 (i)'!BR9</f>
        <v>0</v>
      </c>
      <c r="BS9" s="380">
        <f>'Table 4 (i)'!BS9</f>
        <v>0</v>
      </c>
      <c r="BT9" s="380">
        <f>'Table 4 (i)'!BT9</f>
        <v>0</v>
      </c>
      <c r="BU9" s="380">
        <f>'Table 4 (i)'!BU9</f>
        <v>0</v>
      </c>
      <c r="BV9" s="380">
        <f>'Table 4 (i)'!BV9</f>
        <v>0</v>
      </c>
      <c r="BW9" s="380">
        <f>'Table 4 (i)'!BW9</f>
        <v>0</v>
      </c>
      <c r="BX9" s="380">
        <f>'Table 4 (i)'!BX9</f>
        <v>0</v>
      </c>
      <c r="BY9" s="380">
        <f>'Table 4 (i)'!BY9</f>
        <v>0</v>
      </c>
      <c r="BZ9" s="380">
        <f>'Table 4 (i)'!BZ9</f>
        <v>0</v>
      </c>
      <c r="CA9" s="380">
        <f>'Table 4 (i)'!CA9</f>
        <v>0</v>
      </c>
      <c r="CB9" s="380">
        <f>'Table 4 (i)'!CB9</f>
        <v>0</v>
      </c>
      <c r="CC9" s="380">
        <f>'Table 4 (i)'!CC9</f>
        <v>0</v>
      </c>
      <c r="CD9" s="380">
        <f>'Table 4 (i)'!CD9</f>
        <v>0</v>
      </c>
      <c r="CE9" s="380">
        <f>'Table 4 (i)'!CE9</f>
        <v>0</v>
      </c>
      <c r="CF9" s="381">
        <f>'Table 4 (i)'!CF9</f>
        <v>0</v>
      </c>
    </row>
    <row r="10" spans="1:84" ht="27" customHeight="1" x14ac:dyDescent="0.35">
      <c r="A10" s="374"/>
      <c r="B10" s="375" t="s">
        <v>504</v>
      </c>
      <c r="C10" s="376"/>
      <c r="D10" s="376"/>
      <c r="E10" s="376"/>
      <c r="F10" s="376"/>
      <c r="G10" s="376"/>
      <c r="H10" s="376"/>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7">
        <f>SUM(BF11,BF16,BF24,BF28,BF32)</f>
        <v>19659.053008120678</v>
      </c>
      <c r="BG10" s="377">
        <f t="shared" ref="BG10:CF10" si="3">SUM(BG11,BG16,BG24,BG28,BG32)</f>
        <v>20069.24281792323</v>
      </c>
      <c r="BH10" s="377">
        <f t="shared" si="3"/>
        <v>20231.581868955371</v>
      </c>
      <c r="BI10" s="377">
        <f t="shared" si="3"/>
        <v>20692.431997804415</v>
      </c>
      <c r="BJ10" s="377">
        <f t="shared" si="3"/>
        <v>21282.449134728282</v>
      </c>
      <c r="BK10" s="377">
        <f t="shared" si="3"/>
        <v>22478.324043280911</v>
      </c>
      <c r="BL10" s="377">
        <f t="shared" si="3"/>
        <v>23770.718089927646</v>
      </c>
      <c r="BM10" s="377">
        <f t="shared" si="3"/>
        <v>25785.747139970081</v>
      </c>
      <c r="BN10" s="377">
        <f t="shared" si="3"/>
        <v>26921.397773793102</v>
      </c>
      <c r="BO10" s="377">
        <f t="shared" si="3"/>
        <v>28085.987635239009</v>
      </c>
      <c r="BP10" s="377">
        <f t="shared" si="3"/>
        <v>29265.566740182679</v>
      </c>
      <c r="BQ10" s="377">
        <f t="shared" si="3"/>
        <v>29986.126772390176</v>
      </c>
      <c r="BR10" s="377">
        <f t="shared" si="3"/>
        <v>32387.567833275803</v>
      </c>
      <c r="BS10" s="377">
        <f t="shared" si="3"/>
        <v>34725.429732734134</v>
      </c>
      <c r="BT10" s="377">
        <f t="shared" si="3"/>
        <v>35588.61237656005</v>
      </c>
      <c r="BU10" s="377">
        <f t="shared" si="3"/>
        <v>37634.0368115655</v>
      </c>
      <c r="BV10" s="377">
        <f t="shared" si="3"/>
        <v>38976.462952046139</v>
      </c>
      <c r="BW10" s="377">
        <f t="shared" si="3"/>
        <v>40899.656152712138</v>
      </c>
      <c r="BX10" s="377">
        <f t="shared" si="3"/>
        <v>45305.422538643572</v>
      </c>
      <c r="BY10" s="377">
        <f t="shared" si="3"/>
        <v>49019.354118711053</v>
      </c>
      <c r="BZ10" s="377">
        <f t="shared" si="3"/>
        <v>52871.282048370238</v>
      </c>
      <c r="CA10" s="377">
        <f t="shared" si="3"/>
        <v>61695.197114549628</v>
      </c>
      <c r="CB10" s="377">
        <f t="shared" si="3"/>
        <v>68969.981584462163</v>
      </c>
      <c r="CC10" s="377">
        <f t="shared" si="3"/>
        <v>72803.152125485154</v>
      </c>
      <c r="CD10" s="377">
        <f t="shared" si="3"/>
        <v>77007.207054371567</v>
      </c>
      <c r="CE10" s="377">
        <f t="shared" si="3"/>
        <v>81465.39685025475</v>
      </c>
      <c r="CF10" s="378">
        <f t="shared" si="3"/>
        <v>85229.95679897134</v>
      </c>
    </row>
    <row r="11" spans="1:84" ht="27" customHeight="1" x14ac:dyDescent="0.35">
      <c r="A11" s="374"/>
      <c r="B11" s="379" t="s">
        <v>471</v>
      </c>
      <c r="C11" s="376"/>
      <c r="D11" s="376"/>
      <c r="E11" s="376"/>
      <c r="F11" s="376"/>
      <c r="G11" s="376"/>
      <c r="H11" s="376"/>
      <c r="I11" s="376"/>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6"/>
      <c r="BE11" s="376"/>
      <c r="BF11" s="380">
        <f>SUM(BF12:BF15)</f>
        <v>3641.5379099401962</v>
      </c>
      <c r="BG11" s="380">
        <f t="shared" ref="BG11:CF11" si="4">SUM(BG12:BG15)</f>
        <v>3890.11364018431</v>
      </c>
      <c r="BH11" s="380">
        <f t="shared" si="4"/>
        <v>4100.1361486294327</v>
      </c>
      <c r="BI11" s="380">
        <f t="shared" si="4"/>
        <v>4310.5608358417931</v>
      </c>
      <c r="BJ11" s="380">
        <f t="shared" si="4"/>
        <v>4533.4127638656182</v>
      </c>
      <c r="BK11" s="380">
        <f t="shared" si="4"/>
        <v>4839.3143338426762</v>
      </c>
      <c r="BL11" s="380">
        <f t="shared" si="4"/>
        <v>5132.982673631238</v>
      </c>
      <c r="BM11" s="380">
        <f t="shared" si="4"/>
        <v>5557.4345230168747</v>
      </c>
      <c r="BN11" s="380">
        <f t="shared" si="4"/>
        <v>5721.5747131716143</v>
      </c>
      <c r="BO11" s="380">
        <f t="shared" si="4"/>
        <v>6125.1762274429184</v>
      </c>
      <c r="BP11" s="380">
        <f t="shared" si="4"/>
        <v>6597.0119943779046</v>
      </c>
      <c r="BQ11" s="380">
        <f t="shared" si="4"/>
        <v>6831.8506630557558</v>
      </c>
      <c r="BR11" s="380">
        <f t="shared" si="4"/>
        <v>7587.3538921282552</v>
      </c>
      <c r="BS11" s="380">
        <f t="shared" si="4"/>
        <v>8484.8090234002084</v>
      </c>
      <c r="BT11" s="380">
        <f t="shared" si="4"/>
        <v>8797.7111049469349</v>
      </c>
      <c r="BU11" s="380">
        <f t="shared" si="4"/>
        <v>10057.134272566091</v>
      </c>
      <c r="BV11" s="380">
        <f t="shared" si="4"/>
        <v>10672.125937390241</v>
      </c>
      <c r="BW11" s="380">
        <f t="shared" si="4"/>
        <v>11051.87005478466</v>
      </c>
      <c r="BX11" s="380">
        <f t="shared" si="4"/>
        <v>12704.617810188678</v>
      </c>
      <c r="BY11" s="380">
        <f t="shared" si="4"/>
        <v>13753.495222151474</v>
      </c>
      <c r="BZ11" s="380">
        <f t="shared" si="4"/>
        <v>15752.089372470815</v>
      </c>
      <c r="CA11" s="380">
        <f t="shared" si="4"/>
        <v>19044.832593640149</v>
      </c>
      <c r="CB11" s="380">
        <f t="shared" si="4"/>
        <v>22109.965606827143</v>
      </c>
      <c r="CC11" s="380">
        <f t="shared" si="4"/>
        <v>23916.125994972845</v>
      </c>
      <c r="CD11" s="380">
        <f t="shared" si="4"/>
        <v>25766.952888395659</v>
      </c>
      <c r="CE11" s="380">
        <f t="shared" si="4"/>
        <v>28178.665901663855</v>
      </c>
      <c r="CF11" s="381">
        <f t="shared" si="4"/>
        <v>29862.317530898126</v>
      </c>
    </row>
    <row r="12" spans="1:84" ht="15.5" x14ac:dyDescent="0.35">
      <c r="A12" s="374"/>
      <c r="B12" s="382" t="s">
        <v>260</v>
      </c>
      <c r="C12" s="376"/>
      <c r="D12" s="376"/>
      <c r="E12" s="376"/>
      <c r="F12" s="376"/>
      <c r="G12" s="376"/>
      <c r="H12" s="376"/>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80">
        <f>'Table 4 (i)'!BF12</f>
        <v>0</v>
      </c>
      <c r="BG12" s="380">
        <f>'Table 4 (i)'!BG12</f>
        <v>0</v>
      </c>
      <c r="BH12" s="380">
        <f>'Table 4 (i)'!BH12</f>
        <v>0</v>
      </c>
      <c r="BI12" s="380">
        <f>'Table 4 (i)'!BI12</f>
        <v>0</v>
      </c>
      <c r="BJ12" s="380">
        <f>'Table 4 (i)'!BJ12</f>
        <v>0</v>
      </c>
      <c r="BK12" s="380">
        <f>'Table 4 (i)'!BK12</f>
        <v>0</v>
      </c>
      <c r="BL12" s="380">
        <f>'Table 4 (i)'!BL12</f>
        <v>0</v>
      </c>
      <c r="BM12" s="380">
        <f>'Table 4 (i)'!BM12</f>
        <v>0</v>
      </c>
      <c r="BN12" s="380">
        <f>'Table 4 (i)'!BN12</f>
        <v>0</v>
      </c>
      <c r="BO12" s="380">
        <f>'Table 4 (i)'!BO12</f>
        <v>0</v>
      </c>
      <c r="BP12" s="380">
        <f>'Table 4 (i)'!BP12</f>
        <v>0</v>
      </c>
      <c r="BQ12" s="380">
        <f>'Table 4 (i)'!BQ12</f>
        <v>4.7691617500000003</v>
      </c>
      <c r="BR12" s="380">
        <f>'Table 4 (i)'!BR12</f>
        <v>6.040064700000003</v>
      </c>
      <c r="BS12" s="380">
        <f>'Table 4 (i)'!BS12</f>
        <v>6.9357352999999913</v>
      </c>
      <c r="BT12" s="380">
        <f>'Table 4 (i)'!BT12</f>
        <v>7.3484010500000174</v>
      </c>
      <c r="BU12" s="380">
        <f>'Table 4 (i)'!BU12</f>
        <v>8.2211221899999884</v>
      </c>
      <c r="BV12" s="380">
        <f>'Table 4 (i)'!BV12</f>
        <v>9.1482867099999936</v>
      </c>
      <c r="BW12" s="380">
        <f>'Table 4 (i)'!BW12</f>
        <v>10.039949220000004</v>
      </c>
      <c r="BX12" s="380">
        <f>'Table 4 (i)'!BX12</f>
        <v>10.679680190000003</v>
      </c>
      <c r="BY12" s="380">
        <f>'Table 4 (i)'!BY12</f>
        <v>12.88883869999999</v>
      </c>
      <c r="BZ12" s="380">
        <f>'Table 4 (i)'!BZ12</f>
        <v>16.58689783000003</v>
      </c>
      <c r="CA12" s="380">
        <f>'Table 4 (i)'!CA12</f>
        <v>19.216663910217093</v>
      </c>
      <c r="CB12" s="380">
        <f>'Table 4 (i)'!CB12</f>
        <v>24.064236642462049</v>
      </c>
      <c r="CC12" s="380">
        <f>'Table 4 (i)'!CC12</f>
        <v>27.253418433055238</v>
      </c>
      <c r="CD12" s="380">
        <f>'Table 4 (i)'!CD12</f>
        <v>30.536342313757213</v>
      </c>
      <c r="CE12" s="380">
        <f>'Table 4 (i)'!CE12</f>
        <v>34.010795790566988</v>
      </c>
      <c r="CF12" s="381">
        <f>'Table 4 (i)'!CF12</f>
        <v>37.539275696632046</v>
      </c>
    </row>
    <row r="13" spans="1:84" ht="15.5" x14ac:dyDescent="0.35">
      <c r="A13" s="374"/>
      <c r="B13" s="382" t="s">
        <v>272</v>
      </c>
      <c r="C13" s="376"/>
      <c r="D13" s="376"/>
      <c r="E13" s="376"/>
      <c r="F13" s="376"/>
      <c r="G13" s="376"/>
      <c r="H13" s="376"/>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80">
        <v>3641.5379099401962</v>
      </c>
      <c r="BG13" s="380">
        <v>3890.11364018431</v>
      </c>
      <c r="BH13" s="380">
        <v>4100.1361486294327</v>
      </c>
      <c r="BI13" s="380">
        <v>4310.5608358417931</v>
      </c>
      <c r="BJ13" s="380">
        <v>4533.4127638656182</v>
      </c>
      <c r="BK13" s="380">
        <v>4839.3143338426762</v>
      </c>
      <c r="BL13" s="380">
        <v>5132.982673631238</v>
      </c>
      <c r="BM13" s="380">
        <v>5557.4345230168747</v>
      </c>
      <c r="BN13" s="380">
        <v>5721.5747131716143</v>
      </c>
      <c r="BO13" s="380">
        <v>6125.1762274429184</v>
      </c>
      <c r="BP13" s="380">
        <v>6597.0119943779046</v>
      </c>
      <c r="BQ13" s="380">
        <v>6700.412940741121</v>
      </c>
      <c r="BR13" s="380">
        <v>6294.5363299336168</v>
      </c>
      <c r="BS13" s="380">
        <v>5903.5656643476623</v>
      </c>
      <c r="BT13" s="380">
        <v>4564.9075582310525</v>
      </c>
      <c r="BU13" s="380">
        <v>3153.3106247293254</v>
      </c>
      <c r="BV13" s="380">
        <v>2154.972465716899</v>
      </c>
      <c r="BW13" s="380">
        <v>1378.0977133198362</v>
      </c>
      <c r="BX13" s="380">
        <v>873.41337663624756</v>
      </c>
      <c r="BY13" s="380">
        <v>803.99673697394701</v>
      </c>
      <c r="BZ13" s="380">
        <v>772.18324302599456</v>
      </c>
      <c r="CA13" s="380">
        <v>773.73075863199642</v>
      </c>
      <c r="CB13" s="380">
        <v>736.02210437770714</v>
      </c>
      <c r="CC13" s="380">
        <v>672.4804063292089</v>
      </c>
      <c r="CD13" s="380">
        <v>613.86975027088033</v>
      </c>
      <c r="CE13" s="380">
        <v>564.71150157714476</v>
      </c>
      <c r="CF13" s="381">
        <v>415.27910688729872</v>
      </c>
    </row>
    <row r="14" spans="1:84" ht="15.5" x14ac:dyDescent="0.35">
      <c r="A14" s="374"/>
      <c r="B14" s="382" t="s">
        <v>296</v>
      </c>
      <c r="C14" s="376"/>
      <c r="D14" s="376"/>
      <c r="E14" s="376"/>
      <c r="F14" s="376"/>
      <c r="G14" s="376"/>
      <c r="H14" s="376"/>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80">
        <f>'Table 4 (i)'!BF14</f>
        <v>0</v>
      </c>
      <c r="BG14" s="380">
        <f>'Table 4 (i)'!BG14</f>
        <v>0</v>
      </c>
      <c r="BH14" s="380">
        <f>'Table 4 (i)'!BH14</f>
        <v>0</v>
      </c>
      <c r="BI14" s="380">
        <f>'Table 4 (i)'!BI14</f>
        <v>0</v>
      </c>
      <c r="BJ14" s="380">
        <f>'Table 4 (i)'!BJ14</f>
        <v>0</v>
      </c>
      <c r="BK14" s="380">
        <f>'Table 4 (i)'!BK14</f>
        <v>0</v>
      </c>
      <c r="BL14" s="380">
        <f>'Table 4 (i)'!BL14</f>
        <v>0</v>
      </c>
      <c r="BM14" s="380">
        <f>'Table 4 (i)'!BM14</f>
        <v>0</v>
      </c>
      <c r="BN14" s="380">
        <f>'Table 4 (i)'!BN14</f>
        <v>0</v>
      </c>
      <c r="BO14" s="380">
        <f>'Table 4 (i)'!BO14</f>
        <v>0</v>
      </c>
      <c r="BP14" s="380">
        <f>'Table 4 (i)'!BP14</f>
        <v>0</v>
      </c>
      <c r="BQ14" s="380">
        <f>'Table 4 (i)'!BQ14</f>
        <v>0</v>
      </c>
      <c r="BR14" s="380">
        <f>'Table 4 (i)'!BR14</f>
        <v>0</v>
      </c>
      <c r="BS14" s="380">
        <f>'Table 4 (i)'!BS14</f>
        <v>0</v>
      </c>
      <c r="BT14" s="380">
        <f>'Table 4 (i)'!BT14</f>
        <v>0</v>
      </c>
      <c r="BU14" s="380">
        <f>'Table 4 (i)'!BU14</f>
        <v>0</v>
      </c>
      <c r="BV14" s="380">
        <f>'Table 4 (i)'!BV14</f>
        <v>0</v>
      </c>
      <c r="BW14" s="380">
        <f>'Table 4 (i)'!BW14</f>
        <v>0</v>
      </c>
      <c r="BX14" s="380">
        <f>'Table 4 (i)'!BX14</f>
        <v>0</v>
      </c>
      <c r="BY14" s="380">
        <f>'Table 4 (i)'!BY14</f>
        <v>0</v>
      </c>
      <c r="BZ14" s="380">
        <f>'Table 4 (i)'!BZ14</f>
        <v>0</v>
      </c>
      <c r="CA14" s="380">
        <f>'Table 4 (i)'!CA14</f>
        <v>0</v>
      </c>
      <c r="CB14" s="380">
        <f>'Table 4 (i)'!CB14</f>
        <v>0</v>
      </c>
      <c r="CC14" s="380">
        <f>'Table 4 (i)'!CC14</f>
        <v>0</v>
      </c>
      <c r="CD14" s="380">
        <f>'Table 4 (i)'!CD14</f>
        <v>0</v>
      </c>
      <c r="CE14" s="380">
        <f>'Table 4 (i)'!CE14</f>
        <v>0</v>
      </c>
      <c r="CF14" s="381">
        <f>'Table 4 (i)'!CF14</f>
        <v>0</v>
      </c>
    </row>
    <row r="15" spans="1:84" ht="15.5" x14ac:dyDescent="0.35">
      <c r="A15" s="374"/>
      <c r="B15" s="382" t="s">
        <v>303</v>
      </c>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80" t="s">
        <v>567</v>
      </c>
      <c r="BG15" s="380" t="s">
        <v>567</v>
      </c>
      <c r="BH15" s="380" t="s">
        <v>567</v>
      </c>
      <c r="BI15" s="380" t="s">
        <v>567</v>
      </c>
      <c r="BJ15" s="380" t="s">
        <v>567</v>
      </c>
      <c r="BK15" s="380" t="s">
        <v>567</v>
      </c>
      <c r="BL15" s="380" t="s">
        <v>567</v>
      </c>
      <c r="BM15" s="380" t="s">
        <v>567</v>
      </c>
      <c r="BN15" s="380" t="s">
        <v>567</v>
      </c>
      <c r="BO15" s="380" t="s">
        <v>567</v>
      </c>
      <c r="BP15" s="380" t="s">
        <v>567</v>
      </c>
      <c r="BQ15" s="380">
        <v>126.66856056463428</v>
      </c>
      <c r="BR15" s="380">
        <v>1286.7774974946387</v>
      </c>
      <c r="BS15" s="380">
        <v>2574.3076237525456</v>
      </c>
      <c r="BT15" s="380">
        <v>4225.4551456658819</v>
      </c>
      <c r="BU15" s="380">
        <v>6895.6025256467647</v>
      </c>
      <c r="BV15" s="380">
        <v>8508.0051849633419</v>
      </c>
      <c r="BW15" s="380">
        <v>9663.7323922448231</v>
      </c>
      <c r="BX15" s="380">
        <v>11820.52475336243</v>
      </c>
      <c r="BY15" s="380">
        <v>12936.609646477527</v>
      </c>
      <c r="BZ15" s="380">
        <v>14963.31923161482</v>
      </c>
      <c r="CA15" s="380">
        <v>18251.885171097936</v>
      </c>
      <c r="CB15" s="380">
        <v>21349.879265806976</v>
      </c>
      <c r="CC15" s="380">
        <v>23216.39217021058</v>
      </c>
      <c r="CD15" s="380">
        <v>25122.54679581102</v>
      </c>
      <c r="CE15" s="380">
        <v>27579.943604296142</v>
      </c>
      <c r="CF15" s="381">
        <v>29409.499148314197</v>
      </c>
    </row>
    <row r="16" spans="1:84" ht="27" customHeight="1" x14ac:dyDescent="0.35">
      <c r="A16" s="374"/>
      <c r="B16" s="379" t="s">
        <v>472</v>
      </c>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80">
        <f t="shared" ref="BF16" si="5">SUM(BF17:BF23)</f>
        <v>11370.4311574851</v>
      </c>
      <c r="BG16" s="380">
        <f t="shared" ref="BG16:CF16" si="6">SUM(BG17:BG23)</f>
        <v>11488.217405703705</v>
      </c>
      <c r="BH16" s="380">
        <f t="shared" si="6"/>
        <v>11228.389556992444</v>
      </c>
      <c r="BI16" s="380">
        <f t="shared" si="6"/>
        <v>11194.934432241253</v>
      </c>
      <c r="BJ16" s="380">
        <f t="shared" si="6"/>
        <v>11258.961911558223</v>
      </c>
      <c r="BK16" s="380">
        <f t="shared" si="6"/>
        <v>11857.840907851054</v>
      </c>
      <c r="BL16" s="380">
        <f t="shared" si="6"/>
        <v>11957.509033670729</v>
      </c>
      <c r="BM16" s="380">
        <f t="shared" si="6"/>
        <v>12701.229806252346</v>
      </c>
      <c r="BN16" s="380">
        <f t="shared" si="6"/>
        <v>13061.360113464758</v>
      </c>
      <c r="BO16" s="380">
        <f t="shared" si="6"/>
        <v>13164.078594153672</v>
      </c>
      <c r="BP16" s="380">
        <f t="shared" si="6"/>
        <v>13192.190911788563</v>
      </c>
      <c r="BQ16" s="380">
        <f t="shared" si="6"/>
        <v>13254.320143205419</v>
      </c>
      <c r="BR16" s="380">
        <f t="shared" si="6"/>
        <v>14074.349713267062</v>
      </c>
      <c r="BS16" s="380">
        <f t="shared" si="6"/>
        <v>14887.190782647505</v>
      </c>
      <c r="BT16" s="380">
        <f t="shared" si="6"/>
        <v>15266.567263850438</v>
      </c>
      <c r="BU16" s="380">
        <f t="shared" si="6"/>
        <v>15817.445627620602</v>
      </c>
      <c r="BV16" s="380">
        <f t="shared" si="6"/>
        <v>16227.244997036334</v>
      </c>
      <c r="BW16" s="380">
        <f t="shared" si="6"/>
        <v>17232.688809988729</v>
      </c>
      <c r="BX16" s="380">
        <f t="shared" si="6"/>
        <v>19322.663641137311</v>
      </c>
      <c r="BY16" s="380">
        <f t="shared" si="6"/>
        <v>20914.546203182486</v>
      </c>
      <c r="BZ16" s="380">
        <f t="shared" si="6"/>
        <v>21999.096547421515</v>
      </c>
      <c r="CA16" s="380">
        <f t="shared" si="6"/>
        <v>25793.009715411528</v>
      </c>
      <c r="CB16" s="380">
        <f t="shared" si="6"/>
        <v>28938.459986512036</v>
      </c>
      <c r="CC16" s="380">
        <f t="shared" si="6"/>
        <v>30152.915513748187</v>
      </c>
      <c r="CD16" s="380">
        <f t="shared" si="6"/>
        <v>31242.152848412341</v>
      </c>
      <c r="CE16" s="380">
        <f t="shared" si="6"/>
        <v>32317.528752564409</v>
      </c>
      <c r="CF16" s="381">
        <f t="shared" si="6"/>
        <v>33574.712160724455</v>
      </c>
    </row>
    <row r="17" spans="1:84" ht="15.5" x14ac:dyDescent="0.35">
      <c r="A17" s="374"/>
      <c r="B17" s="382" t="s">
        <v>473</v>
      </c>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80">
        <f>'Table 4 (i)'!BF17</f>
        <v>0</v>
      </c>
      <c r="BG17" s="380">
        <f>'Table 4 (i)'!BG17</f>
        <v>0</v>
      </c>
      <c r="BH17" s="380">
        <f>'Table 4 (i)'!BH17</f>
        <v>0</v>
      </c>
      <c r="BI17" s="380">
        <f>'Table 4 (i)'!BI17</f>
        <v>0</v>
      </c>
      <c r="BJ17" s="380">
        <f>'Table 4 (i)'!BJ17</f>
        <v>0</v>
      </c>
      <c r="BK17" s="380">
        <f>'Table 4 (i)'!BK17</f>
        <v>0</v>
      </c>
      <c r="BL17" s="380">
        <f>'Table 4 (i)'!BL17</f>
        <v>127.18792894999999</v>
      </c>
      <c r="BM17" s="380">
        <f>'Table 4 (i)'!BM17</f>
        <v>1267.3993002300001</v>
      </c>
      <c r="BN17" s="380">
        <f>'Table 4 (i)'!BN17</f>
        <v>2231.7483618999995</v>
      </c>
      <c r="BO17" s="380">
        <f>'Table 4 (i)'!BO17</f>
        <v>3554.1022156099998</v>
      </c>
      <c r="BP17" s="380">
        <f>'Table 4 (i)'!BP17</f>
        <v>6779.6544881600003</v>
      </c>
      <c r="BQ17" s="380">
        <f>'Table 4 (i)'!BQ17</f>
        <v>10436.707839979998</v>
      </c>
      <c r="BR17" s="380">
        <f>'Table 4 (i)'!BR17</f>
        <v>12827.382151169997</v>
      </c>
      <c r="BS17" s="380">
        <f>'Table 4 (i)'!BS17</f>
        <v>14271.548569180002</v>
      </c>
      <c r="BT17" s="380">
        <f>'Table 4 (i)'!BT17</f>
        <v>14830.444816650004</v>
      </c>
      <c r="BU17" s="380">
        <f>'Table 4 (i)'!BU17</f>
        <v>15352.892355200001</v>
      </c>
      <c r="BV17" s="380">
        <f>'Table 4 (i)'!BV17</f>
        <v>15097.869323739997</v>
      </c>
      <c r="BW17" s="380">
        <f>'Table 4 (i)'!BW17</f>
        <v>13850.988828140005</v>
      </c>
      <c r="BX17" s="380">
        <f>'Table 4 (i)'!BX17</f>
        <v>13427.61508335</v>
      </c>
      <c r="BY17" s="380">
        <f>'Table 4 (i)'!BY17</f>
        <v>12688.531819610005</v>
      </c>
      <c r="BZ17" s="380">
        <f>'Table 4 (i)'!BZ17</f>
        <v>12088.053886344383</v>
      </c>
      <c r="CA17" s="380">
        <f>'Table 4 (i)'!CA17</f>
        <v>12741.909665757048</v>
      </c>
      <c r="CB17" s="380">
        <f>'Table 4 (i)'!CB17</f>
        <v>12973.636236774073</v>
      </c>
      <c r="CC17" s="380">
        <f>'Table 4 (i)'!CC17</f>
        <v>11769.931531032011</v>
      </c>
      <c r="CD17" s="380">
        <f>'Table 4 (i)'!CD17</f>
        <v>11326.625944928906</v>
      </c>
      <c r="CE17" s="380">
        <f>'Table 4 (i)'!CE17</f>
        <v>10975.735267125176</v>
      </c>
      <c r="CF17" s="381">
        <f>'Table 4 (i)'!CF17</f>
        <v>9230.992094351328</v>
      </c>
    </row>
    <row r="18" spans="1:84" ht="15.5" x14ac:dyDescent="0.35">
      <c r="A18" s="374"/>
      <c r="B18" s="382" t="s">
        <v>286</v>
      </c>
      <c r="C18" s="376"/>
      <c r="D18" s="376"/>
      <c r="E18" s="376"/>
      <c r="F18" s="376"/>
      <c r="G18" s="376"/>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80">
        <f>'Table 4 (i)'!BF18</f>
        <v>6757.9545089520052</v>
      </c>
      <c r="BG18" s="380">
        <f>'Table 4 (i)'!BG18</f>
        <v>6724.1235550023994</v>
      </c>
      <c r="BH18" s="380">
        <f>'Table 4 (i)'!BH18</f>
        <v>6662.027000000001</v>
      </c>
      <c r="BI18" s="380">
        <f>'Table 4 (i)'!BI18</f>
        <v>6649.9306075200002</v>
      </c>
      <c r="BJ18" s="380">
        <f>'Table 4 (i)'!BJ18</f>
        <v>6566.1693209299992</v>
      </c>
      <c r="BK18" s="380">
        <f>'Table 4 (i)'!BK18</f>
        <v>6657.0001817393668</v>
      </c>
      <c r="BL18" s="380">
        <f>'Table 4 (i)'!BL18</f>
        <v>6515.843602259999</v>
      </c>
      <c r="BM18" s="380">
        <f>'Table 4 (i)'!BM18</f>
        <v>6108.3423565899984</v>
      </c>
      <c r="BN18" s="380">
        <f>'Table 4 (i)'!BN18</f>
        <v>5556.0370140352552</v>
      </c>
      <c r="BO18" s="380">
        <f>'Table 4 (i)'!BO18</f>
        <v>4935.2797263499997</v>
      </c>
      <c r="BP18" s="380">
        <f>'Table 4 (i)'!BP18</f>
        <v>3275.8454461099991</v>
      </c>
      <c r="BQ18" s="380">
        <f>'Table 4 (i)'!BQ18</f>
        <v>1186.7982191800002</v>
      </c>
      <c r="BR18" s="380">
        <f>'Table 4 (i)'!BR18</f>
        <v>244.52811802000031</v>
      </c>
      <c r="BS18" s="380">
        <f>'Table 4 (i)'!BS18</f>
        <v>62.986505620193512</v>
      </c>
      <c r="BT18" s="380">
        <f>'Table 4 (i)'!BT18</f>
        <v>15.069286518175856</v>
      </c>
      <c r="BU18" s="380">
        <f>'Table 4 (i)'!BU18</f>
        <v>9.0194682002369593</v>
      </c>
      <c r="BV18" s="380">
        <f>'Table 4 (i)'!BV18</f>
        <v>0</v>
      </c>
      <c r="BW18" s="380">
        <f>'Table 4 (i)'!BW18</f>
        <v>4.8985961395790865</v>
      </c>
      <c r="BX18" s="380">
        <f>'Table 4 (i)'!BX18</f>
        <v>4.6984256439329535</v>
      </c>
      <c r="BY18" s="380">
        <f>'Table 4 (i)'!BY18</f>
        <v>0</v>
      </c>
      <c r="BZ18" s="380">
        <f>'Table 4 (i)'!BZ18</f>
        <v>12.018685180376902</v>
      </c>
      <c r="CA18" s="380">
        <f>'Table 4 (i)'!CA18</f>
        <v>1.1561320959777646</v>
      </c>
      <c r="CB18" s="380">
        <f>'Table 4 (i)'!CB18</f>
        <v>1.6331278518065846</v>
      </c>
      <c r="CC18" s="380">
        <f>'Table 4 (i)'!CC18</f>
        <v>1.6680315317126875</v>
      </c>
      <c r="CD18" s="380">
        <f>'Table 4 (i)'!CD18</f>
        <v>1.6957237598195722</v>
      </c>
      <c r="CE18" s="380">
        <f>'Table 4 (i)'!CE18</f>
        <v>1.7255881673084434</v>
      </c>
      <c r="CF18" s="381">
        <f>'Table 4 (i)'!CF18</f>
        <v>1.7539570262242961</v>
      </c>
    </row>
    <row r="19" spans="1:84" ht="15.5" x14ac:dyDescent="0.35">
      <c r="A19" s="374"/>
      <c r="B19" s="382" t="s">
        <v>474</v>
      </c>
      <c r="C19" s="376"/>
      <c r="D19" s="376"/>
      <c r="E19" s="376"/>
      <c r="F19" s="376"/>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80">
        <f>'Table 4 (i)'!BF19</f>
        <v>3904.9700000000003</v>
      </c>
      <c r="BG19" s="380">
        <f>'Table 4 (i)'!BG19</f>
        <v>4082.377</v>
      </c>
      <c r="BH19" s="380">
        <f>'Table 4 (i)'!BH19</f>
        <v>3860.0294313441318</v>
      </c>
      <c r="BI19" s="380">
        <f>'Table 4 (i)'!BI19</f>
        <v>3858.5614780406295</v>
      </c>
      <c r="BJ19" s="380">
        <f>'Table 4 (i)'!BJ19</f>
        <v>4009.5491527764661</v>
      </c>
      <c r="BK19" s="380">
        <f>'Table 4 (i)'!BK19</f>
        <v>4580.663486167904</v>
      </c>
      <c r="BL19" s="380">
        <f>'Table 4 (i)'!BL19</f>
        <v>4681.6665727803229</v>
      </c>
      <c r="BM19" s="380">
        <f>'Table 4 (i)'!BM19</f>
        <v>4682.5030413903514</v>
      </c>
      <c r="BN19" s="380">
        <f>'Table 4 (i)'!BN19</f>
        <v>4635.0118573493246</v>
      </c>
      <c r="BO19" s="380">
        <f>'Table 4 (i)'!BO19</f>
        <v>4042.2862376047092</v>
      </c>
      <c r="BP19" s="380">
        <f>'Table 4 (i)'!BP19</f>
        <v>2489.4119175746559</v>
      </c>
      <c r="BQ19" s="380">
        <f>'Table 4 (i)'!BQ19</f>
        <v>991.64976374931302</v>
      </c>
      <c r="BR19" s="380">
        <f>'Table 4 (i)'!BR19</f>
        <v>459.84335153560301</v>
      </c>
      <c r="BS19" s="380">
        <f>'Table 4 (i)'!BS19</f>
        <v>233.19424866448765</v>
      </c>
      <c r="BT19" s="380">
        <f>'Table 4 (i)'!BT19</f>
        <v>99.729245369872473</v>
      </c>
      <c r="BU19" s="380">
        <f>'Table 4 (i)'!BU19</f>
        <v>28.960770188816397</v>
      </c>
      <c r="BV19" s="380">
        <f>'Table 4 (i)'!BV19</f>
        <v>3.1480217970206676</v>
      </c>
      <c r="BW19" s="380">
        <f>'Table 4 (i)'!BW19</f>
        <v>1.4391787459022238</v>
      </c>
      <c r="BX19" s="380">
        <f>'Table 4 (i)'!BX19</f>
        <v>1.1305357672420586</v>
      </c>
      <c r="BY19" s="380">
        <f>'Table 4 (i)'!BY19</f>
        <v>0.8463306989047672</v>
      </c>
      <c r="BZ19" s="380">
        <f>'Table 4 (i)'!BZ19</f>
        <v>0.93882621519002041</v>
      </c>
      <c r="CA19" s="380">
        <f>'Table 4 (i)'!CA19</f>
        <v>0.64578596712366032</v>
      </c>
      <c r="CB19" s="380">
        <f>'Table 4 (i)'!CB19</f>
        <v>0.19978703634892778</v>
      </c>
      <c r="CC19" s="380">
        <f>'Table 4 (i)'!CC19</f>
        <v>0</v>
      </c>
      <c r="CD19" s="380">
        <f>'Table 4 (i)'!CD19</f>
        <v>0</v>
      </c>
      <c r="CE19" s="380">
        <f>'Table 4 (i)'!CE19</f>
        <v>0</v>
      </c>
      <c r="CF19" s="381">
        <f>'Table 4 (i)'!CF19</f>
        <v>0</v>
      </c>
    </row>
    <row r="20" spans="1:84" ht="15.5" x14ac:dyDescent="0.35">
      <c r="A20" s="374"/>
      <c r="B20" s="331" t="s">
        <v>289</v>
      </c>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80">
        <f>'Table 4 (i)'!BF20</f>
        <v>0</v>
      </c>
      <c r="BG20" s="380">
        <f>'Table 4 (i)'!BG20</f>
        <v>0</v>
      </c>
      <c r="BH20" s="380">
        <f>'Table 4 (i)'!BH20</f>
        <v>0</v>
      </c>
      <c r="BI20" s="380">
        <f>'Table 4 (i)'!BI20</f>
        <v>0</v>
      </c>
      <c r="BJ20" s="380">
        <f>'Table 4 (i)'!BJ20</f>
        <v>0</v>
      </c>
      <c r="BK20" s="380">
        <f>'Table 4 (i)'!BK20</f>
        <v>0</v>
      </c>
      <c r="BL20" s="380">
        <f>'Table 4 (i)'!BL20</f>
        <v>0</v>
      </c>
      <c r="BM20" s="380">
        <f>'Table 4 (i)'!BM20</f>
        <v>0</v>
      </c>
      <c r="BN20" s="380">
        <f>'Table 4 (i)'!BN20</f>
        <v>0</v>
      </c>
      <c r="BO20" s="380">
        <f>'Table 4 (i)'!BO20</f>
        <v>0</v>
      </c>
      <c r="BP20" s="380">
        <f>'Table 4 (i)'!BP20</f>
        <v>0</v>
      </c>
      <c r="BQ20" s="380">
        <f>'Table 4 (i)'!BQ20</f>
        <v>0</v>
      </c>
      <c r="BR20" s="380">
        <f>'Table 4 (i)'!BR20</f>
        <v>0</v>
      </c>
      <c r="BS20" s="380">
        <f>'Table 4 (i)'!BS20</f>
        <v>0</v>
      </c>
      <c r="BT20" s="380">
        <f>'Table 4 (i)'!BT20</f>
        <v>0</v>
      </c>
      <c r="BU20" s="380">
        <f>'Table 4 (i)'!BU20</f>
        <v>0</v>
      </c>
      <c r="BV20" s="380">
        <f>'Table 4 (i)'!BV20</f>
        <v>0</v>
      </c>
      <c r="BW20" s="380">
        <f>'Table 4 (i)'!BW20</f>
        <v>0</v>
      </c>
      <c r="BX20" s="380">
        <f>'Table 4 (i)'!BX20</f>
        <v>0</v>
      </c>
      <c r="BY20" s="380">
        <f>'Table 4 (i)'!BY20</f>
        <v>0</v>
      </c>
      <c r="BZ20" s="380">
        <f>'Table 4 (i)'!BZ20</f>
        <v>0</v>
      </c>
      <c r="CA20" s="380">
        <f>'Table 4 (i)'!CA20</f>
        <v>0</v>
      </c>
      <c r="CB20" s="380">
        <f>'Table 4 (i)'!CB20</f>
        <v>0</v>
      </c>
      <c r="CC20" s="380">
        <f>'Table 4 (i)'!CC20</f>
        <v>0</v>
      </c>
      <c r="CD20" s="380">
        <f>'Table 4 (i)'!CD20</f>
        <v>0</v>
      </c>
      <c r="CE20" s="380">
        <f>'Table 4 (i)'!CE20</f>
        <v>0</v>
      </c>
      <c r="CF20" s="381">
        <f>'Table 4 (i)'!CF20</f>
        <v>0</v>
      </c>
    </row>
    <row r="21" spans="1:84" ht="15.5" x14ac:dyDescent="0.35">
      <c r="A21" s="374"/>
      <c r="B21" s="382" t="s">
        <v>307</v>
      </c>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80">
        <v>707.50664853309547</v>
      </c>
      <c r="BG21" s="380">
        <v>681.71685070130559</v>
      </c>
      <c r="BH21" s="380">
        <v>706.33312564831226</v>
      </c>
      <c r="BI21" s="380">
        <v>686.4423466806245</v>
      </c>
      <c r="BJ21" s="380">
        <v>683.24343785175779</v>
      </c>
      <c r="BK21" s="380">
        <v>620.17723994378389</v>
      </c>
      <c r="BL21" s="380">
        <v>632.81092968040753</v>
      </c>
      <c r="BM21" s="380">
        <v>642.98510804199623</v>
      </c>
      <c r="BN21" s="380">
        <v>638.56288018017869</v>
      </c>
      <c r="BO21" s="380">
        <v>632.41041458896257</v>
      </c>
      <c r="BP21" s="380">
        <v>647.27905994390676</v>
      </c>
      <c r="BQ21" s="380">
        <v>639.16432029610939</v>
      </c>
      <c r="BR21" s="380">
        <v>534.01188610760892</v>
      </c>
      <c r="BS21" s="380">
        <v>303.54836660253136</v>
      </c>
      <c r="BT21" s="380">
        <v>104.44139127131821</v>
      </c>
      <c r="BU21" s="380">
        <v>12.907101371209182</v>
      </c>
      <c r="BV21" s="380">
        <v>1.0751210097451098</v>
      </c>
      <c r="BW21" s="380">
        <v>0.27115140967569445</v>
      </c>
      <c r="BX21" s="380">
        <v>0.15698976653150842</v>
      </c>
      <c r="BY21" s="380">
        <v>0.13299450341598953</v>
      </c>
      <c r="BZ21" s="380">
        <v>0.11223336621746767</v>
      </c>
      <c r="CA21" s="380">
        <v>7.6658328514852478E-2</v>
      </c>
      <c r="CB21" s="380">
        <v>1.5591495686906036E-3</v>
      </c>
      <c r="CC21" s="380">
        <v>0</v>
      </c>
      <c r="CD21" s="380">
        <v>9.3241386833753381E-18</v>
      </c>
      <c r="CE21" s="380">
        <v>1.5178830414797062E-18</v>
      </c>
      <c r="CF21" s="381">
        <v>0</v>
      </c>
    </row>
    <row r="22" spans="1:84" ht="15.5" x14ac:dyDescent="0.35">
      <c r="A22" s="374"/>
      <c r="B22" s="331" t="s">
        <v>308</v>
      </c>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80">
        <f>'Table 4 (i)'!BF22</f>
        <v>0</v>
      </c>
      <c r="BG22" s="380">
        <f>'Table 4 (i)'!BG22</f>
        <v>0</v>
      </c>
      <c r="BH22" s="380">
        <f>'Table 4 (i)'!BH22</f>
        <v>0</v>
      </c>
      <c r="BI22" s="380">
        <f>'Table 4 (i)'!BI22</f>
        <v>0</v>
      </c>
      <c r="BJ22" s="380">
        <f>'Table 4 (i)'!BJ22</f>
        <v>0</v>
      </c>
      <c r="BK22" s="380">
        <f>'Table 4 (i)'!BK22</f>
        <v>0</v>
      </c>
      <c r="BL22" s="380">
        <f>'Table 4 (i)'!BL22</f>
        <v>0</v>
      </c>
      <c r="BM22" s="380">
        <f>'Table 4 (i)'!BM22</f>
        <v>0</v>
      </c>
      <c r="BN22" s="380">
        <f>'Table 4 (i)'!BN22</f>
        <v>0</v>
      </c>
      <c r="BO22" s="380">
        <f>'Table 4 (i)'!BO22</f>
        <v>0</v>
      </c>
      <c r="BP22" s="380">
        <f>'Table 4 (i)'!BP22</f>
        <v>0</v>
      </c>
      <c r="BQ22" s="380">
        <f>'Table 4 (i)'!BQ22</f>
        <v>0</v>
      </c>
      <c r="BR22" s="380">
        <f>'Table 4 (i)'!BR22</f>
        <v>0</v>
      </c>
      <c r="BS22" s="380">
        <f>'Table 4 (i)'!BS22</f>
        <v>0</v>
      </c>
      <c r="BT22" s="380">
        <f>'Table 4 (i)'!BT22</f>
        <v>0</v>
      </c>
      <c r="BU22" s="380">
        <f>'Table 4 (i)'!BU22</f>
        <v>0</v>
      </c>
      <c r="BV22" s="380">
        <f>'Table 4 (i)'!BV22</f>
        <v>0</v>
      </c>
      <c r="BW22" s="380">
        <f>'Table 4 (i)'!BW22</f>
        <v>0</v>
      </c>
      <c r="BX22" s="380">
        <f>'Table 4 (i)'!BX22</f>
        <v>0</v>
      </c>
      <c r="BY22" s="380">
        <f>'Table 4 (i)'!BY22</f>
        <v>0</v>
      </c>
      <c r="BZ22" s="380">
        <f>'Table 4 (i)'!BZ22</f>
        <v>0</v>
      </c>
      <c r="CA22" s="380">
        <f>'Table 4 (i)'!CA22</f>
        <v>0</v>
      </c>
      <c r="CB22" s="380">
        <f>'Table 4 (i)'!CB22</f>
        <v>0</v>
      </c>
      <c r="CC22" s="380">
        <f>'Table 4 (i)'!CC22</f>
        <v>0</v>
      </c>
      <c r="CD22" s="380">
        <f>'Table 4 (i)'!CD22</f>
        <v>0</v>
      </c>
      <c r="CE22" s="380">
        <f>'Table 4 (i)'!CE22</f>
        <v>0</v>
      </c>
      <c r="CF22" s="381">
        <f>'Table 4 (i)'!CF22</f>
        <v>0</v>
      </c>
    </row>
    <row r="23" spans="1:84" ht="15.5" x14ac:dyDescent="0.35">
      <c r="A23" s="374"/>
      <c r="B23" s="382" t="s">
        <v>505</v>
      </c>
      <c r="C23" s="334" t="s">
        <v>506</v>
      </c>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80">
        <f>'Table 4 (i)'!BF23</f>
        <v>0</v>
      </c>
      <c r="BG23" s="380">
        <f>'Table 4 (i)'!BG23</f>
        <v>0</v>
      </c>
      <c r="BH23" s="380">
        <f>'Table 4 (i)'!BH23</f>
        <v>0</v>
      </c>
      <c r="BI23" s="380">
        <f>'Table 4 (i)'!BI23</f>
        <v>0</v>
      </c>
      <c r="BJ23" s="380">
        <f>'Table 4 (i)'!BJ23</f>
        <v>0</v>
      </c>
      <c r="BK23" s="380">
        <f>'Table 4 (i)'!BK23</f>
        <v>0</v>
      </c>
      <c r="BL23" s="380">
        <f>'Table 4 (i)'!BL23</f>
        <v>0</v>
      </c>
      <c r="BM23" s="380">
        <f>'Table 4 (i)'!BM23</f>
        <v>0</v>
      </c>
      <c r="BN23" s="380">
        <f>'Table 4 (i)'!BN23</f>
        <v>0</v>
      </c>
      <c r="BO23" s="380">
        <f>'Table 4 (i)'!BO23</f>
        <v>0</v>
      </c>
      <c r="BP23" s="380">
        <f>'Table 4 (i)'!BP23</f>
        <v>0</v>
      </c>
      <c r="BQ23" s="380">
        <f>'Table 4 (i)'!BQ23</f>
        <v>0</v>
      </c>
      <c r="BR23" s="380">
        <f>'Table 4 (i)'!BR23</f>
        <v>8.5842064338530673</v>
      </c>
      <c r="BS23" s="380">
        <f>'Table 4 (i)'!BS23</f>
        <v>15.913092580289941</v>
      </c>
      <c r="BT23" s="380">
        <f>'Table 4 (i)'!BT23</f>
        <v>216.88252404106768</v>
      </c>
      <c r="BU23" s="380">
        <f>'Table 4 (i)'!BU23</f>
        <v>413.66593266033817</v>
      </c>
      <c r="BV23" s="380">
        <f>'Table 4 (i)'!BV23</f>
        <v>1125.1525304895706</v>
      </c>
      <c r="BW23" s="380">
        <f>'Table 4 (i)'!BW23</f>
        <v>3375.0910555535684</v>
      </c>
      <c r="BX23" s="380">
        <f>'Table 4 (i)'!BX23</f>
        <v>5889.0626066096038</v>
      </c>
      <c r="BY23" s="380">
        <f>'Table 4 (i)'!BY23</f>
        <v>8225.035058370162</v>
      </c>
      <c r="BZ23" s="380">
        <f>'Table 4 (i)'!BZ23</f>
        <v>9897.9729163153479</v>
      </c>
      <c r="CA23" s="380">
        <f>'Table 4 (i)'!CA23</f>
        <v>13049.221473262865</v>
      </c>
      <c r="CB23" s="380">
        <f>'Table 4 (i)'!CB23</f>
        <v>15962.98927570024</v>
      </c>
      <c r="CC23" s="380">
        <f>'Table 4 (i)'!CC23</f>
        <v>18381.315951184461</v>
      </c>
      <c r="CD23" s="380">
        <f>'Table 4 (i)'!CD23</f>
        <v>19913.831179723613</v>
      </c>
      <c r="CE23" s="380">
        <f>'Table 4 (i)'!CE23</f>
        <v>21340.067897271925</v>
      </c>
      <c r="CF23" s="381">
        <f>'Table 4 (i)'!CF23</f>
        <v>24341.966109346904</v>
      </c>
    </row>
    <row r="24" spans="1:84" ht="27" customHeight="1" x14ac:dyDescent="0.35">
      <c r="A24" s="374"/>
      <c r="B24" s="379" t="s">
        <v>475</v>
      </c>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80">
        <f t="shared" ref="BF24" si="7">SUM(BF25:BF27)</f>
        <v>415.84245179931895</v>
      </c>
      <c r="BG24" s="380">
        <f t="shared" ref="BG24:CF24" si="8">SUM(BG25:BG27)</f>
        <v>428.54858112850775</v>
      </c>
      <c r="BH24" s="380">
        <f t="shared" si="8"/>
        <v>418.35593076559786</v>
      </c>
      <c r="BI24" s="380">
        <f t="shared" si="8"/>
        <v>411.67422738265543</v>
      </c>
      <c r="BJ24" s="380">
        <f t="shared" si="8"/>
        <v>405.09766317347362</v>
      </c>
      <c r="BK24" s="380">
        <f t="shared" si="8"/>
        <v>381.00563936344861</v>
      </c>
      <c r="BL24" s="380">
        <f t="shared" si="8"/>
        <v>316.30963554132484</v>
      </c>
      <c r="BM24" s="380">
        <f t="shared" si="8"/>
        <v>320.49427179381428</v>
      </c>
      <c r="BN24" s="380">
        <f t="shared" si="8"/>
        <v>362.21868245152467</v>
      </c>
      <c r="BO24" s="380">
        <f t="shared" si="8"/>
        <v>352.80378139357754</v>
      </c>
      <c r="BP24" s="380">
        <f t="shared" si="8"/>
        <v>349.77521327677306</v>
      </c>
      <c r="BQ24" s="380">
        <f t="shared" si="8"/>
        <v>336.84616065890049</v>
      </c>
      <c r="BR24" s="380">
        <f t="shared" si="8"/>
        <v>330.93079111935901</v>
      </c>
      <c r="BS24" s="380">
        <f t="shared" si="8"/>
        <v>312.33157550244084</v>
      </c>
      <c r="BT24" s="380">
        <f t="shared" si="8"/>
        <v>319.80368045021964</v>
      </c>
      <c r="BU24" s="380">
        <f t="shared" si="8"/>
        <v>305.67128645341472</v>
      </c>
      <c r="BV24" s="380">
        <f t="shared" si="8"/>
        <v>298.38943772575146</v>
      </c>
      <c r="BW24" s="380">
        <f t="shared" si="8"/>
        <v>295.94223125114411</v>
      </c>
      <c r="BX24" s="380">
        <f t="shared" si="8"/>
        <v>287.56386115227048</v>
      </c>
      <c r="BY24" s="380">
        <f t="shared" si="8"/>
        <v>272.96801442452613</v>
      </c>
      <c r="BZ24" s="380">
        <f t="shared" si="8"/>
        <v>260.72082072228727</v>
      </c>
      <c r="CA24" s="380">
        <f t="shared" si="8"/>
        <v>264.65202010823515</v>
      </c>
      <c r="CB24" s="380">
        <f t="shared" si="8"/>
        <v>262.30208351757329</v>
      </c>
      <c r="CC24" s="380">
        <f t="shared" si="8"/>
        <v>245.52714042750296</v>
      </c>
      <c r="CD24" s="380">
        <f t="shared" si="8"/>
        <v>235.85737549378914</v>
      </c>
      <c r="CE24" s="380">
        <f t="shared" si="8"/>
        <v>233.18941074504346</v>
      </c>
      <c r="CF24" s="381">
        <f t="shared" si="8"/>
        <v>223.73286982701831</v>
      </c>
    </row>
    <row r="25" spans="1:84" ht="15.5" x14ac:dyDescent="0.35">
      <c r="A25" s="374"/>
      <c r="B25" s="382" t="s">
        <v>476</v>
      </c>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80">
        <f>'Table 4 (i)'!BF25</f>
        <v>4.7798173643700785</v>
      </c>
      <c r="BG25" s="380">
        <f>'Table 4 (i)'!BG25</f>
        <v>3.6967457020200758</v>
      </c>
      <c r="BH25" s="380">
        <f>'Table 4 (i)'!BH25</f>
        <v>3.266</v>
      </c>
      <c r="BI25" s="380">
        <f>'Table 4 (i)'!BI25</f>
        <v>6.1911786786786775</v>
      </c>
      <c r="BJ25" s="380">
        <f>'Table 4 (i)'!BJ25</f>
        <v>5.6055504291845493</v>
      </c>
      <c r="BK25" s="380">
        <f>'Table 4 (i)'!BK25</f>
        <v>5.6746798378225547</v>
      </c>
      <c r="BL25" s="380">
        <f>'Table 4 (i)'!BL25</f>
        <v>2.1965525831999999</v>
      </c>
      <c r="BM25" s="380">
        <f>'Table 4 (i)'!BM25</f>
        <v>1.8406603625641045</v>
      </c>
      <c r="BN25" s="380">
        <f>'Table 4 (i)'!BN25</f>
        <v>1.6231135700409567</v>
      </c>
      <c r="BO25" s="380">
        <f>'Table 4 (i)'!BO25</f>
        <v>1.448690672492809</v>
      </c>
      <c r="BP25" s="380">
        <f>'Table 4 (i)'!BP25</f>
        <v>1.2921065736641424</v>
      </c>
      <c r="BQ25" s="380">
        <f>'Table 4 (i)'!BQ25</f>
        <v>1.3134113182071192</v>
      </c>
      <c r="BR25" s="380">
        <f>'Table 4 (i)'!BR25</f>
        <v>1.2081481339837865</v>
      </c>
      <c r="BS25" s="380">
        <f>'Table 4 (i)'!BS25</f>
        <v>1.0813523540077929</v>
      </c>
      <c r="BT25" s="380">
        <f>'Table 4 (i)'!BT25</f>
        <v>1.0297670745376626</v>
      </c>
      <c r="BU25" s="380">
        <f>'Table 4 (i)'!BU25</f>
        <v>0.98217161277972498</v>
      </c>
      <c r="BV25" s="380">
        <f>'Table 4 (i)'!BV25</f>
        <v>0.95287536348174917</v>
      </c>
      <c r="BW25" s="380">
        <f>'Table 4 (i)'!BW25</f>
        <v>0.9080634741339052</v>
      </c>
      <c r="BX25" s="380">
        <f>'Table 4 (i)'!BX25</f>
        <v>0.71119413446541735</v>
      </c>
      <c r="BY25" s="380">
        <f>'Table 4 (i)'!BY25</f>
        <v>0.5993259649997732</v>
      </c>
      <c r="BZ25" s="380">
        <f>'Table 4 (i)'!BZ25</f>
        <v>0.46497128177533459</v>
      </c>
      <c r="CA25" s="380">
        <f>'Table 4 (i)'!CA25</f>
        <v>0.35454470671527033</v>
      </c>
      <c r="CB25" s="380">
        <f>'Table 4 (i)'!CB25</f>
        <v>0.27461086461503775</v>
      </c>
      <c r="CC25" s="380">
        <f>'Table 4 (i)'!CC25</f>
        <v>0.20515443459535179</v>
      </c>
      <c r="CD25" s="380">
        <f>'Table 4 (i)'!CD25</f>
        <v>0.1637275656262861</v>
      </c>
      <c r="CE25" s="380">
        <f>'Table 4 (i)'!CE25</f>
        <v>0.13704934934562449</v>
      </c>
      <c r="CF25" s="381">
        <f>'Table 4 (i)'!CF25</f>
        <v>0.10410339235025956</v>
      </c>
    </row>
    <row r="26" spans="1:84" ht="15.5" x14ac:dyDescent="0.35">
      <c r="A26" s="374"/>
      <c r="B26" s="382" t="s">
        <v>477</v>
      </c>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80">
        <v>409.33257992494885</v>
      </c>
      <c r="BG26" s="380">
        <v>423.48757635648769</v>
      </c>
      <c r="BH26" s="380">
        <v>413.90693076559785</v>
      </c>
      <c r="BI26" s="380">
        <v>404.38108622397675</v>
      </c>
      <c r="BJ26" s="380">
        <v>398.40761312428907</v>
      </c>
      <c r="BK26" s="380">
        <v>374.24125560562607</v>
      </c>
      <c r="BL26" s="380">
        <v>313.16909898812486</v>
      </c>
      <c r="BM26" s="380">
        <v>317.80690857125018</v>
      </c>
      <c r="BN26" s="380">
        <v>359.84199739148369</v>
      </c>
      <c r="BO26" s="380">
        <v>350.7347090110847</v>
      </c>
      <c r="BP26" s="380">
        <v>348.09406699554688</v>
      </c>
      <c r="BQ26" s="380">
        <v>335.53879983069339</v>
      </c>
      <c r="BR26" s="380">
        <v>329.72464298537523</v>
      </c>
      <c r="BS26" s="380">
        <v>311.28666854137936</v>
      </c>
      <c r="BT26" s="380">
        <v>318.77391337568196</v>
      </c>
      <c r="BU26" s="380">
        <v>304.71152743632763</v>
      </c>
      <c r="BV26" s="380">
        <v>297.47337880756749</v>
      </c>
      <c r="BW26" s="380">
        <v>295.03385756828175</v>
      </c>
      <c r="BX26" s="380">
        <v>286.85889589780504</v>
      </c>
      <c r="BY26" s="380">
        <v>272.34032811952636</v>
      </c>
      <c r="BZ26" s="380">
        <v>260.26001415051195</v>
      </c>
      <c r="CA26" s="380">
        <v>264.30730231151989</v>
      </c>
      <c r="CB26" s="380">
        <v>262.02747265295824</v>
      </c>
      <c r="CC26" s="380">
        <v>245.3219859929076</v>
      </c>
      <c r="CD26" s="380">
        <v>235.69364792816285</v>
      </c>
      <c r="CE26" s="380">
        <v>233.05236139569783</v>
      </c>
      <c r="CF26" s="381">
        <v>223.62876643466805</v>
      </c>
    </row>
    <row r="27" spans="1:84" ht="15.5" x14ac:dyDescent="0.35">
      <c r="A27" s="374"/>
      <c r="B27" s="382" t="s">
        <v>479</v>
      </c>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80">
        <f>'Table 4 (i)'!BF27</f>
        <v>1.73005451</v>
      </c>
      <c r="BG27" s="380">
        <f>'Table 4 (i)'!BG27</f>
        <v>1.3642590700000001</v>
      </c>
      <c r="BH27" s="380">
        <f>'Table 4 (i)'!BH27</f>
        <v>1.1830000000000001</v>
      </c>
      <c r="BI27" s="380">
        <f>'Table 4 (i)'!BI27</f>
        <v>1.1019624799999999</v>
      </c>
      <c r="BJ27" s="380">
        <f>'Table 4 (i)'!BJ27</f>
        <v>1.0844996200000001</v>
      </c>
      <c r="BK27" s="380">
        <f>'Table 4 (i)'!BK27</f>
        <v>1.0897039199999998</v>
      </c>
      <c r="BL27" s="380">
        <f>'Table 4 (i)'!BL27</f>
        <v>0.94398397000000001</v>
      </c>
      <c r="BM27" s="380">
        <f>'Table 4 (i)'!BM27</f>
        <v>0.84670285999999995</v>
      </c>
      <c r="BN27" s="380">
        <f>'Table 4 (i)'!BN27</f>
        <v>0.75357149000000001</v>
      </c>
      <c r="BO27" s="380">
        <f>'Table 4 (i)'!BO27</f>
        <v>0.62038171000000009</v>
      </c>
      <c r="BP27" s="380">
        <f>'Table 4 (i)'!BP27</f>
        <v>0.38903970756204248</v>
      </c>
      <c r="BQ27" s="380">
        <f>'Table 4 (i)'!BQ27</f>
        <v>-6.0504900000000004E-3</v>
      </c>
      <c r="BR27" s="380">
        <f>'Table 4 (i)'!BR27</f>
        <v>-2E-3</v>
      </c>
      <c r="BS27" s="380">
        <f>'Table 4 (i)'!BS27</f>
        <v>-3.6445392946300642E-2</v>
      </c>
      <c r="BT27" s="380">
        <f>'Table 4 (i)'!BT27</f>
        <v>0</v>
      </c>
      <c r="BU27" s="380">
        <f>'Table 4 (i)'!BU27</f>
        <v>-2.2412595692622359E-2</v>
      </c>
      <c r="BV27" s="380">
        <f>'Table 4 (i)'!BV27</f>
        <v>-3.6816445297728866E-2</v>
      </c>
      <c r="BW27" s="380">
        <f>'Table 4 (i)'!BW27</f>
        <v>3.1020872850033782E-4</v>
      </c>
      <c r="BX27" s="380">
        <f>'Table 4 (i)'!BX27</f>
        <v>-6.22888E-3</v>
      </c>
      <c r="BY27" s="380">
        <f>'Table 4 (i)'!BY27</f>
        <v>2.8360339999999998E-2</v>
      </c>
      <c r="BZ27" s="380">
        <f>'Table 4 (i)'!BZ27</f>
        <v>-4.1647100000000012E-3</v>
      </c>
      <c r="CA27" s="380">
        <f>'Table 4 (i)'!CA27</f>
        <v>-9.8269100000000012E-3</v>
      </c>
      <c r="CB27" s="380">
        <f>'Table 4 (i)'!CB27</f>
        <v>0</v>
      </c>
      <c r="CC27" s="380">
        <f>'Table 4 (i)'!CC27</f>
        <v>0</v>
      </c>
      <c r="CD27" s="380">
        <f>'Table 4 (i)'!CD27</f>
        <v>0</v>
      </c>
      <c r="CE27" s="380">
        <f>'Table 4 (i)'!CE27</f>
        <v>0</v>
      </c>
      <c r="CF27" s="381">
        <f>'Table 4 (i)'!CF27</f>
        <v>0</v>
      </c>
    </row>
    <row r="28" spans="1:84" ht="27" customHeight="1" x14ac:dyDescent="0.35">
      <c r="A28" s="374"/>
      <c r="B28" s="379" t="s">
        <v>507</v>
      </c>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80">
        <f>SUM(BF29:BF31)</f>
        <v>1231.7800001919002</v>
      </c>
      <c r="BG28" s="380">
        <f t="shared" ref="BG28:CE28" si="9">SUM(BG29:BG31)</f>
        <v>1295.69198591544</v>
      </c>
      <c r="BH28" s="380">
        <f t="shared" si="9"/>
        <v>1283.1872284420381</v>
      </c>
      <c r="BI28" s="380">
        <f t="shared" si="9"/>
        <v>1302.71598181947</v>
      </c>
      <c r="BJ28" s="380">
        <f t="shared" si="9"/>
        <v>1324.0526222691651</v>
      </c>
      <c r="BK28" s="380">
        <f t="shared" si="9"/>
        <v>1403.7351610337264</v>
      </c>
      <c r="BL28" s="380">
        <f t="shared" si="9"/>
        <v>1472.2088448425638</v>
      </c>
      <c r="BM28" s="380">
        <f t="shared" si="9"/>
        <v>1619.4215952071265</v>
      </c>
      <c r="BN28" s="380">
        <f t="shared" si="9"/>
        <v>1778.1349191532652</v>
      </c>
      <c r="BO28" s="380">
        <f t="shared" si="9"/>
        <v>1972.5697760270373</v>
      </c>
      <c r="BP28" s="380">
        <f t="shared" si="9"/>
        <v>2225.1262174606591</v>
      </c>
      <c r="BQ28" s="380">
        <f t="shared" si="9"/>
        <v>2421.2021807312931</v>
      </c>
      <c r="BR28" s="380">
        <f t="shared" si="9"/>
        <v>2661.2634103917562</v>
      </c>
      <c r="BS28" s="380">
        <f t="shared" si="9"/>
        <v>2908.5646154882875</v>
      </c>
      <c r="BT28" s="380">
        <f t="shared" si="9"/>
        <v>3043.6172062502792</v>
      </c>
      <c r="BU28" s="380">
        <f t="shared" si="9"/>
        <v>3298.674451009425</v>
      </c>
      <c r="BV28" s="380">
        <f t="shared" si="9"/>
        <v>3658.7977686329123</v>
      </c>
      <c r="BW28" s="380">
        <f t="shared" si="9"/>
        <v>3780.7940938310398</v>
      </c>
      <c r="BX28" s="380">
        <f t="shared" si="9"/>
        <v>3915.6179748468671</v>
      </c>
      <c r="BY28" s="380">
        <f t="shared" si="9"/>
        <v>3993.005586902947</v>
      </c>
      <c r="BZ28" s="380">
        <f t="shared" si="9"/>
        <v>4416.05499546379</v>
      </c>
      <c r="CA28" s="380">
        <f t="shared" si="9"/>
        <v>4988.7867007919403</v>
      </c>
      <c r="CB28" s="380">
        <f t="shared" si="9"/>
        <v>5348.3271067091382</v>
      </c>
      <c r="CC28" s="380">
        <f t="shared" si="9"/>
        <v>5618.757839488846</v>
      </c>
      <c r="CD28" s="380">
        <f t="shared" si="9"/>
        <v>5941.1450959912891</v>
      </c>
      <c r="CE28" s="380">
        <f t="shared" si="9"/>
        <v>6264.7275797932925</v>
      </c>
      <c r="CF28" s="381">
        <f>SUM(CF29:CF31)</f>
        <v>6519.7938988112146</v>
      </c>
    </row>
    <row r="29" spans="1:84" ht="15.5" x14ac:dyDescent="0.35">
      <c r="A29" s="374"/>
      <c r="B29" s="382" t="s">
        <v>265</v>
      </c>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80">
        <v>855.46384702472824</v>
      </c>
      <c r="BG29" s="380">
        <v>918.11348954198138</v>
      </c>
      <c r="BH29" s="380">
        <v>954.91746170829458</v>
      </c>
      <c r="BI29" s="380">
        <v>1006.4102402751176</v>
      </c>
      <c r="BJ29" s="380">
        <v>1033.5671352518705</v>
      </c>
      <c r="BK29" s="380">
        <v>1120.013282380829</v>
      </c>
      <c r="BL29" s="380">
        <v>1195.2589431501253</v>
      </c>
      <c r="BM29" s="380">
        <v>1315.1364456489532</v>
      </c>
      <c r="BN29" s="380">
        <v>1389.8903774219823</v>
      </c>
      <c r="BO29" s="380">
        <v>1541.8842557587195</v>
      </c>
      <c r="BP29" s="380">
        <v>1716.9083303480984</v>
      </c>
      <c r="BQ29" s="380">
        <v>1863.3706372540066</v>
      </c>
      <c r="BR29" s="380">
        <v>2075.5616279067667</v>
      </c>
      <c r="BS29" s="380">
        <v>2284.8672934506117</v>
      </c>
      <c r="BT29" s="380">
        <v>2395.78088359308</v>
      </c>
      <c r="BU29" s="380">
        <v>2545.4341335773142</v>
      </c>
      <c r="BV29" s="380">
        <v>2746.5952835481871</v>
      </c>
      <c r="BW29" s="380">
        <v>2913.4681466665279</v>
      </c>
      <c r="BX29" s="380">
        <v>3011.148786525986</v>
      </c>
      <c r="BY29" s="380">
        <v>3044.3763376680536</v>
      </c>
      <c r="BZ29" s="380">
        <v>3219.2153868800028</v>
      </c>
      <c r="CA29" s="380">
        <v>3704.3236609048954</v>
      </c>
      <c r="CB29" s="380">
        <v>4133.5749993291602</v>
      </c>
      <c r="CC29" s="380">
        <v>4390.8191104208481</v>
      </c>
      <c r="CD29" s="380">
        <v>4647.5000680424582</v>
      </c>
      <c r="CE29" s="380">
        <v>4903.3998486210376</v>
      </c>
      <c r="CF29" s="381">
        <v>5026.2448495365725</v>
      </c>
    </row>
    <row r="30" spans="1:84" ht="15.5" x14ac:dyDescent="0.35">
      <c r="A30" s="374"/>
      <c r="B30" s="382" t="s">
        <v>508</v>
      </c>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80">
        <f>'Table 4 (i)'!BF30</f>
        <v>376.31615316717199</v>
      </c>
      <c r="BG30" s="380">
        <f>'Table 4 (i)'!BG30</f>
        <v>377.57849637345873</v>
      </c>
      <c r="BH30" s="380">
        <f>'Table 4 (i)'!BH30</f>
        <v>328.26976673374355</v>
      </c>
      <c r="BI30" s="380">
        <f>'Table 4 (i)'!BI30</f>
        <v>296.30574154435226</v>
      </c>
      <c r="BJ30" s="380">
        <f>'Table 4 (i)'!BJ30</f>
        <v>290.48548701729464</v>
      </c>
      <c r="BK30" s="380">
        <f>'Table 4 (i)'!BK30</f>
        <v>283.72187865289749</v>
      </c>
      <c r="BL30" s="380">
        <f>'Table 4 (i)'!BL30</f>
        <v>276.94990169243857</v>
      </c>
      <c r="BM30" s="380">
        <f>'Table 4 (i)'!BM30</f>
        <v>304.28514955817326</v>
      </c>
      <c r="BN30" s="380">
        <f>'Table 4 (i)'!BN30</f>
        <v>388.24454173128282</v>
      </c>
      <c r="BO30" s="380">
        <f>'Table 4 (i)'!BO30</f>
        <v>430.68552026831782</v>
      </c>
      <c r="BP30" s="380">
        <f>'Table 4 (i)'!BP30</f>
        <v>508.21788711256067</v>
      </c>
      <c r="BQ30" s="380">
        <f>'Table 4 (i)'!BQ30</f>
        <v>557.83154347728623</v>
      </c>
      <c r="BR30" s="380">
        <f>'Table 4 (i)'!BR30</f>
        <v>585.70178248498928</v>
      </c>
      <c r="BS30" s="380">
        <f>'Table 4 (i)'!BS30</f>
        <v>623.69732203767592</v>
      </c>
      <c r="BT30" s="380">
        <f>'Table 4 (i)'!BT30</f>
        <v>647.83632265719939</v>
      </c>
      <c r="BU30" s="380">
        <f>'Table 4 (i)'!BU30</f>
        <v>753.24031743211071</v>
      </c>
      <c r="BV30" s="380">
        <f>'Table 4 (i)'!BV30</f>
        <v>912.20248508472514</v>
      </c>
      <c r="BW30" s="380">
        <f>'Table 4 (i)'!BW30</f>
        <v>637.83416075420985</v>
      </c>
      <c r="BX30" s="380">
        <f>'Table 4 (i)'!BX30</f>
        <v>501.04570704273425</v>
      </c>
      <c r="BY30" s="380">
        <f>'Table 4 (i)'!BY30</f>
        <v>400.94507953196819</v>
      </c>
      <c r="BZ30" s="380">
        <f>'Table 4 (i)'!BZ30</f>
        <v>503.85544557908673</v>
      </c>
      <c r="CA30" s="380">
        <f>'Table 4 (i)'!CA30</f>
        <v>409.84046254801308</v>
      </c>
      <c r="CB30" s="380">
        <f>'Table 4 (i)'!CB30</f>
        <v>136.30332094316702</v>
      </c>
      <c r="CC30" s="380">
        <f>'Table 4 (i)'!CC30</f>
        <v>0.23034356481017504</v>
      </c>
      <c r="CD30" s="380">
        <f>'Table 4 (i)'!CD30</f>
        <v>0.2300975924898262</v>
      </c>
      <c r="CE30" s="380">
        <f>'Table 4 (i)'!CE30</f>
        <v>0.22976932396294059</v>
      </c>
      <c r="CF30" s="381">
        <f>'Table 4 (i)'!CF30</f>
        <v>0.2298924509603345</v>
      </c>
    </row>
    <row r="31" spans="1:84" ht="15.5" x14ac:dyDescent="0.35">
      <c r="A31" s="374"/>
      <c r="B31" s="331" t="s">
        <v>509</v>
      </c>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80">
        <f>'Table 4 (i)'!BF31</f>
        <v>0</v>
      </c>
      <c r="BG31" s="380">
        <f>'Table 4 (i)'!BG31</f>
        <v>0</v>
      </c>
      <c r="BH31" s="380">
        <f>'Table 4 (i)'!BH31</f>
        <v>0</v>
      </c>
      <c r="BI31" s="380">
        <f>'Table 4 (i)'!BI31</f>
        <v>0</v>
      </c>
      <c r="BJ31" s="380">
        <f>'Table 4 (i)'!BJ31</f>
        <v>0</v>
      </c>
      <c r="BK31" s="380">
        <f>'Table 4 (i)'!BK31</f>
        <v>0</v>
      </c>
      <c r="BL31" s="380">
        <f>'Table 4 (i)'!BL31</f>
        <v>0</v>
      </c>
      <c r="BM31" s="380">
        <f>'Table 4 (i)'!BM31</f>
        <v>0</v>
      </c>
      <c r="BN31" s="380">
        <f>'Table 4 (i)'!BN31</f>
        <v>0</v>
      </c>
      <c r="BO31" s="380">
        <f>'Table 4 (i)'!BO31</f>
        <v>0</v>
      </c>
      <c r="BP31" s="380">
        <f>'Table 4 (i)'!BP31</f>
        <v>0</v>
      </c>
      <c r="BQ31" s="380">
        <f>'Table 4 (i)'!BQ31</f>
        <v>0</v>
      </c>
      <c r="BR31" s="380">
        <f>'Table 4 (i)'!BR31</f>
        <v>0</v>
      </c>
      <c r="BS31" s="380">
        <f>'Table 4 (i)'!BS31</f>
        <v>0</v>
      </c>
      <c r="BT31" s="380">
        <f>'Table 4 (i)'!BT31</f>
        <v>0</v>
      </c>
      <c r="BU31" s="380">
        <f>'Table 4 (i)'!BU31</f>
        <v>0</v>
      </c>
      <c r="BV31" s="380">
        <f>'Table 4 (i)'!BV31</f>
        <v>0</v>
      </c>
      <c r="BW31" s="380">
        <f>'Table 4 (i)'!BW31</f>
        <v>229.49178641030215</v>
      </c>
      <c r="BX31" s="380">
        <f>'Table 4 (i)'!BX31</f>
        <v>403.42348127814699</v>
      </c>
      <c r="BY31" s="380">
        <f>'Table 4 (i)'!BY31</f>
        <v>547.68416970292537</v>
      </c>
      <c r="BZ31" s="380">
        <f>'Table 4 (i)'!BZ31</f>
        <v>692.9841630047008</v>
      </c>
      <c r="CA31" s="380">
        <f>'Table 4 (i)'!CA31</f>
        <v>874.62257733903152</v>
      </c>
      <c r="CB31" s="380">
        <f>'Table 4 (i)'!CB31</f>
        <v>1078.4487864368109</v>
      </c>
      <c r="CC31" s="380">
        <f>'Table 4 (i)'!CC31</f>
        <v>1227.7083855031879</v>
      </c>
      <c r="CD31" s="380">
        <f>'Table 4 (i)'!CD31</f>
        <v>1293.4149303563406</v>
      </c>
      <c r="CE31" s="380">
        <f>'Table 4 (i)'!CE31</f>
        <v>1361.097961848292</v>
      </c>
      <c r="CF31" s="381">
        <f>'Table 4 (i)'!CF31</f>
        <v>1493.3191568236821</v>
      </c>
    </row>
    <row r="32" spans="1:84" ht="27" customHeight="1" x14ac:dyDescent="0.35">
      <c r="A32" s="374"/>
      <c r="B32" s="379" t="s">
        <v>510</v>
      </c>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80">
        <f t="shared" ref="BF32" si="10">SUM(BF33:BF34)</f>
        <v>2999.4614887041653</v>
      </c>
      <c r="BG32" s="380">
        <f t="shared" ref="BG32:CE32" si="11">SUM(BG33:BG34)</f>
        <v>2966.6712049912694</v>
      </c>
      <c r="BH32" s="380">
        <f t="shared" si="11"/>
        <v>3201.5130041258617</v>
      </c>
      <c r="BI32" s="380">
        <f t="shared" si="11"/>
        <v>3472.5465205192463</v>
      </c>
      <c r="BJ32" s="380">
        <f t="shared" si="11"/>
        <v>3760.9241738617989</v>
      </c>
      <c r="BK32" s="380">
        <f t="shared" si="11"/>
        <v>3996.4280011900032</v>
      </c>
      <c r="BL32" s="380">
        <f t="shared" si="11"/>
        <v>4891.7079022417884</v>
      </c>
      <c r="BM32" s="380">
        <f t="shared" si="11"/>
        <v>5587.16694369992</v>
      </c>
      <c r="BN32" s="380">
        <f t="shared" si="11"/>
        <v>5998.1093455519394</v>
      </c>
      <c r="BO32" s="380">
        <f t="shared" si="11"/>
        <v>6471.3592562218046</v>
      </c>
      <c r="BP32" s="380">
        <f t="shared" si="11"/>
        <v>6901.4624032787806</v>
      </c>
      <c r="BQ32" s="380">
        <f t="shared" si="11"/>
        <v>7141.9076247388075</v>
      </c>
      <c r="BR32" s="380">
        <f t="shared" si="11"/>
        <v>7733.6700263693729</v>
      </c>
      <c r="BS32" s="380">
        <f t="shared" si="11"/>
        <v>8132.5337356956888</v>
      </c>
      <c r="BT32" s="380">
        <f t="shared" si="11"/>
        <v>8160.913121062179</v>
      </c>
      <c r="BU32" s="380">
        <f t="shared" si="11"/>
        <v>8155.1111739159687</v>
      </c>
      <c r="BV32" s="380">
        <f t="shared" si="11"/>
        <v>8119.9048112608998</v>
      </c>
      <c r="BW32" s="380">
        <f t="shared" si="11"/>
        <v>8538.3609628565609</v>
      </c>
      <c r="BX32" s="380">
        <f t="shared" si="11"/>
        <v>9074.9592513184471</v>
      </c>
      <c r="BY32" s="380">
        <f t="shared" si="11"/>
        <v>10085.339092049619</v>
      </c>
      <c r="BZ32" s="380">
        <f t="shared" si="11"/>
        <v>10443.320312291829</v>
      </c>
      <c r="CA32" s="380">
        <f t="shared" si="11"/>
        <v>11603.916084597773</v>
      </c>
      <c r="CB32" s="380">
        <f t="shared" si="11"/>
        <v>12310.92680089627</v>
      </c>
      <c r="CC32" s="380">
        <f t="shared" si="11"/>
        <v>12869.825636847771</v>
      </c>
      <c r="CD32" s="380">
        <f t="shared" si="11"/>
        <v>13821.098846078488</v>
      </c>
      <c r="CE32" s="380">
        <f t="shared" si="11"/>
        <v>14471.28520548815</v>
      </c>
      <c r="CF32" s="381">
        <f>SUM(CF33:CF34)</f>
        <v>15049.400338710517</v>
      </c>
    </row>
    <row r="33" spans="1:84" ht="15.5" x14ac:dyDescent="0.35">
      <c r="A33" s="326"/>
      <c r="B33" s="331" t="s">
        <v>511</v>
      </c>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328"/>
      <c r="BE33" s="328"/>
      <c r="BF33" s="352">
        <f>'Table 4 (i)'!BF33</f>
        <v>2999.4614887041653</v>
      </c>
      <c r="BG33" s="352">
        <f>'Table 4 (i)'!BG33</f>
        <v>2966.6712049912694</v>
      </c>
      <c r="BH33" s="352">
        <f>'Table 4 (i)'!BH33</f>
        <v>3201.5130041258617</v>
      </c>
      <c r="BI33" s="352">
        <f>'Table 4 (i)'!BI33</f>
        <v>3472.5465205192463</v>
      </c>
      <c r="BJ33" s="352">
        <f>'Table 4 (i)'!BJ33</f>
        <v>3760.9241738617989</v>
      </c>
      <c r="BK33" s="352">
        <f>'Table 4 (i)'!BK33</f>
        <v>3996.4280011900032</v>
      </c>
      <c r="BL33" s="352">
        <f>'Table 4 (i)'!BL33</f>
        <v>4891.7079022417884</v>
      </c>
      <c r="BM33" s="352">
        <f>'Table 4 (i)'!BM33</f>
        <v>5587.16694369992</v>
      </c>
      <c r="BN33" s="352">
        <f>'Table 4 (i)'!BN33</f>
        <v>5998.1093455519394</v>
      </c>
      <c r="BO33" s="352">
        <f>'Table 4 (i)'!BO33</f>
        <v>6471.3592562218046</v>
      </c>
      <c r="BP33" s="352">
        <f>'Table 4 (i)'!BP33</f>
        <v>6901.4624032787806</v>
      </c>
      <c r="BQ33" s="352">
        <f>'Table 4 (i)'!BQ33</f>
        <v>7141.9076247388075</v>
      </c>
      <c r="BR33" s="352">
        <f>'Table 4 (i)'!BR33</f>
        <v>7733.6700263693729</v>
      </c>
      <c r="BS33" s="352">
        <f>'Table 4 (i)'!BS33</f>
        <v>8132.5337356956888</v>
      </c>
      <c r="BT33" s="352">
        <f>'Table 4 (i)'!BT33</f>
        <v>8108.0490092891159</v>
      </c>
      <c r="BU33" s="352">
        <f>'Table 4 (i)'!BU33</f>
        <v>7918.391130132075</v>
      </c>
      <c r="BV33" s="352">
        <f>'Table 4 (i)'!BV33</f>
        <v>7516.1284248974798</v>
      </c>
      <c r="BW33" s="352">
        <f>'Table 4 (i)'!BW33</f>
        <v>6860.5919873947169</v>
      </c>
      <c r="BX33" s="352">
        <f>'Table 4 (i)'!BX33</f>
        <v>6632.3136667107028</v>
      </c>
      <c r="BY33" s="352">
        <f>'Table 4 (i)'!BY33</f>
        <v>6246.9974535818019</v>
      </c>
      <c r="BZ33" s="352">
        <f>'Table 4 (i)'!BZ33</f>
        <v>6096.1118194482306</v>
      </c>
      <c r="CA33" s="352">
        <f>'Table 4 (i)'!CA33</f>
        <v>6046.0465756447729</v>
      </c>
      <c r="CB33" s="352">
        <f>'Table 4 (i)'!CB33</f>
        <v>5206.6377269579762</v>
      </c>
      <c r="CC33" s="352">
        <f>'Table 4 (i)'!CC33</f>
        <v>4463.0456858601283</v>
      </c>
      <c r="CD33" s="352">
        <f>'Table 4 (i)'!CD33</f>
        <v>4519.5634992156793</v>
      </c>
      <c r="CE33" s="352">
        <f>'Table 4 (i)'!CE33</f>
        <v>4277.1440172370458</v>
      </c>
      <c r="CF33" s="353">
        <f>'Table 4 (i)'!CF33</f>
        <v>3320.1751177313909</v>
      </c>
    </row>
    <row r="34" spans="1:84" ht="15.5" x14ac:dyDescent="0.35">
      <c r="A34" s="374"/>
      <c r="B34" s="331" t="s">
        <v>512</v>
      </c>
      <c r="C34" s="334" t="s">
        <v>506</v>
      </c>
      <c r="D34" s="376"/>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80">
        <f>'Table 4 (i)'!BF34</f>
        <v>0</v>
      </c>
      <c r="BG34" s="380">
        <f>'Table 4 (i)'!BG34</f>
        <v>0</v>
      </c>
      <c r="BH34" s="380">
        <f>'Table 4 (i)'!BH34</f>
        <v>0</v>
      </c>
      <c r="BI34" s="380">
        <f>'Table 4 (i)'!BI34</f>
        <v>0</v>
      </c>
      <c r="BJ34" s="380">
        <f>'Table 4 (i)'!BJ34</f>
        <v>0</v>
      </c>
      <c r="BK34" s="380">
        <f>'Table 4 (i)'!BK34</f>
        <v>0</v>
      </c>
      <c r="BL34" s="380">
        <f>'Table 4 (i)'!BL34</f>
        <v>0</v>
      </c>
      <c r="BM34" s="380">
        <f>'Table 4 (i)'!BM34</f>
        <v>0</v>
      </c>
      <c r="BN34" s="380">
        <f>'Table 4 (i)'!BN34</f>
        <v>0</v>
      </c>
      <c r="BO34" s="380">
        <f>'Table 4 (i)'!BO34</f>
        <v>0</v>
      </c>
      <c r="BP34" s="380">
        <f>'Table 4 (i)'!BP34</f>
        <v>0</v>
      </c>
      <c r="BQ34" s="380">
        <f>'Table 4 (i)'!BQ34</f>
        <v>0</v>
      </c>
      <c r="BR34" s="380">
        <f>'Table 4 (i)'!BR34</f>
        <v>0</v>
      </c>
      <c r="BS34" s="380">
        <f>'Table 4 (i)'!BS34</f>
        <v>0</v>
      </c>
      <c r="BT34" s="380">
        <f>'Table 4 (i)'!BT34</f>
        <v>52.864111773063229</v>
      </c>
      <c r="BU34" s="380">
        <f>'Table 4 (i)'!BU34</f>
        <v>236.72004378389357</v>
      </c>
      <c r="BV34" s="380">
        <f>'Table 4 (i)'!BV34</f>
        <v>603.77638636341965</v>
      </c>
      <c r="BW34" s="380">
        <f>'Table 4 (i)'!BW34</f>
        <v>1677.7689754618443</v>
      </c>
      <c r="BX34" s="380">
        <f>'Table 4 (i)'!BX34</f>
        <v>2442.6455846077447</v>
      </c>
      <c r="BY34" s="380">
        <f>'Table 4 (i)'!BY34</f>
        <v>3838.3416384678167</v>
      </c>
      <c r="BZ34" s="380">
        <f>'Table 4 (i)'!BZ34</f>
        <v>4347.2084928435988</v>
      </c>
      <c r="CA34" s="380">
        <f>'Table 4 (i)'!CA34</f>
        <v>5557.8695089530001</v>
      </c>
      <c r="CB34" s="380">
        <f>'Table 4 (i)'!CB34</f>
        <v>7104.2890739382938</v>
      </c>
      <c r="CC34" s="380">
        <f>'Table 4 (i)'!CC34</f>
        <v>8406.7799509876422</v>
      </c>
      <c r="CD34" s="380">
        <f>'Table 4 (i)'!CD34</f>
        <v>9301.5353468628091</v>
      </c>
      <c r="CE34" s="380">
        <f>'Table 4 (i)'!CE34</f>
        <v>10194.141188251104</v>
      </c>
      <c r="CF34" s="381">
        <f>'Table 4 (i)'!CF34</f>
        <v>11729.225220979126</v>
      </c>
    </row>
    <row r="35" spans="1:84" ht="27" customHeight="1" x14ac:dyDescent="0.35">
      <c r="A35" s="374"/>
      <c r="B35" s="383" t="s">
        <v>513</v>
      </c>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80">
        <f>BF11+BF16</f>
        <v>15011.969067425296</v>
      </c>
      <c r="BG35" s="380">
        <f t="shared" ref="BG35:CF35" si="12">BG11+BG16</f>
        <v>15378.331045888015</v>
      </c>
      <c r="BH35" s="380">
        <f t="shared" si="12"/>
        <v>15328.525705621876</v>
      </c>
      <c r="BI35" s="380">
        <f t="shared" si="12"/>
        <v>15505.495268083047</v>
      </c>
      <c r="BJ35" s="380">
        <f t="shared" si="12"/>
        <v>15792.374675423842</v>
      </c>
      <c r="BK35" s="380">
        <f t="shared" si="12"/>
        <v>16697.15524169373</v>
      </c>
      <c r="BL35" s="380">
        <f t="shared" si="12"/>
        <v>17090.491707301968</v>
      </c>
      <c r="BM35" s="380">
        <f t="shared" si="12"/>
        <v>18258.664329269221</v>
      </c>
      <c r="BN35" s="380">
        <f t="shared" si="12"/>
        <v>18782.934826636374</v>
      </c>
      <c r="BO35" s="380">
        <f t="shared" si="12"/>
        <v>19289.254821596591</v>
      </c>
      <c r="BP35" s="380">
        <f t="shared" si="12"/>
        <v>19789.202906166465</v>
      </c>
      <c r="BQ35" s="380">
        <f t="shared" si="12"/>
        <v>20086.170806261176</v>
      </c>
      <c r="BR35" s="380">
        <f t="shared" si="12"/>
        <v>21661.703605395316</v>
      </c>
      <c r="BS35" s="380">
        <f t="shared" si="12"/>
        <v>23371.999806047716</v>
      </c>
      <c r="BT35" s="380">
        <f t="shared" si="12"/>
        <v>24064.278368797372</v>
      </c>
      <c r="BU35" s="380">
        <f t="shared" si="12"/>
        <v>25874.579900186691</v>
      </c>
      <c r="BV35" s="380">
        <f t="shared" si="12"/>
        <v>26899.370934426574</v>
      </c>
      <c r="BW35" s="380">
        <f t="shared" si="12"/>
        <v>28284.558864773389</v>
      </c>
      <c r="BX35" s="380">
        <f t="shared" si="12"/>
        <v>32027.281451325987</v>
      </c>
      <c r="BY35" s="380">
        <f t="shared" si="12"/>
        <v>34668.041425333962</v>
      </c>
      <c r="BZ35" s="380">
        <f t="shared" si="12"/>
        <v>37751.185919892334</v>
      </c>
      <c r="CA35" s="380">
        <f t="shared" si="12"/>
        <v>44837.842309051674</v>
      </c>
      <c r="CB35" s="380">
        <f t="shared" si="12"/>
        <v>51048.425593339183</v>
      </c>
      <c r="CC35" s="380">
        <f t="shared" si="12"/>
        <v>54069.041508721028</v>
      </c>
      <c r="CD35" s="380">
        <f t="shared" si="12"/>
        <v>57009.105736808</v>
      </c>
      <c r="CE35" s="380">
        <f t="shared" si="12"/>
        <v>60496.194654228268</v>
      </c>
      <c r="CF35" s="381">
        <f t="shared" si="12"/>
        <v>63437.029691622578</v>
      </c>
    </row>
    <row r="36" spans="1:84" ht="27" customHeight="1" x14ac:dyDescent="0.35">
      <c r="A36" s="374"/>
      <c r="B36" s="375" t="s">
        <v>450</v>
      </c>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7">
        <f>BF37+BF42+BF46+BF51</f>
        <v>5356.4569579963863</v>
      </c>
      <c r="BG36" s="377">
        <f t="shared" ref="BG36:CF36" si="13">BG37+BG42+BG46+BG51</f>
        <v>5720.0987262236813</v>
      </c>
      <c r="BH36" s="377">
        <f t="shared" si="13"/>
        <v>6082.7142915195318</v>
      </c>
      <c r="BI36" s="377">
        <f t="shared" si="13"/>
        <v>6509.4271389471687</v>
      </c>
      <c r="BJ36" s="377">
        <f t="shared" si="13"/>
        <v>6947.7396233995159</v>
      </c>
      <c r="BK36" s="377">
        <f t="shared" si="13"/>
        <v>7579.1330621106472</v>
      </c>
      <c r="BL36" s="377">
        <f t="shared" si="13"/>
        <v>8152.4796154731866</v>
      </c>
      <c r="BM36" s="377">
        <f t="shared" si="13"/>
        <v>8857.8661702337122</v>
      </c>
      <c r="BN36" s="377">
        <f t="shared" si="13"/>
        <v>9152.0073835874846</v>
      </c>
      <c r="BO36" s="377">
        <f t="shared" si="13"/>
        <v>9405.0434084755234</v>
      </c>
      <c r="BP36" s="377">
        <f t="shared" si="13"/>
        <v>9793.8857211728719</v>
      </c>
      <c r="BQ36" s="377">
        <f t="shared" si="13"/>
        <v>9837.8397704230956</v>
      </c>
      <c r="BR36" s="377">
        <f t="shared" si="13"/>
        <v>10245.920547373493</v>
      </c>
      <c r="BS36" s="377">
        <f t="shared" si="13"/>
        <v>10092.770784443066</v>
      </c>
      <c r="BT36" s="377">
        <f t="shared" si="13"/>
        <v>10050.118305291164</v>
      </c>
      <c r="BU36" s="377">
        <f t="shared" si="13"/>
        <v>9941.5563489312135</v>
      </c>
      <c r="BV36" s="377">
        <f t="shared" si="13"/>
        <v>9961.333519190528</v>
      </c>
      <c r="BW36" s="377">
        <f t="shared" si="13"/>
        <v>10503.501651812883</v>
      </c>
      <c r="BX36" s="377">
        <f t="shared" si="13"/>
        <v>10509.609819644178</v>
      </c>
      <c r="BY36" s="377">
        <f t="shared" si="13"/>
        <v>10574.269596248576</v>
      </c>
      <c r="BZ36" s="377">
        <f t="shared" si="13"/>
        <v>11264.104816269271</v>
      </c>
      <c r="CA36" s="377">
        <f t="shared" si="13"/>
        <v>13079.563546306377</v>
      </c>
      <c r="CB36" s="377">
        <f t="shared" si="13"/>
        <v>14672.297311324017</v>
      </c>
      <c r="CC36" s="377">
        <f t="shared" si="13"/>
        <v>15373.865345848611</v>
      </c>
      <c r="CD36" s="377">
        <f t="shared" si="13"/>
        <v>15874.575179790392</v>
      </c>
      <c r="CE36" s="377">
        <f t="shared" si="13"/>
        <v>16001.290074798922</v>
      </c>
      <c r="CF36" s="378">
        <f t="shared" si="13"/>
        <v>16764.039707486176</v>
      </c>
    </row>
    <row r="37" spans="1:84" ht="27" customHeight="1" x14ac:dyDescent="0.35">
      <c r="A37" s="374"/>
      <c r="B37" s="379" t="s">
        <v>471</v>
      </c>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84">
        <f>SUM(BF38:BF41)</f>
        <v>4855.6329309828197</v>
      </c>
      <c r="BG37" s="384">
        <f t="shared" ref="BG37:CE37" si="14">SUM(BG38:BG41)</f>
        <v>5233.7092742530958</v>
      </c>
      <c r="BH37" s="384">
        <f t="shared" si="14"/>
        <v>5615.845429510764</v>
      </c>
      <c r="BI37" s="384">
        <f t="shared" si="14"/>
        <v>6037.9923744079751</v>
      </c>
      <c r="BJ37" s="384">
        <f t="shared" si="14"/>
        <v>6456.3601325802465</v>
      </c>
      <c r="BK37" s="384">
        <f t="shared" si="14"/>
        <v>6995.1637433033993</v>
      </c>
      <c r="BL37" s="384">
        <f t="shared" si="14"/>
        <v>7495.7835026654211</v>
      </c>
      <c r="BM37" s="384">
        <f t="shared" si="14"/>
        <v>8167.1069823457065</v>
      </c>
      <c r="BN37" s="384">
        <f t="shared" si="14"/>
        <v>8472.8107523164035</v>
      </c>
      <c r="BO37" s="384">
        <f t="shared" si="14"/>
        <v>8721.1227961175864</v>
      </c>
      <c r="BP37" s="384">
        <f t="shared" si="14"/>
        <v>9091.9339675434076</v>
      </c>
      <c r="BQ37" s="384">
        <f t="shared" si="14"/>
        <v>9135.6268763437165</v>
      </c>
      <c r="BR37" s="384">
        <f t="shared" si="14"/>
        <v>9510.5098917139258</v>
      </c>
      <c r="BS37" s="384">
        <f t="shared" si="14"/>
        <v>9356.8125879858144</v>
      </c>
      <c r="BT37" s="384">
        <f t="shared" si="14"/>
        <v>9364.2917408644407</v>
      </c>
      <c r="BU37" s="384">
        <f t="shared" si="14"/>
        <v>9269.0323322738914</v>
      </c>
      <c r="BV37" s="384">
        <f t="shared" si="14"/>
        <v>9302.5062484764567</v>
      </c>
      <c r="BW37" s="384">
        <f t="shared" si="14"/>
        <v>9856.4799536826577</v>
      </c>
      <c r="BX37" s="384">
        <f t="shared" si="14"/>
        <v>9898.4583555889658</v>
      </c>
      <c r="BY37" s="384">
        <f t="shared" si="14"/>
        <v>9971.2858943045721</v>
      </c>
      <c r="BZ37" s="384">
        <f t="shared" si="14"/>
        <v>10662.673743497779</v>
      </c>
      <c r="CA37" s="384">
        <f t="shared" si="14"/>
        <v>12449.794817635935</v>
      </c>
      <c r="CB37" s="384">
        <f t="shared" si="14"/>
        <v>14014.294509665138</v>
      </c>
      <c r="CC37" s="384">
        <f t="shared" si="14"/>
        <v>14723.094775679836</v>
      </c>
      <c r="CD37" s="384">
        <f t="shared" si="14"/>
        <v>15240.802487233472</v>
      </c>
      <c r="CE37" s="384">
        <f t="shared" si="14"/>
        <v>15391.706410776405</v>
      </c>
      <c r="CF37" s="385">
        <f>SUM(CF38:CF41)</f>
        <v>16169.68069750476</v>
      </c>
    </row>
    <row r="38" spans="1:84" ht="15.5" x14ac:dyDescent="0.35">
      <c r="A38" s="374"/>
      <c r="B38" s="382" t="s">
        <v>262</v>
      </c>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80">
        <v>2931.2860943293854</v>
      </c>
      <c r="BG38" s="380">
        <v>3118.0907961429875</v>
      </c>
      <c r="BH38" s="380">
        <v>3314.0164950207513</v>
      </c>
      <c r="BI38" s="380">
        <v>3543.3045582901882</v>
      </c>
      <c r="BJ38" s="380">
        <v>3751.8370408277078</v>
      </c>
      <c r="BK38" s="380">
        <v>4023.5712496848496</v>
      </c>
      <c r="BL38" s="380">
        <v>4291.0350373595056</v>
      </c>
      <c r="BM38" s="380">
        <v>4631.2032007254311</v>
      </c>
      <c r="BN38" s="380">
        <v>4746.9887036167529</v>
      </c>
      <c r="BO38" s="380">
        <v>4857.8982708505418</v>
      </c>
      <c r="BP38" s="380">
        <v>4986.0457831921658</v>
      </c>
      <c r="BQ38" s="380">
        <v>4879.3630424463026</v>
      </c>
      <c r="BR38" s="380">
        <v>4937.1180255072168</v>
      </c>
      <c r="BS38" s="380">
        <v>5002.3520273834929</v>
      </c>
      <c r="BT38" s="380">
        <v>4996.2249065084252</v>
      </c>
      <c r="BU38" s="380">
        <v>5037.5952059965084</v>
      </c>
      <c r="BV38" s="380">
        <v>5170.3763290769957</v>
      </c>
      <c r="BW38" s="380">
        <v>5381.4277499781101</v>
      </c>
      <c r="BX38" s="380">
        <v>5337.6142274424847</v>
      </c>
      <c r="BY38" s="380">
        <v>5307.254480399999</v>
      </c>
      <c r="BZ38" s="380">
        <v>5668.0533127400004</v>
      </c>
      <c r="CA38" s="380">
        <v>6701.680871802665</v>
      </c>
      <c r="CB38" s="380">
        <v>7660.9003532108645</v>
      </c>
      <c r="CC38" s="380">
        <v>8018.789518113339</v>
      </c>
      <c r="CD38" s="380">
        <v>8194.6025807368969</v>
      </c>
      <c r="CE38" s="380">
        <v>8395.3436676321126</v>
      </c>
      <c r="CF38" s="381">
        <v>8752.0620961849763</v>
      </c>
    </row>
    <row r="39" spans="1:84" ht="15.5" x14ac:dyDescent="0.35">
      <c r="A39" s="374"/>
      <c r="B39" s="382" t="s">
        <v>272</v>
      </c>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80">
        <v>1924.3468366534348</v>
      </c>
      <c r="BG39" s="380">
        <v>2115.6184781101083</v>
      </c>
      <c r="BH39" s="380">
        <v>2301.8289344900122</v>
      </c>
      <c r="BI39" s="380">
        <v>2494.687816117787</v>
      </c>
      <c r="BJ39" s="380">
        <v>2704.5230917525382</v>
      </c>
      <c r="BK39" s="380">
        <v>2971.5924936185493</v>
      </c>
      <c r="BL39" s="380">
        <v>3204.7484653059155</v>
      </c>
      <c r="BM39" s="380">
        <v>3535.9037816202754</v>
      </c>
      <c r="BN39" s="380">
        <v>3725.8220486996515</v>
      </c>
      <c r="BO39" s="380">
        <v>3863.2245252670441</v>
      </c>
      <c r="BP39" s="380">
        <v>4105.8881843512418</v>
      </c>
      <c r="BQ39" s="380">
        <v>4243.3361030653859</v>
      </c>
      <c r="BR39" s="380">
        <v>4458.367146864909</v>
      </c>
      <c r="BS39" s="380">
        <v>4242.5472875185933</v>
      </c>
      <c r="BT39" s="380">
        <v>3985.1976384361301</v>
      </c>
      <c r="BU39" s="380">
        <v>3419.2024859100256</v>
      </c>
      <c r="BV39" s="380">
        <v>3132.0297582812182</v>
      </c>
      <c r="BW39" s="380">
        <v>2941.690997660005</v>
      </c>
      <c r="BX39" s="380">
        <v>2692.7846661489066</v>
      </c>
      <c r="BY39" s="380">
        <v>2447.3924564884978</v>
      </c>
      <c r="BZ39" s="380">
        <v>2337.7631961825891</v>
      </c>
      <c r="CA39" s="380">
        <v>2398.5780675635569</v>
      </c>
      <c r="CB39" s="380">
        <v>2331.0710789189175</v>
      </c>
      <c r="CC39" s="380">
        <v>2140.6122156413103</v>
      </c>
      <c r="CD39" s="380">
        <v>1957.0360889264239</v>
      </c>
      <c r="CE39" s="380">
        <v>1782.1095478058523</v>
      </c>
      <c r="CF39" s="381">
        <v>1545.670038162644</v>
      </c>
    </row>
    <row r="40" spans="1:84" ht="15.5" x14ac:dyDescent="0.35">
      <c r="A40" s="374"/>
      <c r="B40" s="331" t="s">
        <v>296</v>
      </c>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80">
        <f>'Table 4 (i)'!BF40</f>
        <v>0</v>
      </c>
      <c r="BG40" s="380">
        <f>'Table 4 (i)'!BG40</f>
        <v>0</v>
      </c>
      <c r="BH40" s="380">
        <f>'Table 4 (i)'!BH40</f>
        <v>0</v>
      </c>
      <c r="BI40" s="380">
        <f>'Table 4 (i)'!BI40</f>
        <v>0</v>
      </c>
      <c r="BJ40" s="380">
        <f>'Table 4 (i)'!BJ40</f>
        <v>0</v>
      </c>
      <c r="BK40" s="380">
        <f>'Table 4 (i)'!BK40</f>
        <v>0</v>
      </c>
      <c r="BL40" s="380">
        <f>'Table 4 (i)'!BL40</f>
        <v>0</v>
      </c>
      <c r="BM40" s="380">
        <f>'Table 4 (i)'!BM40</f>
        <v>0</v>
      </c>
      <c r="BN40" s="380">
        <f>'Table 4 (i)'!BN40</f>
        <v>0</v>
      </c>
      <c r="BO40" s="380">
        <f>'Table 4 (i)'!BO40</f>
        <v>0</v>
      </c>
      <c r="BP40" s="380">
        <f>'Table 4 (i)'!BP40</f>
        <v>0</v>
      </c>
      <c r="BQ40" s="380">
        <f>'Table 4 (i)'!BQ40</f>
        <v>0</v>
      </c>
      <c r="BR40" s="380">
        <f>'Table 4 (i)'!BR40</f>
        <v>0</v>
      </c>
      <c r="BS40" s="380">
        <f>'Table 4 (i)'!BS40</f>
        <v>0</v>
      </c>
      <c r="BT40" s="380">
        <f>'Table 4 (i)'!BT40</f>
        <v>0</v>
      </c>
      <c r="BU40" s="380">
        <f>'Table 4 (i)'!BU40</f>
        <v>0</v>
      </c>
      <c r="BV40" s="380">
        <f>'Table 4 (i)'!BV40</f>
        <v>0</v>
      </c>
      <c r="BW40" s="380">
        <f>'Table 4 (i)'!BW40</f>
        <v>0</v>
      </c>
      <c r="BX40" s="380">
        <f>'Table 4 (i)'!BX40</f>
        <v>0</v>
      </c>
      <c r="BY40" s="380">
        <f>'Table 4 (i)'!BY40</f>
        <v>0</v>
      </c>
      <c r="BZ40" s="380">
        <f>'Table 4 (i)'!BZ40</f>
        <v>0</v>
      </c>
      <c r="CA40" s="380">
        <f>'Table 4 (i)'!CA40</f>
        <v>0</v>
      </c>
      <c r="CB40" s="380">
        <f>'Table 4 (i)'!CB40</f>
        <v>0</v>
      </c>
      <c r="CC40" s="380">
        <f>'Table 4 (i)'!CC40</f>
        <v>0</v>
      </c>
      <c r="CD40" s="380">
        <f>'Table 4 (i)'!CD40</f>
        <v>0</v>
      </c>
      <c r="CE40" s="380">
        <f>'Table 4 (i)'!CE40</f>
        <v>0</v>
      </c>
      <c r="CF40" s="381">
        <f>'Table 4 (i)'!CF40</f>
        <v>0</v>
      </c>
    </row>
    <row r="41" spans="1:84" ht="15.5" x14ac:dyDescent="0.35">
      <c r="A41" s="386"/>
      <c r="B41" s="382" t="s">
        <v>303</v>
      </c>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8" t="s">
        <v>567</v>
      </c>
      <c r="BG41" s="388" t="s">
        <v>567</v>
      </c>
      <c r="BH41" s="388" t="s">
        <v>567</v>
      </c>
      <c r="BI41" s="388" t="s">
        <v>567</v>
      </c>
      <c r="BJ41" s="388" t="s">
        <v>567</v>
      </c>
      <c r="BK41" s="388" t="s">
        <v>567</v>
      </c>
      <c r="BL41" s="388" t="s">
        <v>567</v>
      </c>
      <c r="BM41" s="388" t="s">
        <v>567</v>
      </c>
      <c r="BN41" s="388" t="s">
        <v>567</v>
      </c>
      <c r="BO41" s="388" t="s">
        <v>567</v>
      </c>
      <c r="BP41" s="388" t="s">
        <v>567</v>
      </c>
      <c r="BQ41" s="388">
        <v>12.927730832029241</v>
      </c>
      <c r="BR41" s="388">
        <v>115.02471934180002</v>
      </c>
      <c r="BS41" s="388">
        <v>111.913273083729</v>
      </c>
      <c r="BT41" s="388">
        <v>382.86919591988669</v>
      </c>
      <c r="BU41" s="388">
        <v>812.23464036735754</v>
      </c>
      <c r="BV41" s="388">
        <v>1000.1001611182436</v>
      </c>
      <c r="BW41" s="388">
        <v>1533.3612060445439</v>
      </c>
      <c r="BX41" s="388">
        <v>1868.0594619975743</v>
      </c>
      <c r="BY41" s="388">
        <v>2216.6389574160758</v>
      </c>
      <c r="BZ41" s="388">
        <v>2656.8572345751891</v>
      </c>
      <c r="CA41" s="388">
        <v>3349.5358782697122</v>
      </c>
      <c r="CB41" s="388">
        <v>4022.3230775353563</v>
      </c>
      <c r="CC41" s="388">
        <v>4563.6930419251858</v>
      </c>
      <c r="CD41" s="388">
        <v>5089.1638175701519</v>
      </c>
      <c r="CE41" s="388">
        <v>5214.2531953384414</v>
      </c>
      <c r="CF41" s="389">
        <v>5871.9485631571406</v>
      </c>
    </row>
    <row r="42" spans="1:84" ht="27" customHeight="1" x14ac:dyDescent="0.35">
      <c r="A42" s="374"/>
      <c r="B42" s="379" t="s">
        <v>472</v>
      </c>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84">
        <f t="shared" ref="BF42" si="15">SUM(BF44:BF44)</f>
        <v>144.22438516272246</v>
      </c>
      <c r="BG42" s="384">
        <f t="shared" ref="BG42:CF42" si="16">SUM(BG44:BG44)</f>
        <v>150.96826553539856</v>
      </c>
      <c r="BH42" s="384">
        <f t="shared" si="16"/>
        <v>110.37506927375988</v>
      </c>
      <c r="BI42" s="384">
        <f t="shared" si="16"/>
        <v>113.86014075550148</v>
      </c>
      <c r="BJ42" s="384">
        <f t="shared" si="16"/>
        <v>120.27818045885873</v>
      </c>
      <c r="BK42" s="384">
        <f t="shared" si="16"/>
        <v>178.95694254755253</v>
      </c>
      <c r="BL42" s="384">
        <f t="shared" si="16"/>
        <v>156.60547047030221</v>
      </c>
      <c r="BM42" s="384">
        <f t="shared" si="16"/>
        <v>163.5139235896323</v>
      </c>
      <c r="BN42" s="384">
        <f t="shared" si="16"/>
        <v>151.91639982953399</v>
      </c>
      <c r="BO42" s="384">
        <f t="shared" si="16"/>
        <v>151.56049255757216</v>
      </c>
      <c r="BP42" s="384">
        <f t="shared" si="16"/>
        <v>142.82205978500161</v>
      </c>
      <c r="BQ42" s="384">
        <f t="shared" si="16"/>
        <v>129.58325551328193</v>
      </c>
      <c r="BR42" s="384">
        <f t="shared" si="16"/>
        <v>124.00900276048282</v>
      </c>
      <c r="BS42" s="384">
        <f t="shared" si="16"/>
        <v>115.01042357474567</v>
      </c>
      <c r="BT42" s="384">
        <f t="shared" si="16"/>
        <v>108.23632857824337</v>
      </c>
      <c r="BU42" s="384">
        <f t="shared" si="16"/>
        <v>94.62568687113837</v>
      </c>
      <c r="BV42" s="384">
        <f t="shared" si="16"/>
        <v>86.625972806750895</v>
      </c>
      <c r="BW42" s="384">
        <f t="shared" si="16"/>
        <v>80.233580571424838</v>
      </c>
      <c r="BX42" s="384">
        <f t="shared" si="16"/>
        <v>71.893421583468523</v>
      </c>
      <c r="BY42" s="384">
        <f t="shared" si="16"/>
        <v>62.260187286584028</v>
      </c>
      <c r="BZ42" s="384">
        <f t="shared" si="16"/>
        <v>58.278141023782524</v>
      </c>
      <c r="CA42" s="384">
        <f t="shared" si="16"/>
        <v>55.933625152556331</v>
      </c>
      <c r="CB42" s="384">
        <f t="shared" si="16"/>
        <v>52.739806360721452</v>
      </c>
      <c r="CC42" s="384">
        <f t="shared" si="16"/>
        <v>46.673645559471829</v>
      </c>
      <c r="CD42" s="384">
        <f t="shared" si="16"/>
        <v>40.224290867306124</v>
      </c>
      <c r="CE42" s="384">
        <f t="shared" si="16"/>
        <v>33.592066385138168</v>
      </c>
      <c r="CF42" s="385">
        <f t="shared" si="16"/>
        <v>26.642985567761357</v>
      </c>
    </row>
    <row r="43" spans="1:84" ht="15.5" x14ac:dyDescent="0.35">
      <c r="A43" s="386"/>
      <c r="B43" s="331" t="s">
        <v>289</v>
      </c>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80">
        <f>'Table 4 (i)'!BF43</f>
        <v>0</v>
      </c>
      <c r="BG43" s="380">
        <f>'Table 4 (i)'!BG43</f>
        <v>0</v>
      </c>
      <c r="BH43" s="380">
        <f>'Table 4 (i)'!BH43</f>
        <v>0</v>
      </c>
      <c r="BI43" s="380">
        <f>'Table 4 (i)'!BI43</f>
        <v>0</v>
      </c>
      <c r="BJ43" s="380">
        <f>'Table 4 (i)'!BJ43</f>
        <v>0</v>
      </c>
      <c r="BK43" s="380">
        <f>'Table 4 (i)'!BK43</f>
        <v>0</v>
      </c>
      <c r="BL43" s="380">
        <f>'Table 4 (i)'!BL43</f>
        <v>0</v>
      </c>
      <c r="BM43" s="380">
        <f>'Table 4 (i)'!BM43</f>
        <v>0</v>
      </c>
      <c r="BN43" s="380">
        <f>'Table 4 (i)'!BN43</f>
        <v>0</v>
      </c>
      <c r="BO43" s="380">
        <f>'Table 4 (i)'!BO43</f>
        <v>0</v>
      </c>
      <c r="BP43" s="380">
        <f>'Table 4 (i)'!BP43</f>
        <v>0</v>
      </c>
      <c r="BQ43" s="380">
        <f>'Table 4 (i)'!BQ43</f>
        <v>0</v>
      </c>
      <c r="BR43" s="380">
        <f>'Table 4 (i)'!BR43</f>
        <v>0</v>
      </c>
      <c r="BS43" s="380">
        <f>'Table 4 (i)'!BS43</f>
        <v>0</v>
      </c>
      <c r="BT43" s="380">
        <f>'Table 4 (i)'!BT43</f>
        <v>0</v>
      </c>
      <c r="BU43" s="380">
        <f>'Table 4 (i)'!BU43</f>
        <v>0</v>
      </c>
      <c r="BV43" s="380">
        <f>'Table 4 (i)'!BV43</f>
        <v>0</v>
      </c>
      <c r="BW43" s="380">
        <f>'Table 4 (i)'!BW43</f>
        <v>0</v>
      </c>
      <c r="BX43" s="380">
        <f>'Table 4 (i)'!BX43</f>
        <v>0</v>
      </c>
      <c r="BY43" s="380">
        <f>'Table 4 (i)'!BY43</f>
        <v>0</v>
      </c>
      <c r="BZ43" s="380">
        <f>'Table 4 (i)'!BZ43</f>
        <v>0</v>
      </c>
      <c r="CA43" s="380">
        <f>'Table 4 (i)'!CA43</f>
        <v>0</v>
      </c>
      <c r="CB43" s="380">
        <f>'Table 4 (i)'!CB43</f>
        <v>0</v>
      </c>
      <c r="CC43" s="380">
        <f>'Table 4 (i)'!CC43</f>
        <v>0</v>
      </c>
      <c r="CD43" s="380">
        <f>'Table 4 (i)'!CD43</f>
        <v>0</v>
      </c>
      <c r="CE43" s="380">
        <f>'Table 4 (i)'!CE43</f>
        <v>0</v>
      </c>
      <c r="CF43" s="381">
        <f>'Table 4 (i)'!CF43</f>
        <v>0</v>
      </c>
    </row>
    <row r="44" spans="1:84" ht="15.5" x14ac:dyDescent="0.35">
      <c r="A44" s="386"/>
      <c r="B44" s="382" t="s">
        <v>307</v>
      </c>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80">
        <v>144.22438516272246</v>
      </c>
      <c r="BG44" s="380">
        <v>150.96826553539856</v>
      </c>
      <c r="BH44" s="380">
        <v>110.37506927375988</v>
      </c>
      <c r="BI44" s="380">
        <v>113.86014075550148</v>
      </c>
      <c r="BJ44" s="380">
        <v>120.27818045885873</v>
      </c>
      <c r="BK44" s="380">
        <v>178.95694254755253</v>
      </c>
      <c r="BL44" s="380">
        <v>156.60547047030221</v>
      </c>
      <c r="BM44" s="380">
        <v>163.5139235896323</v>
      </c>
      <c r="BN44" s="380">
        <v>151.91639982953399</v>
      </c>
      <c r="BO44" s="380">
        <v>151.56049255757216</v>
      </c>
      <c r="BP44" s="380">
        <v>142.82205978500161</v>
      </c>
      <c r="BQ44" s="380">
        <v>129.58325551328193</v>
      </c>
      <c r="BR44" s="380">
        <v>124.00900276048282</v>
      </c>
      <c r="BS44" s="380">
        <v>115.01042357474567</v>
      </c>
      <c r="BT44" s="380">
        <v>108.23632857824337</v>
      </c>
      <c r="BU44" s="380">
        <v>94.62568687113837</v>
      </c>
      <c r="BV44" s="380">
        <v>86.625972806750895</v>
      </c>
      <c r="BW44" s="380">
        <v>80.233580571424838</v>
      </c>
      <c r="BX44" s="380">
        <v>71.893421583468523</v>
      </c>
      <c r="BY44" s="380">
        <v>62.260187286584028</v>
      </c>
      <c r="BZ44" s="380">
        <v>58.278141023782524</v>
      </c>
      <c r="CA44" s="380">
        <v>55.933625152556331</v>
      </c>
      <c r="CB44" s="380">
        <v>52.739806360721452</v>
      </c>
      <c r="CC44" s="380">
        <v>46.673645559471829</v>
      </c>
      <c r="CD44" s="380">
        <v>40.224290867306124</v>
      </c>
      <c r="CE44" s="380">
        <v>33.592066385138168</v>
      </c>
      <c r="CF44" s="381">
        <v>26.642985567761357</v>
      </c>
    </row>
    <row r="45" spans="1:84" ht="15.5" x14ac:dyDescent="0.35">
      <c r="A45" s="386"/>
      <c r="B45" s="331" t="s">
        <v>308</v>
      </c>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80">
        <f>'Table 4 (i)'!BF45</f>
        <v>0</v>
      </c>
      <c r="BG45" s="380">
        <f>'Table 4 (i)'!BG45</f>
        <v>0</v>
      </c>
      <c r="BH45" s="380">
        <f>'Table 4 (i)'!BH45</f>
        <v>0</v>
      </c>
      <c r="BI45" s="380">
        <f>'Table 4 (i)'!BI45</f>
        <v>0</v>
      </c>
      <c r="BJ45" s="380">
        <f>'Table 4 (i)'!BJ45</f>
        <v>0</v>
      </c>
      <c r="BK45" s="380">
        <f>'Table 4 (i)'!BK45</f>
        <v>0</v>
      </c>
      <c r="BL45" s="380">
        <f>'Table 4 (i)'!BL45</f>
        <v>0</v>
      </c>
      <c r="BM45" s="380">
        <f>'Table 4 (i)'!BM45</f>
        <v>0</v>
      </c>
      <c r="BN45" s="380">
        <f>'Table 4 (i)'!BN45</f>
        <v>0</v>
      </c>
      <c r="BO45" s="380">
        <f>'Table 4 (i)'!BO45</f>
        <v>0</v>
      </c>
      <c r="BP45" s="380">
        <f>'Table 4 (i)'!BP45</f>
        <v>0</v>
      </c>
      <c r="BQ45" s="380">
        <f>'Table 4 (i)'!BQ45</f>
        <v>0</v>
      </c>
      <c r="BR45" s="380">
        <f>'Table 4 (i)'!BR45</f>
        <v>0</v>
      </c>
      <c r="BS45" s="380">
        <f>'Table 4 (i)'!BS45</f>
        <v>0</v>
      </c>
      <c r="BT45" s="380">
        <f>'Table 4 (i)'!BT45</f>
        <v>0</v>
      </c>
      <c r="BU45" s="380">
        <f>'Table 4 (i)'!BU45</f>
        <v>0</v>
      </c>
      <c r="BV45" s="380">
        <f>'Table 4 (i)'!BV45</f>
        <v>0</v>
      </c>
      <c r="BW45" s="380">
        <f>'Table 4 (i)'!BW45</f>
        <v>0</v>
      </c>
      <c r="BX45" s="380">
        <f>'Table 4 (i)'!BX45</f>
        <v>0</v>
      </c>
      <c r="BY45" s="380">
        <f>'Table 4 (i)'!BY45</f>
        <v>0</v>
      </c>
      <c r="BZ45" s="380">
        <f>'Table 4 (i)'!BZ45</f>
        <v>0</v>
      </c>
      <c r="CA45" s="380">
        <f>'Table 4 (i)'!CA45</f>
        <v>0</v>
      </c>
      <c r="CB45" s="380">
        <f>'Table 4 (i)'!CB45</f>
        <v>0</v>
      </c>
      <c r="CC45" s="380">
        <f>'Table 4 (i)'!CC45</f>
        <v>0</v>
      </c>
      <c r="CD45" s="380">
        <f>'Table 4 (i)'!CD45</f>
        <v>0</v>
      </c>
      <c r="CE45" s="380">
        <f>'Table 4 (i)'!CE45</f>
        <v>0</v>
      </c>
      <c r="CF45" s="381">
        <f>'Table 4 (i)'!CF45</f>
        <v>0</v>
      </c>
    </row>
    <row r="46" spans="1:84" ht="27" customHeight="1" x14ac:dyDescent="0.35">
      <c r="A46" s="386"/>
      <c r="B46" s="379" t="s">
        <v>475</v>
      </c>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80">
        <f t="shared" ref="BF46" si="17">SUM(BF47:BF50)</f>
        <v>315.23061243010932</v>
      </c>
      <c r="BG46" s="380">
        <f t="shared" ref="BG46:CF46" si="18">SUM(BG47:BG50)</f>
        <v>302.76235127125761</v>
      </c>
      <c r="BH46" s="380">
        <f t="shared" si="18"/>
        <v>321.81217040890067</v>
      </c>
      <c r="BI46" s="380">
        <f t="shared" si="18"/>
        <v>325.37803879936467</v>
      </c>
      <c r="BJ46" s="380">
        <f t="shared" si="18"/>
        <v>335.59921901844069</v>
      </c>
      <c r="BK46" s="380">
        <f t="shared" si="18"/>
        <v>364.86696851086697</v>
      </c>
      <c r="BL46" s="380">
        <f t="shared" si="18"/>
        <v>457.66875636956121</v>
      </c>
      <c r="BM46" s="380">
        <f t="shared" si="18"/>
        <v>482.95083720401652</v>
      </c>
      <c r="BN46" s="380">
        <f t="shared" si="18"/>
        <v>485.68211675892098</v>
      </c>
      <c r="BO46" s="380">
        <f t="shared" si="18"/>
        <v>494.47654684757799</v>
      </c>
      <c r="BP46" s="380">
        <f t="shared" si="18"/>
        <v>518.08532414665729</v>
      </c>
      <c r="BQ46" s="380">
        <f t="shared" si="18"/>
        <v>530.22843218896173</v>
      </c>
      <c r="BR46" s="380">
        <f t="shared" si="18"/>
        <v>570.56296065766492</v>
      </c>
      <c r="BS46" s="380">
        <f t="shared" si="18"/>
        <v>582.72273538416846</v>
      </c>
      <c r="BT46" s="380">
        <f t="shared" si="18"/>
        <v>540.87407792825377</v>
      </c>
      <c r="BU46" s="380">
        <f t="shared" si="18"/>
        <v>542.52921844957166</v>
      </c>
      <c r="BV46" s="380">
        <f t="shared" si="18"/>
        <v>543.73253387336445</v>
      </c>
      <c r="BW46" s="380">
        <f t="shared" si="18"/>
        <v>539.45695212532792</v>
      </c>
      <c r="BX46" s="380">
        <f t="shared" si="18"/>
        <v>511.82237411772905</v>
      </c>
      <c r="BY46" s="380">
        <f t="shared" si="18"/>
        <v>510.33433830547426</v>
      </c>
      <c r="BZ46" s="380">
        <f t="shared" si="18"/>
        <v>512.55296020771232</v>
      </c>
      <c r="CA46" s="380">
        <f t="shared" si="18"/>
        <v>538.9523426018759</v>
      </c>
      <c r="CB46" s="380">
        <f t="shared" si="18"/>
        <v>564.98344267542814</v>
      </c>
      <c r="CC46" s="380">
        <f t="shared" si="18"/>
        <v>560.83647433801821</v>
      </c>
      <c r="CD46" s="380">
        <f t="shared" si="18"/>
        <v>550.69618774898868</v>
      </c>
      <c r="CE46" s="380">
        <f t="shared" si="18"/>
        <v>535.99908407639668</v>
      </c>
      <c r="CF46" s="381">
        <f t="shared" si="18"/>
        <v>525.40182920483119</v>
      </c>
    </row>
    <row r="47" spans="1:84" ht="15.5" x14ac:dyDescent="0.35">
      <c r="A47" s="386"/>
      <c r="B47" s="331" t="s">
        <v>476</v>
      </c>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80">
        <f>'Table 4 (i)'!BF47</f>
        <v>43.276589385629926</v>
      </c>
      <c r="BG47" s="380">
        <f>'Table 4 (i)'!BG47</f>
        <v>41.870065056891917</v>
      </c>
      <c r="BH47" s="380">
        <f>'Table 4 (i)'!BH47</f>
        <v>40.161999999999999</v>
      </c>
      <c r="BI47" s="380">
        <f>'Table 4 (i)'!BI47</f>
        <v>34.633821321321321</v>
      </c>
      <c r="BJ47" s="380">
        <f>'Table 4 (i)'!BJ47</f>
        <v>33.675449570815445</v>
      </c>
      <c r="BK47" s="380">
        <f>'Table 4 (i)'!BK47</f>
        <v>32.278980572177439</v>
      </c>
      <c r="BL47" s="380">
        <f>'Table 4 (i)'!BL47</f>
        <v>34.4126571368</v>
      </c>
      <c r="BM47" s="380">
        <f>'Table 4 (i)'!BM47</f>
        <v>34.052216707435903</v>
      </c>
      <c r="BN47" s="380">
        <f>'Table 4 (i)'!BN47</f>
        <v>32.443668379959036</v>
      </c>
      <c r="BO47" s="380">
        <f>'Table 4 (i)'!BO47</f>
        <v>31.415099537507196</v>
      </c>
      <c r="BP47" s="380">
        <f>'Table 4 (i)'!BP47</f>
        <v>30.485839132581937</v>
      </c>
      <c r="BQ47" s="380">
        <f>'Table 4 (i)'!BQ47</f>
        <v>28.811339391792881</v>
      </c>
      <c r="BR47" s="380">
        <f>'Table 4 (i)'!BR47</f>
        <v>27.547684241065259</v>
      </c>
      <c r="BS47" s="380">
        <f>'Table 4 (i)'!BS47</f>
        <v>25.944535112099693</v>
      </c>
      <c r="BT47" s="380">
        <f>'Table 4 (i)'!BT47</f>
        <v>24.468501471795534</v>
      </c>
      <c r="BU47" s="380">
        <f>'Table 4 (i)'!BU47</f>
        <v>22.849321929125864</v>
      </c>
      <c r="BV47" s="380">
        <f>'Table 4 (i)'!BV47</f>
        <v>21.394699465595245</v>
      </c>
      <c r="BW47" s="380">
        <f>'Table 4 (i)'!BW47</f>
        <v>20.040629875368261</v>
      </c>
      <c r="BX47" s="380">
        <f>'Table 4 (i)'!BX47</f>
        <v>16.07116473881678</v>
      </c>
      <c r="BY47" s="380">
        <f>'Table 4 (i)'!BY47</f>
        <v>14.977876488184386</v>
      </c>
      <c r="BZ47" s="380">
        <f>'Table 4 (i)'!BZ47</f>
        <v>13.986179943017078</v>
      </c>
      <c r="CA47" s="380">
        <f>'Table 4 (i)'!CA47</f>
        <v>13.905774581577637</v>
      </c>
      <c r="CB47" s="380">
        <f>'Table 4 (i)'!CB47</f>
        <v>13.879225272204001</v>
      </c>
      <c r="CC47" s="380">
        <f>'Table 4 (i)'!CC47</f>
        <v>13.120795766435286</v>
      </c>
      <c r="CD47" s="380">
        <f>'Table 4 (i)'!CD47</f>
        <v>12.243095795172952</v>
      </c>
      <c r="CE47" s="380">
        <f>'Table 4 (i)'!CE47</f>
        <v>11.449662002784898</v>
      </c>
      <c r="CF47" s="381">
        <f>'Table 4 (i)'!CF47</f>
        <v>10.650541208925675</v>
      </c>
    </row>
    <row r="48" spans="1:84" ht="15.5" x14ac:dyDescent="0.35">
      <c r="A48" s="386"/>
      <c r="B48" s="331" t="s">
        <v>477</v>
      </c>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80">
        <v>252.2443280444794</v>
      </c>
      <c r="BG48" s="380">
        <v>241.55178541221949</v>
      </c>
      <c r="BH48" s="380">
        <v>261.00708140890072</v>
      </c>
      <c r="BI48" s="380">
        <v>266.05012150804339</v>
      </c>
      <c r="BJ48" s="380">
        <v>275.97777944762527</v>
      </c>
      <c r="BK48" s="380">
        <v>305.14798793868954</v>
      </c>
      <c r="BL48" s="380">
        <v>386.19209823276117</v>
      </c>
      <c r="BM48" s="380">
        <v>406.65024649658068</v>
      </c>
      <c r="BN48" s="380">
        <v>405.77132337896194</v>
      </c>
      <c r="BO48" s="380">
        <v>415.85522631007075</v>
      </c>
      <c r="BP48" s="380">
        <v>436.17204125383932</v>
      </c>
      <c r="BQ48" s="380">
        <v>446.74159247716887</v>
      </c>
      <c r="BR48" s="380">
        <v>460.69336158659962</v>
      </c>
      <c r="BS48" s="380">
        <v>466.93000281206884</v>
      </c>
      <c r="BT48" s="380">
        <v>432.97261565645823</v>
      </c>
      <c r="BU48" s="380">
        <v>429.96221862044581</v>
      </c>
      <c r="BV48" s="380">
        <v>436.51258256011005</v>
      </c>
      <c r="BW48" s="380">
        <v>433.74999724995968</v>
      </c>
      <c r="BX48" s="380">
        <v>419.86078117891225</v>
      </c>
      <c r="BY48" s="380">
        <v>416.92968401728984</v>
      </c>
      <c r="BZ48" s="380">
        <v>420.68915086469525</v>
      </c>
      <c r="CA48" s="380">
        <v>454.07307514999769</v>
      </c>
      <c r="CB48" s="380">
        <v>478.0454652917806</v>
      </c>
      <c r="CC48" s="380">
        <v>475.38219408681073</v>
      </c>
      <c r="CD48" s="380">
        <v>466.93070137268904</v>
      </c>
      <c r="CE48" s="380">
        <v>453.97146764476264</v>
      </c>
      <c r="CF48" s="381">
        <v>445.03465438960723</v>
      </c>
    </row>
    <row r="49" spans="1:84" ht="15.5" x14ac:dyDescent="0.35">
      <c r="A49" s="386"/>
      <c r="B49" s="331" t="s">
        <v>478</v>
      </c>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80">
        <f>'Table 4 (i)'!BF49</f>
        <v>0</v>
      </c>
      <c r="BG49" s="380">
        <f>'Table 4 (i)'!BG49</f>
        <v>0</v>
      </c>
      <c r="BH49" s="380">
        <f>'Table 4 (i)'!BH49</f>
        <v>0</v>
      </c>
      <c r="BI49" s="380">
        <f>'Table 4 (i)'!BI49</f>
        <v>0</v>
      </c>
      <c r="BJ49" s="380">
        <f>'Table 4 (i)'!BJ49</f>
        <v>0</v>
      </c>
      <c r="BK49" s="380">
        <f>'Table 4 (i)'!BK49</f>
        <v>0</v>
      </c>
      <c r="BL49" s="380">
        <f>'Table 4 (i)'!BL49</f>
        <v>5.5109329999999996</v>
      </c>
      <c r="BM49" s="380">
        <f>'Table 4 (i)'!BM49</f>
        <v>7.0408049999999998</v>
      </c>
      <c r="BN49" s="380">
        <f>'Table 4 (i)'!BN49</f>
        <v>9.2482140000000008</v>
      </c>
      <c r="BO49" s="380">
        <f>'Table 4 (i)'!BO49</f>
        <v>9.5133209999999995</v>
      </c>
      <c r="BP49" s="380">
        <f>'Table 4 (i)'!BP49</f>
        <v>9.4075343484310903</v>
      </c>
      <c r="BQ49" s="380">
        <f>'Table 4 (i)'!BQ49</f>
        <v>9.2168086836232543</v>
      </c>
      <c r="BR49" s="380">
        <f>'Table 4 (i)'!BR49</f>
        <v>37.532187830000005</v>
      </c>
      <c r="BS49" s="380">
        <f>'Table 4 (i)'!BS49</f>
        <v>43.794516459999997</v>
      </c>
      <c r="BT49" s="380">
        <f>'Table 4 (i)'!BT49</f>
        <v>41.280517799999998</v>
      </c>
      <c r="BU49" s="380">
        <f>'Table 4 (i)'!BU49</f>
        <v>48.629247100000001</v>
      </c>
      <c r="BV49" s="380">
        <f>'Table 4 (i)'!BV49</f>
        <v>41.032349681177138</v>
      </c>
      <c r="BW49" s="380">
        <f>'Table 4 (i)'!BW49</f>
        <v>43.885255000000001</v>
      </c>
      <c r="BX49" s="380">
        <f>'Table 4 (i)'!BX49</f>
        <v>41.886665799999996</v>
      </c>
      <c r="BY49" s="380">
        <f>'Table 4 (i)'!BY49</f>
        <v>41.936323200000004</v>
      </c>
      <c r="BZ49" s="380">
        <f>'Table 4 (i)'!BZ49</f>
        <v>42.326642399999997</v>
      </c>
      <c r="CA49" s="380">
        <f>'Table 4 (i)'!CA49</f>
        <v>42.998711700280857</v>
      </c>
      <c r="CB49" s="380">
        <f>'Table 4 (i)'!CB49</f>
        <v>44.033941528200877</v>
      </c>
      <c r="CC49" s="380">
        <f>'Table 4 (i)'!CC49</f>
        <v>43.840459222674994</v>
      </c>
      <c r="CD49" s="380">
        <f>'Table 4 (i)'!CD49</f>
        <v>43.614604297191157</v>
      </c>
      <c r="CE49" s="380">
        <f>'Table 4 (i)'!CE49</f>
        <v>43.363180264326957</v>
      </c>
      <c r="CF49" s="381">
        <f>'Table 4 (i)'!CF49</f>
        <v>43.124737393928953</v>
      </c>
    </row>
    <row r="50" spans="1:84" ht="15.5" x14ac:dyDescent="0.35">
      <c r="A50" s="390"/>
      <c r="B50" s="331" t="s">
        <v>480</v>
      </c>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c r="AN50" s="360"/>
      <c r="AO50" s="360"/>
      <c r="AP50" s="360"/>
      <c r="AQ50" s="360"/>
      <c r="AR50" s="360"/>
      <c r="AS50" s="360"/>
      <c r="AT50" s="360"/>
      <c r="AU50" s="360"/>
      <c r="AV50" s="360"/>
      <c r="AW50" s="360"/>
      <c r="AX50" s="360"/>
      <c r="AY50" s="360"/>
      <c r="AZ50" s="360"/>
      <c r="BA50" s="360"/>
      <c r="BB50" s="360"/>
      <c r="BC50" s="360"/>
      <c r="BD50" s="360"/>
      <c r="BE50" s="360"/>
      <c r="BF50" s="380">
        <f>'Table 4 (i)'!BF50</f>
        <v>19.709695</v>
      </c>
      <c r="BG50" s="380">
        <f>'Table 4 (i)'!BG50</f>
        <v>19.340500802146213</v>
      </c>
      <c r="BH50" s="380">
        <f>'Table 4 (i)'!BH50</f>
        <v>20.643089</v>
      </c>
      <c r="BI50" s="380">
        <f>'Table 4 (i)'!BI50</f>
        <v>24.694095969999999</v>
      </c>
      <c r="BJ50" s="380">
        <f>'Table 4 (i)'!BJ50</f>
        <v>25.945989999999998</v>
      </c>
      <c r="BK50" s="380">
        <f>'Table 4 (i)'!BK50</f>
        <v>27.44</v>
      </c>
      <c r="BL50" s="380">
        <f>'Table 4 (i)'!BL50</f>
        <v>31.553068</v>
      </c>
      <c r="BM50" s="380">
        <f>'Table 4 (i)'!BM50</f>
        <v>35.207568999999999</v>
      </c>
      <c r="BN50" s="380">
        <f>'Table 4 (i)'!BN50</f>
        <v>38.218910999999999</v>
      </c>
      <c r="BO50" s="380">
        <f>'Table 4 (i)'!BO50</f>
        <v>37.692900000000002</v>
      </c>
      <c r="BP50" s="380">
        <f>'Table 4 (i)'!BP50</f>
        <v>42.019909411804896</v>
      </c>
      <c r="BQ50" s="380">
        <f>'Table 4 (i)'!BQ50</f>
        <v>45.458691636376749</v>
      </c>
      <c r="BR50" s="380">
        <f>'Table 4 (i)'!BR50</f>
        <v>44.789727000000006</v>
      </c>
      <c r="BS50" s="380">
        <f>'Table 4 (i)'!BS50</f>
        <v>46.053681000000005</v>
      </c>
      <c r="BT50" s="380">
        <f>'Table 4 (i)'!BT50</f>
        <v>42.152442999999998</v>
      </c>
      <c r="BU50" s="380">
        <f>'Table 4 (i)'!BU50</f>
        <v>41.088430800000005</v>
      </c>
      <c r="BV50" s="380">
        <f>'Table 4 (i)'!BV50</f>
        <v>44.79290216648203</v>
      </c>
      <c r="BW50" s="380">
        <f>'Table 4 (i)'!BW50</f>
        <v>41.78107</v>
      </c>
      <c r="BX50" s="380">
        <f>'Table 4 (i)'!BX50</f>
        <v>34.003762399999999</v>
      </c>
      <c r="BY50" s="380">
        <f>'Table 4 (i)'!BY50</f>
        <v>36.4904546</v>
      </c>
      <c r="BZ50" s="380">
        <f>'Table 4 (i)'!BZ50</f>
        <v>35.550986999999999</v>
      </c>
      <c r="CA50" s="380">
        <f>'Table 4 (i)'!CA50</f>
        <v>27.974781170019639</v>
      </c>
      <c r="CB50" s="380">
        <f>'Table 4 (i)'!CB50</f>
        <v>29.024810583242722</v>
      </c>
      <c r="CC50" s="380">
        <f>'Table 4 (i)'!CC50</f>
        <v>28.493025262097223</v>
      </c>
      <c r="CD50" s="380">
        <f>'Table 4 (i)'!CD50</f>
        <v>27.907786283935444</v>
      </c>
      <c r="CE50" s="380">
        <f>'Table 4 (i)'!CE50</f>
        <v>27.214774164522222</v>
      </c>
      <c r="CF50" s="381">
        <f>'Table 4 (i)'!CF50</f>
        <v>26.591896212369335</v>
      </c>
    </row>
    <row r="51" spans="1:84" ht="27" customHeight="1" x14ac:dyDescent="0.35">
      <c r="A51" s="386"/>
      <c r="B51" s="379" t="s">
        <v>507</v>
      </c>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80">
        <f>SUM(BF52)</f>
        <v>41.369029420734343</v>
      </c>
      <c r="BG51" s="380">
        <f t="shared" ref="BG51:CF51" si="19">SUM(BG52)</f>
        <v>32.658835163929005</v>
      </c>
      <c r="BH51" s="380">
        <f t="shared" si="19"/>
        <v>34.68162232610775</v>
      </c>
      <c r="BI51" s="380">
        <f t="shared" si="19"/>
        <v>32.19658498432711</v>
      </c>
      <c r="BJ51" s="380">
        <f t="shared" si="19"/>
        <v>35.502091341970718</v>
      </c>
      <c r="BK51" s="380">
        <f t="shared" si="19"/>
        <v>40.145407748827644</v>
      </c>
      <c r="BL51" s="380">
        <f t="shared" si="19"/>
        <v>42.421885967902078</v>
      </c>
      <c r="BM51" s="380">
        <f t="shared" si="19"/>
        <v>44.29442709435682</v>
      </c>
      <c r="BN51" s="380">
        <f t="shared" si="19"/>
        <v>41.598114682627084</v>
      </c>
      <c r="BO51" s="380">
        <f t="shared" si="19"/>
        <v>37.883572952788036</v>
      </c>
      <c r="BP51" s="380">
        <f t="shared" si="19"/>
        <v>41.044369697806232</v>
      </c>
      <c r="BQ51" s="380">
        <f t="shared" si="19"/>
        <v>42.401206377134791</v>
      </c>
      <c r="BR51" s="380">
        <f t="shared" si="19"/>
        <v>40.838692241419196</v>
      </c>
      <c r="BS51" s="380">
        <f t="shared" si="19"/>
        <v>38.225037498338537</v>
      </c>
      <c r="BT51" s="380">
        <f t="shared" si="19"/>
        <v>36.71615792022547</v>
      </c>
      <c r="BU51" s="380">
        <f t="shared" si="19"/>
        <v>35.369111336611731</v>
      </c>
      <c r="BV51" s="380">
        <f t="shared" si="19"/>
        <v>28.468764033956255</v>
      </c>
      <c r="BW51" s="380">
        <f t="shared" si="19"/>
        <v>27.33116543347186</v>
      </c>
      <c r="BX51" s="380">
        <f t="shared" si="19"/>
        <v>27.435668354013981</v>
      </c>
      <c r="BY51" s="380">
        <f t="shared" si="19"/>
        <v>30.389176351945153</v>
      </c>
      <c r="BZ51" s="380">
        <f t="shared" si="19"/>
        <v>30.599971539997252</v>
      </c>
      <c r="CA51" s="380">
        <f t="shared" si="19"/>
        <v>34.882760916010959</v>
      </c>
      <c r="CB51" s="380">
        <f t="shared" si="19"/>
        <v>40.279552622728794</v>
      </c>
      <c r="CC51" s="380">
        <f t="shared" si="19"/>
        <v>43.260450271286537</v>
      </c>
      <c r="CD51" s="380">
        <f t="shared" si="19"/>
        <v>42.852213940625646</v>
      </c>
      <c r="CE51" s="380">
        <f t="shared" si="19"/>
        <v>39.992513560983092</v>
      </c>
      <c r="CF51" s="381">
        <f t="shared" si="19"/>
        <v>42.314195208822092</v>
      </c>
    </row>
    <row r="52" spans="1:84" ht="15.5" x14ac:dyDescent="0.35">
      <c r="A52" s="386"/>
      <c r="B52" s="331" t="s">
        <v>265</v>
      </c>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80">
        <v>41.369029420734343</v>
      </c>
      <c r="BG52" s="380">
        <v>32.658835163929005</v>
      </c>
      <c r="BH52" s="380">
        <v>34.68162232610775</v>
      </c>
      <c r="BI52" s="380">
        <v>32.19658498432711</v>
      </c>
      <c r="BJ52" s="380">
        <v>35.502091341970718</v>
      </c>
      <c r="BK52" s="380">
        <v>40.145407748827644</v>
      </c>
      <c r="BL52" s="380">
        <v>42.421885967902078</v>
      </c>
      <c r="BM52" s="380">
        <v>44.29442709435682</v>
      </c>
      <c r="BN52" s="380">
        <v>41.598114682627084</v>
      </c>
      <c r="BO52" s="380">
        <v>37.883572952788036</v>
      </c>
      <c r="BP52" s="380">
        <v>41.044369697806232</v>
      </c>
      <c r="BQ52" s="380">
        <v>42.401206377134791</v>
      </c>
      <c r="BR52" s="380">
        <v>40.838692241419196</v>
      </c>
      <c r="BS52" s="380">
        <v>38.225037498338537</v>
      </c>
      <c r="BT52" s="380">
        <v>36.71615792022547</v>
      </c>
      <c r="BU52" s="380">
        <v>35.369111336611731</v>
      </c>
      <c r="BV52" s="380">
        <v>28.468764033956255</v>
      </c>
      <c r="BW52" s="380">
        <v>27.33116543347186</v>
      </c>
      <c r="BX52" s="380">
        <v>27.435668354013981</v>
      </c>
      <c r="BY52" s="380">
        <v>30.389176351945153</v>
      </c>
      <c r="BZ52" s="380">
        <v>30.599971539997252</v>
      </c>
      <c r="CA52" s="380">
        <v>34.882760916010959</v>
      </c>
      <c r="CB52" s="380">
        <v>40.279552622728794</v>
      </c>
      <c r="CC52" s="380">
        <v>43.260450271286537</v>
      </c>
      <c r="CD52" s="380">
        <v>42.852213940625646</v>
      </c>
      <c r="CE52" s="380">
        <v>39.992513560983092</v>
      </c>
      <c r="CF52" s="381">
        <v>42.314195208822092</v>
      </c>
    </row>
    <row r="53" spans="1:84" ht="16" thickBot="1" x14ac:dyDescent="0.4">
      <c r="A53" s="391"/>
      <c r="B53" s="392"/>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4"/>
      <c r="BG53" s="39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5"/>
    </row>
    <row r="54" spans="1:84" ht="54" customHeight="1" x14ac:dyDescent="0.35">
      <c r="A54" s="396" t="s">
        <v>584</v>
      </c>
      <c r="B54" s="397" t="s">
        <v>514</v>
      </c>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69"/>
      <c r="AN54" s="369"/>
      <c r="AO54" s="369"/>
      <c r="AP54" s="369"/>
      <c r="AQ54" s="369"/>
      <c r="AR54" s="369"/>
      <c r="AS54" s="369"/>
      <c r="AT54" s="369"/>
      <c r="AU54" s="369"/>
      <c r="AV54" s="369"/>
      <c r="AW54" s="369"/>
      <c r="AX54" s="369"/>
      <c r="AY54" s="369"/>
      <c r="AZ54" s="369"/>
      <c r="BA54" s="369"/>
      <c r="BB54" s="369"/>
      <c r="BC54" s="369"/>
      <c r="BD54" s="369"/>
      <c r="BE54" s="369"/>
      <c r="BF54" s="398" t="s">
        <v>515</v>
      </c>
      <c r="BG54" s="398" t="s">
        <v>516</v>
      </c>
      <c r="BH54" s="398" t="s">
        <v>517</v>
      </c>
      <c r="BI54" s="398" t="s">
        <v>518</v>
      </c>
      <c r="BJ54" s="398" t="s">
        <v>519</v>
      </c>
      <c r="BK54" s="398" t="s">
        <v>520</v>
      </c>
      <c r="BL54" s="398" t="s">
        <v>521</v>
      </c>
      <c r="BM54" s="398" t="s">
        <v>522</v>
      </c>
      <c r="BN54" s="398" t="s">
        <v>523</v>
      </c>
      <c r="BO54" s="398" t="s">
        <v>524</v>
      </c>
      <c r="BP54" s="398" t="s">
        <v>525</v>
      </c>
      <c r="BQ54" s="398" t="s">
        <v>526</v>
      </c>
      <c r="BR54" s="398" t="s">
        <v>527</v>
      </c>
      <c r="BS54" s="398" t="s">
        <v>528</v>
      </c>
      <c r="BT54" s="398" t="s">
        <v>529</v>
      </c>
      <c r="BU54" s="398" t="s">
        <v>530</v>
      </c>
      <c r="BV54" s="398" t="s">
        <v>531</v>
      </c>
      <c r="BW54" s="398" t="s">
        <v>532</v>
      </c>
      <c r="BX54" s="398" t="s">
        <v>533</v>
      </c>
      <c r="BY54" s="398" t="s">
        <v>534</v>
      </c>
      <c r="BZ54" s="398" t="s">
        <v>535</v>
      </c>
      <c r="CA54" s="398" t="s">
        <v>536</v>
      </c>
      <c r="CB54" s="398" t="s">
        <v>537</v>
      </c>
      <c r="CC54" s="398" t="s">
        <v>538</v>
      </c>
      <c r="CD54" s="398" t="s">
        <v>539</v>
      </c>
      <c r="CE54" s="398" t="s">
        <v>540</v>
      </c>
      <c r="CF54" s="399" t="s">
        <v>541</v>
      </c>
    </row>
    <row r="55" spans="1:84" ht="24.75" customHeight="1" x14ac:dyDescent="0.35">
      <c r="A55" s="396">
        <v>2024</v>
      </c>
      <c r="B55" s="400" t="s">
        <v>344</v>
      </c>
      <c r="C55" s="401"/>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1"/>
      <c r="BD55" s="401"/>
      <c r="BE55" s="401"/>
      <c r="BF55" s="402" t="s">
        <v>542</v>
      </c>
      <c r="BG55" s="402" t="s">
        <v>542</v>
      </c>
      <c r="BH55" s="402" t="s">
        <v>542</v>
      </c>
      <c r="BI55" s="402" t="s">
        <v>542</v>
      </c>
      <c r="BJ55" s="402" t="s">
        <v>542</v>
      </c>
      <c r="BK55" s="402" t="s">
        <v>542</v>
      </c>
      <c r="BL55" s="402" t="s">
        <v>542</v>
      </c>
      <c r="BM55" s="402" t="s">
        <v>542</v>
      </c>
      <c r="BN55" s="402" t="s">
        <v>542</v>
      </c>
      <c r="BO55" s="402" t="s">
        <v>542</v>
      </c>
      <c r="BP55" s="402" t="s">
        <v>542</v>
      </c>
      <c r="BQ55" s="402" t="s">
        <v>542</v>
      </c>
      <c r="BR55" s="402" t="s">
        <v>542</v>
      </c>
      <c r="BS55" s="402" t="s">
        <v>542</v>
      </c>
      <c r="BT55" s="402" t="s">
        <v>542</v>
      </c>
      <c r="BU55" s="402" t="s">
        <v>542</v>
      </c>
      <c r="BV55" s="402" t="s">
        <v>542</v>
      </c>
      <c r="BW55" s="402" t="s">
        <v>542</v>
      </c>
      <c r="BX55" s="402" t="s">
        <v>542</v>
      </c>
      <c r="BY55" s="402" t="s">
        <v>542</v>
      </c>
      <c r="BZ55" s="402" t="s">
        <v>543</v>
      </c>
      <c r="CA55" s="402" t="s">
        <v>543</v>
      </c>
      <c r="CB55" s="402" t="s">
        <v>543</v>
      </c>
      <c r="CC55" s="402" t="s">
        <v>543</v>
      </c>
      <c r="CD55" s="402" t="s">
        <v>543</v>
      </c>
      <c r="CE55" s="402" t="s">
        <v>543</v>
      </c>
      <c r="CF55" s="403" t="s">
        <v>543</v>
      </c>
    </row>
    <row r="56" spans="1:84" ht="15.5" x14ac:dyDescent="0.35">
      <c r="A56" s="404"/>
      <c r="B56" s="405" t="s">
        <v>214</v>
      </c>
      <c r="C56" s="405"/>
      <c r="D56" s="405"/>
      <c r="E56" s="405"/>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5"/>
      <c r="AR56" s="405"/>
      <c r="AS56" s="405"/>
      <c r="AT56" s="405"/>
      <c r="AU56" s="405"/>
      <c r="AV56" s="405"/>
      <c r="AW56" s="405"/>
      <c r="AX56" s="405"/>
      <c r="AY56" s="405"/>
      <c r="AZ56" s="405"/>
      <c r="BA56" s="405"/>
      <c r="BB56" s="405"/>
      <c r="BC56" s="405"/>
      <c r="BD56" s="405"/>
      <c r="BE56" s="405"/>
      <c r="BF56" s="377">
        <v>45355.799865465437</v>
      </c>
      <c r="BG56" s="377">
        <v>45778.574841029258</v>
      </c>
      <c r="BH56" s="377">
        <v>45259.745217276912</v>
      </c>
      <c r="BI56" s="377">
        <v>45283.346104979035</v>
      </c>
      <c r="BJ56" s="377">
        <v>45585.440629153185</v>
      </c>
      <c r="BK56" s="377">
        <v>47210.087663820581</v>
      </c>
      <c r="BL56" s="377">
        <v>48274.242744410833</v>
      </c>
      <c r="BM56" s="377">
        <v>51466.365964608718</v>
      </c>
      <c r="BN56" s="377">
        <v>52133.251341104209</v>
      </c>
      <c r="BO56" s="377">
        <v>53304.919687680696</v>
      </c>
      <c r="BP56" s="377">
        <v>54561.98270257056</v>
      </c>
      <c r="BQ56" s="377">
        <v>54638.307000526584</v>
      </c>
      <c r="BR56" s="377">
        <v>57972.954875584379</v>
      </c>
      <c r="BS56" s="377">
        <v>60544.027281592877</v>
      </c>
      <c r="BT56" s="377">
        <v>60315.339052168194</v>
      </c>
      <c r="BU56" s="377">
        <v>61891.397864422906</v>
      </c>
      <c r="BV56" s="377">
        <v>62452.658655087223</v>
      </c>
      <c r="BW56" s="377">
        <v>64173.390675580558</v>
      </c>
      <c r="BX56" s="377">
        <v>66024.898445256156</v>
      </c>
      <c r="BY56" s="377">
        <v>71129.28219854398</v>
      </c>
      <c r="BZ56" s="377">
        <v>71958.77972822843</v>
      </c>
      <c r="CA56" s="377">
        <v>78995.724088546966</v>
      </c>
      <c r="CB56" s="377">
        <v>87884.736818169738</v>
      </c>
      <c r="CC56" s="377">
        <v>91672.441938600052</v>
      </c>
      <c r="CD56" s="377">
        <v>95150.197093781579</v>
      </c>
      <c r="CE56" s="377">
        <v>98239.462392283691</v>
      </c>
      <c r="CF56" s="378">
        <v>101049.14973713493</v>
      </c>
    </row>
    <row r="57" spans="1:84" ht="27" customHeight="1" x14ac:dyDescent="0.35">
      <c r="A57" s="406"/>
      <c r="B57" s="407" t="s">
        <v>502</v>
      </c>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c r="AG57" s="408"/>
      <c r="AH57" s="408"/>
      <c r="AI57" s="408"/>
      <c r="AJ57" s="408"/>
      <c r="AK57" s="408"/>
      <c r="AL57" s="408"/>
      <c r="AM57" s="408"/>
      <c r="AN57" s="408"/>
      <c r="AO57" s="408"/>
      <c r="AP57" s="408"/>
      <c r="AQ57" s="408"/>
      <c r="AR57" s="408"/>
      <c r="AS57" s="408"/>
      <c r="AT57" s="408"/>
      <c r="AU57" s="408"/>
      <c r="AV57" s="408"/>
      <c r="AW57" s="408"/>
      <c r="AX57" s="408"/>
      <c r="AY57" s="408"/>
      <c r="AZ57" s="408"/>
      <c r="BA57" s="408"/>
      <c r="BB57" s="408"/>
      <c r="BC57" s="408"/>
      <c r="BD57" s="408"/>
      <c r="BE57" s="408"/>
      <c r="BF57" s="377">
        <v>2659.9617094963237</v>
      </c>
      <c r="BG57" s="377">
        <v>2740.4341230379359</v>
      </c>
      <c r="BH57" s="377">
        <v>2625.7517562911567</v>
      </c>
      <c r="BI57" s="377">
        <v>2385.3659081295432</v>
      </c>
      <c r="BJ57" s="377">
        <v>2225.2823124651327</v>
      </c>
      <c r="BK57" s="377">
        <v>2133.8729618120497</v>
      </c>
      <c r="BL57" s="377">
        <v>2064.0604917826067</v>
      </c>
      <c r="BM57" s="377">
        <v>1987.8034814110322</v>
      </c>
      <c r="BN57" s="377">
        <v>1565.6966203605509</v>
      </c>
      <c r="BO57" s="377">
        <v>1660.332974022268</v>
      </c>
      <c r="BP57" s="377">
        <v>1726.6040614358556</v>
      </c>
      <c r="BQ57" s="377">
        <v>1785.0637788521467</v>
      </c>
      <c r="BR57" s="377">
        <v>2071.0078442602526</v>
      </c>
      <c r="BS57" s="377">
        <v>2197.2188756967225</v>
      </c>
      <c r="BT57" s="377">
        <v>2221.7123406361052</v>
      </c>
      <c r="BU57" s="377">
        <v>2266.0613851230505</v>
      </c>
      <c r="BV57" s="377">
        <v>2387.1462891322731</v>
      </c>
      <c r="BW57" s="377">
        <v>2537.1178542241141</v>
      </c>
      <c r="BX57" s="377">
        <v>2554.7779580138586</v>
      </c>
      <c r="BY57" s="377">
        <v>2802.5365700995144</v>
      </c>
      <c r="BZ57" s="377">
        <v>3076.8337657025727</v>
      </c>
      <c r="CA57" s="377">
        <v>3619.8902593825105</v>
      </c>
      <c r="CB57" s="377">
        <v>4242.4579223835653</v>
      </c>
      <c r="CC57" s="377">
        <v>4668.3878158489097</v>
      </c>
      <c r="CD57" s="377">
        <v>5074.4536523791176</v>
      </c>
      <c r="CE57" s="377">
        <v>5455.0940535390801</v>
      </c>
      <c r="CF57" s="378">
        <v>5795.9646599002808</v>
      </c>
    </row>
    <row r="58" spans="1:84" ht="27" customHeight="1" x14ac:dyDescent="0.35">
      <c r="A58" s="406"/>
      <c r="B58" s="362" t="s">
        <v>471</v>
      </c>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c r="AG58" s="408"/>
      <c r="AH58" s="408"/>
      <c r="AI58" s="408"/>
      <c r="AJ58" s="408"/>
      <c r="AK58" s="408"/>
      <c r="AL58" s="408"/>
      <c r="AM58" s="408"/>
      <c r="AN58" s="408"/>
      <c r="AO58" s="408"/>
      <c r="AP58" s="408"/>
      <c r="AQ58" s="408"/>
      <c r="AR58" s="408"/>
      <c r="AS58" s="408"/>
      <c r="AT58" s="408"/>
      <c r="AU58" s="408"/>
      <c r="AV58" s="408"/>
      <c r="AW58" s="408"/>
      <c r="AX58" s="408"/>
      <c r="AY58" s="408"/>
      <c r="AZ58" s="408"/>
      <c r="BA58" s="408"/>
      <c r="BB58" s="408"/>
      <c r="BC58" s="408"/>
      <c r="BD58" s="408"/>
      <c r="BE58" s="408"/>
      <c r="BF58" s="380">
        <v>1178.4301139092454</v>
      </c>
      <c r="BG58" s="380">
        <v>1200.7291082479271</v>
      </c>
      <c r="BH58" s="380">
        <v>1237.8867946746234</v>
      </c>
      <c r="BI58" s="380">
        <v>1323.037603547742</v>
      </c>
      <c r="BJ58" s="380">
        <v>1357.9284154772802</v>
      </c>
      <c r="BK58" s="380">
        <v>1419.7385516754791</v>
      </c>
      <c r="BL58" s="380">
        <v>1460.3121150249649</v>
      </c>
      <c r="BM58" s="380">
        <v>1555.8866560017041</v>
      </c>
      <c r="BN58" s="380">
        <v>1565.6966203605509</v>
      </c>
      <c r="BO58" s="380">
        <v>1660.332974022268</v>
      </c>
      <c r="BP58" s="380">
        <v>1726.6040614358556</v>
      </c>
      <c r="BQ58" s="380">
        <v>1785.0637788521467</v>
      </c>
      <c r="BR58" s="380">
        <v>2071.0078442602526</v>
      </c>
      <c r="BS58" s="380">
        <v>2197.2188756967225</v>
      </c>
      <c r="BT58" s="380">
        <v>2221.7123406361052</v>
      </c>
      <c r="BU58" s="380">
        <v>2266.0613851230505</v>
      </c>
      <c r="BV58" s="380">
        <v>2387.1462891322731</v>
      </c>
      <c r="BW58" s="380">
        <v>2537.1178542241141</v>
      </c>
      <c r="BX58" s="380">
        <v>2554.7779580138586</v>
      </c>
      <c r="BY58" s="380">
        <v>2802.5365700995144</v>
      </c>
      <c r="BZ58" s="380">
        <v>3076.8337657025727</v>
      </c>
      <c r="CA58" s="380">
        <v>3619.8902593825105</v>
      </c>
      <c r="CB58" s="380">
        <v>4242.4579223835653</v>
      </c>
      <c r="CC58" s="380">
        <v>4668.3878158489097</v>
      </c>
      <c r="CD58" s="380">
        <v>5074.4536523791176</v>
      </c>
      <c r="CE58" s="380">
        <v>5455.0940535390801</v>
      </c>
      <c r="CF58" s="381">
        <v>5795.9646599002808</v>
      </c>
    </row>
    <row r="59" spans="1:84" ht="15.5" x14ac:dyDescent="0.35">
      <c r="A59" s="406"/>
      <c r="B59" s="331" t="s">
        <v>272</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08"/>
      <c r="AG59" s="408"/>
      <c r="AH59" s="408"/>
      <c r="AI59" s="408"/>
      <c r="AJ59" s="408"/>
      <c r="AK59" s="408"/>
      <c r="AL59" s="408"/>
      <c r="AM59" s="408"/>
      <c r="AN59" s="408"/>
      <c r="AO59" s="408"/>
      <c r="AP59" s="408"/>
      <c r="AQ59" s="408"/>
      <c r="AR59" s="408"/>
      <c r="AS59" s="408"/>
      <c r="AT59" s="408"/>
      <c r="AU59" s="408"/>
      <c r="AV59" s="408"/>
      <c r="AW59" s="408"/>
      <c r="AX59" s="408"/>
      <c r="AY59" s="408"/>
      <c r="AZ59" s="408"/>
      <c r="BA59" s="408"/>
      <c r="BB59" s="408"/>
      <c r="BC59" s="408"/>
      <c r="BD59" s="408"/>
      <c r="BE59" s="408"/>
      <c r="BF59" s="380">
        <v>1178.4301139092454</v>
      </c>
      <c r="BG59" s="380">
        <v>1200.7291082479271</v>
      </c>
      <c r="BH59" s="380">
        <v>1237.8867946746234</v>
      </c>
      <c r="BI59" s="380">
        <v>1323.037603547742</v>
      </c>
      <c r="BJ59" s="380">
        <v>1357.9284154772802</v>
      </c>
      <c r="BK59" s="380">
        <v>1419.7385516754791</v>
      </c>
      <c r="BL59" s="380">
        <v>1460.3121150249649</v>
      </c>
      <c r="BM59" s="380">
        <v>1555.8866560017041</v>
      </c>
      <c r="BN59" s="380">
        <v>1565.6966203605509</v>
      </c>
      <c r="BO59" s="380">
        <v>1660.332974022268</v>
      </c>
      <c r="BP59" s="380">
        <v>1726.6040614358556</v>
      </c>
      <c r="BQ59" s="380">
        <v>1785.0637788521467</v>
      </c>
      <c r="BR59" s="380">
        <v>2071.0078442602526</v>
      </c>
      <c r="BS59" s="380">
        <v>2197.2188756967225</v>
      </c>
      <c r="BT59" s="380">
        <v>2221.7123406361052</v>
      </c>
      <c r="BU59" s="380">
        <v>2266.0613851230505</v>
      </c>
      <c r="BV59" s="380">
        <v>2387.1462891322731</v>
      </c>
      <c r="BW59" s="380">
        <v>2537.1178542241141</v>
      </c>
      <c r="BX59" s="380">
        <v>2554.7779580138586</v>
      </c>
      <c r="BY59" s="380">
        <v>2802.5365700995144</v>
      </c>
      <c r="BZ59" s="380">
        <v>3076.8337657025727</v>
      </c>
      <c r="CA59" s="380">
        <v>3619.8902593825105</v>
      </c>
      <c r="CB59" s="380">
        <v>4242.4579223835653</v>
      </c>
      <c r="CC59" s="380">
        <v>4668.3878158489097</v>
      </c>
      <c r="CD59" s="380">
        <v>5074.4536523791176</v>
      </c>
      <c r="CE59" s="380">
        <v>5455.0940535390801</v>
      </c>
      <c r="CF59" s="381">
        <v>5795.9646599002808</v>
      </c>
    </row>
    <row r="60" spans="1:84" ht="15.5" x14ac:dyDescent="0.35">
      <c r="A60" s="406"/>
      <c r="B60" s="331" t="s">
        <v>296</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c r="AG60" s="408"/>
      <c r="AH60" s="408"/>
      <c r="AI60" s="408"/>
      <c r="AJ60" s="408"/>
      <c r="AK60" s="408"/>
      <c r="AL60" s="408"/>
      <c r="AM60" s="408"/>
      <c r="AN60" s="408"/>
      <c r="AO60" s="408"/>
      <c r="AP60" s="408"/>
      <c r="AQ60" s="408"/>
      <c r="AR60" s="408"/>
      <c r="AS60" s="408"/>
      <c r="AT60" s="408"/>
      <c r="AU60" s="408"/>
      <c r="AV60" s="408"/>
      <c r="AW60" s="408"/>
      <c r="AX60" s="408"/>
      <c r="AY60" s="408"/>
      <c r="AZ60" s="408"/>
      <c r="BA60" s="408"/>
      <c r="BB60" s="408"/>
      <c r="BC60" s="408"/>
      <c r="BD60" s="408"/>
      <c r="BE60" s="408"/>
      <c r="BF60" s="380">
        <v>0</v>
      </c>
      <c r="BG60" s="380">
        <v>0</v>
      </c>
      <c r="BH60" s="380">
        <v>0</v>
      </c>
      <c r="BI60" s="380">
        <v>0</v>
      </c>
      <c r="BJ60" s="380">
        <v>0</v>
      </c>
      <c r="BK60" s="380">
        <v>0</v>
      </c>
      <c r="BL60" s="380">
        <v>0</v>
      </c>
      <c r="BM60" s="380">
        <v>0</v>
      </c>
      <c r="BN60" s="380">
        <v>0</v>
      </c>
      <c r="BO60" s="380">
        <v>0</v>
      </c>
      <c r="BP60" s="380">
        <v>0</v>
      </c>
      <c r="BQ60" s="380">
        <v>0</v>
      </c>
      <c r="BR60" s="380">
        <v>0</v>
      </c>
      <c r="BS60" s="380">
        <v>0</v>
      </c>
      <c r="BT60" s="380">
        <v>0</v>
      </c>
      <c r="BU60" s="380">
        <v>0</v>
      </c>
      <c r="BV60" s="380">
        <v>0</v>
      </c>
      <c r="BW60" s="380">
        <v>0</v>
      </c>
      <c r="BX60" s="380">
        <v>0</v>
      </c>
      <c r="BY60" s="380">
        <v>0</v>
      </c>
      <c r="BZ60" s="380">
        <v>0</v>
      </c>
      <c r="CA60" s="380">
        <v>0</v>
      </c>
      <c r="CB60" s="380">
        <v>0</v>
      </c>
      <c r="CC60" s="380">
        <v>0</v>
      </c>
      <c r="CD60" s="380">
        <v>0</v>
      </c>
      <c r="CE60" s="380">
        <v>0</v>
      </c>
      <c r="CF60" s="381">
        <v>0</v>
      </c>
    </row>
    <row r="61" spans="1:84" ht="27" customHeight="1" x14ac:dyDescent="0.35">
      <c r="A61" s="406"/>
      <c r="B61" s="362" t="s">
        <v>503</v>
      </c>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09"/>
      <c r="AJ61" s="409"/>
      <c r="AK61" s="409"/>
      <c r="AL61" s="409"/>
      <c r="AM61" s="409"/>
      <c r="AN61" s="409"/>
      <c r="AO61" s="409"/>
      <c r="AP61" s="409"/>
      <c r="AQ61" s="409"/>
      <c r="AR61" s="409"/>
      <c r="AS61" s="409"/>
      <c r="AT61" s="409"/>
      <c r="AU61" s="409"/>
      <c r="AV61" s="409"/>
      <c r="AW61" s="409"/>
      <c r="AX61" s="409"/>
      <c r="AY61" s="409"/>
      <c r="AZ61" s="409"/>
      <c r="BA61" s="409"/>
      <c r="BB61" s="409"/>
      <c r="BC61" s="409"/>
      <c r="BD61" s="409"/>
      <c r="BE61" s="409"/>
      <c r="BF61" s="380">
        <v>1481.5315955870781</v>
      </c>
      <c r="BG61" s="380">
        <v>1539.7050147900088</v>
      </c>
      <c r="BH61" s="380">
        <v>1387.8649616165335</v>
      </c>
      <c r="BI61" s="380">
        <v>1062.3283045818011</v>
      </c>
      <c r="BJ61" s="380">
        <v>867.35389698785264</v>
      </c>
      <c r="BK61" s="380">
        <v>714.13441013657075</v>
      </c>
      <c r="BL61" s="380">
        <v>603.74837675764184</v>
      </c>
      <c r="BM61" s="380">
        <v>431.91682540932794</v>
      </c>
      <c r="BN61" s="380">
        <v>0</v>
      </c>
      <c r="BO61" s="380">
        <v>0</v>
      </c>
      <c r="BP61" s="380">
        <v>0</v>
      </c>
      <c r="BQ61" s="380">
        <v>0</v>
      </c>
      <c r="BR61" s="380">
        <v>0</v>
      </c>
      <c r="BS61" s="380">
        <v>0</v>
      </c>
      <c r="BT61" s="380">
        <v>0</v>
      </c>
      <c r="BU61" s="380">
        <v>0</v>
      </c>
      <c r="BV61" s="380">
        <v>0</v>
      </c>
      <c r="BW61" s="380">
        <v>0</v>
      </c>
      <c r="BX61" s="380">
        <v>0</v>
      </c>
      <c r="BY61" s="380">
        <v>0</v>
      </c>
      <c r="BZ61" s="380">
        <v>0</v>
      </c>
      <c r="CA61" s="380">
        <v>0</v>
      </c>
      <c r="CB61" s="380">
        <v>0</v>
      </c>
      <c r="CC61" s="380">
        <v>0</v>
      </c>
      <c r="CD61" s="380">
        <v>0</v>
      </c>
      <c r="CE61" s="380">
        <v>0</v>
      </c>
      <c r="CF61" s="381">
        <v>0</v>
      </c>
    </row>
    <row r="62" spans="1:84" ht="27" customHeight="1" x14ac:dyDescent="0.35">
      <c r="A62" s="406"/>
      <c r="B62" s="407" t="s">
        <v>504</v>
      </c>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8"/>
      <c r="BE62" s="408"/>
      <c r="BF62" s="377">
        <v>33553.573230017369</v>
      </c>
      <c r="BG62" s="377">
        <v>33492.243104490961</v>
      </c>
      <c r="BH62" s="377">
        <v>32778.878973097126</v>
      </c>
      <c r="BI62" s="377">
        <v>32632.458450870148</v>
      </c>
      <c r="BJ62" s="377">
        <v>32688.777668303439</v>
      </c>
      <c r="BK62" s="377">
        <v>33710.029333602586</v>
      </c>
      <c r="BL62" s="377">
        <v>34409.122336311724</v>
      </c>
      <c r="BM62" s="377">
        <v>36827.61638103045</v>
      </c>
      <c r="BN62" s="377">
        <v>37738.307463515361</v>
      </c>
      <c r="BO62" s="377">
        <v>38688.965960300462</v>
      </c>
      <c r="BP62" s="377">
        <v>39587.275356580554</v>
      </c>
      <c r="BQ62" s="377">
        <v>39796.740233629738</v>
      </c>
      <c r="BR62" s="377">
        <v>42467.275614982813</v>
      </c>
      <c r="BS62" s="377">
        <v>45207.482050773324</v>
      </c>
      <c r="BT62" s="377">
        <v>45300.812088699153</v>
      </c>
      <c r="BU62" s="377">
        <v>47165.825140508285</v>
      </c>
      <c r="BV62" s="377">
        <v>47839.122033280044</v>
      </c>
      <c r="BW62" s="377">
        <v>49041.780166788114</v>
      </c>
      <c r="BX62" s="377">
        <v>51519.107053355532</v>
      </c>
      <c r="BY62" s="377">
        <v>56202.874249767054</v>
      </c>
      <c r="BZ62" s="377">
        <v>56784.202467066105</v>
      </c>
      <c r="CA62" s="377">
        <v>62191.130866410756</v>
      </c>
      <c r="CB62" s="377">
        <v>68969.981584462163</v>
      </c>
      <c r="CC62" s="377">
        <v>71834.697628458875</v>
      </c>
      <c r="CD62" s="377">
        <v>74680.752876609753</v>
      </c>
      <c r="CE62" s="377">
        <v>77551.783349610138</v>
      </c>
      <c r="CF62" s="378">
        <v>79597.085389071217</v>
      </c>
    </row>
    <row r="63" spans="1:84" ht="27" customHeight="1" x14ac:dyDescent="0.35">
      <c r="A63" s="406"/>
      <c r="B63" s="362" t="s">
        <v>471</v>
      </c>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c r="AG63" s="408"/>
      <c r="AH63" s="408"/>
      <c r="AI63" s="408"/>
      <c r="AJ63" s="408"/>
      <c r="AK63" s="408"/>
      <c r="AL63" s="408"/>
      <c r="AM63" s="408"/>
      <c r="AN63" s="408"/>
      <c r="AO63" s="408"/>
      <c r="AP63" s="408"/>
      <c r="AQ63" s="408"/>
      <c r="AR63" s="408"/>
      <c r="AS63" s="408"/>
      <c r="AT63" s="408"/>
      <c r="AU63" s="408"/>
      <c r="AV63" s="408"/>
      <c r="AW63" s="408"/>
      <c r="AX63" s="408"/>
      <c r="AY63" s="408"/>
      <c r="AZ63" s="408"/>
      <c r="BA63" s="408"/>
      <c r="BB63" s="408"/>
      <c r="BC63" s="408"/>
      <c r="BD63" s="408"/>
      <c r="BE63" s="408"/>
      <c r="BF63" s="380">
        <v>6215.284575538325</v>
      </c>
      <c r="BG63" s="380">
        <v>6491.955522347479</v>
      </c>
      <c r="BH63" s="380">
        <v>6642.9737160282757</v>
      </c>
      <c r="BI63" s="380">
        <v>6797.8571774685879</v>
      </c>
      <c r="BJ63" s="380">
        <v>6963.0953175795858</v>
      </c>
      <c r="BK63" s="380">
        <v>7257.3661556909074</v>
      </c>
      <c r="BL63" s="380">
        <v>7430.2100634471544</v>
      </c>
      <c r="BM63" s="380">
        <v>7937.2168495016849</v>
      </c>
      <c r="BN63" s="380">
        <v>8020.4804934510876</v>
      </c>
      <c r="BO63" s="380">
        <v>8437.5432205577854</v>
      </c>
      <c r="BP63" s="380">
        <v>8923.7202433371549</v>
      </c>
      <c r="BQ63" s="380">
        <v>9067.0391750267772</v>
      </c>
      <c r="BR63" s="380">
        <v>9948.7016309502615</v>
      </c>
      <c r="BS63" s="380">
        <v>11045.992938944783</v>
      </c>
      <c r="BT63" s="380">
        <v>11198.62312581645</v>
      </c>
      <c r="BU63" s="380">
        <v>12604.362345967878</v>
      </c>
      <c r="BV63" s="380">
        <v>13098.806212905549</v>
      </c>
      <c r="BW63" s="380">
        <v>13252.027832090136</v>
      </c>
      <c r="BX63" s="380">
        <v>14447.06898996012</v>
      </c>
      <c r="BY63" s="380">
        <v>15768.995254270329</v>
      </c>
      <c r="BZ63" s="380">
        <v>16917.876729135889</v>
      </c>
      <c r="CA63" s="380">
        <v>19197.923526540399</v>
      </c>
      <c r="CB63" s="380">
        <v>22109.965606827143</v>
      </c>
      <c r="CC63" s="380">
        <v>23597.984828071763</v>
      </c>
      <c r="CD63" s="380">
        <v>24988.511006286171</v>
      </c>
      <c r="CE63" s="380">
        <v>26824.957314131691</v>
      </c>
      <c r="CF63" s="381">
        <v>27888.708708710088</v>
      </c>
    </row>
    <row r="64" spans="1:84" ht="15.5" x14ac:dyDescent="0.35">
      <c r="A64" s="406"/>
      <c r="B64" s="410" t="s">
        <v>260</v>
      </c>
      <c r="C64" s="408"/>
      <c r="D64" s="408"/>
      <c r="E64" s="408"/>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8"/>
      <c r="AS64" s="408"/>
      <c r="AT64" s="408"/>
      <c r="AU64" s="408"/>
      <c r="AV64" s="408"/>
      <c r="AW64" s="408"/>
      <c r="AX64" s="408"/>
      <c r="AY64" s="408"/>
      <c r="AZ64" s="408"/>
      <c r="BA64" s="408"/>
      <c r="BB64" s="408"/>
      <c r="BC64" s="408"/>
      <c r="BD64" s="408"/>
      <c r="BE64" s="408"/>
      <c r="BF64" s="380">
        <v>0</v>
      </c>
      <c r="BG64" s="380">
        <v>0</v>
      </c>
      <c r="BH64" s="380">
        <v>0</v>
      </c>
      <c r="BI64" s="380">
        <v>0</v>
      </c>
      <c r="BJ64" s="380">
        <v>0</v>
      </c>
      <c r="BK64" s="380">
        <v>0</v>
      </c>
      <c r="BL64" s="380">
        <v>0</v>
      </c>
      <c r="BM64" s="380">
        <v>0</v>
      </c>
      <c r="BN64" s="380">
        <v>0</v>
      </c>
      <c r="BO64" s="380">
        <v>0</v>
      </c>
      <c r="BP64" s="380">
        <v>0</v>
      </c>
      <c r="BQ64" s="380">
        <v>6.3294967281892935</v>
      </c>
      <c r="BR64" s="380">
        <v>7.9198627593050945</v>
      </c>
      <c r="BS64" s="380">
        <v>9.029323222114007</v>
      </c>
      <c r="BT64" s="380">
        <v>9.3537936122989382</v>
      </c>
      <c r="BU64" s="380">
        <v>10.303332953990436</v>
      </c>
      <c r="BV64" s="380">
        <v>11.228468957113224</v>
      </c>
      <c r="BW64" s="380">
        <v>12.038658239436213</v>
      </c>
      <c r="BX64" s="380">
        <v>12.14440912751464</v>
      </c>
      <c r="BY64" s="380">
        <v>14.77762801458711</v>
      </c>
      <c r="BZ64" s="380">
        <v>17.814468047466129</v>
      </c>
      <c r="CA64" s="380">
        <v>19.371136100549084</v>
      </c>
      <c r="CB64" s="380">
        <v>24.064236642462049</v>
      </c>
      <c r="CC64" s="380">
        <v>26.890883365956238</v>
      </c>
      <c r="CD64" s="380">
        <v>29.613813061407544</v>
      </c>
      <c r="CE64" s="380">
        <v>32.376910549471354</v>
      </c>
      <c r="CF64" s="381">
        <v>35.058294586684219</v>
      </c>
    </row>
    <row r="65" spans="1:84" ht="15.5" x14ac:dyDescent="0.35">
      <c r="A65" s="406"/>
      <c r="B65" s="410" t="s">
        <v>272</v>
      </c>
      <c r="C65" s="408"/>
      <c r="D65" s="408"/>
      <c r="E65" s="408"/>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c r="AG65" s="408"/>
      <c r="AH65" s="408"/>
      <c r="AI65" s="408"/>
      <c r="AJ65" s="408"/>
      <c r="AK65" s="408"/>
      <c r="AL65" s="408"/>
      <c r="AM65" s="408"/>
      <c r="AN65" s="408"/>
      <c r="AO65" s="408"/>
      <c r="AP65" s="408"/>
      <c r="AQ65" s="408"/>
      <c r="AR65" s="408"/>
      <c r="AS65" s="408"/>
      <c r="AT65" s="408"/>
      <c r="AU65" s="408"/>
      <c r="AV65" s="408"/>
      <c r="AW65" s="408"/>
      <c r="AX65" s="408"/>
      <c r="AY65" s="408"/>
      <c r="AZ65" s="408"/>
      <c r="BA65" s="408"/>
      <c r="BB65" s="408"/>
      <c r="BC65" s="408"/>
      <c r="BD65" s="408"/>
      <c r="BE65" s="408"/>
      <c r="BF65" s="380">
        <v>6215.284575538325</v>
      </c>
      <c r="BG65" s="380">
        <v>6491.955522347479</v>
      </c>
      <c r="BH65" s="380">
        <v>6642.9737160282757</v>
      </c>
      <c r="BI65" s="380">
        <v>6797.8571774685879</v>
      </c>
      <c r="BJ65" s="380">
        <v>6963.0953175795858</v>
      </c>
      <c r="BK65" s="380">
        <v>7257.3661556909074</v>
      </c>
      <c r="BL65" s="380">
        <v>7430.2100634471544</v>
      </c>
      <c r="BM65" s="380">
        <v>7937.2168495016849</v>
      </c>
      <c r="BN65" s="380">
        <v>8020.4804934510876</v>
      </c>
      <c r="BO65" s="380">
        <v>8437.5432205577854</v>
      </c>
      <c r="BP65" s="380">
        <v>8923.7202433371549</v>
      </c>
      <c r="BQ65" s="380">
        <v>8892.5987435712632</v>
      </c>
      <c r="BR65" s="380">
        <v>8253.5314342798665</v>
      </c>
      <c r="BS65" s="380">
        <v>7685.5877914443072</v>
      </c>
      <c r="BT65" s="380">
        <v>5810.6794754917009</v>
      </c>
      <c r="BU65" s="380">
        <v>3951.967690428145</v>
      </c>
      <c r="BV65" s="380">
        <v>2644.9806616014944</v>
      </c>
      <c r="BW65" s="380">
        <v>1652.4433568007673</v>
      </c>
      <c r="BX65" s="380">
        <v>993.20290445088915</v>
      </c>
      <c r="BY65" s="380">
        <v>921.81809241998144</v>
      </c>
      <c r="BZ65" s="380">
        <v>829.33131021012184</v>
      </c>
      <c r="CA65" s="380">
        <v>779.95035458119605</v>
      </c>
      <c r="CB65" s="380">
        <v>736.02210437770714</v>
      </c>
      <c r="CC65" s="380">
        <v>663.53482286670931</v>
      </c>
      <c r="CD65" s="380">
        <v>595.32421538203619</v>
      </c>
      <c r="CE65" s="380">
        <v>537.58265126780395</v>
      </c>
      <c r="CF65" s="381">
        <v>387.83319589344785</v>
      </c>
    </row>
    <row r="66" spans="1:84" ht="15.5" x14ac:dyDescent="0.35">
      <c r="A66" s="406"/>
      <c r="B66" s="331" t="s">
        <v>296</v>
      </c>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8"/>
      <c r="AS66" s="408"/>
      <c r="AT66" s="408"/>
      <c r="AU66" s="408"/>
      <c r="AV66" s="408"/>
      <c r="AW66" s="408"/>
      <c r="AX66" s="408"/>
      <c r="AY66" s="408"/>
      <c r="AZ66" s="408"/>
      <c r="BA66" s="408"/>
      <c r="BB66" s="408"/>
      <c r="BC66" s="408"/>
      <c r="BD66" s="408"/>
      <c r="BE66" s="408"/>
      <c r="BF66" s="380">
        <v>0</v>
      </c>
      <c r="BG66" s="380">
        <v>0</v>
      </c>
      <c r="BH66" s="380">
        <v>0</v>
      </c>
      <c r="BI66" s="380">
        <v>0</v>
      </c>
      <c r="BJ66" s="380">
        <v>0</v>
      </c>
      <c r="BK66" s="380">
        <v>0</v>
      </c>
      <c r="BL66" s="380">
        <v>0</v>
      </c>
      <c r="BM66" s="380">
        <v>0</v>
      </c>
      <c r="BN66" s="380">
        <v>0</v>
      </c>
      <c r="BO66" s="380">
        <v>0</v>
      </c>
      <c r="BP66" s="380">
        <v>0</v>
      </c>
      <c r="BQ66" s="380">
        <v>0</v>
      </c>
      <c r="BR66" s="380">
        <v>0</v>
      </c>
      <c r="BS66" s="380">
        <v>0</v>
      </c>
      <c r="BT66" s="380">
        <v>0</v>
      </c>
      <c r="BU66" s="380">
        <v>0</v>
      </c>
      <c r="BV66" s="380">
        <v>0</v>
      </c>
      <c r="BW66" s="380">
        <v>0</v>
      </c>
      <c r="BX66" s="380">
        <v>0</v>
      </c>
      <c r="BY66" s="380">
        <v>0</v>
      </c>
      <c r="BZ66" s="380">
        <v>0</v>
      </c>
      <c r="CA66" s="380">
        <v>0</v>
      </c>
      <c r="CB66" s="380">
        <v>0</v>
      </c>
      <c r="CC66" s="380">
        <v>0</v>
      </c>
      <c r="CD66" s="380">
        <v>0</v>
      </c>
      <c r="CE66" s="380">
        <v>0</v>
      </c>
      <c r="CF66" s="381">
        <v>0</v>
      </c>
    </row>
    <row r="67" spans="1:84" ht="15.5" x14ac:dyDescent="0.35">
      <c r="A67" s="406"/>
      <c r="B67" s="410" t="s">
        <v>303</v>
      </c>
      <c r="C67" s="408"/>
      <c r="D67" s="408"/>
      <c r="E67" s="408"/>
      <c r="F67" s="408"/>
      <c r="G67" s="408"/>
      <c r="H67" s="408"/>
      <c r="I67" s="408"/>
      <c r="J67" s="408"/>
      <c r="K67" s="408"/>
      <c r="L67" s="408"/>
      <c r="M67" s="408"/>
      <c r="N67" s="408"/>
      <c r="O67" s="408"/>
      <c r="P67" s="408"/>
      <c r="Q67" s="408"/>
      <c r="R67" s="408"/>
      <c r="S67" s="408"/>
      <c r="T67" s="408"/>
      <c r="U67" s="408"/>
      <c r="V67" s="408"/>
      <c r="W67" s="408"/>
      <c r="X67" s="408"/>
      <c r="Y67" s="408"/>
      <c r="Z67" s="408"/>
      <c r="AA67" s="408"/>
      <c r="AB67" s="408"/>
      <c r="AC67" s="408"/>
      <c r="AD67" s="408"/>
      <c r="AE67" s="408"/>
      <c r="AF67" s="408"/>
      <c r="AG67" s="408"/>
      <c r="AH67" s="408"/>
      <c r="AI67" s="408"/>
      <c r="AJ67" s="408"/>
      <c r="AK67" s="408"/>
      <c r="AL67" s="408"/>
      <c r="AM67" s="408"/>
      <c r="AN67" s="408"/>
      <c r="AO67" s="408"/>
      <c r="AP67" s="408"/>
      <c r="AQ67" s="408"/>
      <c r="AR67" s="408"/>
      <c r="AS67" s="408"/>
      <c r="AT67" s="408"/>
      <c r="AU67" s="408"/>
      <c r="AV67" s="408"/>
      <c r="AW67" s="408"/>
      <c r="AX67" s="408"/>
      <c r="AY67" s="408"/>
      <c r="AZ67" s="408"/>
      <c r="BA67" s="408"/>
      <c r="BB67" s="408"/>
      <c r="BC67" s="408"/>
      <c r="BD67" s="408"/>
      <c r="BE67" s="408"/>
      <c r="BF67" s="380" t="s">
        <v>567</v>
      </c>
      <c r="BG67" s="380" t="s">
        <v>567</v>
      </c>
      <c r="BH67" s="380" t="s">
        <v>567</v>
      </c>
      <c r="BI67" s="380" t="s">
        <v>567</v>
      </c>
      <c r="BJ67" s="380" t="s">
        <v>567</v>
      </c>
      <c r="BK67" s="380" t="s">
        <v>567</v>
      </c>
      <c r="BL67" s="380" t="s">
        <v>567</v>
      </c>
      <c r="BM67" s="380" t="s">
        <v>567</v>
      </c>
      <c r="BN67" s="380" t="s">
        <v>567</v>
      </c>
      <c r="BO67" s="380" t="s">
        <v>567</v>
      </c>
      <c r="BP67" s="380" t="s">
        <v>567</v>
      </c>
      <c r="BQ67" s="380">
        <v>168.11093472732392</v>
      </c>
      <c r="BR67" s="380">
        <v>1687.2503339110901</v>
      </c>
      <c r="BS67" s="380">
        <v>3351.3758242783601</v>
      </c>
      <c r="BT67" s="380">
        <v>5378.5898567124495</v>
      </c>
      <c r="BU67" s="380">
        <v>8642.0913225857421</v>
      </c>
      <c r="BV67" s="380">
        <v>10442.597082346942</v>
      </c>
      <c r="BW67" s="380">
        <v>11587.545817049931</v>
      </c>
      <c r="BX67" s="380">
        <v>13441.721676381716</v>
      </c>
      <c r="BY67" s="380">
        <v>14832.39953383576</v>
      </c>
      <c r="BZ67" s="380">
        <v>16070.730950878302</v>
      </c>
      <c r="CA67" s="380">
        <v>18398.602035858654</v>
      </c>
      <c r="CB67" s="380">
        <v>21349.879265806976</v>
      </c>
      <c r="CC67" s="380">
        <v>22907.559121839098</v>
      </c>
      <c r="CD67" s="380">
        <v>24363.572977842727</v>
      </c>
      <c r="CE67" s="380">
        <v>26254.997752314415</v>
      </c>
      <c r="CF67" s="381">
        <v>27465.817218229957</v>
      </c>
    </row>
    <row r="68" spans="1:84" ht="27" customHeight="1" x14ac:dyDescent="0.35">
      <c r="A68" s="406"/>
      <c r="B68" s="362" t="s">
        <v>472</v>
      </c>
      <c r="C68" s="408"/>
      <c r="D68" s="408"/>
      <c r="E68" s="408"/>
      <c r="F68" s="408"/>
      <c r="G68" s="408"/>
      <c r="H68" s="408"/>
      <c r="I68" s="408"/>
      <c r="J68" s="408"/>
      <c r="K68" s="408"/>
      <c r="L68" s="408"/>
      <c r="M68" s="408"/>
      <c r="N68" s="408"/>
      <c r="O68" s="408"/>
      <c r="P68" s="408"/>
      <c r="Q68" s="408"/>
      <c r="R68" s="408"/>
      <c r="S68" s="408"/>
      <c r="T68" s="408"/>
      <c r="U68" s="408"/>
      <c r="V68" s="408"/>
      <c r="W68" s="408"/>
      <c r="X68" s="408"/>
      <c r="Y68" s="408"/>
      <c r="Z68" s="408"/>
      <c r="AA68" s="408"/>
      <c r="AB68" s="408"/>
      <c r="AC68" s="408"/>
      <c r="AD68" s="408"/>
      <c r="AE68" s="408"/>
      <c r="AF68" s="408"/>
      <c r="AG68" s="408"/>
      <c r="AH68" s="408"/>
      <c r="AI68" s="408"/>
      <c r="AJ68" s="408"/>
      <c r="AK68" s="408"/>
      <c r="AL68" s="408"/>
      <c r="AM68" s="408"/>
      <c r="AN68" s="408"/>
      <c r="AO68" s="408"/>
      <c r="AP68" s="408"/>
      <c r="AQ68" s="408"/>
      <c r="AR68" s="408"/>
      <c r="AS68" s="408"/>
      <c r="AT68" s="408"/>
      <c r="AU68" s="408"/>
      <c r="AV68" s="408"/>
      <c r="AW68" s="408"/>
      <c r="AX68" s="408"/>
      <c r="AY68" s="408"/>
      <c r="AZ68" s="408"/>
      <c r="BA68" s="408"/>
      <c r="BB68" s="408"/>
      <c r="BC68" s="408"/>
      <c r="BD68" s="408"/>
      <c r="BE68" s="408"/>
      <c r="BF68" s="380">
        <v>19406.763608702382</v>
      </c>
      <c r="BG68" s="380">
        <v>19171.932577618227</v>
      </c>
      <c r="BH68" s="380">
        <v>18192.053628599777</v>
      </c>
      <c r="BI68" s="380">
        <v>17654.678423449241</v>
      </c>
      <c r="BJ68" s="380">
        <v>17293.20250563927</v>
      </c>
      <c r="BK68" s="380">
        <v>17782.827761856031</v>
      </c>
      <c r="BL68" s="380">
        <v>17309.001336037512</v>
      </c>
      <c r="BM68" s="380">
        <v>18140.099502756304</v>
      </c>
      <c r="BN68" s="380">
        <v>18309.362240227383</v>
      </c>
      <c r="BO68" s="380">
        <v>18133.761049902179</v>
      </c>
      <c r="BP68" s="380">
        <v>17844.960899543934</v>
      </c>
      <c r="BQ68" s="380">
        <v>17590.759210629025</v>
      </c>
      <c r="BR68" s="380">
        <v>18454.590089993584</v>
      </c>
      <c r="BS68" s="380">
        <v>19380.967068596303</v>
      </c>
      <c r="BT68" s="380">
        <v>19432.84238063408</v>
      </c>
      <c r="BU68" s="380">
        <v>19823.62079245723</v>
      </c>
      <c r="BV68" s="380">
        <v>19917.075457366536</v>
      </c>
      <c r="BW68" s="380">
        <v>20663.296853807293</v>
      </c>
      <c r="BX68" s="380">
        <v>21972.786498892638</v>
      </c>
      <c r="BY68" s="380">
        <v>23979.459366228723</v>
      </c>
      <c r="BZ68" s="380">
        <v>23627.215078659607</v>
      </c>
      <c r="CA68" s="380">
        <v>26000.345532107345</v>
      </c>
      <c r="CB68" s="380">
        <v>28938.459986512036</v>
      </c>
      <c r="CC68" s="380">
        <v>29751.810262461673</v>
      </c>
      <c r="CD68" s="380">
        <v>30298.300450738141</v>
      </c>
      <c r="CE68" s="380">
        <v>30764.98838912652</v>
      </c>
      <c r="CF68" s="381">
        <v>31355.750151018809</v>
      </c>
    </row>
    <row r="69" spans="1:84" ht="15.5" x14ac:dyDescent="0.35">
      <c r="A69" s="406"/>
      <c r="B69" s="410" t="s">
        <v>473</v>
      </c>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408"/>
      <c r="AN69" s="408"/>
      <c r="AO69" s="408"/>
      <c r="AP69" s="408"/>
      <c r="AQ69" s="408"/>
      <c r="AR69" s="408"/>
      <c r="AS69" s="408"/>
      <c r="AT69" s="408"/>
      <c r="AU69" s="408"/>
      <c r="AV69" s="408"/>
      <c r="AW69" s="408"/>
      <c r="AX69" s="408"/>
      <c r="AY69" s="408"/>
      <c r="AZ69" s="408"/>
      <c r="BA69" s="408"/>
      <c r="BB69" s="408"/>
      <c r="BC69" s="408"/>
      <c r="BD69" s="408"/>
      <c r="BE69" s="408"/>
      <c r="BF69" s="380">
        <v>0</v>
      </c>
      <c r="BG69" s="380">
        <v>0</v>
      </c>
      <c r="BH69" s="380">
        <v>0</v>
      </c>
      <c r="BI69" s="380">
        <v>0</v>
      </c>
      <c r="BJ69" s="380">
        <v>0</v>
      </c>
      <c r="BK69" s="380">
        <v>0</v>
      </c>
      <c r="BL69" s="380">
        <v>184.10992004474167</v>
      </c>
      <c r="BM69" s="380">
        <v>1810.1199463833352</v>
      </c>
      <c r="BN69" s="380">
        <v>3128.4559059769945</v>
      </c>
      <c r="BO69" s="380">
        <v>4895.8413506754923</v>
      </c>
      <c r="BP69" s="380">
        <v>9170.7791421910388</v>
      </c>
      <c r="BQ69" s="380">
        <v>13851.303769728704</v>
      </c>
      <c r="BR69" s="380">
        <v>16819.539399706442</v>
      </c>
      <c r="BS69" s="380">
        <v>18579.49003780826</v>
      </c>
      <c r="BT69" s="380">
        <v>18877.701291702415</v>
      </c>
      <c r="BU69" s="380">
        <v>19241.407448585829</v>
      </c>
      <c r="BV69" s="380">
        <v>18530.896810968738</v>
      </c>
      <c r="BW69" s="380">
        <v>16608.382883855516</v>
      </c>
      <c r="BX69" s="380">
        <v>15269.22607024143</v>
      </c>
      <c r="BY69" s="380">
        <v>14547.967248705574</v>
      </c>
      <c r="BZ69" s="380">
        <v>12982.671740152051</v>
      </c>
      <c r="CA69" s="380">
        <v>12844.334868397729</v>
      </c>
      <c r="CB69" s="380">
        <v>12973.636236774073</v>
      </c>
      <c r="CC69" s="380">
        <v>11613.363542035155</v>
      </c>
      <c r="CD69" s="380">
        <v>10984.438800926657</v>
      </c>
      <c r="CE69" s="380">
        <v>10448.458811332792</v>
      </c>
      <c r="CF69" s="381">
        <v>8620.9132745775605</v>
      </c>
    </row>
    <row r="70" spans="1:84" ht="15.5" x14ac:dyDescent="0.35">
      <c r="A70" s="406"/>
      <c r="B70" s="410" t="s">
        <v>286</v>
      </c>
      <c r="C70" s="408"/>
      <c r="D70" s="408"/>
      <c r="E70" s="408"/>
      <c r="F70" s="408"/>
      <c r="G70" s="408"/>
      <c r="H70" s="408"/>
      <c r="I70" s="408"/>
      <c r="J70" s="408"/>
      <c r="K70" s="408"/>
      <c r="L70" s="408"/>
      <c r="M70" s="408"/>
      <c r="N70" s="408"/>
      <c r="O70" s="408"/>
      <c r="P70" s="408"/>
      <c r="Q70" s="408"/>
      <c r="R70" s="408"/>
      <c r="S70" s="408"/>
      <c r="T70" s="408"/>
      <c r="U70" s="408"/>
      <c r="V70" s="408"/>
      <c r="W70" s="408"/>
      <c r="X70" s="408"/>
      <c r="Y70" s="408"/>
      <c r="Z70" s="408"/>
      <c r="AA70" s="408"/>
      <c r="AB70" s="408"/>
      <c r="AC70" s="408"/>
      <c r="AD70" s="408"/>
      <c r="AE70" s="408"/>
      <c r="AF70" s="408"/>
      <c r="AG70" s="408"/>
      <c r="AH70" s="408"/>
      <c r="AI70" s="408"/>
      <c r="AJ70" s="408"/>
      <c r="AK70" s="408"/>
      <c r="AL70" s="408"/>
      <c r="AM70" s="408"/>
      <c r="AN70" s="408"/>
      <c r="AO70" s="408"/>
      <c r="AP70" s="408"/>
      <c r="AQ70" s="408"/>
      <c r="AR70" s="408"/>
      <c r="AS70" s="408"/>
      <c r="AT70" s="408"/>
      <c r="AU70" s="408"/>
      <c r="AV70" s="408"/>
      <c r="AW70" s="408"/>
      <c r="AX70" s="408"/>
      <c r="AY70" s="408"/>
      <c r="AZ70" s="408"/>
      <c r="BA70" s="408"/>
      <c r="BB70" s="408"/>
      <c r="BC70" s="408"/>
      <c r="BD70" s="408"/>
      <c r="BE70" s="408"/>
      <c r="BF70" s="380">
        <v>11534.305411739862</v>
      </c>
      <c r="BG70" s="380">
        <v>11221.448801628419</v>
      </c>
      <c r="BH70" s="380">
        <v>10793.707489753531</v>
      </c>
      <c r="BI70" s="380">
        <v>10487.099064725278</v>
      </c>
      <c r="BJ70" s="380">
        <v>10085.307743744132</v>
      </c>
      <c r="BK70" s="380">
        <v>9983.2919468616001</v>
      </c>
      <c r="BL70" s="380">
        <v>9431.9598922609093</v>
      </c>
      <c r="BM70" s="380">
        <v>8724.0322264618699</v>
      </c>
      <c r="BN70" s="380">
        <v>7788.430410490977</v>
      </c>
      <c r="BO70" s="380">
        <v>6798.4388449187336</v>
      </c>
      <c r="BP70" s="380">
        <v>4431.2073930452616</v>
      </c>
      <c r="BQ70" s="380">
        <v>1575.0850650684454</v>
      </c>
      <c r="BR70" s="380">
        <v>320.63052826397046</v>
      </c>
      <c r="BS70" s="380">
        <v>81.999311288051672</v>
      </c>
      <c r="BT70" s="380">
        <v>19.181723345872026</v>
      </c>
      <c r="BU70" s="380">
        <v>11.303880636637322</v>
      </c>
      <c r="BV70" s="380">
        <v>0</v>
      </c>
      <c r="BW70" s="380">
        <v>5.8737871562077659</v>
      </c>
      <c r="BX70" s="380">
        <v>5.342819472118312</v>
      </c>
      <c r="BY70" s="380">
        <v>0</v>
      </c>
      <c r="BZ70" s="380">
        <v>12.908169165371811</v>
      </c>
      <c r="CA70" s="380">
        <v>1.165425605923778</v>
      </c>
      <c r="CB70" s="380">
        <v>1.6331278518065846</v>
      </c>
      <c r="CC70" s="380">
        <v>1.6458427584122619</v>
      </c>
      <c r="CD70" s="380">
        <v>1.6444944817264606</v>
      </c>
      <c r="CE70" s="380">
        <v>1.6426905763159827</v>
      </c>
      <c r="CF70" s="381">
        <v>1.6380375214131482</v>
      </c>
    </row>
    <row r="71" spans="1:84" ht="15.5" x14ac:dyDescent="0.35">
      <c r="A71" s="406"/>
      <c r="B71" s="410" t="s">
        <v>474</v>
      </c>
      <c r="C71" s="408"/>
      <c r="D71" s="408"/>
      <c r="E71" s="408"/>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08"/>
      <c r="AG71" s="408"/>
      <c r="AH71" s="408"/>
      <c r="AI71" s="408"/>
      <c r="AJ71" s="408"/>
      <c r="AK71" s="408"/>
      <c r="AL71" s="408"/>
      <c r="AM71" s="408"/>
      <c r="AN71" s="408"/>
      <c r="AO71" s="408"/>
      <c r="AP71" s="408"/>
      <c r="AQ71" s="408"/>
      <c r="AR71" s="408"/>
      <c r="AS71" s="408"/>
      <c r="AT71" s="408"/>
      <c r="AU71" s="408"/>
      <c r="AV71" s="408"/>
      <c r="AW71" s="408"/>
      <c r="AX71" s="408"/>
      <c r="AY71" s="408"/>
      <c r="AZ71" s="408"/>
      <c r="BA71" s="408"/>
      <c r="BB71" s="408"/>
      <c r="BC71" s="408"/>
      <c r="BD71" s="408"/>
      <c r="BE71" s="408"/>
      <c r="BF71" s="380">
        <v>6664.903787679772</v>
      </c>
      <c r="BG71" s="380">
        <v>6812.8112340180032</v>
      </c>
      <c r="BH71" s="380">
        <v>6253.9567287506061</v>
      </c>
      <c r="BI71" s="380">
        <v>6085.0434171125553</v>
      </c>
      <c r="BJ71" s="380">
        <v>6158.4670061008792</v>
      </c>
      <c r="BK71" s="380">
        <v>6869.4756863885923</v>
      </c>
      <c r="BL71" s="380">
        <v>6776.9108712318966</v>
      </c>
      <c r="BM71" s="380">
        <v>6687.6257172330397</v>
      </c>
      <c r="BN71" s="380">
        <v>6497.3410385089055</v>
      </c>
      <c r="BO71" s="380">
        <v>5568.3238446013347</v>
      </c>
      <c r="BP71" s="380">
        <v>3367.4056590768064</v>
      </c>
      <c r="BQ71" s="380">
        <v>1316.0895486845172</v>
      </c>
      <c r="BR71" s="380">
        <v>602.9564939827319</v>
      </c>
      <c r="BS71" s="380">
        <v>303.58515047852092</v>
      </c>
      <c r="BT71" s="380">
        <v>126.94554528976128</v>
      </c>
      <c r="BU71" s="380">
        <v>36.295830540304408</v>
      </c>
      <c r="BV71" s="380">
        <v>3.8638344145384109</v>
      </c>
      <c r="BW71" s="380">
        <v>1.7256841332288408</v>
      </c>
      <c r="BX71" s="380">
        <v>1.2855898909343857</v>
      </c>
      <c r="BY71" s="380">
        <v>0.97035586656384998</v>
      </c>
      <c r="BZ71" s="380">
        <v>1.0083072666172048</v>
      </c>
      <c r="CA71" s="380">
        <v>0.65097708527472586</v>
      </c>
      <c r="CB71" s="380">
        <v>0.19978703634892778</v>
      </c>
      <c r="CC71" s="380">
        <v>0</v>
      </c>
      <c r="CD71" s="380">
        <v>0</v>
      </c>
      <c r="CE71" s="380">
        <v>0</v>
      </c>
      <c r="CF71" s="381">
        <v>0</v>
      </c>
    </row>
    <row r="72" spans="1:84" ht="15.5" x14ac:dyDescent="0.35">
      <c r="A72" s="406"/>
      <c r="B72" s="331" t="s">
        <v>289</v>
      </c>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408"/>
      <c r="AF72" s="408"/>
      <c r="AG72" s="408"/>
      <c r="AH72" s="408"/>
      <c r="AI72" s="408"/>
      <c r="AJ72" s="408"/>
      <c r="AK72" s="408"/>
      <c r="AL72" s="408"/>
      <c r="AM72" s="408"/>
      <c r="AN72" s="408"/>
      <c r="AO72" s="408"/>
      <c r="AP72" s="408"/>
      <c r="AQ72" s="408"/>
      <c r="AR72" s="408"/>
      <c r="AS72" s="408"/>
      <c r="AT72" s="408"/>
      <c r="AU72" s="408"/>
      <c r="AV72" s="408"/>
      <c r="AW72" s="408"/>
      <c r="AX72" s="408"/>
      <c r="AY72" s="408"/>
      <c r="AZ72" s="408"/>
      <c r="BA72" s="408"/>
      <c r="BB72" s="408"/>
      <c r="BC72" s="408"/>
      <c r="BD72" s="408"/>
      <c r="BE72" s="408"/>
      <c r="BF72" s="380">
        <v>0</v>
      </c>
      <c r="BG72" s="380">
        <v>0</v>
      </c>
      <c r="BH72" s="380">
        <v>0</v>
      </c>
      <c r="BI72" s="380">
        <v>0</v>
      </c>
      <c r="BJ72" s="380">
        <v>0</v>
      </c>
      <c r="BK72" s="380">
        <v>0</v>
      </c>
      <c r="BL72" s="380">
        <v>0</v>
      </c>
      <c r="BM72" s="380">
        <v>0</v>
      </c>
      <c r="BN72" s="380">
        <v>0</v>
      </c>
      <c r="BO72" s="380">
        <v>0</v>
      </c>
      <c r="BP72" s="380">
        <v>0</v>
      </c>
      <c r="BQ72" s="380">
        <v>0</v>
      </c>
      <c r="BR72" s="380">
        <v>0</v>
      </c>
      <c r="BS72" s="380">
        <v>0</v>
      </c>
      <c r="BT72" s="380">
        <v>0</v>
      </c>
      <c r="BU72" s="380">
        <v>0</v>
      </c>
      <c r="BV72" s="380">
        <v>0</v>
      </c>
      <c r="BW72" s="380">
        <v>0</v>
      </c>
      <c r="BX72" s="380">
        <v>0</v>
      </c>
      <c r="BY72" s="380">
        <v>0</v>
      </c>
      <c r="BZ72" s="380">
        <v>0</v>
      </c>
      <c r="CA72" s="380">
        <v>0</v>
      </c>
      <c r="CB72" s="380">
        <v>0</v>
      </c>
      <c r="CC72" s="380">
        <v>0</v>
      </c>
      <c r="CD72" s="380">
        <v>0</v>
      </c>
      <c r="CE72" s="380">
        <v>0</v>
      </c>
      <c r="CF72" s="381">
        <v>0</v>
      </c>
    </row>
    <row r="73" spans="1:84" ht="15.5" x14ac:dyDescent="0.35">
      <c r="A73" s="406"/>
      <c r="B73" s="410" t="s">
        <v>307</v>
      </c>
      <c r="C73" s="408"/>
      <c r="D73" s="408"/>
      <c r="E73" s="408"/>
      <c r="F73" s="408"/>
      <c r="G73" s="408"/>
      <c r="H73" s="408"/>
      <c r="I73" s="408"/>
      <c r="J73" s="408"/>
      <c r="K73" s="408"/>
      <c r="L73" s="408"/>
      <c r="M73" s="408"/>
      <c r="N73" s="408"/>
      <c r="O73" s="408"/>
      <c r="P73" s="408"/>
      <c r="Q73" s="408"/>
      <c r="R73" s="408"/>
      <c r="S73" s="408"/>
      <c r="T73" s="408"/>
      <c r="U73" s="408"/>
      <c r="V73" s="408"/>
      <c r="W73" s="408"/>
      <c r="X73" s="408"/>
      <c r="Y73" s="408"/>
      <c r="Z73" s="408"/>
      <c r="AA73" s="408"/>
      <c r="AB73" s="408"/>
      <c r="AC73" s="408"/>
      <c r="AD73" s="408"/>
      <c r="AE73" s="408"/>
      <c r="AF73" s="408"/>
      <c r="AG73" s="408"/>
      <c r="AH73" s="408"/>
      <c r="AI73" s="408"/>
      <c r="AJ73" s="408"/>
      <c r="AK73" s="408"/>
      <c r="AL73" s="408"/>
      <c r="AM73" s="408"/>
      <c r="AN73" s="408"/>
      <c r="AO73" s="408"/>
      <c r="AP73" s="408"/>
      <c r="AQ73" s="408"/>
      <c r="AR73" s="408"/>
      <c r="AS73" s="408"/>
      <c r="AT73" s="408"/>
      <c r="AU73" s="408"/>
      <c r="AV73" s="408"/>
      <c r="AW73" s="408"/>
      <c r="AX73" s="408"/>
      <c r="AY73" s="408"/>
      <c r="AZ73" s="408"/>
      <c r="BA73" s="408"/>
      <c r="BB73" s="408"/>
      <c r="BC73" s="408"/>
      <c r="BD73" s="408"/>
      <c r="BE73" s="408"/>
      <c r="BF73" s="380">
        <v>1207.5544092827472</v>
      </c>
      <c r="BG73" s="380">
        <v>1137.6725419718043</v>
      </c>
      <c r="BH73" s="380">
        <v>1144.3894100956375</v>
      </c>
      <c r="BI73" s="380">
        <v>1082.5359416114104</v>
      </c>
      <c r="BJ73" s="380">
        <v>1049.4277557942607</v>
      </c>
      <c r="BK73" s="380">
        <v>930.06012860584246</v>
      </c>
      <c r="BL73" s="380">
        <v>916.02065249996735</v>
      </c>
      <c r="BM73" s="380">
        <v>918.32161267806214</v>
      </c>
      <c r="BN73" s="380">
        <v>895.13488525050559</v>
      </c>
      <c r="BO73" s="380">
        <v>871.15700970661851</v>
      </c>
      <c r="BP73" s="380">
        <v>875.56870523082512</v>
      </c>
      <c r="BQ73" s="380">
        <v>848.28082714736149</v>
      </c>
      <c r="BR73" s="380">
        <v>700.20787191400836</v>
      </c>
      <c r="BS73" s="380">
        <v>395.17602633984831</v>
      </c>
      <c r="BT73" s="380">
        <v>132.94364473115795</v>
      </c>
      <c r="BU73" s="380">
        <v>16.176156955827327</v>
      </c>
      <c r="BV73" s="380">
        <v>1.319587291669305</v>
      </c>
      <c r="BW73" s="380">
        <v>0.32513104206985638</v>
      </c>
      <c r="BX73" s="380">
        <v>0.17852107176176057</v>
      </c>
      <c r="BY73" s="380">
        <v>0.1524841256230656</v>
      </c>
      <c r="BZ73" s="380">
        <v>0.12053958110988368</v>
      </c>
      <c r="CA73" s="380">
        <v>7.7274542649012498E-2</v>
      </c>
      <c r="CB73" s="380">
        <v>1.5591495686906036E-3</v>
      </c>
      <c r="CC73" s="380">
        <v>0</v>
      </c>
      <c r="CD73" s="380">
        <v>9.0424484075722792E-18</v>
      </c>
      <c r="CE73" s="380">
        <v>1.4449636451076021E-18</v>
      </c>
      <c r="CF73" s="381">
        <v>0</v>
      </c>
    </row>
    <row r="74" spans="1:84" ht="15.5" x14ac:dyDescent="0.35">
      <c r="A74" s="406"/>
      <c r="B74" s="331" t="s">
        <v>308</v>
      </c>
      <c r="C74" s="408"/>
      <c r="D74" s="408"/>
      <c r="E74" s="408"/>
      <c r="F74" s="408"/>
      <c r="G74" s="408"/>
      <c r="H74" s="408"/>
      <c r="I74" s="408"/>
      <c r="J74" s="408"/>
      <c r="K74" s="408"/>
      <c r="L74" s="408"/>
      <c r="M74" s="408"/>
      <c r="N74" s="408"/>
      <c r="O74" s="408"/>
      <c r="P74" s="408"/>
      <c r="Q74" s="408"/>
      <c r="R74" s="408"/>
      <c r="S74" s="408"/>
      <c r="T74" s="408"/>
      <c r="U74" s="408"/>
      <c r="V74" s="408"/>
      <c r="W74" s="408"/>
      <c r="X74" s="408"/>
      <c r="Y74" s="408"/>
      <c r="Z74" s="408"/>
      <c r="AA74" s="408"/>
      <c r="AB74" s="408"/>
      <c r="AC74" s="408"/>
      <c r="AD74" s="408"/>
      <c r="AE74" s="408"/>
      <c r="AF74" s="408"/>
      <c r="AG74" s="408"/>
      <c r="AH74" s="408"/>
      <c r="AI74" s="408"/>
      <c r="AJ74" s="408"/>
      <c r="AK74" s="408"/>
      <c r="AL74" s="408"/>
      <c r="AM74" s="408"/>
      <c r="AN74" s="408"/>
      <c r="AO74" s="408"/>
      <c r="AP74" s="408"/>
      <c r="AQ74" s="408"/>
      <c r="AR74" s="408"/>
      <c r="AS74" s="408"/>
      <c r="AT74" s="408"/>
      <c r="AU74" s="408"/>
      <c r="AV74" s="408"/>
      <c r="AW74" s="408"/>
      <c r="AX74" s="408"/>
      <c r="AY74" s="408"/>
      <c r="AZ74" s="408"/>
      <c r="BA74" s="408"/>
      <c r="BB74" s="408"/>
      <c r="BC74" s="408"/>
      <c r="BD74" s="408"/>
      <c r="BE74" s="408"/>
      <c r="BF74" s="380">
        <v>0</v>
      </c>
      <c r="BG74" s="380">
        <v>0</v>
      </c>
      <c r="BH74" s="380">
        <v>0</v>
      </c>
      <c r="BI74" s="380">
        <v>0</v>
      </c>
      <c r="BJ74" s="380">
        <v>0</v>
      </c>
      <c r="BK74" s="380">
        <v>0</v>
      </c>
      <c r="BL74" s="380">
        <v>0</v>
      </c>
      <c r="BM74" s="380">
        <v>0</v>
      </c>
      <c r="BN74" s="380">
        <v>0</v>
      </c>
      <c r="BO74" s="380">
        <v>0</v>
      </c>
      <c r="BP74" s="380">
        <v>0</v>
      </c>
      <c r="BQ74" s="380">
        <v>0</v>
      </c>
      <c r="BR74" s="380">
        <v>0</v>
      </c>
      <c r="BS74" s="380">
        <v>0</v>
      </c>
      <c r="BT74" s="380">
        <v>0</v>
      </c>
      <c r="BU74" s="380">
        <v>0</v>
      </c>
      <c r="BV74" s="380">
        <v>0</v>
      </c>
      <c r="BW74" s="380">
        <v>0</v>
      </c>
      <c r="BX74" s="380">
        <v>0</v>
      </c>
      <c r="BY74" s="380">
        <v>0</v>
      </c>
      <c r="BZ74" s="380">
        <v>0</v>
      </c>
      <c r="CA74" s="380">
        <v>0</v>
      </c>
      <c r="CB74" s="380">
        <v>0</v>
      </c>
      <c r="CC74" s="380">
        <v>0</v>
      </c>
      <c r="CD74" s="380">
        <v>0</v>
      </c>
      <c r="CE74" s="380">
        <v>0</v>
      </c>
      <c r="CF74" s="381">
        <v>0</v>
      </c>
    </row>
    <row r="75" spans="1:84" ht="15.5" x14ac:dyDescent="0.35">
      <c r="A75" s="406"/>
      <c r="B75" s="410" t="s">
        <v>505</v>
      </c>
      <c r="C75" s="408"/>
      <c r="D75" s="408"/>
      <c r="E75" s="408"/>
      <c r="F75" s="408"/>
      <c r="G75" s="408"/>
      <c r="H75" s="408"/>
      <c r="I75" s="408"/>
      <c r="J75" s="408"/>
      <c r="K75" s="408"/>
      <c r="L75" s="408"/>
      <c r="M75" s="408"/>
      <c r="N75" s="408"/>
      <c r="O75" s="408"/>
      <c r="P75" s="408"/>
      <c r="Q75" s="408"/>
      <c r="R75" s="408"/>
      <c r="S75" s="408"/>
      <c r="T75" s="408"/>
      <c r="U75" s="408"/>
      <c r="V75" s="408"/>
      <c r="W75" s="408"/>
      <c r="X75" s="408"/>
      <c r="Y75" s="408"/>
      <c r="Z75" s="408"/>
      <c r="AA75" s="408"/>
      <c r="AB75" s="408"/>
      <c r="AC75" s="408"/>
      <c r="AD75" s="408"/>
      <c r="AE75" s="408"/>
      <c r="AF75" s="408"/>
      <c r="AG75" s="408"/>
      <c r="AH75" s="408"/>
      <c r="AI75" s="408"/>
      <c r="AJ75" s="408"/>
      <c r="AK75" s="408"/>
      <c r="AL75" s="408"/>
      <c r="AM75" s="408"/>
      <c r="AN75" s="408"/>
      <c r="AO75" s="408"/>
      <c r="AP75" s="408"/>
      <c r="AQ75" s="408"/>
      <c r="AR75" s="408"/>
      <c r="AS75" s="408"/>
      <c r="AT75" s="408"/>
      <c r="AU75" s="408"/>
      <c r="AV75" s="408"/>
      <c r="AW75" s="408"/>
      <c r="AX75" s="408"/>
      <c r="AY75" s="408"/>
      <c r="AZ75" s="408"/>
      <c r="BA75" s="408"/>
      <c r="BB75" s="408"/>
      <c r="BC75" s="408"/>
      <c r="BD75" s="408"/>
      <c r="BE75" s="408"/>
      <c r="BF75" s="380">
        <v>0</v>
      </c>
      <c r="BG75" s="380">
        <v>0</v>
      </c>
      <c r="BH75" s="380">
        <v>0</v>
      </c>
      <c r="BI75" s="380">
        <v>0</v>
      </c>
      <c r="BJ75" s="380">
        <v>0</v>
      </c>
      <c r="BK75" s="380">
        <v>0</v>
      </c>
      <c r="BL75" s="380">
        <v>0</v>
      </c>
      <c r="BM75" s="380">
        <v>0</v>
      </c>
      <c r="BN75" s="380">
        <v>0</v>
      </c>
      <c r="BO75" s="380">
        <v>0</v>
      </c>
      <c r="BP75" s="380">
        <v>0</v>
      </c>
      <c r="BQ75" s="380">
        <v>0</v>
      </c>
      <c r="BR75" s="380">
        <v>11.255796126432232</v>
      </c>
      <c r="BS75" s="380">
        <v>20.716542681619099</v>
      </c>
      <c r="BT75" s="380">
        <v>276.07017556487409</v>
      </c>
      <c r="BU75" s="380">
        <v>518.43747573863232</v>
      </c>
      <c r="BV75" s="380">
        <v>1380.9952246915905</v>
      </c>
      <c r="BW75" s="380">
        <v>4046.9893676202696</v>
      </c>
      <c r="BX75" s="380">
        <v>6696.7534982163934</v>
      </c>
      <c r="BY75" s="380">
        <v>9430.3692775309646</v>
      </c>
      <c r="BZ75" s="380">
        <v>10630.506322494455</v>
      </c>
      <c r="CA75" s="380">
        <v>13154.116986475772</v>
      </c>
      <c r="CB75" s="380">
        <v>15962.98927570024</v>
      </c>
      <c r="CC75" s="380">
        <v>18136.800877668102</v>
      </c>
      <c r="CD75" s="380">
        <v>19312.217155329756</v>
      </c>
      <c r="CE75" s="380">
        <v>20314.88688721741</v>
      </c>
      <c r="CF75" s="381">
        <v>22733.198838919838</v>
      </c>
    </row>
    <row r="76" spans="1:84" ht="27" customHeight="1" x14ac:dyDescent="0.35">
      <c r="A76" s="406"/>
      <c r="B76" s="362" t="s">
        <v>475</v>
      </c>
      <c r="C76" s="408"/>
      <c r="D76" s="408"/>
      <c r="E76" s="408"/>
      <c r="F76" s="408"/>
      <c r="G76" s="408"/>
      <c r="H76" s="408"/>
      <c r="I76" s="408"/>
      <c r="J76" s="408"/>
      <c r="K76" s="408"/>
      <c r="L76" s="408"/>
      <c r="M76" s="408"/>
      <c r="N76" s="408"/>
      <c r="O76" s="408"/>
      <c r="P76" s="408"/>
      <c r="Q76" s="408"/>
      <c r="R76" s="408"/>
      <c r="S76" s="408"/>
      <c r="T76" s="408"/>
      <c r="U76" s="408"/>
      <c r="V76" s="408"/>
      <c r="W76" s="408"/>
      <c r="X76" s="408"/>
      <c r="Y76" s="408"/>
      <c r="Z76" s="408"/>
      <c r="AA76" s="408"/>
      <c r="AB76" s="408"/>
      <c r="AC76" s="408"/>
      <c r="AD76" s="408"/>
      <c r="AE76" s="408"/>
      <c r="AF76" s="408"/>
      <c r="AG76" s="408"/>
      <c r="AH76" s="408"/>
      <c r="AI76" s="408"/>
      <c r="AJ76" s="408"/>
      <c r="AK76" s="408"/>
      <c r="AL76" s="408"/>
      <c r="AM76" s="408"/>
      <c r="AN76" s="408"/>
      <c r="AO76" s="408"/>
      <c r="AP76" s="408"/>
      <c r="AQ76" s="408"/>
      <c r="AR76" s="408"/>
      <c r="AS76" s="408"/>
      <c r="AT76" s="408"/>
      <c r="AU76" s="408"/>
      <c r="AV76" s="408"/>
      <c r="AW76" s="408"/>
      <c r="AX76" s="408"/>
      <c r="AY76" s="408"/>
      <c r="AZ76" s="408"/>
      <c r="BA76" s="408"/>
      <c r="BB76" s="408"/>
      <c r="BC76" s="408"/>
      <c r="BD76" s="408"/>
      <c r="BE76" s="408"/>
      <c r="BF76" s="380">
        <v>709.74935327936555</v>
      </c>
      <c r="BG76" s="380">
        <v>715.17662083506082</v>
      </c>
      <c r="BH76" s="380">
        <v>677.81345576765796</v>
      </c>
      <c r="BI76" s="380">
        <v>649.22006856342409</v>
      </c>
      <c r="BJ76" s="380">
        <v>622.20975422507547</v>
      </c>
      <c r="BK76" s="380">
        <v>571.38206809724443</v>
      </c>
      <c r="BL76" s="380">
        <v>457.87160927660267</v>
      </c>
      <c r="BM76" s="380">
        <v>457.73504369957129</v>
      </c>
      <c r="BN76" s="380">
        <v>507.75669681950177</v>
      </c>
      <c r="BO76" s="380">
        <v>485.99371566608079</v>
      </c>
      <c r="BP76" s="380">
        <v>473.13786211023063</v>
      </c>
      <c r="BQ76" s="380">
        <v>447.0527072799818</v>
      </c>
      <c r="BR76" s="380">
        <v>433.92357179445168</v>
      </c>
      <c r="BS76" s="380">
        <v>406.61049271641713</v>
      </c>
      <c r="BT76" s="380">
        <v>407.07871046109386</v>
      </c>
      <c r="BU76" s="380">
        <v>383.09040615343571</v>
      </c>
      <c r="BV76" s="380">
        <v>366.23868980534735</v>
      </c>
      <c r="BW76" s="380">
        <v>354.857111582953</v>
      </c>
      <c r="BX76" s="380">
        <v>327.00353549828401</v>
      </c>
      <c r="BY76" s="380">
        <v>312.96999449966728</v>
      </c>
      <c r="BZ76" s="380">
        <v>280.01635855414941</v>
      </c>
      <c r="CA76" s="380">
        <v>266.77941211617724</v>
      </c>
      <c r="CB76" s="380">
        <v>262.30208351757329</v>
      </c>
      <c r="CC76" s="380">
        <v>242.26104745835275</v>
      </c>
      <c r="CD76" s="380">
        <v>228.73192064920502</v>
      </c>
      <c r="CE76" s="380">
        <v>221.9869461234486</v>
      </c>
      <c r="CF76" s="381">
        <v>208.94630260070795</v>
      </c>
    </row>
    <row r="77" spans="1:84" ht="15.5" x14ac:dyDescent="0.35">
      <c r="A77" s="406"/>
      <c r="B77" s="331" t="s">
        <v>476</v>
      </c>
      <c r="C77" s="408"/>
      <c r="D77" s="408"/>
      <c r="E77" s="408"/>
      <c r="F77" s="408"/>
      <c r="G77" s="408"/>
      <c r="H77" s="408"/>
      <c r="I77" s="408"/>
      <c r="J77" s="408"/>
      <c r="K77" s="408"/>
      <c r="L77" s="408"/>
      <c r="M77" s="408"/>
      <c r="N77" s="408"/>
      <c r="O77" s="408"/>
      <c r="P77" s="408"/>
      <c r="Q77" s="408"/>
      <c r="R77" s="408"/>
      <c r="S77" s="408"/>
      <c r="T77" s="408"/>
      <c r="U77" s="408"/>
      <c r="V77" s="408"/>
      <c r="W77" s="408"/>
      <c r="X77" s="408"/>
      <c r="Y77" s="408"/>
      <c r="Z77" s="408"/>
      <c r="AA77" s="408"/>
      <c r="AB77" s="408"/>
      <c r="AC77" s="408"/>
      <c r="AD77" s="408"/>
      <c r="AE77" s="408"/>
      <c r="AF77" s="408"/>
      <c r="AG77" s="408"/>
      <c r="AH77" s="408"/>
      <c r="AI77" s="408"/>
      <c r="AJ77" s="408"/>
      <c r="AK77" s="408"/>
      <c r="AL77" s="408"/>
      <c r="AM77" s="408"/>
      <c r="AN77" s="408"/>
      <c r="AO77" s="408"/>
      <c r="AP77" s="408"/>
      <c r="AQ77" s="408"/>
      <c r="AR77" s="408"/>
      <c r="AS77" s="408"/>
      <c r="AT77" s="408"/>
      <c r="AU77" s="408"/>
      <c r="AV77" s="408"/>
      <c r="AW77" s="408"/>
      <c r="AX77" s="408"/>
      <c r="AY77" s="408"/>
      <c r="AZ77" s="408"/>
      <c r="BA77" s="408"/>
      <c r="BB77" s="408"/>
      <c r="BC77" s="408"/>
      <c r="BD77" s="408"/>
      <c r="BE77" s="408"/>
      <c r="BF77" s="380">
        <v>8.1580710879232576</v>
      </c>
      <c r="BG77" s="380">
        <v>6.1692564523144586</v>
      </c>
      <c r="BH77" s="380">
        <v>5.2915199325272972</v>
      </c>
      <c r="BI77" s="380">
        <v>9.763636338895882</v>
      </c>
      <c r="BJ77" s="380">
        <v>8.6098451605868771</v>
      </c>
      <c r="BK77" s="380">
        <v>8.5101372959778931</v>
      </c>
      <c r="BL77" s="380">
        <v>3.1796030001086262</v>
      </c>
      <c r="BM77" s="380">
        <v>2.6288605620894923</v>
      </c>
      <c r="BN77" s="380">
        <v>2.2752740949445642</v>
      </c>
      <c r="BO77" s="380">
        <v>1.9955981197099217</v>
      </c>
      <c r="BP77" s="380">
        <v>1.7478212253944871</v>
      </c>
      <c r="BQ77" s="380">
        <v>1.743122392810172</v>
      </c>
      <c r="BR77" s="380">
        <v>1.584149821120646</v>
      </c>
      <c r="BS77" s="380">
        <v>1.4077642094170209</v>
      </c>
      <c r="BT77" s="380">
        <v>1.3107924592610702</v>
      </c>
      <c r="BU77" s="380">
        <v>1.2309318497584925</v>
      </c>
      <c r="BV77" s="380">
        <v>1.1695448315100749</v>
      </c>
      <c r="BW77" s="380">
        <v>1.088836764536266</v>
      </c>
      <c r="BX77" s="380">
        <v>0.80873512917774804</v>
      </c>
      <c r="BY77" s="380">
        <v>0.68715393034208028</v>
      </c>
      <c r="BZ77" s="380">
        <v>0.49938307494693557</v>
      </c>
      <c r="CA77" s="380">
        <v>0.35739469658202355</v>
      </c>
      <c r="CB77" s="380">
        <v>0.27461086461503775</v>
      </c>
      <c r="CC77" s="380">
        <v>0.20242539431387746</v>
      </c>
      <c r="CD77" s="380">
        <v>0.15878121458154421</v>
      </c>
      <c r="CE77" s="380">
        <v>0.13046547196220609</v>
      </c>
      <c r="CF77" s="381">
        <v>9.7223170366497275E-2</v>
      </c>
    </row>
    <row r="78" spans="1:84" ht="15.5" x14ac:dyDescent="0.35">
      <c r="A78" s="406"/>
      <c r="B78" s="331" t="s">
        <v>477</v>
      </c>
      <c r="C78" s="408"/>
      <c r="D78" s="408"/>
      <c r="E78" s="408"/>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408"/>
      <c r="AE78" s="408"/>
      <c r="AF78" s="408"/>
      <c r="AG78" s="408"/>
      <c r="AH78" s="408"/>
      <c r="AI78" s="408"/>
      <c r="AJ78" s="408"/>
      <c r="AK78" s="408"/>
      <c r="AL78" s="408"/>
      <c r="AM78" s="408"/>
      <c r="AN78" s="408"/>
      <c r="AO78" s="408"/>
      <c r="AP78" s="408"/>
      <c r="AQ78" s="408"/>
      <c r="AR78" s="408"/>
      <c r="AS78" s="408"/>
      <c r="AT78" s="408"/>
      <c r="AU78" s="408"/>
      <c r="AV78" s="408"/>
      <c r="AW78" s="408"/>
      <c r="AX78" s="408"/>
      <c r="AY78" s="408"/>
      <c r="AZ78" s="408"/>
      <c r="BA78" s="408"/>
      <c r="BB78" s="408"/>
      <c r="BC78" s="408"/>
      <c r="BD78" s="408"/>
      <c r="BE78" s="408"/>
      <c r="BF78" s="380">
        <v>698.63846901833426</v>
      </c>
      <c r="BG78" s="380">
        <v>706.73064189528213</v>
      </c>
      <c r="BH78" s="380">
        <v>670.60525852950309</v>
      </c>
      <c r="BI78" s="380">
        <v>637.71861112902661</v>
      </c>
      <c r="BJ78" s="380">
        <v>611.93417187723549</v>
      </c>
      <c r="BK78" s="380">
        <v>561.2377364085969</v>
      </c>
      <c r="BL78" s="380">
        <v>453.32554945409748</v>
      </c>
      <c r="BM78" s="380">
        <v>453.89690857399756</v>
      </c>
      <c r="BN78" s="380">
        <v>504.42506923116451</v>
      </c>
      <c r="BO78" s="380">
        <v>483.1435302990821</v>
      </c>
      <c r="BP78" s="380">
        <v>470.86379028580865</v>
      </c>
      <c r="BQ78" s="380">
        <v>445.31761492655096</v>
      </c>
      <c r="BR78" s="380">
        <v>432.342044416352</v>
      </c>
      <c r="BS78" s="380">
        <v>405.25017513214294</v>
      </c>
      <c r="BT78" s="380">
        <v>405.76791800183281</v>
      </c>
      <c r="BU78" s="380">
        <v>381.88756346601389</v>
      </c>
      <c r="BV78" s="380">
        <v>365.11433292282072</v>
      </c>
      <c r="BW78" s="380">
        <v>353.76790285469633</v>
      </c>
      <c r="BX78" s="380">
        <v>326.20188354629698</v>
      </c>
      <c r="BY78" s="380">
        <v>312.25032417551796</v>
      </c>
      <c r="BZ78" s="380">
        <v>279.52144841283859</v>
      </c>
      <c r="CA78" s="380">
        <v>266.43192332271906</v>
      </c>
      <c r="CB78" s="380">
        <v>262.02747265295824</v>
      </c>
      <c r="CC78" s="380">
        <v>242.05862206403887</v>
      </c>
      <c r="CD78" s="380">
        <v>228.57313943462347</v>
      </c>
      <c r="CE78" s="380">
        <v>221.85648065148638</v>
      </c>
      <c r="CF78" s="381">
        <v>208.84907943034145</v>
      </c>
    </row>
    <row r="79" spans="1:84" ht="15.5" x14ac:dyDescent="0.35">
      <c r="A79" s="406"/>
      <c r="B79" s="331" t="s">
        <v>479</v>
      </c>
      <c r="C79" s="408"/>
      <c r="D79" s="408"/>
      <c r="E79" s="408"/>
      <c r="F79" s="408"/>
      <c r="G79" s="408"/>
      <c r="H79" s="408"/>
      <c r="I79" s="408"/>
      <c r="J79" s="408"/>
      <c r="K79" s="408"/>
      <c r="L79" s="408"/>
      <c r="M79" s="408"/>
      <c r="N79" s="408"/>
      <c r="O79" s="408"/>
      <c r="P79" s="408"/>
      <c r="Q79" s="408"/>
      <c r="R79" s="408"/>
      <c r="S79" s="408"/>
      <c r="T79" s="408"/>
      <c r="U79" s="408"/>
      <c r="V79" s="408"/>
      <c r="W79" s="408"/>
      <c r="X79" s="408"/>
      <c r="Y79" s="408"/>
      <c r="Z79" s="408"/>
      <c r="AA79" s="408"/>
      <c r="AB79" s="408"/>
      <c r="AC79" s="408"/>
      <c r="AD79" s="408"/>
      <c r="AE79" s="408"/>
      <c r="AF79" s="408"/>
      <c r="AG79" s="408"/>
      <c r="AH79" s="408"/>
      <c r="AI79" s="408"/>
      <c r="AJ79" s="408"/>
      <c r="AK79" s="408"/>
      <c r="AL79" s="408"/>
      <c r="AM79" s="408"/>
      <c r="AN79" s="408"/>
      <c r="AO79" s="408"/>
      <c r="AP79" s="408"/>
      <c r="AQ79" s="408"/>
      <c r="AR79" s="408"/>
      <c r="AS79" s="408"/>
      <c r="AT79" s="408"/>
      <c r="AU79" s="408"/>
      <c r="AV79" s="408"/>
      <c r="AW79" s="408"/>
      <c r="AX79" s="408"/>
      <c r="AY79" s="408"/>
      <c r="AZ79" s="408"/>
      <c r="BA79" s="408"/>
      <c r="BB79" s="408"/>
      <c r="BC79" s="408"/>
      <c r="BD79" s="408"/>
      <c r="BE79" s="408"/>
      <c r="BF79" s="380">
        <v>2.9528131731079807</v>
      </c>
      <c r="BG79" s="380">
        <v>2.2767224874642773</v>
      </c>
      <c r="BH79" s="380">
        <v>1.9166773056276156</v>
      </c>
      <c r="BI79" s="380">
        <v>1.737821095501648</v>
      </c>
      <c r="BJ79" s="380">
        <v>1.6657371872531053</v>
      </c>
      <c r="BK79" s="380">
        <v>1.6341943926696803</v>
      </c>
      <c r="BL79" s="380">
        <v>1.366456822396571</v>
      </c>
      <c r="BM79" s="380">
        <v>1.2092745634842019</v>
      </c>
      <c r="BN79" s="380">
        <v>1.0563534933926477</v>
      </c>
      <c r="BO79" s="380">
        <v>0.85458724728868674</v>
      </c>
      <c r="BP79" s="380">
        <v>0.52625059902755922</v>
      </c>
      <c r="BQ79" s="380">
        <v>-8.0300393793399944E-3</v>
      </c>
      <c r="BR79" s="380">
        <v>-2.6224430209514445E-3</v>
      </c>
      <c r="BS79" s="380">
        <v>-4.7446625142845755E-2</v>
      </c>
      <c r="BT79" s="380">
        <v>0</v>
      </c>
      <c r="BU79" s="380">
        <v>-2.8089162336639641E-2</v>
      </c>
      <c r="BV79" s="380">
        <v>-4.5187948983379203E-2</v>
      </c>
      <c r="BW79" s="380">
        <v>3.7196372048041313E-4</v>
      </c>
      <c r="BX79" s="380">
        <v>-7.0831771907388331E-3</v>
      </c>
      <c r="BY79" s="380">
        <v>3.2516393807241584E-2</v>
      </c>
      <c r="BZ79" s="380">
        <v>-4.4729336360759715E-3</v>
      </c>
      <c r="CA79" s="380">
        <v>-9.9059031238318777E-3</v>
      </c>
      <c r="CB79" s="380">
        <v>0</v>
      </c>
      <c r="CC79" s="380">
        <v>0</v>
      </c>
      <c r="CD79" s="380">
        <v>0</v>
      </c>
      <c r="CE79" s="380">
        <v>0</v>
      </c>
      <c r="CF79" s="381">
        <v>0</v>
      </c>
    </row>
    <row r="80" spans="1:84" ht="27" customHeight="1" x14ac:dyDescent="0.35">
      <c r="A80" s="406"/>
      <c r="B80" s="362" t="s">
        <v>507</v>
      </c>
      <c r="C80" s="408"/>
      <c r="D80" s="408"/>
      <c r="E80" s="408"/>
      <c r="F80" s="408"/>
      <c r="G80" s="408"/>
      <c r="H80" s="408"/>
      <c r="I80" s="408"/>
      <c r="J80" s="408"/>
      <c r="K80" s="408"/>
      <c r="L80" s="408"/>
      <c r="M80" s="408"/>
      <c r="N80" s="408"/>
      <c r="O80" s="408"/>
      <c r="P80" s="408"/>
      <c r="Q80" s="408"/>
      <c r="R80" s="408"/>
      <c r="S80" s="408"/>
      <c r="T80" s="408"/>
      <c r="U80" s="408"/>
      <c r="V80" s="408"/>
      <c r="W80" s="408"/>
      <c r="X80" s="408"/>
      <c r="Y80" s="408"/>
      <c r="Z80" s="408"/>
      <c r="AA80" s="408"/>
      <c r="AB80" s="408"/>
      <c r="AC80" s="408"/>
      <c r="AD80" s="408"/>
      <c r="AE80" s="408"/>
      <c r="AF80" s="408"/>
      <c r="AG80" s="408"/>
      <c r="AH80" s="408"/>
      <c r="AI80" s="408"/>
      <c r="AJ80" s="408"/>
      <c r="AK80" s="408"/>
      <c r="AL80" s="408"/>
      <c r="AM80" s="408"/>
      <c r="AN80" s="408"/>
      <c r="AO80" s="408"/>
      <c r="AP80" s="408"/>
      <c r="AQ80" s="408"/>
      <c r="AR80" s="408"/>
      <c r="AS80" s="408"/>
      <c r="AT80" s="408"/>
      <c r="AU80" s="408"/>
      <c r="AV80" s="408"/>
      <c r="AW80" s="408"/>
      <c r="AX80" s="408"/>
      <c r="AY80" s="408"/>
      <c r="AZ80" s="408"/>
      <c r="BA80" s="408"/>
      <c r="BB80" s="408"/>
      <c r="BC80" s="408"/>
      <c r="BD80" s="408"/>
      <c r="BE80" s="408"/>
      <c r="BF80" s="380">
        <v>2102.3708732377422</v>
      </c>
      <c r="BG80" s="380">
        <v>2162.295377784023</v>
      </c>
      <c r="BH80" s="380">
        <v>2078.9990191259958</v>
      </c>
      <c r="BI80" s="380">
        <v>2054.4141526969379</v>
      </c>
      <c r="BJ80" s="380">
        <v>2033.6786201859038</v>
      </c>
      <c r="BK80" s="380">
        <v>2105.1370806802151</v>
      </c>
      <c r="BL80" s="380">
        <v>2131.0847259701836</v>
      </c>
      <c r="BM80" s="380">
        <v>2312.8838169283945</v>
      </c>
      <c r="BN80" s="380">
        <v>2492.5824006040953</v>
      </c>
      <c r="BO80" s="380">
        <v>2717.2512467845108</v>
      </c>
      <c r="BP80" s="380">
        <v>3009.9087113462747</v>
      </c>
      <c r="BQ80" s="380">
        <v>3213.3511263742525</v>
      </c>
      <c r="BR80" s="380">
        <v>3489.5058287476504</v>
      </c>
      <c r="BS80" s="380">
        <v>3786.5300346233694</v>
      </c>
      <c r="BT80" s="380">
        <v>3874.226105569855</v>
      </c>
      <c r="BU80" s="380">
        <v>4134.1486466304141</v>
      </c>
      <c r="BV80" s="380">
        <v>4490.753128729807</v>
      </c>
      <c r="BW80" s="380">
        <v>4533.4579858871839</v>
      </c>
      <c r="BX80" s="380">
        <v>4452.6489396299676</v>
      </c>
      <c r="BY80" s="380">
        <v>4578.1588703891439</v>
      </c>
      <c r="BZ80" s="380">
        <v>4742.8802792922688</v>
      </c>
      <c r="CA80" s="380">
        <v>5028.888812811535</v>
      </c>
      <c r="CB80" s="380">
        <v>5348.3271067091382</v>
      </c>
      <c r="CC80" s="380">
        <v>5544.0150414301088</v>
      </c>
      <c r="CD80" s="380">
        <v>5761.6579757857853</v>
      </c>
      <c r="CE80" s="380">
        <v>5963.7688490673281</v>
      </c>
      <c r="CF80" s="381">
        <v>6088.8989173943264</v>
      </c>
    </row>
    <row r="81" spans="1:84" ht="15.5" x14ac:dyDescent="0.35">
      <c r="A81" s="406"/>
      <c r="B81" s="410" t="s">
        <v>265</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408"/>
      <c r="AF81" s="408"/>
      <c r="AG81" s="408"/>
      <c r="AH81" s="408"/>
      <c r="AI81" s="408"/>
      <c r="AJ81" s="408"/>
      <c r="AK81" s="408"/>
      <c r="AL81" s="408"/>
      <c r="AM81" s="408"/>
      <c r="AN81" s="408"/>
      <c r="AO81" s="408"/>
      <c r="AP81" s="408"/>
      <c r="AQ81" s="408"/>
      <c r="AR81" s="408"/>
      <c r="AS81" s="408"/>
      <c r="AT81" s="408"/>
      <c r="AU81" s="408"/>
      <c r="AV81" s="408"/>
      <c r="AW81" s="408"/>
      <c r="AX81" s="408"/>
      <c r="AY81" s="408"/>
      <c r="AZ81" s="408"/>
      <c r="BA81" s="408"/>
      <c r="BB81" s="408"/>
      <c r="BC81" s="408"/>
      <c r="BD81" s="408"/>
      <c r="BE81" s="408"/>
      <c r="BF81" s="380">
        <v>1460.0840042966324</v>
      </c>
      <c r="BG81" s="380">
        <v>1532.1793885413035</v>
      </c>
      <c r="BH81" s="380">
        <v>1547.1416970446458</v>
      </c>
      <c r="BI81" s="380">
        <v>1587.1329360315262</v>
      </c>
      <c r="BJ81" s="380">
        <v>1587.5074374961057</v>
      </c>
      <c r="BK81" s="380">
        <v>1679.648381720343</v>
      </c>
      <c r="BL81" s="380">
        <v>1730.1880003301369</v>
      </c>
      <c r="BM81" s="380">
        <v>1878.298900790654</v>
      </c>
      <c r="BN81" s="380">
        <v>1948.3427585915392</v>
      </c>
      <c r="BO81" s="380">
        <v>2123.973999437555</v>
      </c>
      <c r="BP81" s="380">
        <v>2322.4468344969723</v>
      </c>
      <c r="BQ81" s="380">
        <v>2473.0128626698879</v>
      </c>
      <c r="BR81" s="380">
        <v>2721.5210528293596</v>
      </c>
      <c r="BS81" s="380">
        <v>2974.5664186755243</v>
      </c>
      <c r="BT81" s="380">
        <v>3049.5940236442057</v>
      </c>
      <c r="BU81" s="380">
        <v>3190.1308342796051</v>
      </c>
      <c r="BV81" s="380">
        <v>3371.1295739521515</v>
      </c>
      <c r="BW81" s="380">
        <v>3493.4685963682532</v>
      </c>
      <c r="BX81" s="380">
        <v>3424.1308875177851</v>
      </c>
      <c r="BY81" s="380">
        <v>3490.513156508784</v>
      </c>
      <c r="BZ81" s="380">
        <v>3457.4644538872772</v>
      </c>
      <c r="CA81" s="380">
        <v>3734.100681113609</v>
      </c>
      <c r="CB81" s="380">
        <v>4133.5749993291602</v>
      </c>
      <c r="CC81" s="380">
        <v>4332.4108081843369</v>
      </c>
      <c r="CD81" s="380">
        <v>4507.0950804701697</v>
      </c>
      <c r="CE81" s="380">
        <v>4667.8395667274126</v>
      </c>
      <c r="CF81" s="381">
        <v>4694.0589377345614</v>
      </c>
    </row>
    <row r="82" spans="1:84" ht="15.5" x14ac:dyDescent="0.35">
      <c r="A82" s="406"/>
      <c r="B82" s="410" t="s">
        <v>508</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408"/>
      <c r="AF82" s="408"/>
      <c r="AG82" s="408"/>
      <c r="AH82" s="408"/>
      <c r="AI82" s="408"/>
      <c r="AJ82" s="408"/>
      <c r="AK82" s="408"/>
      <c r="AL82" s="408"/>
      <c r="AM82" s="408"/>
      <c r="AN82" s="408"/>
      <c r="AO82" s="408"/>
      <c r="AP82" s="408"/>
      <c r="AQ82" s="408"/>
      <c r="AR82" s="408"/>
      <c r="AS82" s="408"/>
      <c r="AT82" s="408"/>
      <c r="AU82" s="408"/>
      <c r="AV82" s="408"/>
      <c r="AW82" s="408"/>
      <c r="AX82" s="408"/>
      <c r="AY82" s="408"/>
      <c r="AZ82" s="408"/>
      <c r="BA82" s="408"/>
      <c r="BB82" s="408"/>
      <c r="BC82" s="408"/>
      <c r="BD82" s="408"/>
      <c r="BE82" s="408"/>
      <c r="BF82" s="380">
        <v>642.2868689411099</v>
      </c>
      <c r="BG82" s="380">
        <v>630.11598924271948</v>
      </c>
      <c r="BH82" s="380">
        <v>531.85732208135039</v>
      </c>
      <c r="BI82" s="380">
        <v>467.28121666541176</v>
      </c>
      <c r="BJ82" s="380">
        <v>446.17118268979823</v>
      </c>
      <c r="BK82" s="380">
        <v>425.48869895987212</v>
      </c>
      <c r="BL82" s="380">
        <v>400.89672564004695</v>
      </c>
      <c r="BM82" s="380">
        <v>434.58491613774061</v>
      </c>
      <c r="BN82" s="380">
        <v>544.23964201255569</v>
      </c>
      <c r="BO82" s="380">
        <v>593.27724734695607</v>
      </c>
      <c r="BP82" s="380">
        <v>687.4618768493026</v>
      </c>
      <c r="BQ82" s="380">
        <v>740.33826370436418</v>
      </c>
      <c r="BR82" s="380">
        <v>767.98477591829055</v>
      </c>
      <c r="BS82" s="380">
        <v>811.96361594784514</v>
      </c>
      <c r="BT82" s="380">
        <v>824.6320819256498</v>
      </c>
      <c r="BU82" s="380">
        <v>944.01781235080932</v>
      </c>
      <c r="BV82" s="380">
        <v>1119.6235547776553</v>
      </c>
      <c r="BW82" s="380">
        <v>764.81138564538958</v>
      </c>
      <c r="BX82" s="380">
        <v>569.76463242873626</v>
      </c>
      <c r="BY82" s="380">
        <v>459.70140347884677</v>
      </c>
      <c r="BZ82" s="380">
        <v>541.14499454961879</v>
      </c>
      <c r="CA82" s="380">
        <v>413.13494457841415</v>
      </c>
      <c r="CB82" s="380">
        <v>136.30332094316702</v>
      </c>
      <c r="CC82" s="380">
        <v>0.22727944938812603</v>
      </c>
      <c r="CD82" s="380">
        <v>0.22314614566014268</v>
      </c>
      <c r="CE82" s="380">
        <v>0.21873116097518441</v>
      </c>
      <c r="CF82" s="381">
        <v>0.21469879531387331</v>
      </c>
    </row>
    <row r="83" spans="1:84" ht="15.5" x14ac:dyDescent="0.35">
      <c r="A83" s="406"/>
      <c r="B83" s="331" t="s">
        <v>509</v>
      </c>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8"/>
      <c r="AJ83" s="408"/>
      <c r="AK83" s="408"/>
      <c r="AL83" s="408"/>
      <c r="AM83" s="408"/>
      <c r="AN83" s="408"/>
      <c r="AO83" s="408"/>
      <c r="AP83" s="408"/>
      <c r="AQ83" s="408"/>
      <c r="AR83" s="408"/>
      <c r="AS83" s="408"/>
      <c r="AT83" s="408"/>
      <c r="AU83" s="408"/>
      <c r="AV83" s="408"/>
      <c r="AW83" s="408"/>
      <c r="AX83" s="408"/>
      <c r="AY83" s="408"/>
      <c r="AZ83" s="408"/>
      <c r="BA83" s="408"/>
      <c r="BB83" s="408"/>
      <c r="BC83" s="408"/>
      <c r="BD83" s="408"/>
      <c r="BE83" s="408"/>
      <c r="BF83" s="380">
        <v>0</v>
      </c>
      <c r="BG83" s="380">
        <v>0</v>
      </c>
      <c r="BH83" s="380">
        <v>0</v>
      </c>
      <c r="BI83" s="380">
        <v>0</v>
      </c>
      <c r="BJ83" s="380">
        <v>0</v>
      </c>
      <c r="BK83" s="380">
        <v>0</v>
      </c>
      <c r="BL83" s="380">
        <v>0</v>
      </c>
      <c r="BM83" s="380">
        <v>0</v>
      </c>
      <c r="BN83" s="380">
        <v>0</v>
      </c>
      <c r="BO83" s="380">
        <v>0</v>
      </c>
      <c r="BP83" s="380">
        <v>0</v>
      </c>
      <c r="BQ83" s="380">
        <v>0</v>
      </c>
      <c r="BR83" s="380">
        <v>0</v>
      </c>
      <c r="BS83" s="380">
        <v>0</v>
      </c>
      <c r="BT83" s="380">
        <v>0</v>
      </c>
      <c r="BU83" s="380">
        <v>0</v>
      </c>
      <c r="BV83" s="380">
        <v>0</v>
      </c>
      <c r="BW83" s="380">
        <v>275.17800387354134</v>
      </c>
      <c r="BX83" s="380">
        <v>458.7534196834464</v>
      </c>
      <c r="BY83" s="380">
        <v>627.94431040151335</v>
      </c>
      <c r="BZ83" s="380">
        <v>744.27083085537276</v>
      </c>
      <c r="CA83" s="380">
        <v>881.65318711951159</v>
      </c>
      <c r="CB83" s="380">
        <v>1078.4487864368109</v>
      </c>
      <c r="CC83" s="380">
        <v>1211.3769537963835</v>
      </c>
      <c r="CD83" s="380">
        <v>1254.3397491699559</v>
      </c>
      <c r="CE83" s="380">
        <v>1295.71055117894</v>
      </c>
      <c r="CF83" s="381">
        <v>1394.6252808644513</v>
      </c>
    </row>
    <row r="84" spans="1:84" ht="27" customHeight="1" x14ac:dyDescent="0.35">
      <c r="A84" s="406"/>
      <c r="B84" s="362" t="s">
        <v>510</v>
      </c>
      <c r="C84" s="408"/>
      <c r="D84" s="408"/>
      <c r="E84" s="408"/>
      <c r="F84" s="408"/>
      <c r="G84" s="408"/>
      <c r="H84" s="408"/>
      <c r="I84" s="408"/>
      <c r="J84" s="408"/>
      <c r="K84" s="408"/>
      <c r="L84" s="408"/>
      <c r="M84" s="408"/>
      <c r="N84" s="408"/>
      <c r="O84" s="408"/>
      <c r="P84" s="408"/>
      <c r="Q84" s="408"/>
      <c r="R84" s="408"/>
      <c r="S84" s="408"/>
      <c r="T84" s="408"/>
      <c r="U84" s="408"/>
      <c r="V84" s="408"/>
      <c r="W84" s="408"/>
      <c r="X84" s="408"/>
      <c r="Y84" s="408"/>
      <c r="Z84" s="408"/>
      <c r="AA84" s="408"/>
      <c r="AB84" s="408"/>
      <c r="AC84" s="408"/>
      <c r="AD84" s="408"/>
      <c r="AE84" s="408"/>
      <c r="AF84" s="408"/>
      <c r="AG84" s="408"/>
      <c r="AH84" s="408"/>
      <c r="AI84" s="408"/>
      <c r="AJ84" s="408"/>
      <c r="AK84" s="408"/>
      <c r="AL84" s="408"/>
      <c r="AM84" s="408"/>
      <c r="AN84" s="408"/>
      <c r="AO84" s="408"/>
      <c r="AP84" s="408"/>
      <c r="AQ84" s="408"/>
      <c r="AR84" s="408"/>
      <c r="AS84" s="408"/>
      <c r="AT84" s="408"/>
      <c r="AU84" s="408"/>
      <c r="AV84" s="408"/>
      <c r="AW84" s="408"/>
      <c r="AX84" s="408"/>
      <c r="AY84" s="408"/>
      <c r="AZ84" s="408"/>
      <c r="BA84" s="408"/>
      <c r="BB84" s="408"/>
      <c r="BC84" s="408"/>
      <c r="BD84" s="408"/>
      <c r="BE84" s="408"/>
      <c r="BF84" s="380">
        <v>5119.4048192595583</v>
      </c>
      <c r="BG84" s="380">
        <v>4950.8830059061784</v>
      </c>
      <c r="BH84" s="380">
        <v>5187.039153575427</v>
      </c>
      <c r="BI84" s="380">
        <v>5476.288628691962</v>
      </c>
      <c r="BJ84" s="380">
        <v>5776.5914706736003</v>
      </c>
      <c r="BK84" s="380">
        <v>5993.3162672781818</v>
      </c>
      <c r="BL84" s="380">
        <v>7080.9546015802689</v>
      </c>
      <c r="BM84" s="380">
        <v>7979.6811681444942</v>
      </c>
      <c r="BN84" s="380">
        <v>8408.1256324132955</v>
      </c>
      <c r="BO84" s="380">
        <v>8914.4167273899075</v>
      </c>
      <c r="BP84" s="380">
        <v>9335.5476402429595</v>
      </c>
      <c r="BQ84" s="380">
        <v>9478.5380143196962</v>
      </c>
      <c r="BR84" s="380">
        <v>10140.554493496868</v>
      </c>
      <c r="BS84" s="380">
        <v>10587.381515892446</v>
      </c>
      <c r="BT84" s="380">
        <v>10388.041766217675</v>
      </c>
      <c r="BU84" s="380">
        <v>10220.602949299329</v>
      </c>
      <c r="BV84" s="380">
        <v>9966.2485444728027</v>
      </c>
      <c r="BW84" s="380">
        <v>10238.140383420547</v>
      </c>
      <c r="BX84" s="380">
        <v>10319.599089374524</v>
      </c>
      <c r="BY84" s="380">
        <v>11563.29076437919</v>
      </c>
      <c r="BZ84" s="380">
        <v>11216.214021424188</v>
      </c>
      <c r="CA84" s="380">
        <v>11697.1935828353</v>
      </c>
      <c r="CB84" s="380">
        <v>12310.92680089627</v>
      </c>
      <c r="CC84" s="380">
        <v>12698.626449036967</v>
      </c>
      <c r="CD84" s="380">
        <v>13403.551523150445</v>
      </c>
      <c r="CE84" s="380">
        <v>13776.081851161152</v>
      </c>
      <c r="CF84" s="381">
        <v>14054.781309347278</v>
      </c>
    </row>
    <row r="85" spans="1:84" ht="16.5" customHeight="1" x14ac:dyDescent="0.35">
      <c r="A85" s="411"/>
      <c r="B85" s="412" t="s">
        <v>511</v>
      </c>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c r="AE85" s="409"/>
      <c r="AF85" s="409"/>
      <c r="AG85" s="409"/>
      <c r="AH85" s="409"/>
      <c r="AI85" s="409"/>
      <c r="AJ85" s="409"/>
      <c r="AK85" s="409"/>
      <c r="AL85" s="409"/>
      <c r="AM85" s="409"/>
      <c r="AN85" s="409"/>
      <c r="AO85" s="409"/>
      <c r="AP85" s="409"/>
      <c r="AQ85" s="409"/>
      <c r="AR85" s="409"/>
      <c r="AS85" s="409"/>
      <c r="AT85" s="409"/>
      <c r="AU85" s="409"/>
      <c r="AV85" s="409"/>
      <c r="AW85" s="409"/>
      <c r="AX85" s="409"/>
      <c r="AY85" s="409"/>
      <c r="AZ85" s="409"/>
      <c r="BA85" s="409"/>
      <c r="BB85" s="409"/>
      <c r="BC85" s="409"/>
      <c r="BD85" s="409"/>
      <c r="BE85" s="409"/>
      <c r="BF85" s="352">
        <v>5119.4048192595583</v>
      </c>
      <c r="BG85" s="352">
        <v>4950.8830059061784</v>
      </c>
      <c r="BH85" s="352">
        <v>5187.039153575427</v>
      </c>
      <c r="BI85" s="352">
        <v>5476.288628691962</v>
      </c>
      <c r="BJ85" s="352">
        <v>5776.5914706736003</v>
      </c>
      <c r="BK85" s="352">
        <v>5993.3162672781818</v>
      </c>
      <c r="BL85" s="352">
        <v>7080.9546015802689</v>
      </c>
      <c r="BM85" s="352">
        <v>7979.6811681444942</v>
      </c>
      <c r="BN85" s="352">
        <v>8408.1256324132955</v>
      </c>
      <c r="BO85" s="352">
        <v>8914.4167273899075</v>
      </c>
      <c r="BP85" s="352">
        <v>9335.5476402429595</v>
      </c>
      <c r="BQ85" s="352">
        <v>9478.5380143196962</v>
      </c>
      <c r="BR85" s="352">
        <v>10140.554493496868</v>
      </c>
      <c r="BS85" s="352">
        <v>10587.381515892446</v>
      </c>
      <c r="BT85" s="352">
        <v>10320.75093823235</v>
      </c>
      <c r="BU85" s="352">
        <v>9923.9274624715799</v>
      </c>
      <c r="BV85" s="352">
        <v>9225.1825256401171</v>
      </c>
      <c r="BW85" s="352">
        <v>8226.3685250451344</v>
      </c>
      <c r="BX85" s="352">
        <v>7541.9421927972107</v>
      </c>
      <c r="BY85" s="352">
        <v>7162.4610041170617</v>
      </c>
      <c r="BZ85" s="352">
        <v>6547.2754661165536</v>
      </c>
      <c r="CA85" s="352">
        <v>6094.6474182131087</v>
      </c>
      <c r="CB85" s="352">
        <v>5206.6377269579762</v>
      </c>
      <c r="CC85" s="352">
        <v>4403.676598963244</v>
      </c>
      <c r="CD85" s="352">
        <v>4383.0235857893131</v>
      </c>
      <c r="CE85" s="352">
        <v>4071.6691872202091</v>
      </c>
      <c r="CF85" s="353">
        <v>3100.7438262121086</v>
      </c>
    </row>
    <row r="86" spans="1:84" ht="15.5" x14ac:dyDescent="0.35">
      <c r="A86" s="406"/>
      <c r="B86" s="410" t="s">
        <v>512</v>
      </c>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408"/>
      <c r="AF86" s="408"/>
      <c r="AG86" s="408"/>
      <c r="AH86" s="408"/>
      <c r="AI86" s="408"/>
      <c r="AJ86" s="408"/>
      <c r="AK86" s="408"/>
      <c r="AL86" s="408"/>
      <c r="AM86" s="408"/>
      <c r="AN86" s="408"/>
      <c r="AO86" s="408"/>
      <c r="AP86" s="408"/>
      <c r="AQ86" s="408"/>
      <c r="AR86" s="408"/>
      <c r="AS86" s="408"/>
      <c r="AT86" s="408"/>
      <c r="AU86" s="408"/>
      <c r="AV86" s="408"/>
      <c r="AW86" s="408"/>
      <c r="AX86" s="408"/>
      <c r="AY86" s="408"/>
      <c r="AZ86" s="408"/>
      <c r="BA86" s="408"/>
      <c r="BB86" s="408"/>
      <c r="BC86" s="408"/>
      <c r="BD86" s="408"/>
      <c r="BE86" s="408"/>
      <c r="BF86" s="380">
        <v>0</v>
      </c>
      <c r="BG86" s="380">
        <v>0</v>
      </c>
      <c r="BH86" s="380">
        <v>0</v>
      </c>
      <c r="BI86" s="380">
        <v>0</v>
      </c>
      <c r="BJ86" s="380">
        <v>0</v>
      </c>
      <c r="BK86" s="380">
        <v>0</v>
      </c>
      <c r="BL86" s="380">
        <v>0</v>
      </c>
      <c r="BM86" s="380">
        <v>0</v>
      </c>
      <c r="BN86" s="380">
        <v>0</v>
      </c>
      <c r="BO86" s="380">
        <v>0</v>
      </c>
      <c r="BP86" s="380">
        <v>0</v>
      </c>
      <c r="BQ86" s="380">
        <v>0</v>
      </c>
      <c r="BR86" s="380">
        <v>0</v>
      </c>
      <c r="BS86" s="380">
        <v>0</v>
      </c>
      <c r="BT86" s="380">
        <v>67.290827985325436</v>
      </c>
      <c r="BU86" s="380">
        <v>296.67548682774816</v>
      </c>
      <c r="BV86" s="380">
        <v>741.06601883268502</v>
      </c>
      <c r="BW86" s="380">
        <v>2011.7718583754131</v>
      </c>
      <c r="BX86" s="380">
        <v>2777.656896577314</v>
      </c>
      <c r="BY86" s="380">
        <v>4400.8297602621278</v>
      </c>
      <c r="BZ86" s="380">
        <v>4668.9385553076345</v>
      </c>
      <c r="CA86" s="380">
        <v>5602.546164622192</v>
      </c>
      <c r="CB86" s="380">
        <v>7104.2890739382938</v>
      </c>
      <c r="CC86" s="380">
        <v>8294.9498500737227</v>
      </c>
      <c r="CD86" s="380">
        <v>9020.527937361132</v>
      </c>
      <c r="CE86" s="380">
        <v>9704.4126639409442</v>
      </c>
      <c r="CF86" s="381">
        <v>10954.037483135169</v>
      </c>
    </row>
    <row r="87" spans="1:84" ht="27" customHeight="1" x14ac:dyDescent="0.35">
      <c r="A87" s="406"/>
      <c r="B87" s="413" t="s">
        <v>513</v>
      </c>
      <c r="C87" s="408"/>
      <c r="D87" s="408"/>
      <c r="E87" s="408"/>
      <c r="F87" s="408"/>
      <c r="G87" s="408"/>
      <c r="H87" s="408"/>
      <c r="I87" s="408"/>
      <c r="J87" s="408"/>
      <c r="K87" s="408"/>
      <c r="L87" s="408"/>
      <c r="M87" s="408"/>
      <c r="N87" s="408"/>
      <c r="O87" s="408"/>
      <c r="P87" s="408"/>
      <c r="Q87" s="408"/>
      <c r="R87" s="408"/>
      <c r="S87" s="408"/>
      <c r="T87" s="408"/>
      <c r="U87" s="408"/>
      <c r="V87" s="408"/>
      <c r="W87" s="408"/>
      <c r="X87" s="408"/>
      <c r="Y87" s="408"/>
      <c r="Z87" s="408"/>
      <c r="AA87" s="408"/>
      <c r="AB87" s="408"/>
      <c r="AC87" s="408"/>
      <c r="AD87" s="408"/>
      <c r="AE87" s="408"/>
      <c r="AF87" s="408"/>
      <c r="AG87" s="408"/>
      <c r="AH87" s="408"/>
      <c r="AI87" s="408"/>
      <c r="AJ87" s="408"/>
      <c r="AK87" s="408"/>
      <c r="AL87" s="408"/>
      <c r="AM87" s="408"/>
      <c r="AN87" s="408"/>
      <c r="AO87" s="408"/>
      <c r="AP87" s="408"/>
      <c r="AQ87" s="408"/>
      <c r="AR87" s="408"/>
      <c r="AS87" s="408"/>
      <c r="AT87" s="408"/>
      <c r="AU87" s="408"/>
      <c r="AV87" s="408"/>
      <c r="AW87" s="408"/>
      <c r="AX87" s="408"/>
      <c r="AY87" s="408"/>
      <c r="AZ87" s="408"/>
      <c r="BA87" s="408"/>
      <c r="BB87" s="408"/>
      <c r="BC87" s="408"/>
      <c r="BD87" s="408"/>
      <c r="BE87" s="408"/>
      <c r="BF87" s="380">
        <v>25622.048184240706</v>
      </c>
      <c r="BG87" s="380">
        <v>25663.888099965705</v>
      </c>
      <c r="BH87" s="380">
        <v>24835.027344628048</v>
      </c>
      <c r="BI87" s="380">
        <v>24452.535600917829</v>
      </c>
      <c r="BJ87" s="380">
        <v>24256.297823218858</v>
      </c>
      <c r="BK87" s="380">
        <v>25040.193917546942</v>
      </c>
      <c r="BL87" s="380">
        <v>24739.21139948467</v>
      </c>
      <c r="BM87" s="380">
        <v>26077.316352257989</v>
      </c>
      <c r="BN87" s="380">
        <v>26329.842733678473</v>
      </c>
      <c r="BO87" s="380">
        <v>26571.304270459965</v>
      </c>
      <c r="BP87" s="380">
        <v>26768.681142881087</v>
      </c>
      <c r="BQ87" s="380">
        <v>26657.798385655806</v>
      </c>
      <c r="BR87" s="380">
        <v>28403.291720943846</v>
      </c>
      <c r="BS87" s="380">
        <v>30426.960007541085</v>
      </c>
      <c r="BT87" s="380">
        <v>30631.465506450528</v>
      </c>
      <c r="BU87" s="380">
        <v>32427.983138425108</v>
      </c>
      <c r="BV87" s="380">
        <v>33015.88167027208</v>
      </c>
      <c r="BW87" s="380">
        <v>33915.324685897431</v>
      </c>
      <c r="BX87" s="380">
        <v>36419.855488852758</v>
      </c>
      <c r="BY87" s="380">
        <v>39748.454620499055</v>
      </c>
      <c r="BZ87" s="380">
        <v>40545.091807795499</v>
      </c>
      <c r="CA87" s="380">
        <v>45198.26905864774</v>
      </c>
      <c r="CB87" s="380">
        <v>51048.425593339183</v>
      </c>
      <c r="CC87" s="380">
        <v>53349.795090533436</v>
      </c>
      <c r="CD87" s="380">
        <v>55286.811457024312</v>
      </c>
      <c r="CE87" s="380">
        <v>57589.945703258214</v>
      </c>
      <c r="CF87" s="381">
        <v>59244.458859728897</v>
      </c>
    </row>
    <row r="88" spans="1:84" ht="27" customHeight="1" x14ac:dyDescent="0.35">
      <c r="A88" s="406"/>
      <c r="B88" s="407" t="s">
        <v>450</v>
      </c>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408"/>
      <c r="AE88" s="408"/>
      <c r="AF88" s="408"/>
      <c r="AG88" s="408"/>
      <c r="AH88" s="408"/>
      <c r="AI88" s="408"/>
      <c r="AJ88" s="408"/>
      <c r="AK88" s="408"/>
      <c r="AL88" s="408"/>
      <c r="AM88" s="408"/>
      <c r="AN88" s="408"/>
      <c r="AO88" s="408"/>
      <c r="AP88" s="408"/>
      <c r="AQ88" s="408"/>
      <c r="AR88" s="408"/>
      <c r="AS88" s="408"/>
      <c r="AT88" s="408"/>
      <c r="AU88" s="408"/>
      <c r="AV88" s="408"/>
      <c r="AW88" s="408"/>
      <c r="AX88" s="408"/>
      <c r="AY88" s="408"/>
      <c r="AZ88" s="408"/>
      <c r="BA88" s="408"/>
      <c r="BB88" s="408"/>
      <c r="BC88" s="408"/>
      <c r="BD88" s="408"/>
      <c r="BE88" s="408"/>
      <c r="BF88" s="377">
        <v>9142.2649259517439</v>
      </c>
      <c r="BG88" s="377">
        <v>9545.8976135003613</v>
      </c>
      <c r="BH88" s="377">
        <v>9855.114487888628</v>
      </c>
      <c r="BI88" s="377">
        <v>10265.521745979344</v>
      </c>
      <c r="BJ88" s="377">
        <v>10671.380648384604</v>
      </c>
      <c r="BK88" s="377">
        <v>11366.185368405948</v>
      </c>
      <c r="BL88" s="377">
        <v>11801.059916316492</v>
      </c>
      <c r="BM88" s="377">
        <v>12650.946102167238</v>
      </c>
      <c r="BN88" s="377">
        <v>12829.247257228302</v>
      </c>
      <c r="BO88" s="377">
        <v>12955.620753357967</v>
      </c>
      <c r="BP88" s="377">
        <v>13248.103284554154</v>
      </c>
      <c r="BQ88" s="377">
        <v>13056.5029880447</v>
      </c>
      <c r="BR88" s="377">
        <v>13434.671416341311</v>
      </c>
      <c r="BS88" s="377">
        <v>13139.326355122823</v>
      </c>
      <c r="BT88" s="377">
        <v>12792.814622832935</v>
      </c>
      <c r="BU88" s="377">
        <v>12459.511338791568</v>
      </c>
      <c r="BV88" s="377">
        <v>12226.390332674908</v>
      </c>
      <c r="BW88" s="377">
        <v>12594.492654568327</v>
      </c>
      <c r="BX88" s="377">
        <v>11951.013433886752</v>
      </c>
      <c r="BY88" s="377">
        <v>12123.871378677413</v>
      </c>
      <c r="BZ88" s="377">
        <v>12097.743495459747</v>
      </c>
      <c r="CA88" s="377">
        <v>13184.702962753692</v>
      </c>
      <c r="CB88" s="377">
        <v>14672.297311324017</v>
      </c>
      <c r="CC88" s="377">
        <v>15169.356494292282</v>
      </c>
      <c r="CD88" s="377">
        <v>15394.990564792712</v>
      </c>
      <c r="CE88" s="377">
        <v>15232.58498913447</v>
      </c>
      <c r="CF88" s="378">
        <v>15656.099688163427</v>
      </c>
    </row>
    <row r="89" spans="1:84" ht="27" customHeight="1" x14ac:dyDescent="0.35">
      <c r="A89" s="406"/>
      <c r="B89" s="362" t="s">
        <v>471</v>
      </c>
      <c r="C89" s="408"/>
      <c r="D89" s="408"/>
      <c r="E89" s="408"/>
      <c r="F89" s="408"/>
      <c r="G89" s="408"/>
      <c r="H89" s="408"/>
      <c r="I89" s="408"/>
      <c r="J89" s="408"/>
      <c r="K89" s="408"/>
      <c r="L89" s="408"/>
      <c r="M89" s="408"/>
      <c r="N89" s="408"/>
      <c r="O89" s="408"/>
      <c r="P89" s="408"/>
      <c r="Q89" s="408"/>
      <c r="R89" s="408"/>
      <c r="S89" s="408"/>
      <c r="T89" s="408"/>
      <c r="U89" s="408"/>
      <c r="V89" s="408"/>
      <c r="W89" s="408"/>
      <c r="X89" s="408"/>
      <c r="Y89" s="408"/>
      <c r="Z89" s="408"/>
      <c r="AA89" s="408"/>
      <c r="AB89" s="408"/>
      <c r="AC89" s="408"/>
      <c r="AD89" s="408"/>
      <c r="AE89" s="408"/>
      <c r="AF89" s="408"/>
      <c r="AG89" s="408"/>
      <c r="AH89" s="408"/>
      <c r="AI89" s="408"/>
      <c r="AJ89" s="408"/>
      <c r="AK89" s="408"/>
      <c r="AL89" s="408"/>
      <c r="AM89" s="408"/>
      <c r="AN89" s="408"/>
      <c r="AO89" s="408"/>
      <c r="AP89" s="408"/>
      <c r="AQ89" s="408"/>
      <c r="AR89" s="408"/>
      <c r="AS89" s="408"/>
      <c r="AT89" s="408"/>
      <c r="AU89" s="408"/>
      <c r="AV89" s="408"/>
      <c r="AW89" s="408"/>
      <c r="AX89" s="408"/>
      <c r="AY89" s="408"/>
      <c r="AZ89" s="408"/>
      <c r="BA89" s="408"/>
      <c r="BB89" s="408"/>
      <c r="BC89" s="408"/>
      <c r="BD89" s="408"/>
      <c r="BE89" s="408"/>
      <c r="BF89" s="384">
        <v>8287.4711747567908</v>
      </c>
      <c r="BG89" s="384">
        <v>8734.1941567904432</v>
      </c>
      <c r="BH89" s="384">
        <v>9098.7011721520284</v>
      </c>
      <c r="BI89" s="384">
        <v>9522.0578859674661</v>
      </c>
      <c r="BJ89" s="384">
        <v>9916.6463213120387</v>
      </c>
      <c r="BK89" s="384">
        <v>10490.42511025625</v>
      </c>
      <c r="BL89" s="384">
        <v>10850.464448485105</v>
      </c>
      <c r="BM89" s="384">
        <v>11664.392784742551</v>
      </c>
      <c r="BN89" s="384">
        <v>11877.152142611209</v>
      </c>
      <c r="BO89" s="384">
        <v>12013.507496216711</v>
      </c>
      <c r="BP89" s="384">
        <v>12298.579306267078</v>
      </c>
      <c r="BQ89" s="384">
        <v>12124.545875126951</v>
      </c>
      <c r="BR89" s="384">
        <v>12470.385145607432</v>
      </c>
      <c r="BS89" s="384">
        <v>12181.215333530547</v>
      </c>
      <c r="BT89" s="384">
        <v>11919.82469021629</v>
      </c>
      <c r="BU89" s="384">
        <v>11616.653307608916</v>
      </c>
      <c r="BV89" s="384">
        <v>11417.755689728459</v>
      </c>
      <c r="BW89" s="384">
        <v>11818.664716935646</v>
      </c>
      <c r="BX89" s="384">
        <v>11256.041928530649</v>
      </c>
      <c r="BY89" s="384">
        <v>11432.523689906418</v>
      </c>
      <c r="BZ89" s="384">
        <v>11451.801455034156</v>
      </c>
      <c r="CA89" s="384">
        <v>12549.87186970123</v>
      </c>
      <c r="CB89" s="384">
        <v>14014.294509665138</v>
      </c>
      <c r="CC89" s="384">
        <v>14527.24271530373</v>
      </c>
      <c r="CD89" s="384">
        <v>14780.364692186155</v>
      </c>
      <c r="CE89" s="384">
        <v>14652.285842827814</v>
      </c>
      <c r="CF89" s="385">
        <v>15101.022029484788</v>
      </c>
    </row>
    <row r="90" spans="1:84" ht="15.5" x14ac:dyDescent="0.35">
      <c r="A90" s="406"/>
      <c r="B90" s="410" t="s">
        <v>262</v>
      </c>
      <c r="C90" s="408"/>
      <c r="D90" s="408"/>
      <c r="E90" s="408"/>
      <c r="F90" s="408"/>
      <c r="G90" s="408"/>
      <c r="H90" s="408"/>
      <c r="I90" s="408"/>
      <c r="J90" s="408"/>
      <c r="K90" s="408"/>
      <c r="L90" s="408"/>
      <c r="M90" s="408"/>
      <c r="N90" s="408"/>
      <c r="O90" s="408"/>
      <c r="P90" s="408"/>
      <c r="Q90" s="408"/>
      <c r="R90" s="408"/>
      <c r="S90" s="408"/>
      <c r="T90" s="408"/>
      <c r="U90" s="408"/>
      <c r="V90" s="408"/>
      <c r="W90" s="408"/>
      <c r="X90" s="408"/>
      <c r="Y90" s="408"/>
      <c r="Z90" s="408"/>
      <c r="AA90" s="408"/>
      <c r="AB90" s="408"/>
      <c r="AC90" s="408"/>
      <c r="AD90" s="408"/>
      <c r="AE90" s="408"/>
      <c r="AF90" s="408"/>
      <c r="AG90" s="408"/>
      <c r="AH90" s="408"/>
      <c r="AI90" s="408"/>
      <c r="AJ90" s="408"/>
      <c r="AK90" s="408"/>
      <c r="AL90" s="408"/>
      <c r="AM90" s="408"/>
      <c r="AN90" s="408"/>
      <c r="AO90" s="408"/>
      <c r="AP90" s="408"/>
      <c r="AQ90" s="408"/>
      <c r="AR90" s="408"/>
      <c r="AS90" s="408"/>
      <c r="AT90" s="408"/>
      <c r="AU90" s="408"/>
      <c r="AV90" s="408"/>
      <c r="AW90" s="408"/>
      <c r="AX90" s="408"/>
      <c r="AY90" s="408"/>
      <c r="AZ90" s="408"/>
      <c r="BA90" s="408"/>
      <c r="BB90" s="408"/>
      <c r="BC90" s="408"/>
      <c r="BD90" s="408"/>
      <c r="BE90" s="408"/>
      <c r="BF90" s="380">
        <v>5003.0447846895022</v>
      </c>
      <c r="BG90" s="380">
        <v>5203.5772307778252</v>
      </c>
      <c r="BH90" s="380">
        <v>5369.3154746253995</v>
      </c>
      <c r="BI90" s="380">
        <v>5587.8757407274325</v>
      </c>
      <c r="BJ90" s="380">
        <v>5762.634088724124</v>
      </c>
      <c r="BK90" s="380">
        <v>6034.022135794391</v>
      </c>
      <c r="BL90" s="380">
        <v>6211.4551605602173</v>
      </c>
      <c r="BM90" s="380">
        <v>6614.358464507708</v>
      </c>
      <c r="BN90" s="380">
        <v>6654.3097326585339</v>
      </c>
      <c r="BO90" s="380">
        <v>6691.8444628140878</v>
      </c>
      <c r="BP90" s="380">
        <v>6744.5803839066029</v>
      </c>
      <c r="BQ90" s="380">
        <v>6475.7527699310322</v>
      </c>
      <c r="BR90" s="380">
        <v>6473.6553548024885</v>
      </c>
      <c r="BS90" s="380">
        <v>6512.3381115831962</v>
      </c>
      <c r="BT90" s="380">
        <v>6359.7041449047283</v>
      </c>
      <c r="BU90" s="380">
        <v>6313.4958336883865</v>
      </c>
      <c r="BV90" s="380">
        <v>6346.0418270640439</v>
      </c>
      <c r="BW90" s="380">
        <v>6452.738764171223</v>
      </c>
      <c r="BX90" s="380">
        <v>6069.6734162134589</v>
      </c>
      <c r="BY90" s="380">
        <v>6085.0038017856523</v>
      </c>
      <c r="BZ90" s="380">
        <v>6087.5370226562181</v>
      </c>
      <c r="CA90" s="380">
        <v>6755.5519978217317</v>
      </c>
      <c r="CB90" s="380">
        <v>7660.9003532108645</v>
      </c>
      <c r="CC90" s="380">
        <v>7912.1206096553824</v>
      </c>
      <c r="CD90" s="380">
        <v>7947.0365653171639</v>
      </c>
      <c r="CE90" s="380">
        <v>7992.0297258785276</v>
      </c>
      <c r="CF90" s="381">
        <v>8173.6358924083961</v>
      </c>
    </row>
    <row r="91" spans="1:84" ht="15.5" x14ac:dyDescent="0.35">
      <c r="A91" s="406"/>
      <c r="B91" s="410" t="s">
        <v>272</v>
      </c>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408"/>
      <c r="AF91" s="408"/>
      <c r="AG91" s="408"/>
      <c r="AH91" s="408"/>
      <c r="AI91" s="408"/>
      <c r="AJ91" s="408"/>
      <c r="AK91" s="408"/>
      <c r="AL91" s="408"/>
      <c r="AM91" s="408"/>
      <c r="AN91" s="408"/>
      <c r="AO91" s="408"/>
      <c r="AP91" s="408"/>
      <c r="AQ91" s="408"/>
      <c r="AR91" s="408"/>
      <c r="AS91" s="408"/>
      <c r="AT91" s="408"/>
      <c r="AU91" s="408"/>
      <c r="AV91" s="408"/>
      <c r="AW91" s="408"/>
      <c r="AX91" s="408"/>
      <c r="AY91" s="408"/>
      <c r="AZ91" s="408"/>
      <c r="BA91" s="408"/>
      <c r="BB91" s="408"/>
      <c r="BC91" s="408"/>
      <c r="BD91" s="408"/>
      <c r="BE91" s="408"/>
      <c r="BF91" s="380">
        <v>3284.42639006729</v>
      </c>
      <c r="BG91" s="380">
        <v>3530.6169260126189</v>
      </c>
      <c r="BH91" s="380">
        <v>3729.3856975266285</v>
      </c>
      <c r="BI91" s="380">
        <v>3934.1821452400327</v>
      </c>
      <c r="BJ91" s="380">
        <v>4154.0122325879138</v>
      </c>
      <c r="BK91" s="380">
        <v>4456.4029744618583</v>
      </c>
      <c r="BL91" s="380">
        <v>4639.0092879248878</v>
      </c>
      <c r="BM91" s="380">
        <v>5050.0343202348431</v>
      </c>
      <c r="BN91" s="380">
        <v>5222.8424099526756</v>
      </c>
      <c r="BO91" s="380">
        <v>5321.6630334026231</v>
      </c>
      <c r="BP91" s="380">
        <v>5553.9989223604762</v>
      </c>
      <c r="BQ91" s="380">
        <v>5631.6357860917315</v>
      </c>
      <c r="BR91" s="380">
        <v>5845.9069045675424</v>
      </c>
      <c r="BS91" s="380">
        <v>5523.1823429173364</v>
      </c>
      <c r="BT91" s="380">
        <v>5072.765620781217</v>
      </c>
      <c r="BU91" s="380">
        <v>4285.2035081408803</v>
      </c>
      <c r="BV91" s="380">
        <v>3844.2060276896932</v>
      </c>
      <c r="BW91" s="380">
        <v>3527.309928650709</v>
      </c>
      <c r="BX91" s="380">
        <v>3062.1028060963158</v>
      </c>
      <c r="BY91" s="380">
        <v>2806.0445296513499</v>
      </c>
      <c r="BZ91" s="380">
        <v>2510.7773730669292</v>
      </c>
      <c r="CA91" s="380">
        <v>2417.8589172214324</v>
      </c>
      <c r="CB91" s="380">
        <v>2331.0710789189175</v>
      </c>
      <c r="CC91" s="380">
        <v>2112.1369990318149</v>
      </c>
      <c r="CD91" s="380">
        <v>1897.9123398739634</v>
      </c>
      <c r="CE91" s="380">
        <v>1696.4966587071744</v>
      </c>
      <c r="CF91" s="381">
        <v>1443.5162779813334</v>
      </c>
    </row>
    <row r="92" spans="1:84" ht="15.5" x14ac:dyDescent="0.35">
      <c r="A92" s="406"/>
      <c r="B92" s="331" t="s">
        <v>296</v>
      </c>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408"/>
      <c r="AE92" s="408"/>
      <c r="AF92" s="408"/>
      <c r="AG92" s="408"/>
      <c r="AH92" s="408"/>
      <c r="AI92" s="408"/>
      <c r="AJ92" s="408"/>
      <c r="AK92" s="408"/>
      <c r="AL92" s="408"/>
      <c r="AM92" s="408"/>
      <c r="AN92" s="408"/>
      <c r="AO92" s="408"/>
      <c r="AP92" s="408"/>
      <c r="AQ92" s="408"/>
      <c r="AR92" s="408"/>
      <c r="AS92" s="408"/>
      <c r="AT92" s="408"/>
      <c r="AU92" s="408"/>
      <c r="AV92" s="408"/>
      <c r="AW92" s="408"/>
      <c r="AX92" s="408"/>
      <c r="AY92" s="408"/>
      <c r="AZ92" s="408"/>
      <c r="BA92" s="408"/>
      <c r="BB92" s="408"/>
      <c r="BC92" s="408"/>
      <c r="BD92" s="408"/>
      <c r="BE92" s="408"/>
      <c r="BF92" s="380">
        <v>0</v>
      </c>
      <c r="BG92" s="380">
        <v>0</v>
      </c>
      <c r="BH92" s="380">
        <v>0</v>
      </c>
      <c r="BI92" s="380">
        <v>0</v>
      </c>
      <c r="BJ92" s="380">
        <v>0</v>
      </c>
      <c r="BK92" s="380">
        <v>0</v>
      </c>
      <c r="BL92" s="380">
        <v>0</v>
      </c>
      <c r="BM92" s="380">
        <v>0</v>
      </c>
      <c r="BN92" s="380">
        <v>0</v>
      </c>
      <c r="BO92" s="380">
        <v>0</v>
      </c>
      <c r="BP92" s="380">
        <v>0</v>
      </c>
      <c r="BQ92" s="380">
        <v>0</v>
      </c>
      <c r="BR92" s="380">
        <v>0</v>
      </c>
      <c r="BS92" s="380">
        <v>0</v>
      </c>
      <c r="BT92" s="380">
        <v>0</v>
      </c>
      <c r="BU92" s="380">
        <v>0</v>
      </c>
      <c r="BV92" s="380">
        <v>0</v>
      </c>
      <c r="BW92" s="380">
        <v>0</v>
      </c>
      <c r="BX92" s="380">
        <v>0</v>
      </c>
      <c r="BY92" s="380">
        <v>0</v>
      </c>
      <c r="BZ92" s="380">
        <v>0</v>
      </c>
      <c r="CA92" s="380">
        <v>0</v>
      </c>
      <c r="CB92" s="380">
        <v>0</v>
      </c>
      <c r="CC92" s="380">
        <v>0</v>
      </c>
      <c r="CD92" s="380">
        <v>0</v>
      </c>
      <c r="CE92" s="380">
        <v>0</v>
      </c>
      <c r="CF92" s="381">
        <v>0</v>
      </c>
    </row>
    <row r="93" spans="1:84" ht="15.5" x14ac:dyDescent="0.35">
      <c r="A93" s="414"/>
      <c r="B93" s="410" t="s">
        <v>303</v>
      </c>
      <c r="C93" s="415"/>
      <c r="D93" s="415"/>
      <c r="E93" s="415"/>
      <c r="F93" s="415"/>
      <c r="G93" s="415"/>
      <c r="H93" s="415"/>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c r="AJ93" s="415"/>
      <c r="AK93" s="415"/>
      <c r="AL93" s="415"/>
      <c r="AM93" s="415"/>
      <c r="AN93" s="415"/>
      <c r="AO93" s="415"/>
      <c r="AP93" s="415"/>
      <c r="AQ93" s="415"/>
      <c r="AR93" s="415"/>
      <c r="AS93" s="415"/>
      <c r="AT93" s="415"/>
      <c r="AU93" s="415"/>
      <c r="AV93" s="415"/>
      <c r="AW93" s="415"/>
      <c r="AX93" s="415"/>
      <c r="AY93" s="415"/>
      <c r="AZ93" s="415"/>
      <c r="BA93" s="415"/>
      <c r="BB93" s="415"/>
      <c r="BC93" s="415"/>
      <c r="BD93" s="415"/>
      <c r="BE93" s="415"/>
      <c r="BF93" s="388" t="s">
        <v>567</v>
      </c>
      <c r="BG93" s="388" t="s">
        <v>567</v>
      </c>
      <c r="BH93" s="388" t="s">
        <v>567</v>
      </c>
      <c r="BI93" s="388" t="s">
        <v>567</v>
      </c>
      <c r="BJ93" s="388" t="s">
        <v>567</v>
      </c>
      <c r="BK93" s="388" t="s">
        <v>567</v>
      </c>
      <c r="BL93" s="388" t="s">
        <v>567</v>
      </c>
      <c r="BM93" s="388" t="s">
        <v>567</v>
      </c>
      <c r="BN93" s="388" t="s">
        <v>567</v>
      </c>
      <c r="BO93" s="388" t="s">
        <v>567</v>
      </c>
      <c r="BP93" s="388" t="s">
        <v>567</v>
      </c>
      <c r="BQ93" s="388">
        <v>17.157319104188684</v>
      </c>
      <c r="BR93" s="388">
        <v>150.82288623740106</v>
      </c>
      <c r="BS93" s="388">
        <v>145.69487903001459</v>
      </c>
      <c r="BT93" s="388">
        <v>487.35492453034504</v>
      </c>
      <c r="BU93" s="388">
        <v>1017.9539657796496</v>
      </c>
      <c r="BV93" s="388">
        <v>1227.5078349747237</v>
      </c>
      <c r="BW93" s="388">
        <v>1838.6160241137147</v>
      </c>
      <c r="BX93" s="388">
        <v>2124.2657062208737</v>
      </c>
      <c r="BY93" s="388">
        <v>2541.4753584694167</v>
      </c>
      <c r="BZ93" s="388">
        <v>2853.4870593110081</v>
      </c>
      <c r="CA93" s="388">
        <v>3376.4609546580655</v>
      </c>
      <c r="CB93" s="388">
        <v>4022.3230775353563</v>
      </c>
      <c r="CC93" s="388">
        <v>4502.985106616532</v>
      </c>
      <c r="CD93" s="388">
        <v>4935.4157869950286</v>
      </c>
      <c r="CE93" s="388">
        <v>4963.7594582421125</v>
      </c>
      <c r="CF93" s="389">
        <v>5483.8698590950598</v>
      </c>
    </row>
    <row r="94" spans="1:84" ht="27" customHeight="1" x14ac:dyDescent="0.35">
      <c r="A94" s="406"/>
      <c r="B94" s="362" t="s">
        <v>472</v>
      </c>
      <c r="C94" s="408"/>
      <c r="D94" s="408"/>
      <c r="E94" s="408"/>
      <c r="F94" s="408"/>
      <c r="G94" s="408"/>
      <c r="H94" s="408"/>
      <c r="I94" s="408"/>
      <c r="J94" s="408"/>
      <c r="K94" s="408"/>
      <c r="L94" s="408"/>
      <c r="M94" s="408"/>
      <c r="N94" s="408"/>
      <c r="O94" s="408"/>
      <c r="P94" s="408"/>
      <c r="Q94" s="408"/>
      <c r="R94" s="408"/>
      <c r="S94" s="408"/>
      <c r="T94" s="408"/>
      <c r="U94" s="408"/>
      <c r="V94" s="408"/>
      <c r="W94" s="408"/>
      <c r="X94" s="408"/>
      <c r="Y94" s="408"/>
      <c r="Z94" s="408"/>
      <c r="AA94" s="408"/>
      <c r="AB94" s="408"/>
      <c r="AC94" s="408"/>
      <c r="AD94" s="408"/>
      <c r="AE94" s="408"/>
      <c r="AF94" s="408"/>
      <c r="AG94" s="408"/>
      <c r="AH94" s="408"/>
      <c r="AI94" s="408"/>
      <c r="AJ94" s="408"/>
      <c r="AK94" s="408"/>
      <c r="AL94" s="408"/>
      <c r="AM94" s="408"/>
      <c r="AN94" s="408"/>
      <c r="AO94" s="408"/>
      <c r="AP94" s="408"/>
      <c r="AQ94" s="408"/>
      <c r="AR94" s="408"/>
      <c r="AS94" s="408"/>
      <c r="AT94" s="408"/>
      <c r="AU94" s="408"/>
      <c r="AV94" s="408"/>
      <c r="AW94" s="408"/>
      <c r="AX94" s="408"/>
      <c r="AY94" s="408"/>
      <c r="AZ94" s="408"/>
      <c r="BA94" s="408"/>
      <c r="BB94" s="408"/>
      <c r="BC94" s="408"/>
      <c r="BD94" s="408"/>
      <c r="BE94" s="408"/>
      <c r="BF94" s="384">
        <v>246.1585238674856</v>
      </c>
      <c r="BG94" s="384">
        <v>251.94103715060521</v>
      </c>
      <c r="BH94" s="384">
        <v>178.82788705333178</v>
      </c>
      <c r="BI94" s="384">
        <v>179.56015575203381</v>
      </c>
      <c r="BJ94" s="384">
        <v>184.74127082263129</v>
      </c>
      <c r="BK94" s="384">
        <v>268.37604845958572</v>
      </c>
      <c r="BL94" s="384">
        <v>226.69305872722521</v>
      </c>
      <c r="BM94" s="384">
        <v>233.53320026867721</v>
      </c>
      <c r="BN94" s="384">
        <v>212.95580020359111</v>
      </c>
      <c r="BO94" s="384">
        <v>208.77737374380857</v>
      </c>
      <c r="BP94" s="384">
        <v>193.19414716612374</v>
      </c>
      <c r="BQ94" s="384">
        <v>171.97923551228581</v>
      </c>
      <c r="BR94" s="384">
        <v>162.60327191218829</v>
      </c>
      <c r="BS94" s="384">
        <v>149.72692057158247</v>
      </c>
      <c r="BT94" s="384">
        <v>137.77422761566064</v>
      </c>
      <c r="BU94" s="384">
        <v>118.59207724941764</v>
      </c>
      <c r="BV94" s="384">
        <v>106.32341086086679</v>
      </c>
      <c r="BW94" s="384">
        <v>96.206129598895771</v>
      </c>
      <c r="BX94" s="384">
        <v>81.753677053369984</v>
      </c>
      <c r="BY94" s="384">
        <v>71.384079609877119</v>
      </c>
      <c r="BZ94" s="384">
        <v>62.59121457034361</v>
      </c>
      <c r="CA94" s="384">
        <v>56.383244796782407</v>
      </c>
      <c r="CB94" s="384">
        <v>52.739806360721452</v>
      </c>
      <c r="CC94" s="384">
        <v>46.052775437574205</v>
      </c>
      <c r="CD94" s="384">
        <v>39.009080329029125</v>
      </c>
      <c r="CE94" s="384">
        <v>31.97829698607563</v>
      </c>
      <c r="CF94" s="385">
        <v>24.882143285123526</v>
      </c>
    </row>
    <row r="95" spans="1:84" ht="15.5" x14ac:dyDescent="0.35">
      <c r="A95" s="414"/>
      <c r="B95" s="331" t="s">
        <v>289</v>
      </c>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408"/>
      <c r="AE95" s="408"/>
      <c r="AF95" s="408"/>
      <c r="AG95" s="408"/>
      <c r="AH95" s="408"/>
      <c r="AI95" s="408"/>
      <c r="AJ95" s="408"/>
      <c r="AK95" s="408"/>
      <c r="AL95" s="408"/>
      <c r="AM95" s="408"/>
      <c r="AN95" s="408"/>
      <c r="AO95" s="408"/>
      <c r="AP95" s="408"/>
      <c r="AQ95" s="408"/>
      <c r="AR95" s="408"/>
      <c r="AS95" s="408"/>
      <c r="AT95" s="408"/>
      <c r="AU95" s="408"/>
      <c r="AV95" s="408"/>
      <c r="AW95" s="408"/>
      <c r="AX95" s="408"/>
      <c r="AY95" s="408"/>
      <c r="AZ95" s="408"/>
      <c r="BA95" s="408"/>
      <c r="BB95" s="408"/>
      <c r="BC95" s="408"/>
      <c r="BD95" s="408"/>
      <c r="BE95" s="408"/>
      <c r="BF95" s="384">
        <v>0</v>
      </c>
      <c r="BG95" s="384">
        <v>0</v>
      </c>
      <c r="BH95" s="384">
        <v>0</v>
      </c>
      <c r="BI95" s="384">
        <v>0</v>
      </c>
      <c r="BJ95" s="384">
        <v>0</v>
      </c>
      <c r="BK95" s="384">
        <v>0</v>
      </c>
      <c r="BL95" s="384">
        <v>0</v>
      </c>
      <c r="BM95" s="384">
        <v>0</v>
      </c>
      <c r="BN95" s="384">
        <v>0</v>
      </c>
      <c r="BO95" s="384">
        <v>0</v>
      </c>
      <c r="BP95" s="384">
        <v>0</v>
      </c>
      <c r="BQ95" s="384">
        <v>0</v>
      </c>
      <c r="BR95" s="384">
        <v>0</v>
      </c>
      <c r="BS95" s="384">
        <v>0</v>
      </c>
      <c r="BT95" s="384">
        <v>0</v>
      </c>
      <c r="BU95" s="384">
        <v>0</v>
      </c>
      <c r="BV95" s="384">
        <v>0</v>
      </c>
      <c r="BW95" s="384">
        <v>0</v>
      </c>
      <c r="BX95" s="384">
        <v>0</v>
      </c>
      <c r="BY95" s="384">
        <v>0</v>
      </c>
      <c r="BZ95" s="384">
        <v>0</v>
      </c>
      <c r="CA95" s="384">
        <v>0</v>
      </c>
      <c r="CB95" s="384">
        <v>0</v>
      </c>
      <c r="CC95" s="384">
        <v>0</v>
      </c>
      <c r="CD95" s="384">
        <v>0</v>
      </c>
      <c r="CE95" s="384">
        <v>0</v>
      </c>
      <c r="CF95" s="385">
        <v>0</v>
      </c>
    </row>
    <row r="96" spans="1:84" ht="15.5" x14ac:dyDescent="0.35">
      <c r="A96" s="414"/>
      <c r="B96" s="410" t="s">
        <v>307</v>
      </c>
      <c r="C96" s="408"/>
      <c r="D96" s="408"/>
      <c r="E96" s="408"/>
      <c r="F96" s="408"/>
      <c r="G96" s="408"/>
      <c r="H96" s="408"/>
      <c r="I96" s="408"/>
      <c r="J96" s="408"/>
      <c r="K96" s="408"/>
      <c r="L96" s="408"/>
      <c r="M96" s="408"/>
      <c r="N96" s="408"/>
      <c r="O96" s="408"/>
      <c r="P96" s="408"/>
      <c r="Q96" s="408"/>
      <c r="R96" s="408"/>
      <c r="S96" s="408"/>
      <c r="T96" s="408"/>
      <c r="U96" s="408"/>
      <c r="V96" s="408"/>
      <c r="W96" s="408"/>
      <c r="X96" s="408"/>
      <c r="Y96" s="408"/>
      <c r="Z96" s="408"/>
      <c r="AA96" s="408"/>
      <c r="AB96" s="408"/>
      <c r="AC96" s="408"/>
      <c r="AD96" s="408"/>
      <c r="AE96" s="408"/>
      <c r="AF96" s="408"/>
      <c r="AG96" s="408"/>
      <c r="AH96" s="408"/>
      <c r="AI96" s="408"/>
      <c r="AJ96" s="408"/>
      <c r="AK96" s="408"/>
      <c r="AL96" s="408"/>
      <c r="AM96" s="408"/>
      <c r="AN96" s="408"/>
      <c r="AO96" s="408"/>
      <c r="AP96" s="408"/>
      <c r="AQ96" s="408"/>
      <c r="AR96" s="408"/>
      <c r="AS96" s="408"/>
      <c r="AT96" s="408"/>
      <c r="AU96" s="408"/>
      <c r="AV96" s="408"/>
      <c r="AW96" s="408"/>
      <c r="AX96" s="408"/>
      <c r="AY96" s="408"/>
      <c r="AZ96" s="408"/>
      <c r="BA96" s="408"/>
      <c r="BB96" s="408"/>
      <c r="BC96" s="408"/>
      <c r="BD96" s="408"/>
      <c r="BE96" s="408"/>
      <c r="BF96" s="384">
        <v>246.1585238674856</v>
      </c>
      <c r="BG96" s="384">
        <v>251.94103715060521</v>
      </c>
      <c r="BH96" s="384">
        <v>178.82788705333178</v>
      </c>
      <c r="BI96" s="384">
        <v>179.56015575203381</v>
      </c>
      <c r="BJ96" s="384">
        <v>184.74127082263129</v>
      </c>
      <c r="BK96" s="384">
        <v>268.37604845958572</v>
      </c>
      <c r="BL96" s="384">
        <v>226.69305872722521</v>
      </c>
      <c r="BM96" s="384">
        <v>233.53320026867721</v>
      </c>
      <c r="BN96" s="384">
        <v>212.95580020359111</v>
      </c>
      <c r="BO96" s="384">
        <v>208.77737374380857</v>
      </c>
      <c r="BP96" s="384">
        <v>193.19414716612374</v>
      </c>
      <c r="BQ96" s="384">
        <v>171.97923551228581</v>
      </c>
      <c r="BR96" s="384">
        <v>162.60327191218829</v>
      </c>
      <c r="BS96" s="384">
        <v>149.72692057158247</v>
      </c>
      <c r="BT96" s="384">
        <v>137.77422761566064</v>
      </c>
      <c r="BU96" s="384">
        <v>118.59207724941764</v>
      </c>
      <c r="BV96" s="384">
        <v>106.32341086086679</v>
      </c>
      <c r="BW96" s="384">
        <v>96.206129598895771</v>
      </c>
      <c r="BX96" s="384">
        <v>81.753677053369984</v>
      </c>
      <c r="BY96" s="384">
        <v>71.384079609877119</v>
      </c>
      <c r="BZ96" s="384">
        <v>62.59121457034361</v>
      </c>
      <c r="CA96" s="384">
        <v>56.383244796782407</v>
      </c>
      <c r="CB96" s="384">
        <v>52.739806360721452</v>
      </c>
      <c r="CC96" s="384">
        <v>46.052775437574205</v>
      </c>
      <c r="CD96" s="384">
        <v>39.009080329029125</v>
      </c>
      <c r="CE96" s="384">
        <v>31.97829698607563</v>
      </c>
      <c r="CF96" s="385">
        <v>24.882143285123526</v>
      </c>
    </row>
    <row r="97" spans="1:84" ht="15.5" x14ac:dyDescent="0.35">
      <c r="A97" s="414"/>
      <c r="B97" s="331" t="s">
        <v>308</v>
      </c>
      <c r="C97" s="408"/>
      <c r="D97" s="408"/>
      <c r="E97" s="408"/>
      <c r="F97" s="408"/>
      <c r="G97" s="408"/>
      <c r="H97" s="408"/>
      <c r="I97" s="408"/>
      <c r="J97" s="408"/>
      <c r="K97" s="408"/>
      <c r="L97" s="408"/>
      <c r="M97" s="408"/>
      <c r="N97" s="408"/>
      <c r="O97" s="408"/>
      <c r="P97" s="408"/>
      <c r="Q97" s="408"/>
      <c r="R97" s="408"/>
      <c r="S97" s="408"/>
      <c r="T97" s="408"/>
      <c r="U97" s="408"/>
      <c r="V97" s="408"/>
      <c r="W97" s="408"/>
      <c r="X97" s="408"/>
      <c r="Y97" s="408"/>
      <c r="Z97" s="408"/>
      <c r="AA97" s="408"/>
      <c r="AB97" s="408"/>
      <c r="AC97" s="408"/>
      <c r="AD97" s="408"/>
      <c r="AE97" s="408"/>
      <c r="AF97" s="408"/>
      <c r="AG97" s="408"/>
      <c r="AH97" s="408"/>
      <c r="AI97" s="408"/>
      <c r="AJ97" s="408"/>
      <c r="AK97" s="408"/>
      <c r="AL97" s="408"/>
      <c r="AM97" s="408"/>
      <c r="AN97" s="408"/>
      <c r="AO97" s="408"/>
      <c r="AP97" s="408"/>
      <c r="AQ97" s="408"/>
      <c r="AR97" s="408"/>
      <c r="AS97" s="408"/>
      <c r="AT97" s="408"/>
      <c r="AU97" s="408"/>
      <c r="AV97" s="408"/>
      <c r="AW97" s="408"/>
      <c r="AX97" s="408"/>
      <c r="AY97" s="408"/>
      <c r="AZ97" s="408"/>
      <c r="BA97" s="408"/>
      <c r="BB97" s="408"/>
      <c r="BC97" s="408"/>
      <c r="BD97" s="408"/>
      <c r="BE97" s="408"/>
      <c r="BF97" s="384">
        <v>0</v>
      </c>
      <c r="BG97" s="384">
        <v>0</v>
      </c>
      <c r="BH97" s="384">
        <v>0</v>
      </c>
      <c r="BI97" s="384">
        <v>0</v>
      </c>
      <c r="BJ97" s="384">
        <v>0</v>
      </c>
      <c r="BK97" s="384">
        <v>0</v>
      </c>
      <c r="BL97" s="384">
        <v>0</v>
      </c>
      <c r="BM97" s="384">
        <v>0</v>
      </c>
      <c r="BN97" s="384">
        <v>0</v>
      </c>
      <c r="BO97" s="384">
        <v>0</v>
      </c>
      <c r="BP97" s="384">
        <v>0</v>
      </c>
      <c r="BQ97" s="384">
        <v>0</v>
      </c>
      <c r="BR97" s="384">
        <v>0</v>
      </c>
      <c r="BS97" s="384">
        <v>0</v>
      </c>
      <c r="BT97" s="384">
        <v>0</v>
      </c>
      <c r="BU97" s="384">
        <v>0</v>
      </c>
      <c r="BV97" s="384">
        <v>0</v>
      </c>
      <c r="BW97" s="384">
        <v>0</v>
      </c>
      <c r="BX97" s="384">
        <v>0</v>
      </c>
      <c r="BY97" s="384">
        <v>0</v>
      </c>
      <c r="BZ97" s="384">
        <v>0</v>
      </c>
      <c r="CA97" s="384">
        <v>0</v>
      </c>
      <c r="CB97" s="384">
        <v>0</v>
      </c>
      <c r="CC97" s="384">
        <v>0</v>
      </c>
      <c r="CD97" s="384">
        <v>0</v>
      </c>
      <c r="CE97" s="384">
        <v>0</v>
      </c>
      <c r="CF97" s="385">
        <v>0</v>
      </c>
    </row>
    <row r="98" spans="1:84" ht="27" customHeight="1" x14ac:dyDescent="0.35">
      <c r="A98" s="414"/>
      <c r="B98" s="362" t="s">
        <v>475</v>
      </c>
      <c r="C98" s="408"/>
      <c r="D98" s="408"/>
      <c r="E98" s="408"/>
      <c r="F98" s="408"/>
      <c r="G98" s="408"/>
      <c r="H98" s="408"/>
      <c r="I98" s="408"/>
      <c r="J98" s="408"/>
      <c r="K98" s="408"/>
      <c r="L98" s="408"/>
      <c r="M98" s="408"/>
      <c r="N98" s="408"/>
      <c r="O98" s="408"/>
      <c r="P98" s="408"/>
      <c r="Q98" s="408"/>
      <c r="R98" s="408"/>
      <c r="S98" s="408"/>
      <c r="T98" s="408"/>
      <c r="U98" s="408"/>
      <c r="V98" s="408"/>
      <c r="W98" s="408"/>
      <c r="X98" s="408"/>
      <c r="Y98" s="408"/>
      <c r="Z98" s="408"/>
      <c r="AA98" s="408"/>
      <c r="AB98" s="408"/>
      <c r="AC98" s="408"/>
      <c r="AD98" s="408"/>
      <c r="AE98" s="408"/>
      <c r="AF98" s="408"/>
      <c r="AG98" s="408"/>
      <c r="AH98" s="408"/>
      <c r="AI98" s="408"/>
      <c r="AJ98" s="408"/>
      <c r="AK98" s="408"/>
      <c r="AL98" s="408"/>
      <c r="AM98" s="408"/>
      <c r="AN98" s="408"/>
      <c r="AO98" s="408"/>
      <c r="AP98" s="408"/>
      <c r="AQ98" s="408"/>
      <c r="AR98" s="408"/>
      <c r="AS98" s="408"/>
      <c r="AT98" s="408"/>
      <c r="AU98" s="408"/>
      <c r="AV98" s="408"/>
      <c r="AW98" s="408"/>
      <c r="AX98" s="408"/>
      <c r="AY98" s="408"/>
      <c r="AZ98" s="408"/>
      <c r="BA98" s="408"/>
      <c r="BB98" s="408"/>
      <c r="BC98" s="408"/>
      <c r="BD98" s="408"/>
      <c r="BE98" s="408"/>
      <c r="BF98" s="380">
        <v>538.02761680065396</v>
      </c>
      <c r="BG98" s="380">
        <v>505.26023147262703</v>
      </c>
      <c r="BH98" s="380">
        <v>521.39482983728385</v>
      </c>
      <c r="BI98" s="380">
        <v>513.12892235540517</v>
      </c>
      <c r="BJ98" s="380">
        <v>515.46361918699074</v>
      </c>
      <c r="BK98" s="380">
        <v>547.1794154974167</v>
      </c>
      <c r="BL98" s="380">
        <v>662.49493043715665</v>
      </c>
      <c r="BM98" s="380">
        <v>689.75810810916244</v>
      </c>
      <c r="BN98" s="380">
        <v>680.8272440304529</v>
      </c>
      <c r="BO98" s="380">
        <v>681.15056296435137</v>
      </c>
      <c r="BP98" s="380">
        <v>700.80947234951759</v>
      </c>
      <c r="BQ98" s="380">
        <v>703.70419429220908</v>
      </c>
      <c r="BR98" s="380">
        <v>748.13442709504352</v>
      </c>
      <c r="BS98" s="380">
        <v>758.62063632360287</v>
      </c>
      <c r="BT98" s="380">
        <v>688.47963805450797</v>
      </c>
      <c r="BU98" s="380">
        <v>679.93870493173586</v>
      </c>
      <c r="BV98" s="380">
        <v>667.36910102477441</v>
      </c>
      <c r="BW98" s="380">
        <v>646.84967415848382</v>
      </c>
      <c r="BX98" s="380">
        <v>582.0193302905974</v>
      </c>
      <c r="BY98" s="380">
        <v>585.12106405278837</v>
      </c>
      <c r="BZ98" s="380">
        <v>550.48619855485367</v>
      </c>
      <c r="CA98" s="380">
        <v>543.284684013228</v>
      </c>
      <c r="CB98" s="380">
        <v>564.98344267542814</v>
      </c>
      <c r="CC98" s="380">
        <v>553.37601981356511</v>
      </c>
      <c r="CD98" s="380">
        <v>534.05918069896597</v>
      </c>
      <c r="CE98" s="380">
        <v>510.24958388516336</v>
      </c>
      <c r="CF98" s="381">
        <v>490.67787704540876</v>
      </c>
    </row>
    <row r="99" spans="1:84" ht="15.5" x14ac:dyDescent="0.35">
      <c r="A99" s="414"/>
      <c r="B99" s="410" t="s">
        <v>476</v>
      </c>
      <c r="C99" s="408"/>
      <c r="D99" s="408"/>
      <c r="E99" s="408"/>
      <c r="F99" s="408"/>
      <c r="G99" s="408"/>
      <c r="H99" s="408"/>
      <c r="I99" s="408"/>
      <c r="J99" s="408"/>
      <c r="K99" s="408"/>
      <c r="L99" s="408"/>
      <c r="M99" s="408"/>
      <c r="N99" s="408"/>
      <c r="O99" s="408"/>
      <c r="P99" s="408"/>
      <c r="Q99" s="408"/>
      <c r="R99" s="408"/>
      <c r="S99" s="408"/>
      <c r="T99" s="408"/>
      <c r="U99" s="408"/>
      <c r="V99" s="408"/>
      <c r="W99" s="408"/>
      <c r="X99" s="408"/>
      <c r="Y99" s="408"/>
      <c r="Z99" s="408"/>
      <c r="AA99" s="408"/>
      <c r="AB99" s="408"/>
      <c r="AC99" s="408"/>
      <c r="AD99" s="408"/>
      <c r="AE99" s="408"/>
      <c r="AF99" s="408"/>
      <c r="AG99" s="408"/>
      <c r="AH99" s="408"/>
      <c r="AI99" s="408"/>
      <c r="AJ99" s="408"/>
      <c r="AK99" s="408"/>
      <c r="AL99" s="408"/>
      <c r="AM99" s="408"/>
      <c r="AN99" s="408"/>
      <c r="AO99" s="408"/>
      <c r="AP99" s="408"/>
      <c r="AQ99" s="408"/>
      <c r="AR99" s="408"/>
      <c r="AS99" s="408"/>
      <c r="AT99" s="408"/>
      <c r="AU99" s="408"/>
      <c r="AV99" s="408"/>
      <c r="AW99" s="408"/>
      <c r="AX99" s="408"/>
      <c r="AY99" s="408"/>
      <c r="AZ99" s="408"/>
      <c r="BA99" s="408"/>
      <c r="BB99" s="408"/>
      <c r="BC99" s="408"/>
      <c r="BD99" s="408"/>
      <c r="BE99" s="408"/>
      <c r="BF99" s="380">
        <v>73.863385509785502</v>
      </c>
      <c r="BG99" s="380">
        <v>69.874205539727939</v>
      </c>
      <c r="BH99" s="380">
        <v>65.069817369920784</v>
      </c>
      <c r="BI99" s="380">
        <v>54.618361697783904</v>
      </c>
      <c r="BJ99" s="380">
        <v>51.723806641420403</v>
      </c>
      <c r="BK99" s="380">
        <v>48.407762956515676</v>
      </c>
      <c r="BL99" s="380">
        <v>49.813780335035148</v>
      </c>
      <c r="BM99" s="380">
        <v>48.633920398655562</v>
      </c>
      <c r="BN99" s="380">
        <v>45.47940425883457</v>
      </c>
      <c r="BO99" s="380">
        <v>43.274879004828115</v>
      </c>
      <c r="BP99" s="380">
        <v>41.237927115243238</v>
      </c>
      <c r="BQ99" s="380">
        <v>38.237595614177764</v>
      </c>
      <c r="BR99" s="380">
        <v>36.121116140677842</v>
      </c>
      <c r="BS99" s="380">
        <v>33.776028530765053</v>
      </c>
      <c r="BT99" s="380">
        <v>31.146001859738956</v>
      </c>
      <c r="BU99" s="380">
        <v>28.636500731623254</v>
      </c>
      <c r="BV99" s="380">
        <v>26.259531036954485</v>
      </c>
      <c r="BW99" s="380">
        <v>24.03023050076677</v>
      </c>
      <c r="BX99" s="380">
        <v>18.27534123415337</v>
      </c>
      <c r="BY99" s="380">
        <v>17.172802945452283</v>
      </c>
      <c r="BZ99" s="380">
        <v>15.021275120556338</v>
      </c>
      <c r="CA99" s="380">
        <v>14.017555454049322</v>
      </c>
      <c r="CB99" s="380">
        <v>13.879225272204001</v>
      </c>
      <c r="CC99" s="380">
        <v>12.946258080997357</v>
      </c>
      <c r="CD99" s="380">
        <v>11.873221306135742</v>
      </c>
      <c r="CE99" s="380">
        <v>10.899618014485386</v>
      </c>
      <c r="CF99" s="381">
        <v>9.9466439956814625</v>
      </c>
    </row>
    <row r="100" spans="1:84" ht="15.5" x14ac:dyDescent="0.35">
      <c r="A100" s="414"/>
      <c r="B100" s="410" t="s">
        <v>477</v>
      </c>
      <c r="C100" s="408"/>
      <c r="D100" s="408"/>
      <c r="E100" s="408"/>
      <c r="F100" s="408"/>
      <c r="G100" s="408"/>
      <c r="H100" s="408"/>
      <c r="I100" s="408"/>
      <c r="J100" s="408"/>
      <c r="K100" s="408"/>
      <c r="L100" s="408"/>
      <c r="M100" s="408"/>
      <c r="N100" s="408"/>
      <c r="O100" s="408"/>
      <c r="P100" s="408"/>
      <c r="Q100" s="408"/>
      <c r="R100" s="408"/>
      <c r="S100" s="408"/>
      <c r="T100" s="408"/>
      <c r="U100" s="408"/>
      <c r="V100" s="408"/>
      <c r="W100" s="408"/>
      <c r="X100" s="408"/>
      <c r="Y100" s="408"/>
      <c r="Z100" s="408"/>
      <c r="AA100" s="408"/>
      <c r="AB100" s="408"/>
      <c r="AC100" s="408"/>
      <c r="AD100" s="408"/>
      <c r="AE100" s="408"/>
      <c r="AF100" s="408"/>
      <c r="AG100" s="408"/>
      <c r="AH100" s="408"/>
      <c r="AI100" s="408"/>
      <c r="AJ100" s="408"/>
      <c r="AK100" s="408"/>
      <c r="AL100" s="408"/>
      <c r="AM100" s="408"/>
      <c r="AN100" s="408"/>
      <c r="AO100" s="408"/>
      <c r="AP100" s="408"/>
      <c r="AQ100" s="408"/>
      <c r="AR100" s="408"/>
      <c r="AS100" s="408"/>
      <c r="AT100" s="408"/>
      <c r="AU100" s="408"/>
      <c r="AV100" s="408"/>
      <c r="AW100" s="408"/>
      <c r="AX100" s="408"/>
      <c r="AY100" s="408"/>
      <c r="AZ100" s="408"/>
      <c r="BA100" s="408"/>
      <c r="BB100" s="408"/>
      <c r="BC100" s="408"/>
      <c r="BD100" s="408"/>
      <c r="BE100" s="408"/>
      <c r="BF100" s="380">
        <v>430.52422359311078</v>
      </c>
      <c r="BG100" s="380">
        <v>403.10993258424566</v>
      </c>
      <c r="BH100" s="380">
        <v>422.87941635210444</v>
      </c>
      <c r="BI100" s="380">
        <v>419.5673827456036</v>
      </c>
      <c r="BJ100" s="380">
        <v>423.88806930282288</v>
      </c>
      <c r="BK100" s="380">
        <v>457.62075520829706</v>
      </c>
      <c r="BL100" s="380">
        <v>559.02943710559327</v>
      </c>
      <c r="BM100" s="380">
        <v>580.78438440953857</v>
      </c>
      <c r="BN100" s="380">
        <v>568.80861425625881</v>
      </c>
      <c r="BO100" s="380">
        <v>572.84824390283393</v>
      </c>
      <c r="BP100" s="380">
        <v>590.00609327853965</v>
      </c>
      <c r="BQ100" s="380">
        <v>592.90281943788443</v>
      </c>
      <c r="BR100" s="380">
        <v>604.07104544571928</v>
      </c>
      <c r="BS100" s="380">
        <v>607.87526269821421</v>
      </c>
      <c r="BT100" s="380">
        <v>551.13166239446514</v>
      </c>
      <c r="BU100" s="380">
        <v>538.86121550066468</v>
      </c>
      <c r="BV100" s="380">
        <v>535.7689519402395</v>
      </c>
      <c r="BW100" s="380">
        <v>520.09904271693722</v>
      </c>
      <c r="BX100" s="380">
        <v>477.44511188725096</v>
      </c>
      <c r="BY100" s="380">
        <v>478.02846494206329</v>
      </c>
      <c r="BZ100" s="380">
        <v>451.8236931827027</v>
      </c>
      <c r="CA100" s="380">
        <v>457.7231188213089</v>
      </c>
      <c r="CB100" s="380">
        <v>478.0454652917806</v>
      </c>
      <c r="CC100" s="380">
        <v>469.05848405189272</v>
      </c>
      <c r="CD100" s="380">
        <v>452.8243219507375</v>
      </c>
      <c r="CE100" s="380">
        <v>432.16259009215258</v>
      </c>
      <c r="CF100" s="381">
        <v>415.62219103427844</v>
      </c>
    </row>
    <row r="101" spans="1:84" ht="15.5" x14ac:dyDescent="0.35">
      <c r="A101" s="414"/>
      <c r="B101" s="410" t="s">
        <v>478</v>
      </c>
      <c r="C101" s="408"/>
      <c r="D101" s="408"/>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408"/>
      <c r="AE101" s="408"/>
      <c r="AF101" s="408"/>
      <c r="AG101" s="408"/>
      <c r="AH101" s="408"/>
      <c r="AI101" s="408"/>
      <c r="AJ101" s="408"/>
      <c r="AK101" s="408"/>
      <c r="AL101" s="408"/>
      <c r="AM101" s="408"/>
      <c r="AN101" s="408"/>
      <c r="AO101" s="408"/>
      <c r="AP101" s="408"/>
      <c r="AQ101" s="408"/>
      <c r="AR101" s="408"/>
      <c r="AS101" s="408"/>
      <c r="AT101" s="408"/>
      <c r="AU101" s="408"/>
      <c r="AV101" s="408"/>
      <c r="AW101" s="408"/>
      <c r="AX101" s="408"/>
      <c r="AY101" s="408"/>
      <c r="AZ101" s="408"/>
      <c r="BA101" s="408"/>
      <c r="BB101" s="408"/>
      <c r="BC101" s="408"/>
      <c r="BD101" s="408"/>
      <c r="BE101" s="408"/>
      <c r="BF101" s="380">
        <v>0</v>
      </c>
      <c r="BG101" s="380">
        <v>0</v>
      </c>
      <c r="BH101" s="380">
        <v>0</v>
      </c>
      <c r="BI101" s="380">
        <v>0</v>
      </c>
      <c r="BJ101" s="380">
        <v>0</v>
      </c>
      <c r="BK101" s="380">
        <v>0</v>
      </c>
      <c r="BL101" s="380">
        <v>7.9773091863206123</v>
      </c>
      <c r="BM101" s="380">
        <v>10.055790283916588</v>
      </c>
      <c r="BN101" s="380">
        <v>12.964109306394796</v>
      </c>
      <c r="BO101" s="380">
        <v>13.104775132657691</v>
      </c>
      <c r="BP101" s="380">
        <v>12.725489172450809</v>
      </c>
      <c r="BQ101" s="380">
        <v>12.232288076062854</v>
      </c>
      <c r="BR101" s="380">
        <v>49.213012017911126</v>
      </c>
      <c r="BS101" s="380">
        <v>57.014119969880134</v>
      </c>
      <c r="BT101" s="380">
        <v>52.54604928102443</v>
      </c>
      <c r="BU101" s="380">
        <v>60.94585539461184</v>
      </c>
      <c r="BV101" s="380">
        <v>50.362486358116392</v>
      </c>
      <c r="BW101" s="380">
        <v>52.62173892703305</v>
      </c>
      <c r="BX101" s="380">
        <v>47.631464370907828</v>
      </c>
      <c r="BY101" s="380">
        <v>48.081863616549093</v>
      </c>
      <c r="BZ101" s="380">
        <v>45.459170624874076</v>
      </c>
      <c r="CA101" s="380">
        <v>43.34435469059536</v>
      </c>
      <c r="CB101" s="380">
        <v>44.033941528200877</v>
      </c>
      <c r="CC101" s="380">
        <v>43.257277194887017</v>
      </c>
      <c r="CD101" s="380">
        <v>42.29696946455806</v>
      </c>
      <c r="CE101" s="380">
        <v>41.280004655113373</v>
      </c>
      <c r="CF101" s="381">
        <v>40.274611576093918</v>
      </c>
    </row>
    <row r="102" spans="1:84" ht="15.5" x14ac:dyDescent="0.35">
      <c r="A102" s="416"/>
      <c r="B102" s="410" t="s">
        <v>480</v>
      </c>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60"/>
      <c r="AQ102" s="360"/>
      <c r="AR102" s="360"/>
      <c r="AS102" s="360"/>
      <c r="AT102" s="360"/>
      <c r="AU102" s="360"/>
      <c r="AV102" s="360"/>
      <c r="AW102" s="360"/>
      <c r="AX102" s="360"/>
      <c r="AY102" s="360"/>
      <c r="AZ102" s="360"/>
      <c r="BA102" s="360"/>
      <c r="BB102" s="360"/>
      <c r="BC102" s="360"/>
      <c r="BD102" s="360"/>
      <c r="BE102" s="360"/>
      <c r="BF102" s="380">
        <v>33.640007697757746</v>
      </c>
      <c r="BG102" s="380">
        <v>32.276093348653475</v>
      </c>
      <c r="BH102" s="380">
        <v>33.445596115258724</v>
      </c>
      <c r="BI102" s="380">
        <v>38.943177912017688</v>
      </c>
      <c r="BJ102" s="380">
        <v>39.85174324274746</v>
      </c>
      <c r="BK102" s="380">
        <v>41.150897332603918</v>
      </c>
      <c r="BL102" s="380">
        <v>45.674403810207629</v>
      </c>
      <c r="BM102" s="380">
        <v>50.284013017051727</v>
      </c>
      <c r="BN102" s="380">
        <v>53.575116208964708</v>
      </c>
      <c r="BO102" s="380">
        <v>51.922664924031587</v>
      </c>
      <c r="BP102" s="380">
        <v>56.839962783283781</v>
      </c>
      <c r="BQ102" s="380">
        <v>60.331491164084049</v>
      </c>
      <c r="BR102" s="380">
        <v>58.729253490735253</v>
      </c>
      <c r="BS102" s="380">
        <v>59.95522512474362</v>
      </c>
      <c r="BT102" s="380">
        <v>53.655924519279488</v>
      </c>
      <c r="BU102" s="380">
        <v>51.495133304836124</v>
      </c>
      <c r="BV102" s="380">
        <v>54.978131689464007</v>
      </c>
      <c r="BW102" s="380">
        <v>50.098662013746818</v>
      </c>
      <c r="BX102" s="380">
        <v>38.667412798285206</v>
      </c>
      <c r="BY102" s="380">
        <v>41.837932548723685</v>
      </c>
      <c r="BZ102" s="380">
        <v>38.182059626720601</v>
      </c>
      <c r="CA102" s="380">
        <v>28.199655047274341</v>
      </c>
      <c r="CB102" s="380">
        <v>29.024810583242722</v>
      </c>
      <c r="CC102" s="380">
        <v>28.114000485788093</v>
      </c>
      <c r="CD102" s="380">
        <v>27.064667977534537</v>
      </c>
      <c r="CE102" s="380">
        <v>25.907371123412069</v>
      </c>
      <c r="CF102" s="381">
        <v>24.834430439354954</v>
      </c>
    </row>
    <row r="103" spans="1:84" ht="27" customHeight="1" x14ac:dyDescent="0.35">
      <c r="A103" s="414"/>
      <c r="B103" s="362" t="s">
        <v>507</v>
      </c>
      <c r="C103" s="408"/>
      <c r="D103" s="408"/>
      <c r="E103" s="408"/>
      <c r="F103" s="408"/>
      <c r="G103" s="408"/>
      <c r="H103" s="408"/>
      <c r="I103" s="408"/>
      <c r="J103" s="408"/>
      <c r="K103" s="408"/>
      <c r="L103" s="408"/>
      <c r="M103" s="408"/>
      <c r="N103" s="408"/>
      <c r="O103" s="408"/>
      <c r="P103" s="408"/>
      <c r="Q103" s="408"/>
      <c r="R103" s="408"/>
      <c r="S103" s="408"/>
      <c r="T103" s="408"/>
      <c r="U103" s="408"/>
      <c r="V103" s="408"/>
      <c r="W103" s="408"/>
      <c r="X103" s="408"/>
      <c r="Y103" s="408"/>
      <c r="Z103" s="408"/>
      <c r="AA103" s="408"/>
      <c r="AB103" s="408"/>
      <c r="AC103" s="408"/>
      <c r="AD103" s="408"/>
      <c r="AE103" s="408"/>
      <c r="AF103" s="408"/>
      <c r="AG103" s="408"/>
      <c r="AH103" s="408"/>
      <c r="AI103" s="408"/>
      <c r="AJ103" s="408"/>
      <c r="AK103" s="408"/>
      <c r="AL103" s="408"/>
      <c r="AM103" s="408"/>
      <c r="AN103" s="408"/>
      <c r="AO103" s="408"/>
      <c r="AP103" s="408"/>
      <c r="AQ103" s="408"/>
      <c r="AR103" s="408"/>
      <c r="AS103" s="408"/>
      <c r="AT103" s="408"/>
      <c r="AU103" s="408"/>
      <c r="AV103" s="408"/>
      <c r="AW103" s="408"/>
      <c r="AX103" s="408"/>
      <c r="AY103" s="408"/>
      <c r="AZ103" s="408"/>
      <c r="BA103" s="408"/>
      <c r="BB103" s="408"/>
      <c r="BC103" s="408"/>
      <c r="BD103" s="408"/>
      <c r="BE103" s="408"/>
      <c r="BF103" s="380">
        <v>70.60761052681282</v>
      </c>
      <c r="BG103" s="380">
        <v>54.502188086685216</v>
      </c>
      <c r="BH103" s="380">
        <v>56.190598845983736</v>
      </c>
      <c r="BI103" s="380">
        <v>50.774781904439479</v>
      </c>
      <c r="BJ103" s="380">
        <v>54.529437062944403</v>
      </c>
      <c r="BK103" s="380">
        <v>60.204794192694173</v>
      </c>
      <c r="BL103" s="380">
        <v>61.40747866700444</v>
      </c>
      <c r="BM103" s="380">
        <v>63.262009046846913</v>
      </c>
      <c r="BN103" s="380">
        <v>58.312070383051662</v>
      </c>
      <c r="BO103" s="380">
        <v>52.185320433097985</v>
      </c>
      <c r="BP103" s="380">
        <v>55.520358771435973</v>
      </c>
      <c r="BQ103" s="380">
        <v>56.273683113254371</v>
      </c>
      <c r="BR103" s="380">
        <v>53.548571726646841</v>
      </c>
      <c r="BS103" s="380">
        <v>49.76346469709236</v>
      </c>
      <c r="BT103" s="380">
        <v>46.736066946477187</v>
      </c>
      <c r="BU103" s="380">
        <v>44.327249001497798</v>
      </c>
      <c r="BV103" s="380">
        <v>34.942131060807064</v>
      </c>
      <c r="BW103" s="380">
        <v>32.772133875300625</v>
      </c>
      <c r="BX103" s="380">
        <v>31.198498012134937</v>
      </c>
      <c r="BY103" s="380">
        <v>34.842545108329517</v>
      </c>
      <c r="BZ103" s="380">
        <v>32.864627300393337</v>
      </c>
      <c r="CA103" s="380">
        <v>35.163164242451948</v>
      </c>
      <c r="CB103" s="380">
        <v>40.279552622728794</v>
      </c>
      <c r="CC103" s="380">
        <v>42.684983737414527</v>
      </c>
      <c r="CD103" s="380">
        <v>41.557611578562025</v>
      </c>
      <c r="CE103" s="380">
        <v>38.071265435417907</v>
      </c>
      <c r="CF103" s="381">
        <v>39.517638348105912</v>
      </c>
    </row>
    <row r="104" spans="1:84" ht="15.5" x14ac:dyDescent="0.35">
      <c r="A104" s="414"/>
      <c r="B104" s="410" t="s">
        <v>265</v>
      </c>
      <c r="C104" s="408"/>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8"/>
      <c r="Z104" s="408"/>
      <c r="AA104" s="408"/>
      <c r="AB104" s="408"/>
      <c r="AC104" s="408"/>
      <c r="AD104" s="408"/>
      <c r="AE104" s="408"/>
      <c r="AF104" s="408"/>
      <c r="AG104" s="408"/>
      <c r="AH104" s="408"/>
      <c r="AI104" s="408"/>
      <c r="AJ104" s="408"/>
      <c r="AK104" s="408"/>
      <c r="AL104" s="408"/>
      <c r="AM104" s="408"/>
      <c r="AN104" s="408"/>
      <c r="AO104" s="408"/>
      <c r="AP104" s="408"/>
      <c r="AQ104" s="408"/>
      <c r="AR104" s="408"/>
      <c r="AS104" s="408"/>
      <c r="AT104" s="408"/>
      <c r="AU104" s="408"/>
      <c r="AV104" s="408"/>
      <c r="AW104" s="408"/>
      <c r="AX104" s="408"/>
      <c r="AY104" s="408"/>
      <c r="AZ104" s="408"/>
      <c r="BA104" s="408"/>
      <c r="BB104" s="408"/>
      <c r="BC104" s="408"/>
      <c r="BD104" s="408"/>
      <c r="BE104" s="408"/>
      <c r="BF104" s="380">
        <v>70.60761052681282</v>
      </c>
      <c r="BG104" s="380">
        <v>54.502188086685216</v>
      </c>
      <c r="BH104" s="380">
        <v>56.190598845983736</v>
      </c>
      <c r="BI104" s="380">
        <v>50.774781904439479</v>
      </c>
      <c r="BJ104" s="380">
        <v>54.529437062944403</v>
      </c>
      <c r="BK104" s="380">
        <v>60.204794192694173</v>
      </c>
      <c r="BL104" s="380">
        <v>61.40747866700444</v>
      </c>
      <c r="BM104" s="380">
        <v>63.262009046846913</v>
      </c>
      <c r="BN104" s="380">
        <v>58.312070383051662</v>
      </c>
      <c r="BO104" s="380">
        <v>52.185320433097985</v>
      </c>
      <c r="BP104" s="380">
        <v>55.520358771435973</v>
      </c>
      <c r="BQ104" s="380">
        <v>56.273683113254371</v>
      </c>
      <c r="BR104" s="380">
        <v>53.548571726646841</v>
      </c>
      <c r="BS104" s="380">
        <v>49.76346469709236</v>
      </c>
      <c r="BT104" s="380">
        <v>46.736066946477187</v>
      </c>
      <c r="BU104" s="380">
        <v>44.327249001497798</v>
      </c>
      <c r="BV104" s="380">
        <v>34.942131060807064</v>
      </c>
      <c r="BW104" s="380">
        <v>32.772133875300625</v>
      </c>
      <c r="BX104" s="380">
        <v>31.198498012134937</v>
      </c>
      <c r="BY104" s="380">
        <v>34.842545108329517</v>
      </c>
      <c r="BZ104" s="380">
        <v>32.864627300393337</v>
      </c>
      <c r="CA104" s="380">
        <v>35.163164242451948</v>
      </c>
      <c r="CB104" s="380">
        <v>40.279552622728794</v>
      </c>
      <c r="CC104" s="380">
        <v>42.684983737414527</v>
      </c>
      <c r="CD104" s="380">
        <v>41.557611578562025</v>
      </c>
      <c r="CE104" s="380">
        <v>38.071265435417907</v>
      </c>
      <c r="CF104" s="381">
        <v>39.517638348105912</v>
      </c>
    </row>
    <row r="105" spans="1:84" ht="16" thickBot="1" x14ac:dyDescent="0.4">
      <c r="A105" s="417"/>
      <c r="B105" s="418"/>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c r="AJ105" s="419"/>
      <c r="AK105" s="419"/>
      <c r="AL105" s="419"/>
      <c r="AM105" s="419"/>
      <c r="AN105" s="419"/>
      <c r="AO105" s="419"/>
      <c r="AP105" s="419"/>
      <c r="AQ105" s="419"/>
      <c r="AR105" s="419"/>
      <c r="AS105" s="419"/>
      <c r="AT105" s="419"/>
      <c r="AU105" s="419"/>
      <c r="AV105" s="419"/>
      <c r="AW105" s="419"/>
      <c r="AX105" s="419"/>
      <c r="AY105" s="419"/>
      <c r="AZ105" s="419"/>
      <c r="BA105" s="419"/>
      <c r="BB105" s="419"/>
      <c r="BC105" s="419"/>
      <c r="BD105" s="419"/>
      <c r="BE105" s="419"/>
      <c r="BF105" s="420"/>
      <c r="BG105" s="420"/>
      <c r="BH105" s="420"/>
      <c r="BI105" s="420"/>
      <c r="BJ105" s="420"/>
      <c r="BK105" s="420"/>
      <c r="BL105" s="420"/>
      <c r="BM105" s="420"/>
      <c r="BN105" s="420"/>
      <c r="BO105" s="420"/>
      <c r="BP105" s="420"/>
      <c r="BQ105" s="420"/>
      <c r="BR105" s="420"/>
      <c r="BS105" s="420"/>
      <c r="BT105" s="420"/>
      <c r="BU105" s="420"/>
      <c r="BV105" s="420"/>
      <c r="BW105" s="420"/>
      <c r="BX105" s="420"/>
      <c r="BY105" s="420"/>
      <c r="BZ105" s="420"/>
      <c r="CA105" s="420"/>
      <c r="CB105" s="420"/>
      <c r="CC105" s="420"/>
      <c r="CD105" s="420"/>
      <c r="CE105" s="420"/>
      <c r="CF105" s="421"/>
    </row>
    <row r="106" spans="1:84" ht="15.5" x14ac:dyDescent="0.35">
      <c r="A106" s="358"/>
      <c r="B106" s="359"/>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360"/>
      <c r="AQ106" s="360"/>
      <c r="AR106" s="360"/>
      <c r="AS106" s="360"/>
      <c r="AT106" s="360"/>
      <c r="AU106" s="360"/>
      <c r="AV106" s="360"/>
      <c r="AW106" s="360"/>
      <c r="AX106" s="360"/>
      <c r="AY106" s="360"/>
      <c r="AZ106" s="360"/>
      <c r="BA106" s="360"/>
      <c r="BB106" s="360"/>
      <c r="BC106" s="360"/>
      <c r="BD106" s="360"/>
      <c r="BE106" s="360"/>
      <c r="BF106" s="361"/>
      <c r="BG106" s="361"/>
      <c r="BH106" s="361"/>
      <c r="BI106" s="361"/>
      <c r="BJ106" s="361"/>
      <c r="BK106" s="361"/>
      <c r="BL106" s="361"/>
      <c r="BM106" s="361"/>
      <c r="BN106" s="361"/>
      <c r="BO106" s="361"/>
      <c r="BP106" s="361"/>
      <c r="BQ106" s="361"/>
      <c r="BR106" s="361"/>
      <c r="BS106" s="361"/>
      <c r="BT106" s="361"/>
      <c r="BU106" s="361"/>
      <c r="BV106" s="361"/>
      <c r="BW106" s="361"/>
      <c r="BX106" s="361"/>
      <c r="BY106" s="361"/>
      <c r="BZ106" s="361"/>
      <c r="CA106" s="361"/>
      <c r="CB106" s="361"/>
      <c r="CC106" s="361"/>
    </row>
    <row r="107" spans="1:84" ht="15.5" x14ac:dyDescent="0.35">
      <c r="B107" s="362"/>
    </row>
  </sheetData>
  <hyperlinks>
    <hyperlink ref="C23" location="Notes!A1" display="Notes!A1" xr:uid="{0365A8D1-7694-4BF4-86AC-96AA5756EC71}"/>
    <hyperlink ref="C34" location="Notes!A1" display="Notes!A1" xr:uid="{E1736852-EFEB-444A-A4CD-25E625B941CF}"/>
    <hyperlink ref="A1" location="Contents!A1" display="Contents page" xr:uid="{25229078-ADFB-4E76-89D9-DDE5A79B325B}"/>
    <hyperlink ref="B1" location="Notes!A1" display="Information relating to this table can be found in the 'Notes' tab" xr:uid="{98907A71-E46A-411F-BC1B-12409BCF504E}"/>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CF37B-BFC0-422A-8AA9-128E154A71C2}">
  <dimension ref="A1:CG52"/>
  <sheetViews>
    <sheetView zoomScale="70" zoomScaleNormal="70" workbookViewId="0">
      <pane xSplit="2" topLeftCell="BM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33" width="12.54296875" style="463" customWidth="1"/>
    <col min="34" max="75" width="12.54296875" style="223" customWidth="1"/>
    <col min="76" max="84" width="12.54296875" style="427" customWidth="1"/>
    <col min="85" max="16384" width="9" style="427"/>
  </cols>
  <sheetData>
    <row r="1" spans="1:85" s="425" customFormat="1" ht="25.5" customHeight="1" thickBot="1" x14ac:dyDescent="0.4">
      <c r="A1" s="29" t="s">
        <v>45</v>
      </c>
      <c r="B1" s="113" t="s">
        <v>200</v>
      </c>
      <c r="C1" s="114"/>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3"/>
      <c r="AI1" s="423"/>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3"/>
      <c r="BN1" s="423"/>
      <c r="BO1" s="423"/>
      <c r="BP1" s="423"/>
      <c r="BQ1" s="423"/>
      <c r="BR1" s="423"/>
      <c r="BS1" s="423"/>
      <c r="BT1" s="423"/>
      <c r="BU1" s="423"/>
      <c r="BV1" s="423"/>
      <c r="BW1" s="423"/>
      <c r="BX1" s="423"/>
      <c r="BY1" s="423"/>
      <c r="BZ1" s="423"/>
      <c r="CA1" s="423"/>
      <c r="CB1" s="423"/>
      <c r="CC1" s="423"/>
      <c r="CD1" s="423"/>
      <c r="CE1" s="423"/>
      <c r="CF1" s="423"/>
      <c r="CG1" s="424"/>
    </row>
    <row r="2" spans="1:85" ht="31" x14ac:dyDescent="0.35">
      <c r="A2" s="33" t="s">
        <v>584</v>
      </c>
      <c r="B2" s="34" t="s">
        <v>544</v>
      </c>
      <c r="C2" s="42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c r="CG2" s="424"/>
    </row>
    <row r="3" spans="1:85" x14ac:dyDescent="0.35">
      <c r="A3" s="116">
        <v>2024</v>
      </c>
      <c r="B3" s="428" t="s">
        <v>258</v>
      </c>
      <c r="C3" s="429"/>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c r="CG3" s="424"/>
    </row>
    <row r="4" spans="1:85" s="433" customFormat="1" ht="27" customHeight="1" x14ac:dyDescent="0.35">
      <c r="A4" s="430"/>
      <c r="B4" s="431" t="s">
        <v>214</v>
      </c>
      <c r="C4" s="39"/>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269">
        <f t="shared" ref="AH4:CE4" si="0">AH5+AH8+AH9</f>
        <v>0</v>
      </c>
      <c r="AI4" s="269">
        <f t="shared" si="0"/>
        <v>0</v>
      </c>
      <c r="AJ4" s="269">
        <f t="shared" si="0"/>
        <v>0</v>
      </c>
      <c r="AK4" s="269">
        <f t="shared" si="0"/>
        <v>0</v>
      </c>
      <c r="AL4" s="269">
        <f t="shared" si="0"/>
        <v>0</v>
      </c>
      <c r="AM4" s="269">
        <f t="shared" si="0"/>
        <v>0</v>
      </c>
      <c r="AN4" s="269">
        <f t="shared" si="0"/>
        <v>0</v>
      </c>
      <c r="AO4" s="269">
        <f t="shared" si="0"/>
        <v>0</v>
      </c>
      <c r="AP4" s="269">
        <f t="shared" si="0"/>
        <v>0</v>
      </c>
      <c r="AQ4" s="269">
        <f t="shared" si="0"/>
        <v>0</v>
      </c>
      <c r="AR4" s="269">
        <f t="shared" si="0"/>
        <v>0</v>
      </c>
      <c r="AS4" s="269">
        <f t="shared" si="0"/>
        <v>0</v>
      </c>
      <c r="AT4" s="269">
        <f t="shared" si="0"/>
        <v>0</v>
      </c>
      <c r="AU4" s="269">
        <f t="shared" si="0"/>
        <v>0</v>
      </c>
      <c r="AV4" s="269">
        <f t="shared" si="0"/>
        <v>0</v>
      </c>
      <c r="AW4" s="269">
        <f t="shared" si="0"/>
        <v>0</v>
      </c>
      <c r="AX4" s="269">
        <f t="shared" si="0"/>
        <v>0</v>
      </c>
      <c r="AY4" s="269">
        <f t="shared" si="0"/>
        <v>0</v>
      </c>
      <c r="AZ4" s="269">
        <f t="shared" si="0"/>
        <v>0</v>
      </c>
      <c r="BA4" s="269">
        <f t="shared" si="0"/>
        <v>0</v>
      </c>
      <c r="BB4" s="269">
        <f t="shared" si="0"/>
        <v>0</v>
      </c>
      <c r="BC4" s="269">
        <f t="shared" si="0"/>
        <v>1055.1934053951668</v>
      </c>
      <c r="BD4" s="269">
        <f t="shared" si="0"/>
        <v>4298.3955376594622</v>
      </c>
      <c r="BE4" s="269">
        <f t="shared" si="0"/>
        <v>5456.0631067141403</v>
      </c>
      <c r="BF4" s="269">
        <f t="shared" si="0"/>
        <v>6393.3457175844296</v>
      </c>
      <c r="BG4" s="269">
        <f t="shared" si="0"/>
        <v>22010.312745466406</v>
      </c>
      <c r="BH4" s="269">
        <f t="shared" si="0"/>
        <v>24645.492708469083</v>
      </c>
      <c r="BI4" s="269">
        <f t="shared" si="0"/>
        <v>26646.292862825088</v>
      </c>
      <c r="BJ4" s="269">
        <f t="shared" si="0"/>
        <v>28112.189894940955</v>
      </c>
      <c r="BK4" s="269">
        <f t="shared" si="0"/>
        <v>29852.232863006771</v>
      </c>
      <c r="BL4" s="269">
        <f t="shared" si="0"/>
        <v>34499.87459385398</v>
      </c>
      <c r="BM4" s="269">
        <f t="shared" si="0"/>
        <v>38681.891926545424</v>
      </c>
      <c r="BN4" s="269">
        <f t="shared" si="0"/>
        <v>40144.943247684183</v>
      </c>
      <c r="BO4" s="269">
        <f t="shared" si="0"/>
        <v>40734.30500840248</v>
      </c>
      <c r="BP4" s="269">
        <f t="shared" si="0"/>
        <v>40650.064026954497</v>
      </c>
      <c r="BQ4" s="269">
        <f t="shared" si="0"/>
        <v>39776.502600914617</v>
      </c>
      <c r="BR4" s="269">
        <f t="shared" si="0"/>
        <v>39944.99936755612</v>
      </c>
      <c r="BS4" s="269">
        <f t="shared" si="0"/>
        <v>38940.621440013667</v>
      </c>
      <c r="BT4" s="269">
        <f t="shared" si="0"/>
        <v>37859.499599770577</v>
      </c>
      <c r="BU4" s="269">
        <f t="shared" si="0"/>
        <v>36363.254195481088</v>
      </c>
      <c r="BV4" s="269">
        <f t="shared" si="0"/>
        <v>33417.116109527633</v>
      </c>
      <c r="BW4" s="269">
        <f t="shared" si="0"/>
        <v>28675.395987442513</v>
      </c>
      <c r="BX4" s="269">
        <f t="shared" si="0"/>
        <v>26049.231456354784</v>
      </c>
      <c r="BY4" s="269">
        <f t="shared" si="0"/>
        <v>21787.38853851899</v>
      </c>
      <c r="BZ4" s="269">
        <f t="shared" si="0"/>
        <v>20297.547925917308</v>
      </c>
      <c r="CA4" s="269">
        <f t="shared" si="0"/>
        <v>19768.344894889477</v>
      </c>
      <c r="CB4" s="269">
        <f t="shared" si="0"/>
        <v>15087.383873529658</v>
      </c>
      <c r="CC4" s="269">
        <f t="shared" si="0"/>
        <v>13565.640945879448</v>
      </c>
      <c r="CD4" s="269">
        <f t="shared" si="0"/>
        <v>13445.784958591188</v>
      </c>
      <c r="CE4" s="269">
        <f t="shared" si="0"/>
        <v>13473.581450731803</v>
      </c>
      <c r="CF4" s="432">
        <f>CF5+CF8+CF9</f>
        <v>13452.016479612163</v>
      </c>
      <c r="CG4" s="424"/>
    </row>
    <row r="5" spans="1:85" s="437" customFormat="1" ht="25.5" customHeight="1" x14ac:dyDescent="0.35">
      <c r="A5" s="434"/>
      <c r="B5" s="435" t="s">
        <v>211</v>
      </c>
      <c r="C5" s="39"/>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199">
        <f t="shared" ref="AH5:CC5" si="1">SUM(AH6:AH7)</f>
        <v>0</v>
      </c>
      <c r="AI5" s="199">
        <f t="shared" si="1"/>
        <v>0</v>
      </c>
      <c r="AJ5" s="199">
        <f t="shared" si="1"/>
        <v>0</v>
      </c>
      <c r="AK5" s="199">
        <f t="shared" si="1"/>
        <v>0</v>
      </c>
      <c r="AL5" s="199">
        <f t="shared" si="1"/>
        <v>0</v>
      </c>
      <c r="AM5" s="199">
        <f t="shared" si="1"/>
        <v>0</v>
      </c>
      <c r="AN5" s="199">
        <f t="shared" si="1"/>
        <v>0</v>
      </c>
      <c r="AO5" s="199">
        <f t="shared" si="1"/>
        <v>0</v>
      </c>
      <c r="AP5" s="199">
        <f t="shared" si="1"/>
        <v>0</v>
      </c>
      <c r="AQ5" s="199">
        <f t="shared" si="1"/>
        <v>0</v>
      </c>
      <c r="AR5" s="199">
        <f t="shared" si="1"/>
        <v>0</v>
      </c>
      <c r="AS5" s="199">
        <f t="shared" si="1"/>
        <v>0</v>
      </c>
      <c r="AT5" s="199">
        <f t="shared" si="1"/>
        <v>0</v>
      </c>
      <c r="AU5" s="199">
        <f t="shared" si="1"/>
        <v>0</v>
      </c>
      <c r="AV5" s="199">
        <f t="shared" si="1"/>
        <v>0</v>
      </c>
      <c r="AW5" s="199">
        <f t="shared" si="1"/>
        <v>0</v>
      </c>
      <c r="AX5" s="199">
        <f t="shared" si="1"/>
        <v>0</v>
      </c>
      <c r="AY5" s="199">
        <f t="shared" si="1"/>
        <v>0</v>
      </c>
      <c r="AZ5" s="199">
        <f t="shared" si="1"/>
        <v>0</v>
      </c>
      <c r="BA5" s="199">
        <f t="shared" si="1"/>
        <v>0</v>
      </c>
      <c r="BB5" s="199">
        <f t="shared" si="1"/>
        <v>0</v>
      </c>
      <c r="BC5" s="199">
        <f t="shared" si="1"/>
        <v>1055.1934053951668</v>
      </c>
      <c r="BD5" s="199">
        <f t="shared" si="1"/>
        <v>4298.3955376594622</v>
      </c>
      <c r="BE5" s="199">
        <f t="shared" si="1"/>
        <v>5456.0631067141403</v>
      </c>
      <c r="BF5" s="199">
        <f t="shared" si="1"/>
        <v>6393.3457175844296</v>
      </c>
      <c r="BG5" s="199">
        <f t="shared" si="1"/>
        <v>12874.042214362229</v>
      </c>
      <c r="BH5" s="199">
        <f t="shared" si="1"/>
        <v>15327.744681119742</v>
      </c>
      <c r="BI5" s="199">
        <f t="shared" si="1"/>
        <v>16712.419139780723</v>
      </c>
      <c r="BJ5" s="199">
        <f t="shared" si="1"/>
        <v>18031.167082408345</v>
      </c>
      <c r="BK5" s="199">
        <f t="shared" si="1"/>
        <v>19342.611810079608</v>
      </c>
      <c r="BL5" s="199">
        <f t="shared" si="1"/>
        <v>23268.818200331018</v>
      </c>
      <c r="BM5" s="199">
        <f t="shared" si="1"/>
        <v>26651.727024537067</v>
      </c>
      <c r="BN5" s="199">
        <f t="shared" si="1"/>
        <v>27878.190651787692</v>
      </c>
      <c r="BO5" s="199">
        <f t="shared" si="1"/>
        <v>28782.150059510313</v>
      </c>
      <c r="BP5" s="199">
        <f t="shared" si="1"/>
        <v>28831.585150247833</v>
      </c>
      <c r="BQ5" s="199">
        <f t="shared" si="1"/>
        <v>28653.770756574129</v>
      </c>
      <c r="BR5" s="199">
        <f t="shared" si="1"/>
        <v>28669.151591086669</v>
      </c>
      <c r="BS5" s="199">
        <f t="shared" si="1"/>
        <v>27519.381376018566</v>
      </c>
      <c r="BT5" s="199">
        <f t="shared" si="1"/>
        <v>26432.849603012408</v>
      </c>
      <c r="BU5" s="199">
        <f t="shared" si="1"/>
        <v>24978.384564681259</v>
      </c>
      <c r="BV5" s="199">
        <f t="shared" si="1"/>
        <v>22005.060518270217</v>
      </c>
      <c r="BW5" s="199">
        <f t="shared" si="1"/>
        <v>17289.709190680911</v>
      </c>
      <c r="BX5" s="199">
        <f t="shared" si="1"/>
        <v>14608.861107788984</v>
      </c>
      <c r="BY5" s="199">
        <f t="shared" si="1"/>
        <v>10312.729845620875</v>
      </c>
      <c r="BZ5" s="199">
        <f t="shared" si="1"/>
        <v>8472.6054711388624</v>
      </c>
      <c r="CA5" s="199">
        <f t="shared" si="1"/>
        <v>6957.2235936198413</v>
      </c>
      <c r="CB5" s="199">
        <f t="shared" si="1"/>
        <v>1443.225903519733</v>
      </c>
      <c r="CC5" s="199">
        <f t="shared" si="1"/>
        <v>0</v>
      </c>
      <c r="CD5" s="199">
        <f t="shared" ref="CD5:CF5" si="2">SUM(CD6:CD7)</f>
        <v>-102.72172096803372</v>
      </c>
      <c r="CE5" s="199">
        <f t="shared" si="2"/>
        <v>-90.378789347994811</v>
      </c>
      <c r="CF5" s="436">
        <f t="shared" si="2"/>
        <v>-79.83461437136333</v>
      </c>
    </row>
    <row r="6" spans="1:85" s="437" customFormat="1" x14ac:dyDescent="0.35">
      <c r="A6" s="434"/>
      <c r="B6" s="203" t="s">
        <v>545</v>
      </c>
      <c r="C6" s="61"/>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161">
        <v>0</v>
      </c>
      <c r="AI6" s="161">
        <v>0</v>
      </c>
      <c r="AJ6" s="161">
        <v>0</v>
      </c>
      <c r="AK6" s="161">
        <v>0</v>
      </c>
      <c r="AL6" s="161">
        <v>0</v>
      </c>
      <c r="AM6" s="161">
        <v>0</v>
      </c>
      <c r="AN6" s="161">
        <v>0</v>
      </c>
      <c r="AO6" s="161">
        <v>0</v>
      </c>
      <c r="AP6" s="161">
        <v>0</v>
      </c>
      <c r="AQ6" s="161">
        <v>0</v>
      </c>
      <c r="AR6" s="161">
        <v>0</v>
      </c>
      <c r="AS6" s="161">
        <v>0</v>
      </c>
      <c r="AT6" s="161">
        <v>0</v>
      </c>
      <c r="AU6" s="161">
        <v>0</v>
      </c>
      <c r="AV6" s="161">
        <v>0</v>
      </c>
      <c r="AW6" s="161">
        <v>0</v>
      </c>
      <c r="AX6" s="161">
        <v>0</v>
      </c>
      <c r="AY6" s="161">
        <v>0</v>
      </c>
      <c r="AZ6" s="161">
        <v>0</v>
      </c>
      <c r="BA6" s="161">
        <v>0</v>
      </c>
      <c r="BB6" s="161">
        <v>0</v>
      </c>
      <c r="BC6" s="161">
        <v>0</v>
      </c>
      <c r="BD6" s="161">
        <v>0</v>
      </c>
      <c r="BE6" s="161">
        <v>0</v>
      </c>
      <c r="BF6" s="161">
        <v>0</v>
      </c>
      <c r="BG6" s="161">
        <v>12874.042214362229</v>
      </c>
      <c r="BH6" s="161">
        <v>15327.744681119742</v>
      </c>
      <c r="BI6" s="161">
        <v>16712.419139780723</v>
      </c>
      <c r="BJ6" s="161">
        <v>18031.167082408345</v>
      </c>
      <c r="BK6" s="161">
        <v>19342.611810079608</v>
      </c>
      <c r="BL6" s="161">
        <v>23268.818200331018</v>
      </c>
      <c r="BM6" s="161">
        <v>26651.727024537067</v>
      </c>
      <c r="BN6" s="161">
        <v>27878.190651787692</v>
      </c>
      <c r="BO6" s="161">
        <v>28782.150059510313</v>
      </c>
      <c r="BP6" s="161">
        <v>28831.585150247833</v>
      </c>
      <c r="BQ6" s="161">
        <v>28653.770756574129</v>
      </c>
      <c r="BR6" s="161">
        <v>28669.151591086669</v>
      </c>
      <c r="BS6" s="161">
        <v>27519.381376018566</v>
      </c>
      <c r="BT6" s="161">
        <v>26432.849603012408</v>
      </c>
      <c r="BU6" s="161">
        <v>24978.384564681259</v>
      </c>
      <c r="BV6" s="161">
        <v>22005.060518270217</v>
      </c>
      <c r="BW6" s="161">
        <v>17289.709190680911</v>
      </c>
      <c r="BX6" s="161">
        <v>14608.861107788984</v>
      </c>
      <c r="BY6" s="161">
        <v>10312.729845620875</v>
      </c>
      <c r="BZ6" s="161">
        <v>8472.6054711388624</v>
      </c>
      <c r="CA6" s="161">
        <v>6957.2235936198413</v>
      </c>
      <c r="CB6" s="161">
        <v>1443.225903519733</v>
      </c>
      <c r="CC6" s="161">
        <v>0</v>
      </c>
      <c r="CD6" s="161">
        <v>-102.72172096803372</v>
      </c>
      <c r="CE6" s="161">
        <v>-90.378789347994811</v>
      </c>
      <c r="CF6" s="436">
        <v>-79.83461437136333</v>
      </c>
    </row>
    <row r="7" spans="1:85" s="437" customFormat="1" x14ac:dyDescent="0.35">
      <c r="A7" s="434"/>
      <c r="B7" s="203" t="s">
        <v>546</v>
      </c>
      <c r="C7" s="61"/>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161">
        <v>0</v>
      </c>
      <c r="AI7" s="161">
        <v>0</v>
      </c>
      <c r="AJ7" s="161">
        <v>0</v>
      </c>
      <c r="AK7" s="161">
        <v>0</v>
      </c>
      <c r="AL7" s="161">
        <v>0</v>
      </c>
      <c r="AM7" s="161">
        <v>0</v>
      </c>
      <c r="AN7" s="161">
        <v>0</v>
      </c>
      <c r="AO7" s="161">
        <v>0</v>
      </c>
      <c r="AP7" s="161">
        <v>0</v>
      </c>
      <c r="AQ7" s="161">
        <v>0</v>
      </c>
      <c r="AR7" s="161">
        <v>0</v>
      </c>
      <c r="AS7" s="161">
        <v>0</v>
      </c>
      <c r="AT7" s="161">
        <v>0</v>
      </c>
      <c r="AU7" s="161">
        <v>0</v>
      </c>
      <c r="AV7" s="161">
        <v>0</v>
      </c>
      <c r="AW7" s="161">
        <v>0</v>
      </c>
      <c r="AX7" s="161">
        <v>0</v>
      </c>
      <c r="AY7" s="161">
        <v>0</v>
      </c>
      <c r="AZ7" s="161">
        <v>0</v>
      </c>
      <c r="BA7" s="161">
        <v>0</v>
      </c>
      <c r="BB7" s="161">
        <v>0</v>
      </c>
      <c r="BC7" s="161">
        <v>1055.1934053951668</v>
      </c>
      <c r="BD7" s="161">
        <v>4298.3955376594622</v>
      </c>
      <c r="BE7" s="161">
        <v>5456.0631067141403</v>
      </c>
      <c r="BF7" s="161">
        <v>6393.3457175844296</v>
      </c>
      <c r="BG7" s="161">
        <v>0</v>
      </c>
      <c r="BH7" s="161">
        <v>0</v>
      </c>
      <c r="BI7" s="161">
        <v>0</v>
      </c>
      <c r="BJ7" s="161">
        <v>0</v>
      </c>
      <c r="BK7" s="161">
        <v>0</v>
      </c>
      <c r="BL7" s="161">
        <v>0</v>
      </c>
      <c r="BM7" s="161">
        <v>0</v>
      </c>
      <c r="BN7" s="161">
        <v>0</v>
      </c>
      <c r="BO7" s="161">
        <v>0</v>
      </c>
      <c r="BP7" s="161">
        <v>0</v>
      </c>
      <c r="BQ7" s="161">
        <v>0</v>
      </c>
      <c r="BR7" s="161">
        <v>0</v>
      </c>
      <c r="BS7" s="161">
        <v>0</v>
      </c>
      <c r="BT7" s="161">
        <v>0</v>
      </c>
      <c r="BU7" s="161">
        <v>0</v>
      </c>
      <c r="BV7" s="161">
        <v>0</v>
      </c>
      <c r="BW7" s="161">
        <v>0</v>
      </c>
      <c r="BX7" s="161">
        <v>0</v>
      </c>
      <c r="BY7" s="161">
        <v>0</v>
      </c>
      <c r="BZ7" s="161">
        <v>0</v>
      </c>
      <c r="CA7" s="161">
        <v>0</v>
      </c>
      <c r="CB7" s="161">
        <v>0</v>
      </c>
      <c r="CC7" s="161">
        <v>0</v>
      </c>
      <c r="CD7" s="161">
        <v>0</v>
      </c>
      <c r="CE7" s="161">
        <v>0</v>
      </c>
      <c r="CF7" s="436">
        <v>0</v>
      </c>
    </row>
    <row r="8" spans="1:85" s="437" customFormat="1" ht="25.5" customHeight="1" x14ac:dyDescent="0.35">
      <c r="A8" s="434"/>
      <c r="B8" s="59" t="s">
        <v>547</v>
      </c>
      <c r="C8" s="438"/>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161">
        <v>0</v>
      </c>
      <c r="AI8" s="161">
        <v>0</v>
      </c>
      <c r="AJ8" s="161">
        <v>0</v>
      </c>
      <c r="AK8" s="161">
        <v>0</v>
      </c>
      <c r="AL8" s="161">
        <v>0</v>
      </c>
      <c r="AM8" s="161">
        <v>0</v>
      </c>
      <c r="AN8" s="161">
        <v>0</v>
      </c>
      <c r="AO8" s="161">
        <v>0</v>
      </c>
      <c r="AP8" s="161">
        <v>0</v>
      </c>
      <c r="AQ8" s="161">
        <v>0</v>
      </c>
      <c r="AR8" s="161">
        <v>0</v>
      </c>
      <c r="AS8" s="161">
        <v>0</v>
      </c>
      <c r="AT8" s="161">
        <v>0</v>
      </c>
      <c r="AU8" s="161">
        <v>0</v>
      </c>
      <c r="AV8" s="161">
        <v>0</v>
      </c>
      <c r="AW8" s="161">
        <v>0</v>
      </c>
      <c r="AX8" s="161">
        <v>0</v>
      </c>
      <c r="AY8" s="161">
        <v>0</v>
      </c>
      <c r="AZ8" s="161">
        <v>0</v>
      </c>
      <c r="BA8" s="161">
        <v>0</v>
      </c>
      <c r="BB8" s="161">
        <v>0</v>
      </c>
      <c r="BC8" s="161">
        <v>0</v>
      </c>
      <c r="BD8" s="161">
        <v>0</v>
      </c>
      <c r="BE8" s="161">
        <v>0</v>
      </c>
      <c r="BF8" s="161">
        <v>0</v>
      </c>
      <c r="BG8" s="161">
        <v>9116.2705311041791</v>
      </c>
      <c r="BH8" s="161">
        <v>9279.9480273493427</v>
      </c>
      <c r="BI8" s="161">
        <v>9453.7507217152688</v>
      </c>
      <c r="BJ8" s="161">
        <v>9825.8937967826078</v>
      </c>
      <c r="BK8" s="161">
        <v>10261.521438727163</v>
      </c>
      <c r="BL8" s="161">
        <v>10900.406863522961</v>
      </c>
      <c r="BM8" s="161">
        <v>11445.824221207107</v>
      </c>
      <c r="BN8" s="161">
        <v>11771.076595896493</v>
      </c>
      <c r="BO8" s="161">
        <v>11787.966948892166</v>
      </c>
      <c r="BP8" s="161">
        <v>11780.394876706658</v>
      </c>
      <c r="BQ8" s="161">
        <v>11062.285844340486</v>
      </c>
      <c r="BR8" s="161">
        <v>11198.376776469457</v>
      </c>
      <c r="BS8" s="161">
        <v>11294.499063995099</v>
      </c>
      <c r="BT8" s="161">
        <v>11255.341996758169</v>
      </c>
      <c r="BU8" s="161">
        <v>11216.14163079983</v>
      </c>
      <c r="BV8" s="161">
        <v>11169.536591257416</v>
      </c>
      <c r="BW8" s="161">
        <v>11080.505293804246</v>
      </c>
      <c r="BX8" s="161">
        <v>11115.249197740488</v>
      </c>
      <c r="BY8" s="161">
        <v>10985.515655711268</v>
      </c>
      <c r="BZ8" s="161">
        <v>11216.507035175695</v>
      </c>
      <c r="CA8" s="161">
        <v>12102.581573293288</v>
      </c>
      <c r="CB8" s="161">
        <v>13014.078683603584</v>
      </c>
      <c r="CC8" s="161">
        <v>13066.120691900778</v>
      </c>
      <c r="CD8" s="161">
        <v>13078.469958939129</v>
      </c>
      <c r="CE8" s="161">
        <v>13089.179297992046</v>
      </c>
      <c r="CF8" s="436">
        <v>13046.809660929001</v>
      </c>
    </row>
    <row r="9" spans="1:85" s="437" customFormat="1" ht="25.5" customHeight="1" x14ac:dyDescent="0.35">
      <c r="A9" s="434"/>
      <c r="B9" s="435" t="s">
        <v>548</v>
      </c>
      <c r="C9" s="438"/>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161">
        <f t="shared" ref="AH9:CC9" si="3">SUM(AH10:AH13)</f>
        <v>0</v>
      </c>
      <c r="AI9" s="161">
        <f t="shared" si="3"/>
        <v>0</v>
      </c>
      <c r="AJ9" s="161">
        <f t="shared" si="3"/>
        <v>0</v>
      </c>
      <c r="AK9" s="161">
        <f t="shared" si="3"/>
        <v>0</v>
      </c>
      <c r="AL9" s="161">
        <f t="shared" si="3"/>
        <v>0</v>
      </c>
      <c r="AM9" s="161">
        <f t="shared" si="3"/>
        <v>0</v>
      </c>
      <c r="AN9" s="161">
        <f t="shared" si="3"/>
        <v>0</v>
      </c>
      <c r="AO9" s="161">
        <f t="shared" si="3"/>
        <v>0</v>
      </c>
      <c r="AP9" s="161">
        <f t="shared" si="3"/>
        <v>0</v>
      </c>
      <c r="AQ9" s="161">
        <f t="shared" si="3"/>
        <v>0</v>
      </c>
      <c r="AR9" s="161">
        <f t="shared" si="3"/>
        <v>0</v>
      </c>
      <c r="AS9" s="161">
        <f t="shared" si="3"/>
        <v>0</v>
      </c>
      <c r="AT9" s="161">
        <f t="shared" si="3"/>
        <v>0</v>
      </c>
      <c r="AU9" s="161">
        <f t="shared" si="3"/>
        <v>0</v>
      </c>
      <c r="AV9" s="161">
        <f t="shared" si="3"/>
        <v>0</v>
      </c>
      <c r="AW9" s="161">
        <f t="shared" si="3"/>
        <v>0</v>
      </c>
      <c r="AX9" s="161">
        <f t="shared" si="3"/>
        <v>0</v>
      </c>
      <c r="AY9" s="161">
        <f t="shared" si="3"/>
        <v>0</v>
      </c>
      <c r="AZ9" s="161">
        <f t="shared" si="3"/>
        <v>0</v>
      </c>
      <c r="BA9" s="161">
        <f t="shared" si="3"/>
        <v>0</v>
      </c>
      <c r="BB9" s="161">
        <f t="shared" si="3"/>
        <v>0</v>
      </c>
      <c r="BC9" s="161">
        <f t="shared" si="3"/>
        <v>0</v>
      </c>
      <c r="BD9" s="161">
        <f t="shared" si="3"/>
        <v>0</v>
      </c>
      <c r="BE9" s="161">
        <f t="shared" si="3"/>
        <v>0</v>
      </c>
      <c r="BF9" s="161">
        <f t="shared" si="3"/>
        <v>0</v>
      </c>
      <c r="BG9" s="161">
        <f t="shared" si="3"/>
        <v>20</v>
      </c>
      <c r="BH9" s="161">
        <f t="shared" si="3"/>
        <v>37.799999999999997</v>
      </c>
      <c r="BI9" s="161">
        <f t="shared" si="3"/>
        <v>480.12300132909712</v>
      </c>
      <c r="BJ9" s="161">
        <f t="shared" si="3"/>
        <v>255.12901574999998</v>
      </c>
      <c r="BK9" s="161">
        <f t="shared" si="3"/>
        <v>248.09961419999996</v>
      </c>
      <c r="BL9" s="161">
        <f t="shared" si="3"/>
        <v>330.64953000000003</v>
      </c>
      <c r="BM9" s="161">
        <f t="shared" si="3"/>
        <v>584.34068080125064</v>
      </c>
      <c r="BN9" s="161">
        <f t="shared" si="3"/>
        <v>495.67599999999999</v>
      </c>
      <c r="BO9" s="161">
        <f t="shared" si="3"/>
        <v>164.18799999999999</v>
      </c>
      <c r="BP9" s="161">
        <f t="shared" si="3"/>
        <v>38.083999999999996</v>
      </c>
      <c r="BQ9" s="161">
        <f t="shared" si="3"/>
        <v>60.445999999999998</v>
      </c>
      <c r="BR9" s="161">
        <f t="shared" si="3"/>
        <v>77.471000000000004</v>
      </c>
      <c r="BS9" s="161">
        <f t="shared" si="3"/>
        <v>126.741</v>
      </c>
      <c r="BT9" s="161">
        <f t="shared" si="3"/>
        <v>171.30799999999996</v>
      </c>
      <c r="BU9" s="161">
        <f t="shared" si="3"/>
        <v>168.72800000000001</v>
      </c>
      <c r="BV9" s="161">
        <f t="shared" si="3"/>
        <v>242.51900000000001</v>
      </c>
      <c r="BW9" s="161">
        <f t="shared" si="3"/>
        <v>305.1815029573537</v>
      </c>
      <c r="BX9" s="161">
        <f t="shared" si="3"/>
        <v>325.12115082531068</v>
      </c>
      <c r="BY9" s="161">
        <f t="shared" si="3"/>
        <v>489.1430371868455</v>
      </c>
      <c r="BZ9" s="161">
        <f t="shared" si="3"/>
        <v>608.43541960275058</v>
      </c>
      <c r="CA9" s="161">
        <f t="shared" si="3"/>
        <v>708.5397279763439</v>
      </c>
      <c r="CB9" s="161">
        <f t="shared" si="3"/>
        <v>630.07928640634054</v>
      </c>
      <c r="CC9" s="161">
        <f t="shared" si="3"/>
        <v>499.52025397866942</v>
      </c>
      <c r="CD9" s="161">
        <f t="shared" ref="CD9:CE9" si="4">SUM(CD10:CD13)</f>
        <v>470.03672062009105</v>
      </c>
      <c r="CE9" s="161">
        <f t="shared" si="4"/>
        <v>474.78094208775042</v>
      </c>
      <c r="CF9" s="436">
        <f>SUM(CF10:CF13)</f>
        <v>485.04143305452504</v>
      </c>
    </row>
    <row r="10" spans="1:85" s="437" customFormat="1" x14ac:dyDescent="0.35">
      <c r="A10" s="434"/>
      <c r="B10" s="288" t="s">
        <v>549</v>
      </c>
      <c r="C10" s="438"/>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161">
        <v>0</v>
      </c>
      <c r="AI10" s="161">
        <v>0</v>
      </c>
      <c r="AJ10" s="161">
        <v>0</v>
      </c>
      <c r="AK10" s="161">
        <v>0</v>
      </c>
      <c r="AL10" s="161">
        <v>0</v>
      </c>
      <c r="AM10" s="161">
        <v>0</v>
      </c>
      <c r="AN10" s="161">
        <v>0</v>
      </c>
      <c r="AO10" s="161">
        <v>0</v>
      </c>
      <c r="AP10" s="161">
        <v>0</v>
      </c>
      <c r="AQ10" s="161">
        <v>0</v>
      </c>
      <c r="AR10" s="161">
        <v>0</v>
      </c>
      <c r="AS10" s="161">
        <v>0</v>
      </c>
      <c r="AT10" s="161">
        <v>0</v>
      </c>
      <c r="AU10" s="161">
        <v>0</v>
      </c>
      <c r="AV10" s="161">
        <v>0</v>
      </c>
      <c r="AW10" s="161">
        <v>0</v>
      </c>
      <c r="AX10" s="161">
        <v>0</v>
      </c>
      <c r="AY10" s="161">
        <v>0</v>
      </c>
      <c r="AZ10" s="161">
        <v>0</v>
      </c>
      <c r="BA10" s="161">
        <v>0</v>
      </c>
      <c r="BB10" s="161">
        <v>0</v>
      </c>
      <c r="BC10" s="161">
        <v>0</v>
      </c>
      <c r="BD10" s="161">
        <v>0</v>
      </c>
      <c r="BE10" s="161">
        <v>0</v>
      </c>
      <c r="BF10" s="161">
        <v>0</v>
      </c>
      <c r="BG10" s="161">
        <v>0</v>
      </c>
      <c r="BH10" s="161">
        <v>0</v>
      </c>
      <c r="BI10" s="161">
        <v>430.12300132909712</v>
      </c>
      <c r="BJ10" s="161">
        <v>248.43701574999997</v>
      </c>
      <c r="BK10" s="161">
        <v>205.29961419999995</v>
      </c>
      <c r="BL10" s="161">
        <v>287.18713000000002</v>
      </c>
      <c r="BM10" s="161">
        <v>375.84635547314184</v>
      </c>
      <c r="BN10" s="161">
        <v>330.87599999999998</v>
      </c>
      <c r="BO10" s="161">
        <v>83.781999999999996</v>
      </c>
      <c r="BP10" s="161">
        <v>0.53100000000000003</v>
      </c>
      <c r="BQ10" s="161">
        <v>0.216</v>
      </c>
      <c r="BR10" s="161">
        <v>1.0999999999999999E-2</v>
      </c>
      <c r="BS10" s="161">
        <v>5.0000000000000001E-3</v>
      </c>
      <c r="BT10" s="161">
        <v>4.0000000000000001E-3</v>
      </c>
      <c r="BU10" s="161">
        <v>2E-3</v>
      </c>
      <c r="BV10" s="161">
        <v>0</v>
      </c>
      <c r="BW10" s="161">
        <v>9.0000000000000011E-3</v>
      </c>
      <c r="BX10" s="161">
        <v>5.0000000000000001E-3</v>
      </c>
      <c r="BY10" s="161">
        <v>8.0000000000000002E-3</v>
      </c>
      <c r="BZ10" s="161">
        <v>8.0000000000000002E-3</v>
      </c>
      <c r="CA10" s="161">
        <v>8.0000000000000002E-3</v>
      </c>
      <c r="CB10" s="161">
        <v>8.0000000000000002E-3</v>
      </c>
      <c r="CC10" s="161">
        <v>8.0000000000000002E-3</v>
      </c>
      <c r="CD10" s="161">
        <v>8.0000000000000002E-3</v>
      </c>
      <c r="CE10" s="161">
        <v>8.0000000000000002E-3</v>
      </c>
      <c r="CF10" s="436">
        <v>8.0000000000000002E-3</v>
      </c>
    </row>
    <row r="11" spans="1:85" s="441" customFormat="1" x14ac:dyDescent="0.35">
      <c r="A11" s="439"/>
      <c r="B11" s="440" t="s">
        <v>550</v>
      </c>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161">
        <v>0</v>
      </c>
      <c r="AI11" s="161">
        <v>0</v>
      </c>
      <c r="AJ11" s="161">
        <v>0</v>
      </c>
      <c r="AK11" s="161">
        <v>0</v>
      </c>
      <c r="AL11" s="161">
        <v>0</v>
      </c>
      <c r="AM11" s="161">
        <v>0</v>
      </c>
      <c r="AN11" s="161">
        <v>0</v>
      </c>
      <c r="AO11" s="161">
        <v>0</v>
      </c>
      <c r="AP11" s="161">
        <v>0</v>
      </c>
      <c r="AQ11" s="161">
        <v>0</v>
      </c>
      <c r="AR11" s="161">
        <v>0</v>
      </c>
      <c r="AS11" s="161">
        <v>0</v>
      </c>
      <c r="AT11" s="161">
        <v>0</v>
      </c>
      <c r="AU11" s="161">
        <v>0</v>
      </c>
      <c r="AV11" s="161">
        <v>0</v>
      </c>
      <c r="AW11" s="161">
        <v>0</v>
      </c>
      <c r="AX11" s="161">
        <v>0</v>
      </c>
      <c r="AY11" s="161">
        <v>0</v>
      </c>
      <c r="AZ11" s="161">
        <v>0</v>
      </c>
      <c r="BA11" s="161">
        <v>0</v>
      </c>
      <c r="BB11" s="161">
        <v>0</v>
      </c>
      <c r="BC11" s="161">
        <v>0</v>
      </c>
      <c r="BD11" s="161">
        <v>0</v>
      </c>
      <c r="BE11" s="161">
        <v>0</v>
      </c>
      <c r="BF11" s="161">
        <v>0</v>
      </c>
      <c r="BG11" s="161">
        <v>0</v>
      </c>
      <c r="BH11" s="161">
        <v>0</v>
      </c>
      <c r="BI11" s="161">
        <v>0</v>
      </c>
      <c r="BJ11" s="161">
        <v>0</v>
      </c>
      <c r="BK11" s="161">
        <v>0</v>
      </c>
      <c r="BL11" s="161">
        <v>0</v>
      </c>
      <c r="BM11" s="161">
        <v>162.45132532810879</v>
      </c>
      <c r="BN11" s="161">
        <v>111.17099999999999</v>
      </c>
      <c r="BO11" s="161">
        <v>0</v>
      </c>
      <c r="BP11" s="161">
        <v>0</v>
      </c>
      <c r="BQ11" s="161">
        <v>0</v>
      </c>
      <c r="BR11" s="161">
        <v>0</v>
      </c>
      <c r="BS11" s="161">
        <v>0</v>
      </c>
      <c r="BT11" s="161">
        <v>0</v>
      </c>
      <c r="BU11" s="161">
        <v>0</v>
      </c>
      <c r="BV11" s="161">
        <v>0</v>
      </c>
      <c r="BW11" s="161">
        <v>0</v>
      </c>
      <c r="BX11" s="161">
        <v>0</v>
      </c>
      <c r="BY11" s="161">
        <v>0</v>
      </c>
      <c r="BZ11" s="161">
        <v>0</v>
      </c>
      <c r="CA11" s="161">
        <v>0</v>
      </c>
      <c r="CB11" s="161">
        <v>0</v>
      </c>
      <c r="CC11" s="161">
        <v>0</v>
      </c>
      <c r="CD11" s="161">
        <v>0</v>
      </c>
      <c r="CE11" s="161">
        <v>0</v>
      </c>
      <c r="CF11" s="436">
        <v>0</v>
      </c>
    </row>
    <row r="12" spans="1:85" s="441" customFormat="1" x14ac:dyDescent="0.35">
      <c r="A12" s="439"/>
      <c r="B12" s="440" t="s">
        <v>551</v>
      </c>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161">
        <v>0</v>
      </c>
      <c r="AI12" s="161">
        <v>0</v>
      </c>
      <c r="AJ12" s="161">
        <v>0</v>
      </c>
      <c r="AK12" s="161">
        <v>0</v>
      </c>
      <c r="AL12" s="161">
        <v>0</v>
      </c>
      <c r="AM12" s="161">
        <v>0</v>
      </c>
      <c r="AN12" s="161">
        <v>0</v>
      </c>
      <c r="AO12" s="161">
        <v>0</v>
      </c>
      <c r="AP12" s="161">
        <v>0</v>
      </c>
      <c r="AQ12" s="161">
        <v>0</v>
      </c>
      <c r="AR12" s="161">
        <v>0</v>
      </c>
      <c r="AS12" s="161">
        <v>0</v>
      </c>
      <c r="AT12" s="161">
        <v>0</v>
      </c>
      <c r="AU12" s="161">
        <v>0</v>
      </c>
      <c r="AV12" s="161">
        <v>0</v>
      </c>
      <c r="AW12" s="161">
        <v>0</v>
      </c>
      <c r="AX12" s="161">
        <v>0</v>
      </c>
      <c r="AY12" s="161">
        <v>0</v>
      </c>
      <c r="AZ12" s="161">
        <v>0</v>
      </c>
      <c r="BA12" s="161">
        <v>0</v>
      </c>
      <c r="BB12" s="161">
        <v>0</v>
      </c>
      <c r="BC12" s="161">
        <v>0</v>
      </c>
      <c r="BD12" s="161">
        <v>0</v>
      </c>
      <c r="BE12" s="161">
        <v>0</v>
      </c>
      <c r="BF12" s="161">
        <v>0</v>
      </c>
      <c r="BG12" s="161">
        <v>20</v>
      </c>
      <c r="BH12" s="161">
        <v>37.799999999999997</v>
      </c>
      <c r="BI12" s="161">
        <v>50</v>
      </c>
      <c r="BJ12" s="161">
        <v>6.6919999999999993</v>
      </c>
      <c r="BK12" s="161">
        <v>42.8</v>
      </c>
      <c r="BL12" s="161">
        <v>43.462400000000002</v>
      </c>
      <c r="BM12" s="161">
        <v>46.042999999999999</v>
      </c>
      <c r="BN12" s="161">
        <v>53.629000000000005</v>
      </c>
      <c r="BO12" s="161">
        <v>80.406000000000006</v>
      </c>
      <c r="BP12" s="161">
        <v>37.552999999999997</v>
      </c>
      <c r="BQ12" s="161">
        <v>60.23</v>
      </c>
      <c r="BR12" s="161">
        <v>71.89200000000001</v>
      </c>
      <c r="BS12" s="161">
        <v>99.076000000000008</v>
      </c>
      <c r="BT12" s="161">
        <v>129.22799999999998</v>
      </c>
      <c r="BU12" s="161">
        <v>90</v>
      </c>
      <c r="BV12" s="161">
        <v>79</v>
      </c>
      <c r="BW12" s="161">
        <v>72</v>
      </c>
      <c r="BX12" s="161">
        <v>90</v>
      </c>
      <c r="BY12" s="161">
        <v>88</v>
      </c>
      <c r="BZ12" s="161">
        <v>88</v>
      </c>
      <c r="CA12" s="161">
        <v>93</v>
      </c>
      <c r="CB12" s="161">
        <v>98</v>
      </c>
      <c r="CC12" s="161">
        <v>98</v>
      </c>
      <c r="CD12" s="161">
        <v>98</v>
      </c>
      <c r="CE12" s="161">
        <v>98</v>
      </c>
      <c r="CF12" s="436">
        <v>98</v>
      </c>
    </row>
    <row r="13" spans="1:85" s="441" customFormat="1" ht="25.5" customHeight="1" x14ac:dyDescent="0.35">
      <c r="A13" s="439"/>
      <c r="B13" s="440" t="s">
        <v>552</v>
      </c>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161">
        <v>0</v>
      </c>
      <c r="AI13" s="161">
        <v>0</v>
      </c>
      <c r="AJ13" s="161">
        <v>0</v>
      </c>
      <c r="AK13" s="161">
        <v>0</v>
      </c>
      <c r="AL13" s="161">
        <v>0</v>
      </c>
      <c r="AM13" s="161">
        <v>0</v>
      </c>
      <c r="AN13" s="161">
        <v>0</v>
      </c>
      <c r="AO13" s="161">
        <v>0</v>
      </c>
      <c r="AP13" s="161">
        <v>0</v>
      </c>
      <c r="AQ13" s="161">
        <v>0</v>
      </c>
      <c r="AR13" s="161">
        <v>0</v>
      </c>
      <c r="AS13" s="161">
        <v>0</v>
      </c>
      <c r="AT13" s="161">
        <v>0</v>
      </c>
      <c r="AU13" s="161">
        <v>0</v>
      </c>
      <c r="AV13" s="161">
        <v>0</v>
      </c>
      <c r="AW13" s="161">
        <v>0</v>
      </c>
      <c r="AX13" s="161">
        <v>0</v>
      </c>
      <c r="AY13" s="161">
        <v>0</v>
      </c>
      <c r="AZ13" s="161">
        <v>0</v>
      </c>
      <c r="BA13" s="161">
        <v>0</v>
      </c>
      <c r="BB13" s="161">
        <v>0</v>
      </c>
      <c r="BC13" s="161">
        <v>0</v>
      </c>
      <c r="BD13" s="161">
        <v>0</v>
      </c>
      <c r="BE13" s="161">
        <v>0</v>
      </c>
      <c r="BF13" s="161">
        <v>0</v>
      </c>
      <c r="BG13" s="161">
        <v>0</v>
      </c>
      <c r="BH13" s="161">
        <v>0</v>
      </c>
      <c r="BI13" s="161">
        <v>0</v>
      </c>
      <c r="BJ13" s="161">
        <v>0</v>
      </c>
      <c r="BK13" s="161">
        <v>0</v>
      </c>
      <c r="BL13" s="161">
        <v>0</v>
      </c>
      <c r="BM13" s="161">
        <v>0</v>
      </c>
      <c r="BN13" s="161">
        <v>0</v>
      </c>
      <c r="BO13" s="161">
        <v>0</v>
      </c>
      <c r="BP13" s="161">
        <v>0</v>
      </c>
      <c r="BQ13" s="161">
        <v>0</v>
      </c>
      <c r="BR13" s="161">
        <v>5.5680000000000005</v>
      </c>
      <c r="BS13" s="161">
        <v>27.66</v>
      </c>
      <c r="BT13" s="161">
        <v>42.076000000000001</v>
      </c>
      <c r="BU13" s="161">
        <v>78.725999999999999</v>
      </c>
      <c r="BV13" s="161">
        <v>163.51900000000001</v>
      </c>
      <c r="BW13" s="161">
        <v>233.17250295735369</v>
      </c>
      <c r="BX13" s="161">
        <v>235.11615082531065</v>
      </c>
      <c r="BY13" s="161">
        <v>401.13503718684552</v>
      </c>
      <c r="BZ13" s="161">
        <v>520.42741960275055</v>
      </c>
      <c r="CA13" s="161">
        <v>615.53172797634386</v>
      </c>
      <c r="CB13" s="161">
        <v>532.0712864063405</v>
      </c>
      <c r="CC13" s="161">
        <v>401.51225397866943</v>
      </c>
      <c r="CD13" s="161">
        <v>372.02872062009106</v>
      </c>
      <c r="CE13" s="161">
        <v>376.77294208775044</v>
      </c>
      <c r="CF13" s="436">
        <v>387.03343305452506</v>
      </c>
    </row>
    <row r="14" spans="1:85" x14ac:dyDescent="0.35">
      <c r="A14" s="443"/>
      <c r="B14" s="444"/>
      <c r="C14" s="427"/>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6"/>
      <c r="AI14" s="446"/>
      <c r="AJ14" s="446"/>
      <c r="AK14" s="446"/>
      <c r="AL14" s="446"/>
      <c r="AM14" s="446"/>
      <c r="AN14" s="446"/>
      <c r="AO14" s="446"/>
      <c r="AP14" s="446"/>
      <c r="AQ14" s="446"/>
      <c r="AR14" s="446"/>
      <c r="AS14" s="446"/>
      <c r="AT14" s="446"/>
      <c r="AU14" s="446"/>
      <c r="AV14" s="446"/>
      <c r="AW14" s="446"/>
      <c r="AX14" s="446"/>
      <c r="AY14" s="446"/>
      <c r="AZ14" s="446"/>
      <c r="BA14" s="446"/>
      <c r="BB14" s="446"/>
      <c r="BC14" s="446"/>
      <c r="BD14" s="446"/>
      <c r="BE14" s="446"/>
      <c r="BF14" s="446"/>
      <c r="BG14" s="446"/>
      <c r="BH14" s="446"/>
      <c r="BI14" s="446"/>
      <c r="BJ14" s="446"/>
      <c r="BK14" s="446"/>
      <c r="BL14" s="446"/>
      <c r="BM14" s="446"/>
      <c r="BN14" s="446"/>
      <c r="BO14" s="446"/>
      <c r="BP14" s="446"/>
      <c r="BQ14" s="446"/>
      <c r="BR14" s="446"/>
      <c r="BS14" s="446"/>
      <c r="BT14" s="446"/>
      <c r="BU14" s="446"/>
      <c r="BV14" s="446"/>
      <c r="BW14" s="446"/>
      <c r="BX14" s="447"/>
      <c r="BY14" s="447"/>
      <c r="BZ14" s="447"/>
      <c r="CA14" s="447"/>
      <c r="CB14" s="447"/>
      <c r="CC14" s="447"/>
      <c r="CD14" s="447"/>
      <c r="CE14" s="447"/>
      <c r="CF14" s="448"/>
    </row>
    <row r="15" spans="1:85" s="437" customFormat="1" ht="41.25" customHeight="1" x14ac:dyDescent="0.35">
      <c r="A15" s="449"/>
      <c r="B15" s="450" t="s">
        <v>544</v>
      </c>
      <c r="C15" s="451"/>
      <c r="D15" s="43" t="s">
        <v>586</v>
      </c>
      <c r="E15" s="43" t="s">
        <v>587</v>
      </c>
      <c r="F15" s="43" t="s">
        <v>588</v>
      </c>
      <c r="G15" s="43" t="s">
        <v>589</v>
      </c>
      <c r="H15" s="43" t="s">
        <v>590</v>
      </c>
      <c r="I15" s="43" t="s">
        <v>591</v>
      </c>
      <c r="J15" s="43" t="s">
        <v>592</v>
      </c>
      <c r="K15" s="43" t="s">
        <v>593</v>
      </c>
      <c r="L15" s="43" t="s">
        <v>594</v>
      </c>
      <c r="M15" s="43" t="s">
        <v>595</v>
      </c>
      <c r="N15" s="43" t="s">
        <v>596</v>
      </c>
      <c r="O15" s="43" t="s">
        <v>597</v>
      </c>
      <c r="P15" s="43" t="s">
        <v>598</v>
      </c>
      <c r="Q15" s="43" t="s">
        <v>599</v>
      </c>
      <c r="R15" s="43" t="s">
        <v>600</v>
      </c>
      <c r="S15" s="43" t="s">
        <v>601</v>
      </c>
      <c r="T15" s="43" t="s">
        <v>602</v>
      </c>
      <c r="U15" s="43" t="s">
        <v>603</v>
      </c>
      <c r="V15" s="43" t="s">
        <v>604</v>
      </c>
      <c r="W15" s="43" t="s">
        <v>605</v>
      </c>
      <c r="X15" s="43" t="s">
        <v>606</v>
      </c>
      <c r="Y15" s="43" t="s">
        <v>607</v>
      </c>
      <c r="Z15" s="43" t="s">
        <v>608</v>
      </c>
      <c r="AA15" s="43" t="s">
        <v>609</v>
      </c>
      <c r="AB15" s="43" t="s">
        <v>610</v>
      </c>
      <c r="AC15" s="43" t="s">
        <v>611</v>
      </c>
      <c r="AD15" s="43" t="s">
        <v>612</v>
      </c>
      <c r="AE15" s="43" t="s">
        <v>613</v>
      </c>
      <c r="AF15" s="43" t="s">
        <v>614</v>
      </c>
      <c r="AG15" s="43" t="s">
        <v>615</v>
      </c>
      <c r="AH15" s="43" t="s">
        <v>616</v>
      </c>
      <c r="AI15" s="43" t="s">
        <v>617</v>
      </c>
      <c r="AJ15" s="43" t="s">
        <v>618</v>
      </c>
      <c r="AK15" s="43" t="s">
        <v>619</v>
      </c>
      <c r="AL15" s="43" t="s">
        <v>620</v>
      </c>
      <c r="AM15" s="43" t="s">
        <v>621</v>
      </c>
      <c r="AN15" s="43" t="s">
        <v>622</v>
      </c>
      <c r="AO15" s="43" t="s">
        <v>623</v>
      </c>
      <c r="AP15" s="43" t="s">
        <v>624</v>
      </c>
      <c r="AQ15" s="43" t="s">
        <v>625</v>
      </c>
      <c r="AR15" s="43" t="s">
        <v>626</v>
      </c>
      <c r="AS15" s="43" t="s">
        <v>627</v>
      </c>
      <c r="AT15" s="43" t="s">
        <v>628</v>
      </c>
      <c r="AU15" s="43" t="s">
        <v>629</v>
      </c>
      <c r="AV15" s="43" t="s">
        <v>630</v>
      </c>
      <c r="AW15" s="43" t="s">
        <v>631</v>
      </c>
      <c r="AX15" s="43" t="s">
        <v>632</v>
      </c>
      <c r="AY15" s="43" t="s">
        <v>633</v>
      </c>
      <c r="AZ15" s="43" t="s">
        <v>634</v>
      </c>
      <c r="BA15" s="43" t="s">
        <v>635</v>
      </c>
      <c r="BB15" s="43" t="s">
        <v>636</v>
      </c>
      <c r="BC15" s="43" t="s">
        <v>637</v>
      </c>
      <c r="BD15" s="43" t="s">
        <v>638</v>
      </c>
      <c r="BE15" s="43" t="s">
        <v>639</v>
      </c>
      <c r="BF15" s="43" t="s">
        <v>515</v>
      </c>
      <c r="BG15" s="43" t="s">
        <v>516</v>
      </c>
      <c r="BH15" s="43" t="s">
        <v>517</v>
      </c>
      <c r="BI15" s="43" t="s">
        <v>518</v>
      </c>
      <c r="BJ15" s="43" t="s">
        <v>519</v>
      </c>
      <c r="BK15" s="43" t="s">
        <v>520</v>
      </c>
      <c r="BL15" s="43" t="s">
        <v>521</v>
      </c>
      <c r="BM15" s="43" t="s">
        <v>522</v>
      </c>
      <c r="BN15" s="43" t="s">
        <v>523</v>
      </c>
      <c r="BO15" s="43" t="s">
        <v>524</v>
      </c>
      <c r="BP15" s="43" t="s">
        <v>525</v>
      </c>
      <c r="BQ15" s="43" t="s">
        <v>526</v>
      </c>
      <c r="BR15" s="43" t="s">
        <v>527</v>
      </c>
      <c r="BS15" s="43" t="s">
        <v>528</v>
      </c>
      <c r="BT15" s="43" t="s">
        <v>529</v>
      </c>
      <c r="BU15" s="43" t="s">
        <v>530</v>
      </c>
      <c r="BV15" s="43" t="s">
        <v>531</v>
      </c>
      <c r="BW15" s="43" t="s">
        <v>532</v>
      </c>
      <c r="BX15" s="43" t="s">
        <v>533</v>
      </c>
      <c r="BY15" s="43" t="s">
        <v>534</v>
      </c>
      <c r="BZ15" s="43" t="s">
        <v>535</v>
      </c>
      <c r="CA15" s="43" t="s">
        <v>536</v>
      </c>
      <c r="CB15" s="43" t="s">
        <v>537</v>
      </c>
      <c r="CC15" s="43" t="s">
        <v>538</v>
      </c>
      <c r="CD15" s="43" t="s">
        <v>539</v>
      </c>
      <c r="CE15" s="43" t="s">
        <v>540</v>
      </c>
      <c r="CF15" s="44" t="s">
        <v>541</v>
      </c>
    </row>
    <row r="16" spans="1:85" s="437" customFormat="1" x14ac:dyDescent="0.35">
      <c r="A16" s="449"/>
      <c r="B16" s="452" t="s">
        <v>344</v>
      </c>
      <c r="C16" s="453"/>
      <c r="D16" s="281" t="s">
        <v>542</v>
      </c>
      <c r="E16" s="281" t="s">
        <v>542</v>
      </c>
      <c r="F16" s="281" t="s">
        <v>542</v>
      </c>
      <c r="G16" s="281" t="s">
        <v>542</v>
      </c>
      <c r="H16" s="281" t="s">
        <v>542</v>
      </c>
      <c r="I16" s="281" t="s">
        <v>542</v>
      </c>
      <c r="J16" s="281" t="s">
        <v>542</v>
      </c>
      <c r="K16" s="281" t="s">
        <v>542</v>
      </c>
      <c r="L16" s="281" t="s">
        <v>542</v>
      </c>
      <c r="M16" s="281" t="s">
        <v>542</v>
      </c>
      <c r="N16" s="281" t="s">
        <v>542</v>
      </c>
      <c r="O16" s="281" t="s">
        <v>542</v>
      </c>
      <c r="P16" s="281" t="s">
        <v>542</v>
      </c>
      <c r="Q16" s="281" t="s">
        <v>542</v>
      </c>
      <c r="R16" s="281" t="s">
        <v>542</v>
      </c>
      <c r="S16" s="281" t="s">
        <v>542</v>
      </c>
      <c r="T16" s="281" t="s">
        <v>542</v>
      </c>
      <c r="U16" s="281" t="s">
        <v>542</v>
      </c>
      <c r="V16" s="281" t="s">
        <v>542</v>
      </c>
      <c r="W16" s="281" t="s">
        <v>542</v>
      </c>
      <c r="X16" s="281" t="s">
        <v>542</v>
      </c>
      <c r="Y16" s="281" t="s">
        <v>542</v>
      </c>
      <c r="Z16" s="281" t="s">
        <v>542</v>
      </c>
      <c r="AA16" s="281" t="s">
        <v>542</v>
      </c>
      <c r="AB16" s="281" t="s">
        <v>542</v>
      </c>
      <c r="AC16" s="281" t="s">
        <v>542</v>
      </c>
      <c r="AD16" s="281" t="s">
        <v>542</v>
      </c>
      <c r="AE16" s="281" t="s">
        <v>542</v>
      </c>
      <c r="AF16" s="281" t="s">
        <v>542</v>
      </c>
      <c r="AG16" s="281" t="s">
        <v>542</v>
      </c>
      <c r="AH16" s="281" t="s">
        <v>542</v>
      </c>
      <c r="AI16" s="281" t="s">
        <v>542</v>
      </c>
      <c r="AJ16" s="281" t="s">
        <v>542</v>
      </c>
      <c r="AK16" s="281" t="s">
        <v>542</v>
      </c>
      <c r="AL16" s="281" t="s">
        <v>542</v>
      </c>
      <c r="AM16" s="281" t="s">
        <v>542</v>
      </c>
      <c r="AN16" s="281" t="s">
        <v>542</v>
      </c>
      <c r="AO16" s="281" t="s">
        <v>542</v>
      </c>
      <c r="AP16" s="281" t="s">
        <v>542</v>
      </c>
      <c r="AQ16" s="281" t="s">
        <v>542</v>
      </c>
      <c r="AR16" s="281" t="s">
        <v>542</v>
      </c>
      <c r="AS16" s="281" t="s">
        <v>542</v>
      </c>
      <c r="AT16" s="281" t="s">
        <v>542</v>
      </c>
      <c r="AU16" s="281" t="s">
        <v>542</v>
      </c>
      <c r="AV16" s="281" t="s">
        <v>542</v>
      </c>
      <c r="AW16" s="281" t="s">
        <v>542</v>
      </c>
      <c r="AX16" s="281" t="s">
        <v>542</v>
      </c>
      <c r="AY16" s="281" t="s">
        <v>542</v>
      </c>
      <c r="AZ16" s="281" t="s">
        <v>542</v>
      </c>
      <c r="BA16" s="281" t="s">
        <v>542</v>
      </c>
      <c r="BB16" s="281" t="s">
        <v>542</v>
      </c>
      <c r="BC16" s="281" t="s">
        <v>542</v>
      </c>
      <c r="BD16" s="281" t="s">
        <v>542</v>
      </c>
      <c r="BE16" s="281" t="s">
        <v>542</v>
      </c>
      <c r="BF16" s="281" t="s">
        <v>542</v>
      </c>
      <c r="BG16" s="281" t="s">
        <v>542</v>
      </c>
      <c r="BH16" s="281" t="s">
        <v>542</v>
      </c>
      <c r="BI16" s="281" t="s">
        <v>542</v>
      </c>
      <c r="BJ16" s="281" t="s">
        <v>542</v>
      </c>
      <c r="BK16" s="281" t="s">
        <v>542</v>
      </c>
      <c r="BL16" s="281" t="s">
        <v>542</v>
      </c>
      <c r="BM16" s="281" t="s">
        <v>542</v>
      </c>
      <c r="BN16" s="281" t="s">
        <v>542</v>
      </c>
      <c r="BO16" s="281" t="s">
        <v>542</v>
      </c>
      <c r="BP16" s="281" t="s">
        <v>542</v>
      </c>
      <c r="BQ16" s="281" t="s">
        <v>542</v>
      </c>
      <c r="BR16" s="281" t="s">
        <v>542</v>
      </c>
      <c r="BS16" s="281" t="s">
        <v>542</v>
      </c>
      <c r="BT16" s="281" t="s">
        <v>542</v>
      </c>
      <c r="BU16" s="281" t="s">
        <v>542</v>
      </c>
      <c r="BV16" s="281" t="s">
        <v>542</v>
      </c>
      <c r="BW16" s="281" t="s">
        <v>542</v>
      </c>
      <c r="BX16" s="281" t="s">
        <v>542</v>
      </c>
      <c r="BY16" s="281" t="s">
        <v>542</v>
      </c>
      <c r="BZ16" s="281" t="s">
        <v>542</v>
      </c>
      <c r="CA16" s="281" t="s">
        <v>543</v>
      </c>
      <c r="CB16" s="281" t="s">
        <v>543</v>
      </c>
      <c r="CC16" s="281" t="s">
        <v>543</v>
      </c>
      <c r="CD16" s="281" t="s">
        <v>543</v>
      </c>
      <c r="CE16" s="281" t="s">
        <v>543</v>
      </c>
      <c r="CF16" s="282" t="s">
        <v>543</v>
      </c>
    </row>
    <row r="17" spans="1:84" s="433" customFormat="1" ht="25.5" customHeight="1" x14ac:dyDescent="0.35">
      <c r="A17" s="454"/>
      <c r="B17" s="455" t="s">
        <v>214</v>
      </c>
      <c r="C17" s="1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7">
        <v>0</v>
      </c>
      <c r="AI17" s="457">
        <v>0</v>
      </c>
      <c r="AJ17" s="457">
        <v>0</v>
      </c>
      <c r="AK17" s="457">
        <v>0</v>
      </c>
      <c r="AL17" s="457">
        <v>0</v>
      </c>
      <c r="AM17" s="457">
        <v>0</v>
      </c>
      <c r="AN17" s="457">
        <v>0</v>
      </c>
      <c r="AO17" s="457">
        <v>0</v>
      </c>
      <c r="AP17" s="457">
        <v>0</v>
      </c>
      <c r="AQ17" s="457">
        <v>0</v>
      </c>
      <c r="AR17" s="457">
        <v>0</v>
      </c>
      <c r="AS17" s="457">
        <v>0</v>
      </c>
      <c r="AT17" s="457">
        <v>0</v>
      </c>
      <c r="AU17" s="457">
        <v>0</v>
      </c>
      <c r="AV17" s="457">
        <v>0</v>
      </c>
      <c r="AW17" s="457">
        <v>0</v>
      </c>
      <c r="AX17" s="457">
        <v>0</v>
      </c>
      <c r="AY17" s="457">
        <v>0</v>
      </c>
      <c r="AZ17" s="457">
        <v>0</v>
      </c>
      <c r="BA17" s="457">
        <v>0</v>
      </c>
      <c r="BB17" s="457">
        <v>0</v>
      </c>
      <c r="BC17" s="457">
        <v>1892.2801962358567</v>
      </c>
      <c r="BD17" s="457">
        <v>7630.4613140791471</v>
      </c>
      <c r="BE17" s="457">
        <v>9523.8879127221444</v>
      </c>
      <c r="BF17" s="457">
        <v>10912.000371084723</v>
      </c>
      <c r="BG17" s="457">
        <v>36731.567402168679</v>
      </c>
      <c r="BH17" s="457">
        <v>39930.225325725754</v>
      </c>
      <c r="BI17" s="457">
        <v>42021.838941315356</v>
      </c>
      <c r="BJ17" s="457">
        <v>43178.917963220782</v>
      </c>
      <c r="BK17" s="457">
        <v>44768.446417440828</v>
      </c>
      <c r="BL17" s="457">
        <v>49940.031302224234</v>
      </c>
      <c r="BM17" s="457">
        <v>55246.096575386902</v>
      </c>
      <c r="BN17" s="457">
        <v>56275.020491739633</v>
      </c>
      <c r="BO17" s="457">
        <v>56112.256416051394</v>
      </c>
      <c r="BP17" s="457">
        <v>54986.984950069425</v>
      </c>
      <c r="BQ17" s="457">
        <v>52790.250419017968</v>
      </c>
      <c r="BR17" s="457">
        <v>52376.742406678706</v>
      </c>
      <c r="BS17" s="457">
        <v>50695.051388692191</v>
      </c>
      <c r="BT17" s="457">
        <v>48191.428735529807</v>
      </c>
      <c r="BU17" s="457">
        <v>45573.184123496387</v>
      </c>
      <c r="BV17" s="457">
        <v>41015.663671966344</v>
      </c>
      <c r="BW17" s="457">
        <v>34383.967947331992</v>
      </c>
      <c r="BX17" s="457">
        <v>29621.90989197556</v>
      </c>
      <c r="BY17" s="457">
        <v>24980.21200556359</v>
      </c>
      <c r="BZ17" s="457">
        <v>21799.737520187377</v>
      </c>
      <c r="CA17" s="457">
        <v>19927.25174518456</v>
      </c>
      <c r="CB17" s="457">
        <v>15087.383873529658</v>
      </c>
      <c r="CC17" s="457">
        <v>13385.185765086775</v>
      </c>
      <c r="CD17" s="457">
        <v>13039.576192077746</v>
      </c>
      <c r="CE17" s="457">
        <v>12826.307978725708</v>
      </c>
      <c r="CF17" s="432">
        <v>12562.968991154123</v>
      </c>
    </row>
    <row r="18" spans="1:84" s="437" customFormat="1" ht="25.5" customHeight="1" x14ac:dyDescent="0.35">
      <c r="A18" s="434"/>
      <c r="B18" s="435" t="s">
        <v>211</v>
      </c>
      <c r="C18" s="39"/>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199">
        <v>0</v>
      </c>
      <c r="AI18" s="199">
        <v>0</v>
      </c>
      <c r="AJ18" s="199">
        <v>0</v>
      </c>
      <c r="AK18" s="199">
        <v>0</v>
      </c>
      <c r="AL18" s="199">
        <v>0</v>
      </c>
      <c r="AM18" s="199">
        <v>0</v>
      </c>
      <c r="AN18" s="199">
        <v>0</v>
      </c>
      <c r="AO18" s="199">
        <v>0</v>
      </c>
      <c r="AP18" s="199">
        <v>0</v>
      </c>
      <c r="AQ18" s="199">
        <v>0</v>
      </c>
      <c r="AR18" s="199">
        <v>0</v>
      </c>
      <c r="AS18" s="199">
        <v>0</v>
      </c>
      <c r="AT18" s="199">
        <v>0</v>
      </c>
      <c r="AU18" s="199">
        <v>0</v>
      </c>
      <c r="AV18" s="199">
        <v>0</v>
      </c>
      <c r="AW18" s="199">
        <v>0</v>
      </c>
      <c r="AX18" s="199">
        <v>0</v>
      </c>
      <c r="AY18" s="199">
        <v>0</v>
      </c>
      <c r="AZ18" s="199">
        <v>0</v>
      </c>
      <c r="BA18" s="199">
        <v>0</v>
      </c>
      <c r="BB18" s="199">
        <v>0</v>
      </c>
      <c r="BC18" s="199">
        <v>1892.2801962358567</v>
      </c>
      <c r="BD18" s="199">
        <v>7630.4613140791471</v>
      </c>
      <c r="BE18" s="199">
        <v>9523.8879127221444</v>
      </c>
      <c r="BF18" s="199">
        <v>10912.000371084723</v>
      </c>
      <c r="BG18" s="199">
        <v>21484.644711948211</v>
      </c>
      <c r="BH18" s="199">
        <v>24833.761941467965</v>
      </c>
      <c r="BI18" s="199">
        <v>26355.883312811566</v>
      </c>
      <c r="BJ18" s="199">
        <v>27694.971012291968</v>
      </c>
      <c r="BK18" s="199">
        <v>29007.501193185057</v>
      </c>
      <c r="BL18" s="199">
        <v>33682.600965086109</v>
      </c>
      <c r="BM18" s="199">
        <v>38064.422699242059</v>
      </c>
      <c r="BN18" s="199">
        <v>39079.535883824617</v>
      </c>
      <c r="BO18" s="199">
        <v>39647.942539129377</v>
      </c>
      <c r="BP18" s="199">
        <v>39000.232267582433</v>
      </c>
      <c r="BQ18" s="199">
        <v>38028.474973410579</v>
      </c>
      <c r="BR18" s="199">
        <v>37591.60825332212</v>
      </c>
      <c r="BS18" s="199">
        <v>35826.250364066873</v>
      </c>
      <c r="BT18" s="199">
        <v>33646.424315874188</v>
      </c>
      <c r="BU18" s="199">
        <v>31304.803270747499</v>
      </c>
      <c r="BV18" s="199">
        <v>27008.678975781149</v>
      </c>
      <c r="BW18" s="199">
        <v>20731.668601591464</v>
      </c>
      <c r="BX18" s="199">
        <v>16612.481181426287</v>
      </c>
      <c r="BY18" s="199">
        <v>11824.004397969211</v>
      </c>
      <c r="BZ18" s="199">
        <v>9099.6496747812726</v>
      </c>
      <c r="CA18" s="199">
        <v>7013.1488870087978</v>
      </c>
      <c r="CB18" s="199">
        <v>1443.225903519733</v>
      </c>
      <c r="CC18" s="199">
        <v>0</v>
      </c>
      <c r="CD18" s="199">
        <v>-99.618409134840832</v>
      </c>
      <c r="CE18" s="199">
        <v>-86.036974739095356</v>
      </c>
      <c r="CF18" s="436">
        <v>-74.558322634250999</v>
      </c>
    </row>
    <row r="19" spans="1:84" s="437" customFormat="1" x14ac:dyDescent="0.35">
      <c r="A19" s="434"/>
      <c r="B19" s="203" t="s">
        <v>545</v>
      </c>
      <c r="C19" s="438"/>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199">
        <v>0</v>
      </c>
      <c r="AI19" s="199">
        <v>0</v>
      </c>
      <c r="AJ19" s="199">
        <v>0</v>
      </c>
      <c r="AK19" s="199">
        <v>0</v>
      </c>
      <c r="AL19" s="199">
        <v>0</v>
      </c>
      <c r="AM19" s="199">
        <v>0</v>
      </c>
      <c r="AN19" s="199">
        <v>0</v>
      </c>
      <c r="AO19" s="199">
        <v>0</v>
      </c>
      <c r="AP19" s="199">
        <v>0</v>
      </c>
      <c r="AQ19" s="199">
        <v>0</v>
      </c>
      <c r="AR19" s="199">
        <v>0</v>
      </c>
      <c r="AS19" s="199">
        <v>0</v>
      </c>
      <c r="AT19" s="199">
        <v>0</v>
      </c>
      <c r="AU19" s="199">
        <v>0</v>
      </c>
      <c r="AV19" s="199">
        <v>0</v>
      </c>
      <c r="AW19" s="199">
        <v>0</v>
      </c>
      <c r="AX19" s="199">
        <v>0</v>
      </c>
      <c r="AY19" s="199">
        <v>0</v>
      </c>
      <c r="AZ19" s="199">
        <v>0</v>
      </c>
      <c r="BA19" s="199">
        <v>0</v>
      </c>
      <c r="BB19" s="199">
        <v>0</v>
      </c>
      <c r="BC19" s="199">
        <v>0</v>
      </c>
      <c r="BD19" s="199">
        <v>0</v>
      </c>
      <c r="BE19" s="199">
        <v>0</v>
      </c>
      <c r="BF19" s="199">
        <v>0</v>
      </c>
      <c r="BG19" s="199">
        <v>21484.644711948211</v>
      </c>
      <c r="BH19" s="199">
        <v>24833.761941467965</v>
      </c>
      <c r="BI19" s="199">
        <v>26355.883312811566</v>
      </c>
      <c r="BJ19" s="199">
        <v>27694.971012291968</v>
      </c>
      <c r="BK19" s="199">
        <v>29007.501193185057</v>
      </c>
      <c r="BL19" s="199">
        <v>33682.600965086109</v>
      </c>
      <c r="BM19" s="199">
        <v>38064.422699242059</v>
      </c>
      <c r="BN19" s="199">
        <v>39079.535883824617</v>
      </c>
      <c r="BO19" s="199">
        <v>39647.942539129377</v>
      </c>
      <c r="BP19" s="199">
        <v>39000.232267582433</v>
      </c>
      <c r="BQ19" s="199">
        <v>38028.474973410579</v>
      </c>
      <c r="BR19" s="199">
        <v>37591.60825332212</v>
      </c>
      <c r="BS19" s="199">
        <v>35826.250364066873</v>
      </c>
      <c r="BT19" s="199">
        <v>33646.424315874188</v>
      </c>
      <c r="BU19" s="199">
        <v>31304.803270747499</v>
      </c>
      <c r="BV19" s="199">
        <v>27008.678975781149</v>
      </c>
      <c r="BW19" s="199">
        <v>20731.668601591464</v>
      </c>
      <c r="BX19" s="199">
        <v>16612.481181426287</v>
      </c>
      <c r="BY19" s="199">
        <v>11824.004397969211</v>
      </c>
      <c r="BZ19" s="199">
        <v>9099.6496747812726</v>
      </c>
      <c r="CA19" s="199">
        <v>7013.1488870087978</v>
      </c>
      <c r="CB19" s="199">
        <v>1443.225903519733</v>
      </c>
      <c r="CC19" s="199">
        <v>0</v>
      </c>
      <c r="CD19" s="199">
        <v>-99.618409134840832</v>
      </c>
      <c r="CE19" s="199">
        <v>-86.036974739095356</v>
      </c>
      <c r="CF19" s="436">
        <v>-74.558322634250999</v>
      </c>
    </row>
    <row r="20" spans="1:84" s="437" customFormat="1" x14ac:dyDescent="0.35">
      <c r="A20" s="434"/>
      <c r="B20" s="203" t="s">
        <v>546</v>
      </c>
      <c r="C20" s="61"/>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199">
        <v>0</v>
      </c>
      <c r="AI20" s="199">
        <v>0</v>
      </c>
      <c r="AJ20" s="199">
        <v>0</v>
      </c>
      <c r="AK20" s="199">
        <v>0</v>
      </c>
      <c r="AL20" s="199">
        <v>0</v>
      </c>
      <c r="AM20" s="199">
        <v>0</v>
      </c>
      <c r="AN20" s="199">
        <v>0</v>
      </c>
      <c r="AO20" s="199">
        <v>0</v>
      </c>
      <c r="AP20" s="199">
        <v>0</v>
      </c>
      <c r="AQ20" s="199">
        <v>0</v>
      </c>
      <c r="AR20" s="199">
        <v>0</v>
      </c>
      <c r="AS20" s="199">
        <v>0</v>
      </c>
      <c r="AT20" s="199">
        <v>0</v>
      </c>
      <c r="AU20" s="199">
        <v>0</v>
      </c>
      <c r="AV20" s="199">
        <v>0</v>
      </c>
      <c r="AW20" s="199">
        <v>0</v>
      </c>
      <c r="AX20" s="199">
        <v>0</v>
      </c>
      <c r="AY20" s="199">
        <v>0</v>
      </c>
      <c r="AZ20" s="199">
        <v>0</v>
      </c>
      <c r="BA20" s="199">
        <v>0</v>
      </c>
      <c r="BB20" s="199">
        <v>0</v>
      </c>
      <c r="BC20" s="199">
        <v>1892.2801962358567</v>
      </c>
      <c r="BD20" s="199">
        <v>7630.4613140791471</v>
      </c>
      <c r="BE20" s="199">
        <v>9523.8879127221444</v>
      </c>
      <c r="BF20" s="199">
        <v>10912.000371084723</v>
      </c>
      <c r="BG20" s="199">
        <v>0</v>
      </c>
      <c r="BH20" s="199">
        <v>0</v>
      </c>
      <c r="BI20" s="199">
        <v>0</v>
      </c>
      <c r="BJ20" s="199">
        <v>0</v>
      </c>
      <c r="BK20" s="199">
        <v>0</v>
      </c>
      <c r="BL20" s="199">
        <v>0</v>
      </c>
      <c r="BM20" s="199">
        <v>0</v>
      </c>
      <c r="BN20" s="199">
        <v>0</v>
      </c>
      <c r="BO20" s="199">
        <v>0</v>
      </c>
      <c r="BP20" s="199">
        <v>0</v>
      </c>
      <c r="BQ20" s="199">
        <v>0</v>
      </c>
      <c r="BR20" s="199">
        <v>0</v>
      </c>
      <c r="BS20" s="199">
        <v>0</v>
      </c>
      <c r="BT20" s="199">
        <v>0</v>
      </c>
      <c r="BU20" s="199">
        <v>0</v>
      </c>
      <c r="BV20" s="199">
        <v>0</v>
      </c>
      <c r="BW20" s="199">
        <v>0</v>
      </c>
      <c r="BX20" s="199">
        <v>0</v>
      </c>
      <c r="BY20" s="199">
        <v>0</v>
      </c>
      <c r="BZ20" s="199">
        <v>0</v>
      </c>
      <c r="CA20" s="199">
        <v>0</v>
      </c>
      <c r="CB20" s="199">
        <v>0</v>
      </c>
      <c r="CC20" s="199">
        <v>0</v>
      </c>
      <c r="CD20" s="199">
        <v>0</v>
      </c>
      <c r="CE20" s="199">
        <v>0</v>
      </c>
      <c r="CF20" s="436">
        <v>0</v>
      </c>
    </row>
    <row r="21" spans="1:84" s="437" customFormat="1" ht="25.5" customHeight="1" x14ac:dyDescent="0.35">
      <c r="A21" s="434"/>
      <c r="B21" s="59" t="s">
        <v>547</v>
      </c>
      <c r="C21" s="61"/>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199">
        <v>0</v>
      </c>
      <c r="AI21" s="199">
        <v>0</v>
      </c>
      <c r="AJ21" s="199">
        <v>0</v>
      </c>
      <c r="AK21" s="199">
        <v>0</v>
      </c>
      <c r="AL21" s="199">
        <v>0</v>
      </c>
      <c r="AM21" s="199">
        <v>0</v>
      </c>
      <c r="AN21" s="199">
        <v>0</v>
      </c>
      <c r="AO21" s="199">
        <v>0</v>
      </c>
      <c r="AP21" s="199">
        <v>0</v>
      </c>
      <c r="AQ21" s="199">
        <v>0</v>
      </c>
      <c r="AR21" s="199">
        <v>0</v>
      </c>
      <c r="AS21" s="199">
        <v>0</v>
      </c>
      <c r="AT21" s="199">
        <v>0</v>
      </c>
      <c r="AU21" s="199">
        <v>0</v>
      </c>
      <c r="AV21" s="199">
        <v>0</v>
      </c>
      <c r="AW21" s="199">
        <v>0</v>
      </c>
      <c r="AX21" s="199">
        <v>0</v>
      </c>
      <c r="AY21" s="199">
        <v>0</v>
      </c>
      <c r="AZ21" s="199">
        <v>0</v>
      </c>
      <c r="BA21" s="199">
        <v>0</v>
      </c>
      <c r="BB21" s="199">
        <v>0</v>
      </c>
      <c r="BC21" s="199">
        <v>0</v>
      </c>
      <c r="BD21" s="199">
        <v>0</v>
      </c>
      <c r="BE21" s="199">
        <v>0</v>
      </c>
      <c r="BF21" s="199">
        <v>0</v>
      </c>
      <c r="BG21" s="199">
        <v>15213.546001913546</v>
      </c>
      <c r="BH21" s="199">
        <v>15035.220440764366</v>
      </c>
      <c r="BI21" s="199">
        <v>14908.790211995898</v>
      </c>
      <c r="BJ21" s="199">
        <v>15092.081540148805</v>
      </c>
      <c r="BK21" s="199">
        <v>15388.878105006395</v>
      </c>
      <c r="BL21" s="199">
        <v>15778.801122607367</v>
      </c>
      <c r="BM21" s="199">
        <v>16347.109172180109</v>
      </c>
      <c r="BN21" s="199">
        <v>16500.647978425637</v>
      </c>
      <c r="BO21" s="199">
        <v>16238.141878785844</v>
      </c>
      <c r="BP21" s="199">
        <v>15935.236789831812</v>
      </c>
      <c r="BQ21" s="199">
        <v>14681.553222229848</v>
      </c>
      <c r="BR21" s="199">
        <v>14683.552511718532</v>
      </c>
      <c r="BS21" s="199">
        <v>14703.802591871694</v>
      </c>
      <c r="BT21" s="199">
        <v>14326.946142047635</v>
      </c>
      <c r="BU21" s="199">
        <v>14056.918144558569</v>
      </c>
      <c r="BV21" s="199">
        <v>13709.320537929909</v>
      </c>
      <c r="BW21" s="199">
        <v>13286.363648796723</v>
      </c>
      <c r="BX21" s="199">
        <v>12639.716865120783</v>
      </c>
      <c r="BY21" s="199">
        <v>12595.383314753117</v>
      </c>
      <c r="BZ21" s="199">
        <v>12046.623077458004</v>
      </c>
      <c r="CA21" s="199">
        <v>12199.8675690849</v>
      </c>
      <c r="CB21" s="199">
        <v>13014.078683603584</v>
      </c>
      <c r="CC21" s="199">
        <v>12892.310314556829</v>
      </c>
      <c r="CD21" s="199">
        <v>12683.358095536221</v>
      </c>
      <c r="CE21" s="199">
        <v>12460.372580127032</v>
      </c>
      <c r="CF21" s="436">
        <v>12184.542403152534</v>
      </c>
    </row>
    <row r="22" spans="1:84" s="437" customFormat="1" ht="25.5" customHeight="1" x14ac:dyDescent="0.35">
      <c r="A22" s="434"/>
      <c r="B22" s="435" t="s">
        <v>553</v>
      </c>
      <c r="C22" s="61"/>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199">
        <v>0</v>
      </c>
      <c r="AI22" s="199">
        <v>0</v>
      </c>
      <c r="AJ22" s="199">
        <v>0</v>
      </c>
      <c r="AK22" s="199">
        <v>0</v>
      </c>
      <c r="AL22" s="199">
        <v>0</v>
      </c>
      <c r="AM22" s="199">
        <v>0</v>
      </c>
      <c r="AN22" s="199">
        <v>0</v>
      </c>
      <c r="AO22" s="199">
        <v>0</v>
      </c>
      <c r="AP22" s="199">
        <v>0</v>
      </c>
      <c r="AQ22" s="199">
        <v>0</v>
      </c>
      <c r="AR22" s="199">
        <v>0</v>
      </c>
      <c r="AS22" s="199">
        <v>0</v>
      </c>
      <c r="AT22" s="199">
        <v>0</v>
      </c>
      <c r="AU22" s="199">
        <v>0</v>
      </c>
      <c r="AV22" s="199">
        <v>0</v>
      </c>
      <c r="AW22" s="199">
        <v>0</v>
      </c>
      <c r="AX22" s="199">
        <v>0</v>
      </c>
      <c r="AY22" s="199">
        <v>0</v>
      </c>
      <c r="AZ22" s="199">
        <v>0</v>
      </c>
      <c r="BA22" s="199">
        <v>0</v>
      </c>
      <c r="BB22" s="199">
        <v>0</v>
      </c>
      <c r="BC22" s="199">
        <v>0</v>
      </c>
      <c r="BD22" s="199">
        <v>0</v>
      </c>
      <c r="BE22" s="199">
        <v>0</v>
      </c>
      <c r="BF22" s="199">
        <v>0</v>
      </c>
      <c r="BG22" s="199">
        <v>33.376688306925125</v>
      </c>
      <c r="BH22" s="199">
        <v>61.242943493426765</v>
      </c>
      <c r="BI22" s="199">
        <v>757.16541650789316</v>
      </c>
      <c r="BJ22" s="199">
        <v>391.86541078000386</v>
      </c>
      <c r="BK22" s="199">
        <v>372.06711924937463</v>
      </c>
      <c r="BL22" s="199">
        <v>478.62921453075069</v>
      </c>
      <c r="BM22" s="199">
        <v>834.56470396473424</v>
      </c>
      <c r="BN22" s="199">
        <v>694.83662948938536</v>
      </c>
      <c r="BO22" s="199">
        <v>226.17199813617145</v>
      </c>
      <c r="BP22" s="199">
        <v>51.515892655171683</v>
      </c>
      <c r="BQ22" s="199">
        <v>80.222223377542193</v>
      </c>
      <c r="BR22" s="199">
        <v>101.58164163806468</v>
      </c>
      <c r="BS22" s="199">
        <v>164.9984327536192</v>
      </c>
      <c r="BT22" s="199">
        <v>218.05827760798417</v>
      </c>
      <c r="BU22" s="199">
        <v>211.46270819031591</v>
      </c>
      <c r="BV22" s="199">
        <v>297.66415825528316</v>
      </c>
      <c r="BW22" s="199">
        <v>365.93569694380108</v>
      </c>
      <c r="BX22" s="199">
        <v>369.71184542848806</v>
      </c>
      <c r="BY22" s="199">
        <v>560.82429284125953</v>
      </c>
      <c r="BZ22" s="199">
        <v>653.46476794810201</v>
      </c>
      <c r="CA22" s="199">
        <v>714.23528909085906</v>
      </c>
      <c r="CB22" s="199">
        <v>630.07928640634054</v>
      </c>
      <c r="CC22" s="199">
        <v>492.87545052994608</v>
      </c>
      <c r="CD22" s="199">
        <v>455.83650567636522</v>
      </c>
      <c r="CE22" s="199">
        <v>451.97237333777105</v>
      </c>
      <c r="CF22" s="436">
        <v>452.98491063583958</v>
      </c>
    </row>
    <row r="23" spans="1:84" s="437" customFormat="1" ht="25.5" customHeight="1" x14ac:dyDescent="0.35">
      <c r="A23" s="434"/>
      <c r="B23" s="288" t="s">
        <v>549</v>
      </c>
      <c r="C23" s="458"/>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249"/>
      <c r="AD23" s="249"/>
      <c r="AE23" s="249"/>
      <c r="AF23" s="249"/>
      <c r="AG23" s="249"/>
      <c r="AH23" s="199">
        <v>0</v>
      </c>
      <c r="AI23" s="199">
        <v>0</v>
      </c>
      <c r="AJ23" s="199">
        <v>0</v>
      </c>
      <c r="AK23" s="199">
        <v>0</v>
      </c>
      <c r="AL23" s="199">
        <v>0</v>
      </c>
      <c r="AM23" s="199">
        <v>0</v>
      </c>
      <c r="AN23" s="199">
        <v>0</v>
      </c>
      <c r="AO23" s="199">
        <v>0</v>
      </c>
      <c r="AP23" s="199">
        <v>0</v>
      </c>
      <c r="AQ23" s="199">
        <v>0</v>
      </c>
      <c r="AR23" s="199">
        <v>0</v>
      </c>
      <c r="AS23" s="199">
        <v>0</v>
      </c>
      <c r="AT23" s="199">
        <v>0</v>
      </c>
      <c r="AU23" s="199">
        <v>0</v>
      </c>
      <c r="AV23" s="199">
        <v>0</v>
      </c>
      <c r="AW23" s="199">
        <v>0</v>
      </c>
      <c r="AX23" s="199">
        <v>0</v>
      </c>
      <c r="AY23" s="199">
        <v>0</v>
      </c>
      <c r="AZ23" s="199">
        <v>0</v>
      </c>
      <c r="BA23" s="199">
        <v>0</v>
      </c>
      <c r="BB23" s="199">
        <v>0</v>
      </c>
      <c r="BC23" s="199">
        <v>0</v>
      </c>
      <c r="BD23" s="199">
        <v>0</v>
      </c>
      <c r="BE23" s="199">
        <v>0</v>
      </c>
      <c r="BF23" s="199">
        <v>0</v>
      </c>
      <c r="BG23" s="199">
        <v>0</v>
      </c>
      <c r="BH23" s="199">
        <v>0</v>
      </c>
      <c r="BI23" s="199">
        <v>678.31422479120022</v>
      </c>
      <c r="BJ23" s="199">
        <v>381.58683340521623</v>
      </c>
      <c r="BK23" s="199">
        <v>307.88131728744139</v>
      </c>
      <c r="BL23" s="199">
        <v>415.71554768349614</v>
      </c>
      <c r="BM23" s="199">
        <v>536.78977469370045</v>
      </c>
      <c r="BN23" s="199">
        <v>463.82065022097066</v>
      </c>
      <c r="BO23" s="199">
        <v>115.41125020004336</v>
      </c>
      <c r="BP23" s="199">
        <v>0.71827904106438845</v>
      </c>
      <c r="BQ23" s="199">
        <v>0.28666909720327421</v>
      </c>
      <c r="BR23" s="199">
        <v>1.4423436615232944E-2</v>
      </c>
      <c r="BS23" s="199">
        <v>6.5092761124505563E-3</v>
      </c>
      <c r="BT23" s="199">
        <v>5.0916075748472745E-3</v>
      </c>
      <c r="BU23" s="199">
        <v>2.5065514697064613E-3</v>
      </c>
      <c r="BV23" s="199">
        <v>0</v>
      </c>
      <c r="BW23" s="199">
        <v>1.0791680493671451E-2</v>
      </c>
      <c r="BX23" s="199">
        <v>5.6857550560765607E-3</v>
      </c>
      <c r="BY23" s="199">
        <v>9.1723565534804138E-3</v>
      </c>
      <c r="BZ23" s="199">
        <v>8.5920674161244753E-3</v>
      </c>
      <c r="CA23" s="199">
        <v>8.0643075993018162E-3</v>
      </c>
      <c r="CB23" s="199">
        <v>8.0000000000000002E-3</v>
      </c>
      <c r="CC23" s="199">
        <v>7.8935810366719244E-3</v>
      </c>
      <c r="CD23" s="199">
        <v>7.7583130964748058E-3</v>
      </c>
      <c r="CE23" s="199">
        <v>7.6156784448898323E-3</v>
      </c>
      <c r="CF23" s="436">
        <v>7.471277788096393E-3</v>
      </c>
    </row>
    <row r="24" spans="1:84" s="437" customFormat="1" x14ac:dyDescent="0.35">
      <c r="A24" s="434"/>
      <c r="B24" s="440" t="s">
        <v>550</v>
      </c>
      <c r="C24" s="458"/>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249"/>
      <c r="AD24" s="249"/>
      <c r="AE24" s="249"/>
      <c r="AF24" s="249"/>
      <c r="AG24" s="249"/>
      <c r="AH24" s="199">
        <v>0</v>
      </c>
      <c r="AI24" s="199">
        <v>0</v>
      </c>
      <c r="AJ24" s="199">
        <v>0</v>
      </c>
      <c r="AK24" s="199">
        <v>0</v>
      </c>
      <c r="AL24" s="199">
        <v>0</v>
      </c>
      <c r="AM24" s="199">
        <v>0</v>
      </c>
      <c r="AN24" s="199">
        <v>0</v>
      </c>
      <c r="AO24" s="199">
        <v>0</v>
      </c>
      <c r="AP24" s="199">
        <v>0</v>
      </c>
      <c r="AQ24" s="199">
        <v>0</v>
      </c>
      <c r="AR24" s="199">
        <v>0</v>
      </c>
      <c r="AS24" s="199">
        <v>0</v>
      </c>
      <c r="AT24" s="199">
        <v>0</v>
      </c>
      <c r="AU24" s="199">
        <v>0</v>
      </c>
      <c r="AV24" s="199">
        <v>0</v>
      </c>
      <c r="AW24" s="199">
        <v>0</v>
      </c>
      <c r="AX24" s="199">
        <v>0</v>
      </c>
      <c r="AY24" s="199">
        <v>0</v>
      </c>
      <c r="AZ24" s="199">
        <v>0</v>
      </c>
      <c r="BA24" s="199">
        <v>0</v>
      </c>
      <c r="BB24" s="199">
        <v>0</v>
      </c>
      <c r="BC24" s="199">
        <v>0</v>
      </c>
      <c r="BD24" s="199">
        <v>0</v>
      </c>
      <c r="BE24" s="199">
        <v>0</v>
      </c>
      <c r="BF24" s="199">
        <v>0</v>
      </c>
      <c r="BG24" s="199">
        <v>0</v>
      </c>
      <c r="BH24" s="199">
        <v>0</v>
      </c>
      <c r="BI24" s="199">
        <v>0</v>
      </c>
      <c r="BJ24" s="199">
        <v>0</v>
      </c>
      <c r="BK24" s="199">
        <v>0</v>
      </c>
      <c r="BL24" s="199">
        <v>0</v>
      </c>
      <c r="BM24" s="199">
        <v>232.01558044055605</v>
      </c>
      <c r="BN24" s="199">
        <v>155.83906208282113</v>
      </c>
      <c r="BO24" s="199">
        <v>0</v>
      </c>
      <c r="BP24" s="199">
        <v>0</v>
      </c>
      <c r="BQ24" s="199">
        <v>0</v>
      </c>
      <c r="BR24" s="199">
        <v>0</v>
      </c>
      <c r="BS24" s="199">
        <v>0</v>
      </c>
      <c r="BT24" s="199">
        <v>0</v>
      </c>
      <c r="BU24" s="199">
        <v>0</v>
      </c>
      <c r="BV24" s="199">
        <v>0</v>
      </c>
      <c r="BW24" s="199">
        <v>0</v>
      </c>
      <c r="BX24" s="199">
        <v>0</v>
      </c>
      <c r="BY24" s="199">
        <v>0</v>
      </c>
      <c r="BZ24" s="199">
        <v>0</v>
      </c>
      <c r="CA24" s="199">
        <v>0</v>
      </c>
      <c r="CB24" s="199">
        <v>0</v>
      </c>
      <c r="CC24" s="199">
        <v>0</v>
      </c>
      <c r="CD24" s="199">
        <v>0</v>
      </c>
      <c r="CE24" s="199">
        <v>0</v>
      </c>
      <c r="CF24" s="436">
        <v>0</v>
      </c>
    </row>
    <row r="25" spans="1:84" s="437" customFormat="1" x14ac:dyDescent="0.35">
      <c r="A25" s="434"/>
      <c r="B25" s="440" t="s">
        <v>551</v>
      </c>
      <c r="C25" s="458"/>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459"/>
      <c r="AC25" s="249"/>
      <c r="AD25" s="249"/>
      <c r="AE25" s="249"/>
      <c r="AF25" s="249"/>
      <c r="AG25" s="249"/>
      <c r="AH25" s="199">
        <v>0</v>
      </c>
      <c r="AI25" s="199">
        <v>0</v>
      </c>
      <c r="AJ25" s="199">
        <v>0</v>
      </c>
      <c r="AK25" s="199">
        <v>0</v>
      </c>
      <c r="AL25" s="199">
        <v>0</v>
      </c>
      <c r="AM25" s="199">
        <v>0</v>
      </c>
      <c r="AN25" s="199">
        <v>0</v>
      </c>
      <c r="AO25" s="199">
        <v>0</v>
      </c>
      <c r="AP25" s="199">
        <v>0</v>
      </c>
      <c r="AQ25" s="199">
        <v>0</v>
      </c>
      <c r="AR25" s="199">
        <v>0</v>
      </c>
      <c r="AS25" s="199">
        <v>0</v>
      </c>
      <c r="AT25" s="199">
        <v>0</v>
      </c>
      <c r="AU25" s="199">
        <v>0</v>
      </c>
      <c r="AV25" s="199">
        <v>0</v>
      </c>
      <c r="AW25" s="199">
        <v>0</v>
      </c>
      <c r="AX25" s="199">
        <v>0</v>
      </c>
      <c r="AY25" s="199">
        <v>0</v>
      </c>
      <c r="AZ25" s="199">
        <v>0</v>
      </c>
      <c r="BA25" s="199">
        <v>0</v>
      </c>
      <c r="BB25" s="199">
        <v>0</v>
      </c>
      <c r="BC25" s="199">
        <v>0</v>
      </c>
      <c r="BD25" s="199">
        <v>0</v>
      </c>
      <c r="BE25" s="199">
        <v>0</v>
      </c>
      <c r="BF25" s="199">
        <v>0</v>
      </c>
      <c r="BG25" s="199">
        <v>33.376688306925125</v>
      </c>
      <c r="BH25" s="199">
        <v>61.242943493426765</v>
      </c>
      <c r="BI25" s="199">
        <v>78.851191716692938</v>
      </c>
      <c r="BJ25" s="199">
        <v>10.278577374787625</v>
      </c>
      <c r="BK25" s="199">
        <v>64.185801961933223</v>
      </c>
      <c r="BL25" s="199">
        <v>62.913666847254547</v>
      </c>
      <c r="BM25" s="199">
        <v>65.759348830477691</v>
      </c>
      <c r="BN25" s="199">
        <v>75.17691718559351</v>
      </c>
      <c r="BO25" s="199">
        <v>110.76074793612813</v>
      </c>
      <c r="BP25" s="199">
        <v>50.797613614107298</v>
      </c>
      <c r="BQ25" s="199">
        <v>79.935554280338906</v>
      </c>
      <c r="BR25" s="199">
        <v>94.26633683112064</v>
      </c>
      <c r="BS25" s="199">
        <v>128.98260802343029</v>
      </c>
      <c r="BT25" s="199">
        <v>164.49456592059087</v>
      </c>
      <c r="BU25" s="199">
        <v>112.79481613679076</v>
      </c>
      <c r="BV25" s="199">
        <v>96.963406999729372</v>
      </c>
      <c r="BW25" s="199">
        <v>86.333443949371599</v>
      </c>
      <c r="BX25" s="199">
        <v>102.34359100937809</v>
      </c>
      <c r="BY25" s="199">
        <v>100.89592208828455</v>
      </c>
      <c r="BZ25" s="199">
        <v>94.512741577369226</v>
      </c>
      <c r="CA25" s="199">
        <v>93.747575841883616</v>
      </c>
      <c r="CB25" s="199">
        <v>98</v>
      </c>
      <c r="CC25" s="199">
        <v>96.696367699231075</v>
      </c>
      <c r="CD25" s="199">
        <v>95.039335431816369</v>
      </c>
      <c r="CE25" s="199">
        <v>93.292060949900446</v>
      </c>
      <c r="CF25" s="436">
        <v>91.523152904180819</v>
      </c>
    </row>
    <row r="26" spans="1:84" s="437" customFormat="1" ht="15" customHeight="1" x14ac:dyDescent="0.35">
      <c r="A26" s="434"/>
      <c r="B26" s="440" t="s">
        <v>552</v>
      </c>
      <c r="C26" s="458"/>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249"/>
      <c r="AD26" s="249"/>
      <c r="AE26" s="249"/>
      <c r="AF26" s="249"/>
      <c r="AG26" s="249"/>
      <c r="AH26" s="199">
        <v>0</v>
      </c>
      <c r="AI26" s="199">
        <v>0</v>
      </c>
      <c r="AJ26" s="199">
        <v>0</v>
      </c>
      <c r="AK26" s="199">
        <v>0</v>
      </c>
      <c r="AL26" s="199">
        <v>0</v>
      </c>
      <c r="AM26" s="199">
        <v>0</v>
      </c>
      <c r="AN26" s="199">
        <v>0</v>
      </c>
      <c r="AO26" s="199">
        <v>0</v>
      </c>
      <c r="AP26" s="199">
        <v>0</v>
      </c>
      <c r="AQ26" s="199">
        <v>0</v>
      </c>
      <c r="AR26" s="199">
        <v>0</v>
      </c>
      <c r="AS26" s="199">
        <v>0</v>
      </c>
      <c r="AT26" s="199">
        <v>0</v>
      </c>
      <c r="AU26" s="199">
        <v>0</v>
      </c>
      <c r="AV26" s="199">
        <v>0</v>
      </c>
      <c r="AW26" s="199">
        <v>0</v>
      </c>
      <c r="AX26" s="199">
        <v>0</v>
      </c>
      <c r="AY26" s="199">
        <v>0</v>
      </c>
      <c r="AZ26" s="199">
        <v>0</v>
      </c>
      <c r="BA26" s="199">
        <v>0</v>
      </c>
      <c r="BB26" s="199">
        <v>0</v>
      </c>
      <c r="BC26" s="199">
        <v>0</v>
      </c>
      <c r="BD26" s="199">
        <v>0</v>
      </c>
      <c r="BE26" s="199">
        <v>0</v>
      </c>
      <c r="BF26" s="199">
        <v>0</v>
      </c>
      <c r="BG26" s="199">
        <v>0</v>
      </c>
      <c r="BH26" s="199">
        <v>0</v>
      </c>
      <c r="BI26" s="199">
        <v>0</v>
      </c>
      <c r="BJ26" s="199">
        <v>0</v>
      </c>
      <c r="BK26" s="199">
        <v>0</v>
      </c>
      <c r="BL26" s="199">
        <v>0</v>
      </c>
      <c r="BM26" s="199">
        <v>0</v>
      </c>
      <c r="BN26" s="199">
        <v>0</v>
      </c>
      <c r="BO26" s="199">
        <v>0</v>
      </c>
      <c r="BP26" s="199">
        <v>0</v>
      </c>
      <c r="BQ26" s="199">
        <v>0</v>
      </c>
      <c r="BR26" s="199">
        <v>7.3008813703288222</v>
      </c>
      <c r="BS26" s="199">
        <v>36.009315454076479</v>
      </c>
      <c r="BT26" s="199">
        <v>53.558620079818482</v>
      </c>
      <c r="BU26" s="199">
        <v>98.665385502055443</v>
      </c>
      <c r="BV26" s="199">
        <v>200.70075125555377</v>
      </c>
      <c r="BW26" s="199">
        <v>279.59146131393578</v>
      </c>
      <c r="BX26" s="199">
        <v>267.36256866405387</v>
      </c>
      <c r="BY26" s="199">
        <v>459.91919839642151</v>
      </c>
      <c r="BZ26" s="199">
        <v>558.94343430331662</v>
      </c>
      <c r="CA26" s="199">
        <v>620.47964894137601</v>
      </c>
      <c r="CB26" s="199">
        <v>532.0712864063405</v>
      </c>
      <c r="CC26" s="199">
        <v>396.17118924967832</v>
      </c>
      <c r="CD26" s="199">
        <v>360.78941193145238</v>
      </c>
      <c r="CE26" s="199">
        <v>358.67269670942574</v>
      </c>
      <c r="CF26" s="436">
        <v>361.45428645387068</v>
      </c>
    </row>
    <row r="27" spans="1:84" s="437" customFormat="1" ht="26.25" customHeight="1" thickBot="1" x14ac:dyDescent="0.7">
      <c r="A27" s="460"/>
      <c r="B27" s="461"/>
      <c r="C27" s="461"/>
      <c r="D27" s="461"/>
      <c r="E27" s="461"/>
      <c r="F27" s="461"/>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1"/>
      <c r="BY27" s="461"/>
      <c r="BZ27" s="461"/>
      <c r="CA27" s="461"/>
      <c r="CB27" s="461"/>
      <c r="CC27" s="461"/>
      <c r="CD27" s="461"/>
      <c r="CE27" s="461"/>
      <c r="CF27" s="462"/>
    </row>
    <row r="28" spans="1:84" s="437" customFormat="1" x14ac:dyDescent="0.35"/>
    <row r="29" spans="1:84" s="433" customFormat="1" ht="25.5" customHeight="1" x14ac:dyDescent="0.35"/>
    <row r="30" spans="1:84" s="437" customFormat="1" x14ac:dyDescent="0.35"/>
    <row r="31" spans="1:84" s="437" customFormat="1" x14ac:dyDescent="0.35"/>
    <row r="32" spans="1:84" s="437" customFormat="1" x14ac:dyDescent="0.35"/>
    <row r="33" s="437" customFormat="1" x14ac:dyDescent="0.35"/>
    <row r="34" s="437" customFormat="1" ht="25.5" customHeight="1" x14ac:dyDescent="0.35"/>
    <row r="35" s="437" customFormat="1" x14ac:dyDescent="0.35"/>
    <row r="36" s="437" customFormat="1" x14ac:dyDescent="0.35"/>
    <row r="37" s="437" customFormat="1" x14ac:dyDescent="0.35"/>
    <row r="38" s="433" customFormat="1" ht="25.5" customHeight="1" x14ac:dyDescent="0.35"/>
    <row r="39" s="437" customFormat="1" x14ac:dyDescent="0.35"/>
    <row r="40" s="437" customFormat="1" x14ac:dyDescent="0.35"/>
    <row r="41" s="437" customFormat="1" x14ac:dyDescent="0.35"/>
    <row r="42" s="437" customFormat="1" x14ac:dyDescent="0.35"/>
    <row r="43" s="437" customFormat="1" x14ac:dyDescent="0.35"/>
    <row r="44" s="437" customFormat="1" x14ac:dyDescent="0.35"/>
    <row r="45" s="433" customFormat="1" ht="25.5" customHeight="1" x14ac:dyDescent="0.35"/>
    <row r="46" s="437" customFormat="1" x14ac:dyDescent="0.35"/>
    <row r="47" s="437" customFormat="1" x14ac:dyDescent="0.35"/>
    <row r="48" s="437" customFormat="1" x14ac:dyDescent="0.35"/>
    <row r="49" s="437" customFormat="1" x14ac:dyDescent="0.35"/>
    <row r="50" s="437" customFormat="1" x14ac:dyDescent="0.35"/>
    <row r="51" s="437" customFormat="1" x14ac:dyDescent="0.35"/>
    <row r="52" s="427" customFormat="1" x14ac:dyDescent="0.35"/>
  </sheetData>
  <hyperlinks>
    <hyperlink ref="B1" location="Notes!A1" display="Information relating to this table can be found in the 'Notes' tab" xr:uid="{ECB12119-FC8E-4E32-BC7E-0771A83D46C3}"/>
    <hyperlink ref="A1" location="Contents!A1" display="Contents page" xr:uid="{F5C8D6AF-ED64-4ADF-8659-63ADA4EC01EC}"/>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B01DB-0AD0-4D22-810D-9CBEF2EB4AA7}">
  <dimension ref="A1:CF41"/>
  <sheetViews>
    <sheetView zoomScale="70" zoomScaleNormal="70" workbookViewId="0">
      <pane xSplit="2" topLeftCell="BL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223" customWidth="1"/>
    <col min="76" max="84" width="12.54296875" style="427" customWidth="1"/>
    <col min="85" max="16384" width="9" style="427"/>
  </cols>
  <sheetData>
    <row r="1" spans="1:84" s="425" customFormat="1" ht="25.5" customHeight="1" thickBot="1" x14ac:dyDescent="0.3">
      <c r="A1" s="29" t="s">
        <v>45</v>
      </c>
      <c r="B1" s="113" t="s">
        <v>200</v>
      </c>
      <c r="C1" s="114"/>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3"/>
      <c r="BN1" s="423"/>
      <c r="BO1" s="423"/>
      <c r="BP1" s="423"/>
      <c r="BQ1" s="423"/>
      <c r="BR1" s="423"/>
      <c r="BS1" s="423"/>
      <c r="BT1" s="423"/>
      <c r="BU1" s="423"/>
      <c r="BV1" s="464"/>
      <c r="BW1" s="464"/>
    </row>
    <row r="2" spans="1:84" ht="15.75" customHeight="1" x14ac:dyDescent="0.35">
      <c r="A2" s="33" t="s">
        <v>584</v>
      </c>
      <c r="B2" s="34" t="s">
        <v>554</v>
      </c>
      <c r="C2" s="465"/>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66"/>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6.25" customHeight="1" x14ac:dyDescent="0.35">
      <c r="A4" s="109"/>
      <c r="B4" s="106" t="s">
        <v>214</v>
      </c>
      <c r="C4" s="467"/>
      <c r="D4" s="468">
        <f t="shared" ref="D4:Y4" si="0">SUM(D6,D10,D13)</f>
        <v>0</v>
      </c>
      <c r="E4" s="468">
        <f t="shared" si="0"/>
        <v>0</v>
      </c>
      <c r="F4" s="468">
        <f t="shared" si="0"/>
        <v>0</v>
      </c>
      <c r="G4" s="468">
        <f t="shared" si="0"/>
        <v>0</v>
      </c>
      <c r="H4" s="468">
        <f t="shared" si="0"/>
        <v>0</v>
      </c>
      <c r="I4" s="468">
        <f t="shared" si="0"/>
        <v>0</v>
      </c>
      <c r="J4" s="468">
        <f t="shared" si="0"/>
        <v>0</v>
      </c>
      <c r="K4" s="468">
        <f t="shared" si="0"/>
        <v>0</v>
      </c>
      <c r="L4" s="468">
        <f t="shared" si="0"/>
        <v>0</v>
      </c>
      <c r="M4" s="468">
        <f t="shared" si="0"/>
        <v>0</v>
      </c>
      <c r="N4" s="468">
        <f t="shared" si="0"/>
        <v>0</v>
      </c>
      <c r="O4" s="468">
        <f t="shared" si="0"/>
        <v>0</v>
      </c>
      <c r="P4" s="468">
        <f t="shared" si="0"/>
        <v>0</v>
      </c>
      <c r="Q4" s="468">
        <f t="shared" si="0"/>
        <v>0</v>
      </c>
      <c r="R4" s="468">
        <f t="shared" si="0"/>
        <v>0</v>
      </c>
      <c r="S4" s="468">
        <f t="shared" si="0"/>
        <v>0</v>
      </c>
      <c r="T4" s="468">
        <f t="shared" si="0"/>
        <v>0</v>
      </c>
      <c r="U4" s="468">
        <f t="shared" si="0"/>
        <v>0</v>
      </c>
      <c r="V4" s="468">
        <f t="shared" si="0"/>
        <v>0</v>
      </c>
      <c r="W4" s="468">
        <f t="shared" si="0"/>
        <v>0</v>
      </c>
      <c r="X4" s="468">
        <f t="shared" si="0"/>
        <v>0</v>
      </c>
      <c r="Y4" s="468">
        <f t="shared" si="0"/>
        <v>0</v>
      </c>
      <c r="Z4" s="468">
        <f t="shared" ref="Z4:BK4" si="1">SUM(Z6,Z10,Z13,Z16,Z18)</f>
        <v>76.699999999999989</v>
      </c>
      <c r="AA4" s="468">
        <f t="shared" si="1"/>
        <v>83.800000000000011</v>
      </c>
      <c r="AB4" s="468">
        <f t="shared" si="1"/>
        <v>92.7</v>
      </c>
      <c r="AC4" s="468">
        <f t="shared" si="1"/>
        <v>103.7</v>
      </c>
      <c r="AD4" s="468">
        <f t="shared" si="1"/>
        <v>130.80000000000001</v>
      </c>
      <c r="AE4" s="468">
        <f t="shared" si="1"/>
        <v>171.1</v>
      </c>
      <c r="AF4" s="468">
        <f t="shared" si="1"/>
        <v>196.7</v>
      </c>
      <c r="AG4" s="468">
        <f t="shared" si="1"/>
        <v>224.6</v>
      </c>
      <c r="AH4" s="468">
        <f t="shared" si="1"/>
        <v>253</v>
      </c>
      <c r="AI4" s="468">
        <f t="shared" si="1"/>
        <v>285</v>
      </c>
      <c r="AJ4" s="468">
        <f t="shared" si="1"/>
        <v>329</v>
      </c>
      <c r="AK4" s="468">
        <f t="shared" si="1"/>
        <v>367</v>
      </c>
      <c r="AL4" s="468">
        <f t="shared" si="1"/>
        <v>399</v>
      </c>
      <c r="AM4" s="468">
        <f t="shared" si="1"/>
        <v>428</v>
      </c>
      <c r="AN4" s="468">
        <f t="shared" si="1"/>
        <v>441</v>
      </c>
      <c r="AO4" s="468">
        <f t="shared" si="1"/>
        <v>470</v>
      </c>
      <c r="AP4" s="468">
        <f t="shared" si="1"/>
        <v>505</v>
      </c>
      <c r="AQ4" s="468">
        <f t="shared" si="1"/>
        <v>514.10200000000009</v>
      </c>
      <c r="AR4" s="468">
        <f t="shared" si="1"/>
        <v>513.58300000000008</v>
      </c>
      <c r="AS4" s="468">
        <f t="shared" si="1"/>
        <v>533.13800000000003</v>
      </c>
      <c r="AT4" s="468">
        <f t="shared" si="1"/>
        <v>584.37099999999998</v>
      </c>
      <c r="AU4" s="468">
        <f t="shared" si="1"/>
        <v>654.65499413448993</v>
      </c>
      <c r="AV4" s="468">
        <f t="shared" si="1"/>
        <v>667.50399999999991</v>
      </c>
      <c r="AW4" s="468">
        <f t="shared" si="1"/>
        <v>686.28399999999988</v>
      </c>
      <c r="AX4" s="468">
        <f t="shared" si="1"/>
        <v>710.02199999999993</v>
      </c>
      <c r="AY4" s="468">
        <f t="shared" si="1"/>
        <v>734.97559504132221</v>
      </c>
      <c r="AZ4" s="468">
        <f t="shared" si="1"/>
        <v>748.39700000000005</v>
      </c>
      <c r="BA4" s="468">
        <f t="shared" si="1"/>
        <v>751.94600000000003</v>
      </c>
      <c r="BB4" s="468">
        <f t="shared" si="1"/>
        <v>769.20972503840244</v>
      </c>
      <c r="BC4" s="468">
        <f t="shared" si="1"/>
        <v>763.73799999999994</v>
      </c>
      <c r="BD4" s="468">
        <f t="shared" si="1"/>
        <v>770.87267336961202</v>
      </c>
      <c r="BE4" s="468">
        <f t="shared" si="1"/>
        <v>792.85709700000007</v>
      </c>
      <c r="BF4" s="468">
        <f t="shared" si="1"/>
        <v>802.21727761258762</v>
      </c>
      <c r="BG4" s="468">
        <f t="shared" si="1"/>
        <v>802.82745841250244</v>
      </c>
      <c r="BH4" s="468">
        <f t="shared" si="1"/>
        <v>815.19508900000005</v>
      </c>
      <c r="BI4" s="468">
        <f t="shared" si="1"/>
        <v>812.2834377490002</v>
      </c>
      <c r="BJ4" s="468">
        <f t="shared" si="1"/>
        <v>816.40638853999985</v>
      </c>
      <c r="BK4" s="468">
        <f t="shared" si="1"/>
        <v>822.24543098380013</v>
      </c>
      <c r="BL4" s="468">
        <f>SUM(BL6,BL10,BL13,BL15,BL18)</f>
        <v>853.28739183000016</v>
      </c>
      <c r="BM4" s="468">
        <f t="shared" ref="BM4:CE4" si="2">SUM(BM6,BM10,BM13,BM15,BM18)</f>
        <v>886.07535800000016</v>
      </c>
      <c r="BN4" s="468">
        <f t="shared" si="2"/>
        <v>935.91351682000004</v>
      </c>
      <c r="BO4" s="468">
        <f t="shared" si="2"/>
        <v>934.84436764999998</v>
      </c>
      <c r="BP4" s="468">
        <f t="shared" si="2"/>
        <v>956.67538677023606</v>
      </c>
      <c r="BQ4" s="468">
        <f t="shared" si="2"/>
        <v>955.36992824000004</v>
      </c>
      <c r="BR4" s="468">
        <f t="shared" si="2"/>
        <v>990.27274720504909</v>
      </c>
      <c r="BS4" s="468">
        <f t="shared" si="2"/>
        <v>981.8956384411166</v>
      </c>
      <c r="BT4" s="468">
        <f t="shared" si="2"/>
        <v>944.54616344999977</v>
      </c>
      <c r="BU4" s="468">
        <f t="shared" si="2"/>
        <v>930.13222866000035</v>
      </c>
      <c r="BV4" s="468">
        <f t="shared" si="2"/>
        <v>923.82389724765915</v>
      </c>
      <c r="BW4" s="468">
        <f t="shared" si="2"/>
        <v>916.44847311872832</v>
      </c>
      <c r="BX4" s="468">
        <f t="shared" si="2"/>
        <v>799.38623526999947</v>
      </c>
      <c r="BY4" s="468">
        <f t="shared" si="2"/>
        <v>783.30235273000039</v>
      </c>
      <c r="BZ4" s="468">
        <f t="shared" si="2"/>
        <v>773.27378092999948</v>
      </c>
      <c r="CA4" s="468">
        <f t="shared" si="2"/>
        <v>803.60436271011099</v>
      </c>
      <c r="CB4" s="468">
        <f t="shared" si="2"/>
        <v>827.28552619300149</v>
      </c>
      <c r="CC4" s="468">
        <f t="shared" si="2"/>
        <v>806.36361476552122</v>
      </c>
      <c r="CD4" s="468">
        <f t="shared" si="2"/>
        <v>786.55356324277773</v>
      </c>
      <c r="CE4" s="468">
        <f t="shared" si="2"/>
        <v>769.18849482144014</v>
      </c>
      <c r="CF4" s="432">
        <f>SUM(CF6,CF10,CF13,CF15,CF18)</f>
        <v>749.13469903184944</v>
      </c>
    </row>
    <row r="5" spans="1:84" s="251" customFormat="1" ht="26.25" customHeight="1" x14ac:dyDescent="0.35">
      <c r="A5" s="109"/>
      <c r="B5" s="238" t="s">
        <v>555</v>
      </c>
      <c r="C5" s="467"/>
      <c r="D5" s="468"/>
      <c r="E5" s="468"/>
      <c r="F5" s="468"/>
      <c r="G5" s="468"/>
      <c r="H5" s="468"/>
      <c r="I5" s="468"/>
      <c r="J5" s="468"/>
      <c r="K5" s="468"/>
      <c r="L5" s="468"/>
      <c r="M5" s="468"/>
      <c r="N5" s="468"/>
      <c r="O5" s="468"/>
      <c r="P5" s="468"/>
      <c r="Q5" s="468"/>
      <c r="R5" s="468"/>
      <c r="S5" s="468"/>
      <c r="T5" s="468"/>
      <c r="U5" s="468"/>
      <c r="V5" s="468"/>
      <c r="W5" s="468"/>
      <c r="X5" s="468"/>
      <c r="Y5" s="468"/>
      <c r="Z5" s="468">
        <f t="shared" ref="Z5:CE5" si="3">Z6+Z10+Z13</f>
        <v>76.699999999999989</v>
      </c>
      <c r="AA5" s="468">
        <f t="shared" si="3"/>
        <v>83.800000000000011</v>
      </c>
      <c r="AB5" s="468">
        <f t="shared" si="3"/>
        <v>92.7</v>
      </c>
      <c r="AC5" s="468">
        <f t="shared" si="3"/>
        <v>103.7</v>
      </c>
      <c r="AD5" s="468">
        <f t="shared" si="3"/>
        <v>130.80000000000001</v>
      </c>
      <c r="AE5" s="468">
        <f t="shared" si="3"/>
        <v>171.1</v>
      </c>
      <c r="AF5" s="468">
        <f t="shared" si="3"/>
        <v>196.7</v>
      </c>
      <c r="AG5" s="468">
        <f t="shared" si="3"/>
        <v>224.6</v>
      </c>
      <c r="AH5" s="468">
        <f t="shared" si="3"/>
        <v>253</v>
      </c>
      <c r="AI5" s="468">
        <f t="shared" si="3"/>
        <v>285</v>
      </c>
      <c r="AJ5" s="468">
        <f t="shared" si="3"/>
        <v>329</v>
      </c>
      <c r="AK5" s="468">
        <f t="shared" si="3"/>
        <v>367</v>
      </c>
      <c r="AL5" s="468">
        <f t="shared" si="3"/>
        <v>399</v>
      </c>
      <c r="AM5" s="468">
        <f t="shared" si="3"/>
        <v>428</v>
      </c>
      <c r="AN5" s="468">
        <f t="shared" si="3"/>
        <v>441</v>
      </c>
      <c r="AO5" s="468">
        <f t="shared" si="3"/>
        <v>470</v>
      </c>
      <c r="AP5" s="468">
        <f t="shared" si="3"/>
        <v>505</v>
      </c>
      <c r="AQ5" s="468">
        <f t="shared" si="3"/>
        <v>514.10200000000009</v>
      </c>
      <c r="AR5" s="468">
        <f t="shared" si="3"/>
        <v>513.58300000000008</v>
      </c>
      <c r="AS5" s="468">
        <f t="shared" si="3"/>
        <v>533.13800000000003</v>
      </c>
      <c r="AT5" s="468">
        <f t="shared" si="3"/>
        <v>584.37099999999998</v>
      </c>
      <c r="AU5" s="468">
        <f t="shared" si="3"/>
        <v>654.65499413448993</v>
      </c>
      <c r="AV5" s="468">
        <f t="shared" si="3"/>
        <v>667.50399999999991</v>
      </c>
      <c r="AW5" s="468">
        <f t="shared" si="3"/>
        <v>686.28399999999988</v>
      </c>
      <c r="AX5" s="468">
        <f t="shared" si="3"/>
        <v>706.56499999999994</v>
      </c>
      <c r="AY5" s="468">
        <f t="shared" si="3"/>
        <v>730.84699999999987</v>
      </c>
      <c r="AZ5" s="468">
        <f t="shared" si="3"/>
        <v>742.93900000000008</v>
      </c>
      <c r="BA5" s="468">
        <f t="shared" si="3"/>
        <v>746.97900000000004</v>
      </c>
      <c r="BB5" s="468">
        <f t="shared" si="3"/>
        <v>760.91300000000001</v>
      </c>
      <c r="BC5" s="468">
        <f t="shared" si="3"/>
        <v>753.17499999999995</v>
      </c>
      <c r="BD5" s="468">
        <f t="shared" si="3"/>
        <v>759</v>
      </c>
      <c r="BE5" s="468">
        <f t="shared" si="3"/>
        <v>778.45800000000008</v>
      </c>
      <c r="BF5" s="468">
        <f t="shared" si="3"/>
        <v>782.50758261258761</v>
      </c>
      <c r="BG5" s="468">
        <f t="shared" si="3"/>
        <v>783.48695761035617</v>
      </c>
      <c r="BH5" s="468">
        <f t="shared" si="3"/>
        <v>794.55200000000002</v>
      </c>
      <c r="BI5" s="468">
        <f t="shared" si="3"/>
        <v>787.58934177900016</v>
      </c>
      <c r="BJ5" s="468">
        <f t="shared" si="3"/>
        <v>790.4603985399998</v>
      </c>
      <c r="BK5" s="468">
        <f t="shared" si="3"/>
        <v>794.80543098380008</v>
      </c>
      <c r="BL5" s="468">
        <f t="shared" si="3"/>
        <v>816.22339083000008</v>
      </c>
      <c r="BM5" s="468">
        <f t="shared" si="3"/>
        <v>843.82698400000015</v>
      </c>
      <c r="BN5" s="468">
        <f t="shared" si="3"/>
        <v>888.44639182000003</v>
      </c>
      <c r="BO5" s="468">
        <f t="shared" si="3"/>
        <v>887.63814664999995</v>
      </c>
      <c r="BP5" s="468">
        <f t="shared" si="3"/>
        <v>905.24794301000009</v>
      </c>
      <c r="BQ5" s="468">
        <f t="shared" si="3"/>
        <v>900.69442791999995</v>
      </c>
      <c r="BR5" s="468">
        <f t="shared" si="3"/>
        <v>907.95083237504912</v>
      </c>
      <c r="BS5" s="468">
        <f t="shared" si="3"/>
        <v>892.04744098111667</v>
      </c>
      <c r="BT5" s="468">
        <f t="shared" si="3"/>
        <v>861.11320264999983</v>
      </c>
      <c r="BU5" s="468">
        <f t="shared" si="3"/>
        <v>840.41455076000034</v>
      </c>
      <c r="BV5" s="468">
        <f t="shared" si="3"/>
        <v>837.99864539999999</v>
      </c>
      <c r="BW5" s="468">
        <f t="shared" si="3"/>
        <v>830.78214811872829</v>
      </c>
      <c r="BX5" s="468">
        <f t="shared" si="3"/>
        <v>723.4958070699995</v>
      </c>
      <c r="BY5" s="468">
        <f t="shared" si="3"/>
        <v>704.87557493000031</v>
      </c>
      <c r="BZ5" s="468">
        <f t="shared" si="3"/>
        <v>695.39615152999954</v>
      </c>
      <c r="CA5" s="468">
        <f t="shared" si="3"/>
        <v>732.63086983981043</v>
      </c>
      <c r="CB5" s="468">
        <f t="shared" si="3"/>
        <v>754.22677408155789</v>
      </c>
      <c r="CC5" s="468">
        <f t="shared" si="3"/>
        <v>734.03013028074895</v>
      </c>
      <c r="CD5" s="468">
        <f t="shared" si="3"/>
        <v>715.03117266165111</v>
      </c>
      <c r="CE5" s="468">
        <f t="shared" si="3"/>
        <v>698.61054039259102</v>
      </c>
      <c r="CF5" s="432">
        <f>CF6+CF10+CF13</f>
        <v>679.41806542555116</v>
      </c>
    </row>
    <row r="6" spans="1:84" ht="15" customHeight="1" x14ac:dyDescent="0.35">
      <c r="A6" s="469"/>
      <c r="B6" s="203" t="s">
        <v>556</v>
      </c>
      <c r="C6" s="39"/>
      <c r="D6" s="470">
        <v>0</v>
      </c>
      <c r="E6" s="470">
        <v>0</v>
      </c>
      <c r="F6" s="470">
        <v>0</v>
      </c>
      <c r="G6" s="470">
        <v>0</v>
      </c>
      <c r="H6" s="470">
        <v>0</v>
      </c>
      <c r="I6" s="470">
        <v>0</v>
      </c>
      <c r="J6" s="470">
        <v>0</v>
      </c>
      <c r="K6" s="470">
        <v>0</v>
      </c>
      <c r="L6" s="470">
        <v>0</v>
      </c>
      <c r="M6" s="470">
        <v>0</v>
      </c>
      <c r="N6" s="470">
        <v>0</v>
      </c>
      <c r="O6" s="470">
        <v>0</v>
      </c>
      <c r="P6" s="470">
        <v>0</v>
      </c>
      <c r="Q6" s="470">
        <v>0</v>
      </c>
      <c r="R6" s="470">
        <v>0</v>
      </c>
      <c r="S6" s="470">
        <v>0</v>
      </c>
      <c r="T6" s="470">
        <v>0</v>
      </c>
      <c r="U6" s="470">
        <v>0</v>
      </c>
      <c r="V6" s="470">
        <v>0</v>
      </c>
      <c r="W6" s="470">
        <v>0</v>
      </c>
      <c r="X6" s="470">
        <v>0</v>
      </c>
      <c r="Y6" s="470">
        <v>0</v>
      </c>
      <c r="Z6" s="470">
        <v>64.599999999999994</v>
      </c>
      <c r="AA6" s="470">
        <v>70.7</v>
      </c>
      <c r="AB6" s="470">
        <v>78.099999999999994</v>
      </c>
      <c r="AC6" s="470">
        <v>87.3</v>
      </c>
      <c r="AD6" s="470">
        <v>110.1</v>
      </c>
      <c r="AE6" s="470">
        <v>144.6</v>
      </c>
      <c r="AF6" s="470">
        <v>167.2</v>
      </c>
      <c r="AG6" s="470">
        <v>191.1</v>
      </c>
      <c r="AH6" s="470">
        <v>216</v>
      </c>
      <c r="AI6" s="470">
        <v>244</v>
      </c>
      <c r="AJ6" s="470">
        <v>282</v>
      </c>
      <c r="AK6" s="470">
        <v>315</v>
      </c>
      <c r="AL6" s="470">
        <v>343</v>
      </c>
      <c r="AM6" s="470">
        <v>369</v>
      </c>
      <c r="AN6" s="470">
        <v>381</v>
      </c>
      <c r="AO6" s="470">
        <v>407</v>
      </c>
      <c r="AP6" s="470">
        <v>440</v>
      </c>
      <c r="AQ6" s="470">
        <v>453.38600000000002</v>
      </c>
      <c r="AR6" s="470">
        <v>451.27800000000002</v>
      </c>
      <c r="AS6" s="470">
        <v>469.52100000000002</v>
      </c>
      <c r="AT6" s="470">
        <v>520.06299999999999</v>
      </c>
      <c r="AU6" s="470">
        <v>586.55099413448988</v>
      </c>
      <c r="AV6" s="470">
        <f t="shared" ref="AV6:BT6" si="4">SUM(AV7:AV8)</f>
        <v>600.92999999999995</v>
      </c>
      <c r="AW6" s="470">
        <f t="shared" si="4"/>
        <v>616.15499999999997</v>
      </c>
      <c r="AX6" s="470">
        <f t="shared" si="4"/>
        <v>645.43899999999996</v>
      </c>
      <c r="AY6" s="470">
        <f t="shared" si="4"/>
        <v>669.97299999999996</v>
      </c>
      <c r="AZ6" s="470">
        <f t="shared" si="4"/>
        <v>684.82</v>
      </c>
      <c r="BA6" s="470">
        <f t="shared" si="4"/>
        <v>689.89800000000002</v>
      </c>
      <c r="BB6" s="470">
        <f t="shared" si="4"/>
        <v>709.66099999999994</v>
      </c>
      <c r="BC6" s="470">
        <f t="shared" si="4"/>
        <v>699.61199999999997</v>
      </c>
      <c r="BD6" s="470">
        <f t="shared" si="4"/>
        <v>708</v>
      </c>
      <c r="BE6" s="470">
        <f t="shared" si="4"/>
        <v>727.45800000000008</v>
      </c>
      <c r="BF6" s="470">
        <f t="shared" si="4"/>
        <v>732.7211213525876</v>
      </c>
      <c r="BG6" s="470">
        <f t="shared" si="4"/>
        <v>736.5558877814442</v>
      </c>
      <c r="BH6" s="470">
        <f t="shared" si="4"/>
        <v>749.94100000000003</v>
      </c>
      <c r="BI6" s="470">
        <f t="shared" si="4"/>
        <v>745.66237929900012</v>
      </c>
      <c r="BJ6" s="470">
        <f t="shared" si="4"/>
        <v>750.09489891999988</v>
      </c>
      <c r="BK6" s="470">
        <f t="shared" si="4"/>
        <v>755.76206665380005</v>
      </c>
      <c r="BL6" s="470">
        <f t="shared" si="4"/>
        <v>778.67019714000014</v>
      </c>
      <c r="BM6" s="470">
        <f t="shared" si="4"/>
        <v>807.08740407000005</v>
      </c>
      <c r="BN6" s="470">
        <f t="shared" si="4"/>
        <v>853.62603838000007</v>
      </c>
      <c r="BO6" s="470">
        <f t="shared" si="4"/>
        <v>854.15397472999996</v>
      </c>
      <c r="BP6" s="470">
        <f t="shared" si="4"/>
        <v>873.08095759619198</v>
      </c>
      <c r="BQ6" s="470">
        <f t="shared" si="4"/>
        <v>870.57572770000002</v>
      </c>
      <c r="BR6" s="470">
        <f t="shared" si="4"/>
        <v>879.197</v>
      </c>
      <c r="BS6" s="470">
        <f t="shared" si="4"/>
        <v>865.05799890795549</v>
      </c>
      <c r="BT6" s="470">
        <f t="shared" si="4"/>
        <v>835.61493410366666</v>
      </c>
      <c r="BU6" s="470">
        <f t="shared" ref="BU6:CE6" si="5">SUM(BU7:BU8)</f>
        <v>816.60546981378729</v>
      </c>
      <c r="BV6" s="470">
        <f t="shared" si="5"/>
        <v>815.68788701622077</v>
      </c>
      <c r="BW6" s="470">
        <f t="shared" si="5"/>
        <v>809.83314456049766</v>
      </c>
      <c r="BX6" s="470">
        <f t="shared" si="5"/>
        <v>706.71967707671729</v>
      </c>
      <c r="BY6" s="470">
        <f t="shared" si="5"/>
        <v>689.27001213681615</v>
      </c>
      <c r="BZ6" s="470">
        <f t="shared" si="5"/>
        <v>680.9491650152072</v>
      </c>
      <c r="CA6" s="470">
        <f t="shared" si="5"/>
        <v>718.38037746151758</v>
      </c>
      <c r="CB6" s="470">
        <f t="shared" si="5"/>
        <v>740.0729379447389</v>
      </c>
      <c r="CC6" s="470">
        <f t="shared" si="5"/>
        <v>720.7041800797183</v>
      </c>
      <c r="CD6" s="470">
        <f t="shared" si="5"/>
        <v>702.62434930085192</v>
      </c>
      <c r="CE6" s="470">
        <f t="shared" si="5"/>
        <v>687.02382904046044</v>
      </c>
      <c r="CF6" s="436">
        <f>SUM(CF7:CF8)</f>
        <v>668.66342082427525</v>
      </c>
    </row>
    <row r="7" spans="1:84" x14ac:dyDescent="0.35">
      <c r="A7" s="443"/>
      <c r="B7" s="298" t="s">
        <v>451</v>
      </c>
      <c r="C7" s="471"/>
      <c r="D7" s="470">
        <v>0</v>
      </c>
      <c r="E7" s="470">
        <v>0</v>
      </c>
      <c r="F7" s="470">
        <v>0</v>
      </c>
      <c r="G7" s="470">
        <v>0</v>
      </c>
      <c r="H7" s="470">
        <v>0</v>
      </c>
      <c r="I7" s="470">
        <v>0</v>
      </c>
      <c r="J7" s="470">
        <v>0</v>
      </c>
      <c r="K7" s="470">
        <v>0</v>
      </c>
      <c r="L7" s="470">
        <v>0</v>
      </c>
      <c r="M7" s="470">
        <v>0</v>
      </c>
      <c r="N7" s="470">
        <v>0</v>
      </c>
      <c r="O7" s="470">
        <v>0</v>
      </c>
      <c r="P7" s="470">
        <v>0</v>
      </c>
      <c r="Q7" s="470">
        <v>0</v>
      </c>
      <c r="R7" s="470">
        <v>0</v>
      </c>
      <c r="S7" s="470">
        <v>0</v>
      </c>
      <c r="T7" s="470">
        <v>0</v>
      </c>
      <c r="U7" s="470">
        <v>0</v>
      </c>
      <c r="V7" s="470">
        <v>0</v>
      </c>
      <c r="W7" s="470">
        <v>0</v>
      </c>
      <c r="X7" s="470">
        <v>0</v>
      </c>
      <c r="Y7" s="470">
        <v>0</v>
      </c>
      <c r="Z7" s="470">
        <v>0</v>
      </c>
      <c r="AA7" s="470">
        <v>0</v>
      </c>
      <c r="AB7" s="470">
        <v>0</v>
      </c>
      <c r="AC7" s="470">
        <v>0</v>
      </c>
      <c r="AD7" s="470">
        <v>0</v>
      </c>
      <c r="AE7" s="470">
        <v>0</v>
      </c>
      <c r="AF7" s="470">
        <v>0</v>
      </c>
      <c r="AG7" s="470">
        <v>0</v>
      </c>
      <c r="AH7" s="470">
        <v>150.86192021876099</v>
      </c>
      <c r="AI7" s="470">
        <v>169.58927529545215</v>
      </c>
      <c r="AJ7" s="470">
        <v>194.52703018605663</v>
      </c>
      <c r="AK7" s="470">
        <v>215.59324696900481</v>
      </c>
      <c r="AL7" s="470">
        <v>223.46081816684327</v>
      </c>
      <c r="AM7" s="470">
        <v>248.3824459728107</v>
      </c>
      <c r="AN7" s="470">
        <v>264.93793790353891</v>
      </c>
      <c r="AO7" s="470">
        <v>287.54597527130755</v>
      </c>
      <c r="AP7" s="470">
        <v>283.61457487886878</v>
      </c>
      <c r="AQ7" s="470">
        <v>292.24290374097916</v>
      </c>
      <c r="AR7" s="470">
        <v>287.73943877592222</v>
      </c>
      <c r="AS7" s="470">
        <v>302.68487699282929</v>
      </c>
      <c r="AT7" s="470">
        <v>333.52147044155834</v>
      </c>
      <c r="AU7" s="470">
        <v>380.80942158251628</v>
      </c>
      <c r="AV7" s="470">
        <v>384.88923407703078</v>
      </c>
      <c r="AW7" s="470">
        <v>387.87665524354281</v>
      </c>
      <c r="AX7" s="470">
        <v>409.33011150143244</v>
      </c>
      <c r="AY7" s="470">
        <v>424.97262513563601</v>
      </c>
      <c r="AZ7" s="470">
        <v>448.46025849279948</v>
      </c>
      <c r="BA7" s="470">
        <v>451.93083260759454</v>
      </c>
      <c r="BB7" s="470">
        <v>464.56368155140774</v>
      </c>
      <c r="BC7" s="470">
        <v>457.40530309547091</v>
      </c>
      <c r="BD7" s="470">
        <v>449.27100000000002</v>
      </c>
      <c r="BE7" s="470">
        <v>458.60217196123631</v>
      </c>
      <c r="BF7" s="470">
        <v>453.35111210171794</v>
      </c>
      <c r="BG7" s="470">
        <v>469.02827967669646</v>
      </c>
      <c r="BH7" s="470">
        <v>459.91899999999998</v>
      </c>
      <c r="BI7" s="470">
        <v>449.75794596037161</v>
      </c>
      <c r="BJ7" s="470">
        <v>443.13462537454694</v>
      </c>
      <c r="BK7" s="470">
        <v>416.31119045700922</v>
      </c>
      <c r="BL7" s="470">
        <v>348.6831197044811</v>
      </c>
      <c r="BM7" s="470">
        <v>354.05537931399999</v>
      </c>
      <c r="BN7" s="470">
        <v>401.20840422019995</v>
      </c>
      <c r="BO7" s="470">
        <v>390.79752025713873</v>
      </c>
      <c r="BP7" s="470">
        <v>387.51426097503168</v>
      </c>
      <c r="BQ7" s="470">
        <v>373.41078429999999</v>
      </c>
      <c r="BR7" s="470">
        <v>366.75900000000001</v>
      </c>
      <c r="BS7" s="470">
        <v>346.02319956318229</v>
      </c>
      <c r="BT7" s="470">
        <v>354.33784172217963</v>
      </c>
      <c r="BU7" s="470">
        <v>338.69333340869139</v>
      </c>
      <c r="BV7" s="470">
        <v>330.58593021450383</v>
      </c>
      <c r="BW7" s="470">
        <v>327.84507374401733</v>
      </c>
      <c r="BX7" s="470">
        <v>286.85889589780504</v>
      </c>
      <c r="BY7" s="470">
        <v>272.34032811952636</v>
      </c>
      <c r="BZ7" s="470">
        <v>260.26001415051195</v>
      </c>
      <c r="CA7" s="470">
        <v>264.30730231151989</v>
      </c>
      <c r="CB7" s="470">
        <v>262.02747265295824</v>
      </c>
      <c r="CC7" s="470">
        <v>245.3219859929076</v>
      </c>
      <c r="CD7" s="470">
        <v>235.69364792816285</v>
      </c>
      <c r="CE7" s="470">
        <v>233.05236139569783</v>
      </c>
      <c r="CF7" s="436">
        <v>223.62876643466805</v>
      </c>
    </row>
    <row r="8" spans="1:84" x14ac:dyDescent="0.35">
      <c r="A8" s="443"/>
      <c r="B8" s="298" t="s">
        <v>450</v>
      </c>
      <c r="C8" s="471"/>
      <c r="D8" s="470">
        <v>0</v>
      </c>
      <c r="E8" s="470">
        <v>0</v>
      </c>
      <c r="F8" s="470">
        <v>0</v>
      </c>
      <c r="G8" s="470">
        <v>0</v>
      </c>
      <c r="H8" s="470">
        <v>0</v>
      </c>
      <c r="I8" s="470">
        <v>0</v>
      </c>
      <c r="J8" s="470">
        <v>0</v>
      </c>
      <c r="K8" s="470">
        <v>0</v>
      </c>
      <c r="L8" s="470">
        <v>0</v>
      </c>
      <c r="M8" s="470">
        <v>0</v>
      </c>
      <c r="N8" s="470">
        <v>0</v>
      </c>
      <c r="O8" s="470">
        <v>0</v>
      </c>
      <c r="P8" s="470">
        <v>0</v>
      </c>
      <c r="Q8" s="470">
        <v>0</v>
      </c>
      <c r="R8" s="470">
        <v>0</v>
      </c>
      <c r="S8" s="470">
        <v>0</v>
      </c>
      <c r="T8" s="470">
        <v>0</v>
      </c>
      <c r="U8" s="470">
        <v>0</v>
      </c>
      <c r="V8" s="470">
        <v>0</v>
      </c>
      <c r="W8" s="470">
        <v>0</v>
      </c>
      <c r="X8" s="470">
        <v>0</v>
      </c>
      <c r="Y8" s="470">
        <v>0</v>
      </c>
      <c r="Z8" s="470">
        <v>0</v>
      </c>
      <c r="AA8" s="470">
        <v>0</v>
      </c>
      <c r="AB8" s="470">
        <v>0</v>
      </c>
      <c r="AC8" s="470">
        <v>0</v>
      </c>
      <c r="AD8" s="470">
        <v>0</v>
      </c>
      <c r="AE8" s="470">
        <v>0</v>
      </c>
      <c r="AF8" s="470">
        <v>0</v>
      </c>
      <c r="AG8" s="470">
        <v>0</v>
      </c>
      <c r="AH8" s="470">
        <v>65.138079781239014</v>
      </c>
      <c r="AI8" s="470">
        <v>74.410724704547846</v>
      </c>
      <c r="AJ8" s="470">
        <v>87.472969813943365</v>
      </c>
      <c r="AK8" s="470">
        <v>99.406753030995191</v>
      </c>
      <c r="AL8" s="470">
        <v>119.53918183315673</v>
      </c>
      <c r="AM8" s="470">
        <v>120.6175540271893</v>
      </c>
      <c r="AN8" s="470">
        <v>116.06206209646109</v>
      </c>
      <c r="AO8" s="470">
        <v>119.45402472869245</v>
      </c>
      <c r="AP8" s="470">
        <v>156.38542512113122</v>
      </c>
      <c r="AQ8" s="470">
        <v>161.14309625902087</v>
      </c>
      <c r="AR8" s="470">
        <v>163.5385612240778</v>
      </c>
      <c r="AS8" s="470">
        <v>166.83612300717073</v>
      </c>
      <c r="AT8" s="470">
        <v>186.54152955844165</v>
      </c>
      <c r="AU8" s="470">
        <v>205.7415725519736</v>
      </c>
      <c r="AV8" s="470">
        <v>216.04076592296917</v>
      </c>
      <c r="AW8" s="470">
        <v>228.27834475645716</v>
      </c>
      <c r="AX8" s="470">
        <v>236.10888849856752</v>
      </c>
      <c r="AY8" s="470">
        <v>245.00037486436395</v>
      </c>
      <c r="AZ8" s="470">
        <v>236.35974150720057</v>
      </c>
      <c r="BA8" s="470">
        <v>237.96716739240549</v>
      </c>
      <c r="BB8" s="470">
        <v>245.0973184485922</v>
      </c>
      <c r="BC8" s="470">
        <v>242.20669690452905</v>
      </c>
      <c r="BD8" s="470">
        <v>258.72899999999998</v>
      </c>
      <c r="BE8" s="470">
        <v>268.85582803876378</v>
      </c>
      <c r="BF8" s="470">
        <v>279.37000925086966</v>
      </c>
      <c r="BG8" s="470">
        <v>267.52760810474769</v>
      </c>
      <c r="BH8" s="470">
        <v>290.02199999999999</v>
      </c>
      <c r="BI8" s="470">
        <v>295.90443333862845</v>
      </c>
      <c r="BJ8" s="470">
        <v>306.96027354545299</v>
      </c>
      <c r="BK8" s="470">
        <v>339.45087619679083</v>
      </c>
      <c r="BL8" s="470">
        <v>429.98707743551904</v>
      </c>
      <c r="BM8" s="470">
        <v>453.03202475600006</v>
      </c>
      <c r="BN8" s="470">
        <v>452.41763415980012</v>
      </c>
      <c r="BO8" s="470">
        <v>463.35645447286123</v>
      </c>
      <c r="BP8" s="470">
        <v>485.5666966211603</v>
      </c>
      <c r="BQ8" s="470">
        <v>497.16494340000003</v>
      </c>
      <c r="BR8" s="470">
        <v>512.43799999999999</v>
      </c>
      <c r="BS8" s="470">
        <v>519.03479934477321</v>
      </c>
      <c r="BT8" s="470">
        <v>481.27709238148697</v>
      </c>
      <c r="BU8" s="470">
        <v>477.91213640509585</v>
      </c>
      <c r="BV8" s="470">
        <v>485.10195680171694</v>
      </c>
      <c r="BW8" s="470">
        <v>481.98807081648027</v>
      </c>
      <c r="BX8" s="470">
        <v>419.86078117891225</v>
      </c>
      <c r="BY8" s="470">
        <v>416.92968401728984</v>
      </c>
      <c r="BZ8" s="470">
        <v>420.68915086469525</v>
      </c>
      <c r="CA8" s="470">
        <v>454.07307514999769</v>
      </c>
      <c r="CB8" s="470">
        <v>478.0454652917806</v>
      </c>
      <c r="CC8" s="470">
        <v>475.38219408681073</v>
      </c>
      <c r="CD8" s="470">
        <v>466.93070137268904</v>
      </c>
      <c r="CE8" s="470">
        <v>453.97146764476264</v>
      </c>
      <c r="CF8" s="436">
        <v>445.03465438960723</v>
      </c>
    </row>
    <row r="9" spans="1:84" ht="21.75" customHeight="1" x14ac:dyDescent="0.35">
      <c r="A9" s="443"/>
      <c r="B9" s="472" t="s">
        <v>557</v>
      </c>
      <c r="C9" s="471"/>
      <c r="D9" s="470">
        <v>0</v>
      </c>
      <c r="E9" s="470">
        <v>0</v>
      </c>
      <c r="F9" s="470">
        <v>0</v>
      </c>
      <c r="G9" s="470">
        <v>0</v>
      </c>
      <c r="H9" s="470">
        <v>0</v>
      </c>
      <c r="I9" s="470">
        <v>0</v>
      </c>
      <c r="J9" s="470">
        <v>0</v>
      </c>
      <c r="K9" s="470">
        <v>0</v>
      </c>
      <c r="L9" s="470">
        <v>0</v>
      </c>
      <c r="M9" s="470">
        <v>0</v>
      </c>
      <c r="N9" s="470">
        <v>0</v>
      </c>
      <c r="O9" s="470">
        <v>0</v>
      </c>
      <c r="P9" s="470">
        <v>0</v>
      </c>
      <c r="Q9" s="470">
        <v>0</v>
      </c>
      <c r="R9" s="470">
        <v>0</v>
      </c>
      <c r="S9" s="470">
        <v>0</v>
      </c>
      <c r="T9" s="470">
        <v>0</v>
      </c>
      <c r="U9" s="470">
        <v>0</v>
      </c>
      <c r="V9" s="470">
        <v>0</v>
      </c>
      <c r="W9" s="470">
        <v>0</v>
      </c>
      <c r="X9" s="470">
        <v>0</v>
      </c>
      <c r="Y9" s="470">
        <v>0</v>
      </c>
      <c r="Z9" s="470">
        <v>0</v>
      </c>
      <c r="AA9" s="470">
        <v>0</v>
      </c>
      <c r="AB9" s="470">
        <v>0</v>
      </c>
      <c r="AC9" s="470">
        <v>0</v>
      </c>
      <c r="AD9" s="470">
        <v>0</v>
      </c>
      <c r="AE9" s="470">
        <v>0</v>
      </c>
      <c r="AF9" s="470">
        <v>0</v>
      </c>
      <c r="AG9" s="470">
        <v>0</v>
      </c>
      <c r="AH9" s="470">
        <v>0</v>
      </c>
      <c r="AI9" s="470">
        <v>0</v>
      </c>
      <c r="AJ9" s="470">
        <v>0</v>
      </c>
      <c r="AK9" s="470">
        <v>0</v>
      </c>
      <c r="AL9" s="470">
        <v>0</v>
      </c>
      <c r="AM9" s="470">
        <v>0</v>
      </c>
      <c r="AN9" s="470">
        <v>0</v>
      </c>
      <c r="AO9" s="470">
        <v>0</v>
      </c>
      <c r="AP9" s="470">
        <v>0</v>
      </c>
      <c r="AQ9" s="470">
        <v>0</v>
      </c>
      <c r="AR9" s="470">
        <v>0</v>
      </c>
      <c r="AS9" s="470">
        <v>0</v>
      </c>
      <c r="AT9" s="470">
        <v>0</v>
      </c>
      <c r="AU9" s="470">
        <v>8.5689234733107629</v>
      </c>
      <c r="AV9" s="470">
        <v>8.5689234733107629</v>
      </c>
      <c r="AW9" s="470">
        <v>8.5689234733107629</v>
      </c>
      <c r="AX9" s="470">
        <v>8.5689234733107629</v>
      </c>
      <c r="AY9" s="470">
        <v>8.5689234733107629</v>
      </c>
      <c r="AZ9" s="470">
        <v>8.5689234733107629</v>
      </c>
      <c r="BA9" s="470">
        <v>8.5689234733107629</v>
      </c>
      <c r="BB9" s="470">
        <v>8.5689234733107629</v>
      </c>
      <c r="BC9" s="470">
        <v>8.5689234733107629</v>
      </c>
      <c r="BD9" s="470">
        <v>10.031442333804979</v>
      </c>
      <c r="BE9" s="470">
        <v>11.300390135446513</v>
      </c>
      <c r="BF9" s="470">
        <v>13.048991239095871</v>
      </c>
      <c r="BG9" s="470">
        <v>13.117562070944141</v>
      </c>
      <c r="BH9" s="470">
        <v>11.495379362478616</v>
      </c>
      <c r="BI9" s="470">
        <v>11.459261914883713</v>
      </c>
      <c r="BJ9" s="470">
        <v>15.020734931035486</v>
      </c>
      <c r="BK9" s="470">
        <v>15.280651014211305</v>
      </c>
      <c r="BL9" s="470">
        <v>15.887440978603943</v>
      </c>
      <c r="BM9" s="470">
        <v>16.554241335234778</v>
      </c>
      <c r="BN9" s="470">
        <v>17.326090727748223</v>
      </c>
      <c r="BO9" s="470">
        <v>17.444311718611427</v>
      </c>
      <c r="BP9" s="470">
        <v>18.097163159146831</v>
      </c>
      <c r="BQ9" s="470">
        <v>18.292431275019226</v>
      </c>
      <c r="BR9" s="470">
        <v>18.795417115847687</v>
      </c>
      <c r="BS9" s="470">
        <v>20.331115810503317</v>
      </c>
      <c r="BT9" s="470">
        <v>20.122202182521193</v>
      </c>
      <c r="BU9" s="470">
        <v>20.241163335307711</v>
      </c>
      <c r="BV9" s="470">
        <v>20.801179865672964</v>
      </c>
      <c r="BW9" s="470">
        <v>21.229464545320976</v>
      </c>
      <c r="BX9" s="470">
        <v>15.230569913947345</v>
      </c>
      <c r="BY9" s="470">
        <v>14.716594951277571</v>
      </c>
      <c r="BZ9" s="470">
        <v>14.258825021818355</v>
      </c>
      <c r="CA9" s="470">
        <v>15.07688441511397</v>
      </c>
      <c r="CB9" s="470">
        <v>15.459649394204988</v>
      </c>
      <c r="CC9" s="470">
        <v>15.068004517414568</v>
      </c>
      <c r="CD9" s="470">
        <v>14.70214675504228</v>
      </c>
      <c r="CE9" s="470">
        <v>14.388428672320778</v>
      </c>
      <c r="CF9" s="436">
        <v>14.01868498731714</v>
      </c>
    </row>
    <row r="10" spans="1:84" ht="26.25" customHeight="1" x14ac:dyDescent="0.35">
      <c r="A10" s="469"/>
      <c r="B10" s="203" t="s">
        <v>558</v>
      </c>
      <c r="C10" s="39"/>
      <c r="D10" s="470">
        <v>0</v>
      </c>
      <c r="E10" s="470">
        <v>0</v>
      </c>
      <c r="F10" s="470">
        <v>0</v>
      </c>
      <c r="G10" s="470">
        <v>0</v>
      </c>
      <c r="H10" s="470">
        <v>0</v>
      </c>
      <c r="I10" s="470">
        <v>0</v>
      </c>
      <c r="J10" s="470">
        <v>0</v>
      </c>
      <c r="K10" s="470">
        <v>0</v>
      </c>
      <c r="L10" s="470">
        <v>0</v>
      </c>
      <c r="M10" s="470">
        <v>0</v>
      </c>
      <c r="N10" s="470">
        <v>0</v>
      </c>
      <c r="O10" s="470">
        <v>0</v>
      </c>
      <c r="P10" s="470">
        <v>0</v>
      </c>
      <c r="Q10" s="470">
        <v>0</v>
      </c>
      <c r="R10" s="470">
        <v>0</v>
      </c>
      <c r="S10" s="470">
        <v>0</v>
      </c>
      <c r="T10" s="470">
        <v>0</v>
      </c>
      <c r="U10" s="470">
        <v>0</v>
      </c>
      <c r="V10" s="470">
        <v>0</v>
      </c>
      <c r="W10" s="470">
        <v>0</v>
      </c>
      <c r="X10" s="470">
        <v>0</v>
      </c>
      <c r="Y10" s="470">
        <v>0</v>
      </c>
      <c r="Z10" s="470">
        <v>9.3000000000000007</v>
      </c>
      <c r="AA10" s="470">
        <v>10.199999999999999</v>
      </c>
      <c r="AB10" s="470">
        <v>11.7</v>
      </c>
      <c r="AC10" s="470">
        <v>13.4</v>
      </c>
      <c r="AD10" s="470">
        <v>17.2</v>
      </c>
      <c r="AE10" s="470">
        <v>22.5</v>
      </c>
      <c r="AF10" s="470">
        <v>25.5</v>
      </c>
      <c r="AG10" s="470">
        <v>29</v>
      </c>
      <c r="AH10" s="470">
        <f t="shared" ref="AH10:BI10" si="6">SUM(AH11:AH12)</f>
        <v>32</v>
      </c>
      <c r="AI10" s="470">
        <f t="shared" si="6"/>
        <v>36</v>
      </c>
      <c r="AJ10" s="470">
        <f t="shared" si="6"/>
        <v>42</v>
      </c>
      <c r="AK10" s="470">
        <f t="shared" si="6"/>
        <v>47</v>
      </c>
      <c r="AL10" s="470">
        <f t="shared" si="6"/>
        <v>51</v>
      </c>
      <c r="AM10" s="470">
        <f t="shared" si="6"/>
        <v>54</v>
      </c>
      <c r="AN10" s="470">
        <f t="shared" si="6"/>
        <v>55</v>
      </c>
      <c r="AO10" s="470">
        <f t="shared" si="6"/>
        <v>58</v>
      </c>
      <c r="AP10" s="470">
        <f t="shared" si="6"/>
        <v>61</v>
      </c>
      <c r="AQ10" s="470">
        <f t="shared" si="6"/>
        <v>56.491999999999997</v>
      </c>
      <c r="AR10" s="470">
        <f t="shared" si="6"/>
        <v>58.61</v>
      </c>
      <c r="AS10" s="470">
        <f t="shared" si="6"/>
        <v>59.338999999999999</v>
      </c>
      <c r="AT10" s="470">
        <f t="shared" si="6"/>
        <v>60.216000000000001</v>
      </c>
      <c r="AU10" s="470">
        <f t="shared" si="6"/>
        <v>64.003</v>
      </c>
      <c r="AV10" s="470">
        <f t="shared" si="6"/>
        <v>62.688000000000002</v>
      </c>
      <c r="AW10" s="470">
        <f t="shared" si="6"/>
        <v>66.622</v>
      </c>
      <c r="AX10" s="470">
        <f t="shared" si="6"/>
        <v>58.168999999999997</v>
      </c>
      <c r="AY10" s="470">
        <f t="shared" si="6"/>
        <v>57.765999999999998</v>
      </c>
      <c r="AZ10" s="470">
        <f t="shared" si="6"/>
        <v>55.347000000000001</v>
      </c>
      <c r="BA10" s="470">
        <f t="shared" si="6"/>
        <v>54.619</v>
      </c>
      <c r="BB10" s="470">
        <f t="shared" si="6"/>
        <v>49.393000000000001</v>
      </c>
      <c r="BC10" s="470">
        <f t="shared" si="6"/>
        <v>51.527999999999999</v>
      </c>
      <c r="BD10" s="470">
        <f t="shared" si="6"/>
        <v>49</v>
      </c>
      <c r="BE10" s="470">
        <f t="shared" si="6"/>
        <v>49</v>
      </c>
      <c r="BF10" s="470">
        <f t="shared" si="6"/>
        <v>48.056406750000008</v>
      </c>
      <c r="BG10" s="470">
        <f t="shared" si="6"/>
        <v>45.566810758911991</v>
      </c>
      <c r="BH10" s="470">
        <f t="shared" si="6"/>
        <v>43.427999999999997</v>
      </c>
      <c r="BI10" s="470">
        <f t="shared" si="6"/>
        <v>40.824999999999996</v>
      </c>
      <c r="BJ10" s="470">
        <f>SUM(BJ11:BJ12)</f>
        <v>39.280999999999992</v>
      </c>
      <c r="BK10" s="470">
        <f t="shared" ref="BK10:CE10" si="7">SUM(BK11:BK12)</f>
        <v>37.953660409999991</v>
      </c>
      <c r="BL10" s="470">
        <f t="shared" si="7"/>
        <v>36.609209720000003</v>
      </c>
      <c r="BM10" s="470">
        <f t="shared" si="7"/>
        <v>35.892877070000004</v>
      </c>
      <c r="BN10" s="470">
        <f t="shared" si="7"/>
        <v>34.066781949999992</v>
      </c>
      <c r="BO10" s="470">
        <f t="shared" si="7"/>
        <v>32.863790210000005</v>
      </c>
      <c r="BP10" s="470">
        <f t="shared" si="7"/>
        <v>31.777945706246079</v>
      </c>
      <c r="BQ10" s="470">
        <f t="shared" si="7"/>
        <v>30.124750710000001</v>
      </c>
      <c r="BR10" s="470">
        <f t="shared" si="7"/>
        <v>28.755832375049046</v>
      </c>
      <c r="BS10" s="470">
        <f t="shared" si="7"/>
        <v>27.025887466107488</v>
      </c>
      <c r="BT10" s="470">
        <f t="shared" si="7"/>
        <v>25.498268546333197</v>
      </c>
      <c r="BU10" s="470">
        <f t="shared" si="7"/>
        <v>23.831493541905591</v>
      </c>
      <c r="BV10" s="470">
        <f t="shared" si="7"/>
        <v>22.347574829076994</v>
      </c>
      <c r="BW10" s="470">
        <f t="shared" si="7"/>
        <v>20.948693349502165</v>
      </c>
      <c r="BX10" s="470">
        <f t="shared" si="7"/>
        <v>16.782358873282199</v>
      </c>
      <c r="BY10" s="470">
        <f t="shared" si="7"/>
        <v>15.577202453184158</v>
      </c>
      <c r="BZ10" s="470">
        <f t="shared" si="7"/>
        <v>14.451151224792412</v>
      </c>
      <c r="CA10" s="470">
        <f t="shared" si="7"/>
        <v>14.260319288292907</v>
      </c>
      <c r="CB10" s="470">
        <f t="shared" si="7"/>
        <v>14.15383613681904</v>
      </c>
      <c r="CC10" s="470">
        <f t="shared" si="7"/>
        <v>13.325950201030638</v>
      </c>
      <c r="CD10" s="470">
        <f t="shared" si="7"/>
        <v>12.406823360799239</v>
      </c>
      <c r="CE10" s="470">
        <f t="shared" si="7"/>
        <v>11.586711352130521</v>
      </c>
      <c r="CF10" s="436">
        <f>SUM(CF11:CF12)</f>
        <v>10.754644601275935</v>
      </c>
    </row>
    <row r="11" spans="1:84" x14ac:dyDescent="0.35">
      <c r="A11" s="443"/>
      <c r="B11" s="298" t="s">
        <v>451</v>
      </c>
      <c r="C11" s="471"/>
      <c r="D11" s="470">
        <v>0</v>
      </c>
      <c r="E11" s="470">
        <v>0</v>
      </c>
      <c r="F11" s="470">
        <v>0</v>
      </c>
      <c r="G11" s="470">
        <v>0</v>
      </c>
      <c r="H11" s="470">
        <v>0</v>
      </c>
      <c r="I11" s="470">
        <v>0</v>
      </c>
      <c r="J11" s="470">
        <v>0</v>
      </c>
      <c r="K11" s="470">
        <v>0</v>
      </c>
      <c r="L11" s="470">
        <v>0</v>
      </c>
      <c r="M11" s="470">
        <v>0</v>
      </c>
      <c r="N11" s="470">
        <v>0</v>
      </c>
      <c r="O11" s="470">
        <v>0</v>
      </c>
      <c r="P11" s="470">
        <v>0</v>
      </c>
      <c r="Q11" s="470">
        <v>0</v>
      </c>
      <c r="R11" s="470">
        <v>0</v>
      </c>
      <c r="S11" s="470">
        <v>0</v>
      </c>
      <c r="T11" s="470">
        <v>0</v>
      </c>
      <c r="U11" s="470">
        <v>0</v>
      </c>
      <c r="V11" s="470">
        <v>0</v>
      </c>
      <c r="W11" s="470">
        <v>0</v>
      </c>
      <c r="X11" s="470">
        <v>0</v>
      </c>
      <c r="Y11" s="470">
        <v>0</v>
      </c>
      <c r="Z11" s="470">
        <v>0</v>
      </c>
      <c r="AA11" s="470">
        <v>0</v>
      </c>
      <c r="AB11" s="470">
        <v>0</v>
      </c>
      <c r="AC11" s="470">
        <v>0</v>
      </c>
      <c r="AD11" s="470">
        <v>0</v>
      </c>
      <c r="AE11" s="470">
        <v>0</v>
      </c>
      <c r="AF11" s="470">
        <v>0</v>
      </c>
      <c r="AG11" s="470">
        <v>0</v>
      </c>
      <c r="AH11" s="470">
        <v>5.8755802207076453</v>
      </c>
      <c r="AI11" s="470">
        <v>6.6100277482961012</v>
      </c>
      <c r="AJ11" s="470">
        <v>7.7116990396787841</v>
      </c>
      <c r="AK11" s="470">
        <v>8.6297584491643544</v>
      </c>
      <c r="AL11" s="470">
        <v>9.3642059767528103</v>
      </c>
      <c r="AM11" s="470">
        <v>9.9150416224441535</v>
      </c>
      <c r="AN11" s="470">
        <v>10.098653504341266</v>
      </c>
      <c r="AO11" s="470">
        <v>10.649489150032608</v>
      </c>
      <c r="AP11" s="470">
        <v>11.200324795723949</v>
      </c>
      <c r="AQ11" s="470">
        <v>10.372602432131758</v>
      </c>
      <c r="AR11" s="470">
        <v>10.761492397989846</v>
      </c>
      <c r="AS11" s="470">
        <v>10.895345459892843</v>
      </c>
      <c r="AT11" s="470">
        <v>11.056373080316611</v>
      </c>
      <c r="AU11" s="470">
        <v>11.751711277060982</v>
      </c>
      <c r="AV11" s="470">
        <v>10.740101662601536</v>
      </c>
      <c r="AW11" s="470">
        <v>10.867560615178869</v>
      </c>
      <c r="AX11" s="470">
        <v>8.9144351893882074</v>
      </c>
      <c r="AY11" s="470">
        <v>8.2866278477680808</v>
      </c>
      <c r="AZ11" s="470">
        <v>7.7611274445963527</v>
      </c>
      <c r="BA11" s="470">
        <v>6.8913768673835412</v>
      </c>
      <c r="BB11" s="470">
        <v>6.0945233728261901</v>
      </c>
      <c r="BC11" s="470">
        <v>6.0057435125149512</v>
      </c>
      <c r="BD11" s="470">
        <v>5.2120000000000033</v>
      </c>
      <c r="BE11" s="470">
        <v>5.213000000000001</v>
      </c>
      <c r="BF11" s="470">
        <v>4.7798173643700785</v>
      </c>
      <c r="BG11" s="470">
        <v>3.6967457020200758</v>
      </c>
      <c r="BH11" s="470">
        <v>3.266</v>
      </c>
      <c r="BI11" s="470">
        <v>6.1911786786786775</v>
      </c>
      <c r="BJ11" s="470">
        <v>5.6055504291845493</v>
      </c>
      <c r="BK11" s="470">
        <v>5.6746798378225547</v>
      </c>
      <c r="BL11" s="470">
        <v>2.1965525831999999</v>
      </c>
      <c r="BM11" s="470">
        <v>1.8406603625641045</v>
      </c>
      <c r="BN11" s="470">
        <v>1.6231135700409567</v>
      </c>
      <c r="BO11" s="470">
        <v>1.448690672492809</v>
      </c>
      <c r="BP11" s="470">
        <v>1.2921065736641424</v>
      </c>
      <c r="BQ11" s="470">
        <v>1.3134113182071192</v>
      </c>
      <c r="BR11" s="470">
        <v>1.2081481339837865</v>
      </c>
      <c r="BS11" s="470">
        <v>1.0813523540077929</v>
      </c>
      <c r="BT11" s="470">
        <v>1.0297670745376626</v>
      </c>
      <c r="BU11" s="470">
        <v>0.98217161277972498</v>
      </c>
      <c r="BV11" s="470">
        <v>0.95287536348174917</v>
      </c>
      <c r="BW11" s="470">
        <v>0.9080634741339052</v>
      </c>
      <c r="BX11" s="470">
        <v>0.71119413446541735</v>
      </c>
      <c r="BY11" s="470">
        <v>0.5993259649997732</v>
      </c>
      <c r="BZ11" s="470">
        <v>0.46497128177533459</v>
      </c>
      <c r="CA11" s="470">
        <v>0.35454470671527033</v>
      </c>
      <c r="CB11" s="470">
        <v>0.27461086461503775</v>
      </c>
      <c r="CC11" s="470">
        <v>0.20515443459535179</v>
      </c>
      <c r="CD11" s="470">
        <v>0.1637275656262861</v>
      </c>
      <c r="CE11" s="470">
        <v>0.13704934934562449</v>
      </c>
      <c r="CF11" s="436">
        <v>0.10410339235025956</v>
      </c>
    </row>
    <row r="12" spans="1:84" x14ac:dyDescent="0.35">
      <c r="A12" s="443"/>
      <c r="B12" s="298" t="s">
        <v>450</v>
      </c>
      <c r="C12" s="471"/>
      <c r="D12" s="470">
        <v>0</v>
      </c>
      <c r="E12" s="470">
        <v>0</v>
      </c>
      <c r="F12" s="470">
        <v>0</v>
      </c>
      <c r="G12" s="470">
        <v>0</v>
      </c>
      <c r="H12" s="470">
        <v>0</v>
      </c>
      <c r="I12" s="470">
        <v>0</v>
      </c>
      <c r="J12" s="470">
        <v>0</v>
      </c>
      <c r="K12" s="470">
        <v>0</v>
      </c>
      <c r="L12" s="470">
        <v>0</v>
      </c>
      <c r="M12" s="470">
        <v>0</v>
      </c>
      <c r="N12" s="470">
        <v>0</v>
      </c>
      <c r="O12" s="470">
        <v>0</v>
      </c>
      <c r="P12" s="470">
        <v>0</v>
      </c>
      <c r="Q12" s="470">
        <v>0</v>
      </c>
      <c r="R12" s="470">
        <v>0</v>
      </c>
      <c r="S12" s="470">
        <v>0</v>
      </c>
      <c r="T12" s="470">
        <v>0</v>
      </c>
      <c r="U12" s="470">
        <v>0</v>
      </c>
      <c r="V12" s="470">
        <v>0</v>
      </c>
      <c r="W12" s="470">
        <v>0</v>
      </c>
      <c r="X12" s="470">
        <v>0</v>
      </c>
      <c r="Y12" s="470">
        <v>0</v>
      </c>
      <c r="Z12" s="470">
        <v>0</v>
      </c>
      <c r="AA12" s="470">
        <v>0</v>
      </c>
      <c r="AB12" s="470">
        <v>0</v>
      </c>
      <c r="AC12" s="470">
        <v>0</v>
      </c>
      <c r="AD12" s="470">
        <v>0</v>
      </c>
      <c r="AE12" s="470">
        <v>0</v>
      </c>
      <c r="AF12" s="470">
        <v>0</v>
      </c>
      <c r="AG12" s="470">
        <v>0</v>
      </c>
      <c r="AH12" s="470">
        <v>26.124419779292353</v>
      </c>
      <c r="AI12" s="470">
        <v>29.389972251703899</v>
      </c>
      <c r="AJ12" s="470">
        <v>34.288300960321216</v>
      </c>
      <c r="AK12" s="470">
        <v>38.370241550835644</v>
      </c>
      <c r="AL12" s="470">
        <v>41.635794023247186</v>
      </c>
      <c r="AM12" s="470">
        <v>44.08495837755585</v>
      </c>
      <c r="AN12" s="470">
        <v>44.901346495658736</v>
      </c>
      <c r="AO12" s="470">
        <v>47.350510849967392</v>
      </c>
      <c r="AP12" s="470">
        <v>49.799675204276049</v>
      </c>
      <c r="AQ12" s="470">
        <v>46.119397567868241</v>
      </c>
      <c r="AR12" s="470">
        <v>47.848507602010152</v>
      </c>
      <c r="AS12" s="470">
        <v>48.443654540107154</v>
      </c>
      <c r="AT12" s="470">
        <v>49.15962691968339</v>
      </c>
      <c r="AU12" s="470">
        <v>52.251288722939016</v>
      </c>
      <c r="AV12" s="470">
        <v>51.94789833739847</v>
      </c>
      <c r="AW12" s="470">
        <v>55.754439384821133</v>
      </c>
      <c r="AX12" s="470">
        <v>49.254564810611789</v>
      </c>
      <c r="AY12" s="470">
        <v>49.479372152231917</v>
      </c>
      <c r="AZ12" s="470">
        <v>47.585872555403647</v>
      </c>
      <c r="BA12" s="470">
        <v>47.727623132616458</v>
      </c>
      <c r="BB12" s="470">
        <v>43.298476627173812</v>
      </c>
      <c r="BC12" s="470">
        <v>45.522256487485045</v>
      </c>
      <c r="BD12" s="470">
        <v>43.787999999999997</v>
      </c>
      <c r="BE12" s="470">
        <v>43.786999999999999</v>
      </c>
      <c r="BF12" s="470">
        <v>43.276589385629926</v>
      </c>
      <c r="BG12" s="470">
        <v>41.870065056891917</v>
      </c>
      <c r="BH12" s="470">
        <v>40.161999999999999</v>
      </c>
      <c r="BI12" s="470">
        <v>34.633821321321321</v>
      </c>
      <c r="BJ12" s="470">
        <v>33.675449570815445</v>
      </c>
      <c r="BK12" s="470">
        <v>32.278980572177439</v>
      </c>
      <c r="BL12" s="470">
        <v>34.4126571368</v>
      </c>
      <c r="BM12" s="470">
        <v>34.052216707435903</v>
      </c>
      <c r="BN12" s="470">
        <v>32.443668379959036</v>
      </c>
      <c r="BO12" s="470">
        <v>31.415099537507196</v>
      </c>
      <c r="BP12" s="470">
        <v>30.485839132581937</v>
      </c>
      <c r="BQ12" s="470">
        <v>28.811339391792881</v>
      </c>
      <c r="BR12" s="470">
        <v>27.547684241065259</v>
      </c>
      <c r="BS12" s="470">
        <v>25.944535112099693</v>
      </c>
      <c r="BT12" s="470">
        <v>24.468501471795534</v>
      </c>
      <c r="BU12" s="470">
        <v>22.849321929125864</v>
      </c>
      <c r="BV12" s="470">
        <v>21.394699465595245</v>
      </c>
      <c r="BW12" s="470">
        <v>20.040629875368261</v>
      </c>
      <c r="BX12" s="470">
        <v>16.07116473881678</v>
      </c>
      <c r="BY12" s="470">
        <v>14.977876488184386</v>
      </c>
      <c r="BZ12" s="470">
        <v>13.986179943017078</v>
      </c>
      <c r="CA12" s="470">
        <v>13.905774581577637</v>
      </c>
      <c r="CB12" s="470">
        <v>13.879225272204001</v>
      </c>
      <c r="CC12" s="470">
        <v>13.120795766435286</v>
      </c>
      <c r="CD12" s="470">
        <v>12.243095795172952</v>
      </c>
      <c r="CE12" s="470">
        <v>11.449662002784898</v>
      </c>
      <c r="CF12" s="436">
        <v>10.650541208925675</v>
      </c>
    </row>
    <row r="13" spans="1:84" s="425" customFormat="1" ht="27" customHeight="1" x14ac:dyDescent="0.25">
      <c r="A13" s="473"/>
      <c r="B13" s="289" t="s">
        <v>559</v>
      </c>
      <c r="C13" s="32"/>
      <c r="D13" s="474">
        <v>0</v>
      </c>
      <c r="E13" s="474">
        <v>0</v>
      </c>
      <c r="F13" s="474">
        <v>0</v>
      </c>
      <c r="G13" s="474">
        <v>0</v>
      </c>
      <c r="H13" s="474">
        <v>0</v>
      </c>
      <c r="I13" s="474">
        <v>0</v>
      </c>
      <c r="J13" s="474">
        <v>0</v>
      </c>
      <c r="K13" s="474">
        <v>0</v>
      </c>
      <c r="L13" s="474">
        <v>0</v>
      </c>
      <c r="M13" s="474">
        <v>0</v>
      </c>
      <c r="N13" s="474">
        <v>0</v>
      </c>
      <c r="O13" s="474">
        <v>0</v>
      </c>
      <c r="P13" s="474">
        <v>0</v>
      </c>
      <c r="Q13" s="474">
        <v>0</v>
      </c>
      <c r="R13" s="474">
        <v>0</v>
      </c>
      <c r="S13" s="474">
        <v>0</v>
      </c>
      <c r="T13" s="474">
        <v>0</v>
      </c>
      <c r="U13" s="474">
        <v>0</v>
      </c>
      <c r="V13" s="474">
        <v>0</v>
      </c>
      <c r="W13" s="474">
        <v>0</v>
      </c>
      <c r="X13" s="474">
        <v>0</v>
      </c>
      <c r="Y13" s="474">
        <v>0</v>
      </c>
      <c r="Z13" s="474">
        <v>2.8</v>
      </c>
      <c r="AA13" s="474">
        <v>2.9</v>
      </c>
      <c r="AB13" s="474">
        <v>2.9</v>
      </c>
      <c r="AC13" s="474">
        <v>3</v>
      </c>
      <c r="AD13" s="474">
        <v>3.5</v>
      </c>
      <c r="AE13" s="474">
        <v>4</v>
      </c>
      <c r="AF13" s="474">
        <v>4</v>
      </c>
      <c r="AG13" s="474">
        <v>4.5</v>
      </c>
      <c r="AH13" s="474">
        <v>5</v>
      </c>
      <c r="AI13" s="474">
        <v>5</v>
      </c>
      <c r="AJ13" s="474">
        <v>5</v>
      </c>
      <c r="AK13" s="474">
        <v>5</v>
      </c>
      <c r="AL13" s="474">
        <v>5</v>
      </c>
      <c r="AM13" s="474">
        <v>5</v>
      </c>
      <c r="AN13" s="474">
        <v>5</v>
      </c>
      <c r="AO13" s="474">
        <v>5</v>
      </c>
      <c r="AP13" s="474">
        <v>4</v>
      </c>
      <c r="AQ13" s="474">
        <v>4.2240000000000002</v>
      </c>
      <c r="AR13" s="474">
        <v>3.6949999999999998</v>
      </c>
      <c r="AS13" s="474">
        <v>4.2779999999999996</v>
      </c>
      <c r="AT13" s="474">
        <v>4.0919999999999996</v>
      </c>
      <c r="AU13" s="474">
        <v>4.101</v>
      </c>
      <c r="AV13" s="474">
        <v>3.8860000000000001</v>
      </c>
      <c r="AW13" s="474">
        <v>3.5070000000000001</v>
      </c>
      <c r="AX13" s="474">
        <v>2.9569999999999999</v>
      </c>
      <c r="AY13" s="474">
        <v>3.1080000000000001</v>
      </c>
      <c r="AZ13" s="474">
        <v>2.7719999999999998</v>
      </c>
      <c r="BA13" s="474">
        <v>2.4620000000000002</v>
      </c>
      <c r="BB13" s="474">
        <v>1.859</v>
      </c>
      <c r="BC13" s="474">
        <v>2.0350000000000001</v>
      </c>
      <c r="BD13" s="474">
        <v>2</v>
      </c>
      <c r="BE13" s="474">
        <v>2</v>
      </c>
      <c r="BF13" s="474">
        <v>1.73005451</v>
      </c>
      <c r="BG13" s="474">
        <v>1.3642590700000001</v>
      </c>
      <c r="BH13" s="474">
        <v>1.1830000000000001</v>
      </c>
      <c r="BI13" s="474">
        <v>1.1019624799999999</v>
      </c>
      <c r="BJ13" s="474">
        <v>1.0844996200000001</v>
      </c>
      <c r="BK13" s="474">
        <v>1.0897039199999998</v>
      </c>
      <c r="BL13" s="474">
        <v>0.94398397000000001</v>
      </c>
      <c r="BM13" s="474">
        <v>0.84670285999999995</v>
      </c>
      <c r="BN13" s="474">
        <v>0.75357149000000001</v>
      </c>
      <c r="BO13" s="474">
        <v>0.62038171000000009</v>
      </c>
      <c r="BP13" s="474">
        <v>0.38903970756204248</v>
      </c>
      <c r="BQ13" s="474">
        <v>-6.0504900000000004E-3</v>
      </c>
      <c r="BR13" s="474">
        <v>-2E-3</v>
      </c>
      <c r="BS13" s="474">
        <v>-3.6445392946300642E-2</v>
      </c>
      <c r="BT13" s="474">
        <v>0</v>
      </c>
      <c r="BU13" s="474">
        <v>-2.2412595692622359E-2</v>
      </c>
      <c r="BV13" s="474">
        <v>-3.6816445297728866E-2</v>
      </c>
      <c r="BW13" s="474">
        <v>3.1020872850033782E-4</v>
      </c>
      <c r="BX13" s="474">
        <v>-6.22888E-3</v>
      </c>
      <c r="BY13" s="474">
        <v>2.8360339999999998E-2</v>
      </c>
      <c r="BZ13" s="474">
        <v>-4.1647100000000012E-3</v>
      </c>
      <c r="CA13" s="474">
        <v>-9.8269100000000012E-3</v>
      </c>
      <c r="CB13" s="474">
        <v>0</v>
      </c>
      <c r="CC13" s="474">
        <v>0</v>
      </c>
      <c r="CD13" s="474">
        <v>0</v>
      </c>
      <c r="CE13" s="474">
        <v>0</v>
      </c>
      <c r="CF13" s="475">
        <v>0</v>
      </c>
    </row>
    <row r="14" spans="1:84" s="425" customFormat="1" ht="27" customHeight="1" x14ac:dyDescent="0.35">
      <c r="A14" s="473"/>
      <c r="B14" s="238" t="s">
        <v>560</v>
      </c>
      <c r="C14" s="32"/>
      <c r="D14" s="474"/>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474"/>
      <c r="AX14" s="476">
        <f t="shared" ref="AX14:BK14" si="8">SUM(AX16:AX18)</f>
        <v>3.4569999999999999</v>
      </c>
      <c r="AY14" s="476">
        <f t="shared" si="8"/>
        <v>4.1285950413223143</v>
      </c>
      <c r="AZ14" s="476">
        <f t="shared" si="8"/>
        <v>5.4580000000000002</v>
      </c>
      <c r="BA14" s="476">
        <f t="shared" si="8"/>
        <v>4.9669999999999996</v>
      </c>
      <c r="BB14" s="476">
        <f t="shared" si="8"/>
        <v>8.2967250384024585</v>
      </c>
      <c r="BC14" s="476">
        <f t="shared" si="8"/>
        <v>10.563000000000001</v>
      </c>
      <c r="BD14" s="476">
        <f t="shared" si="8"/>
        <v>11.87267336961207</v>
      </c>
      <c r="BE14" s="476">
        <f t="shared" si="8"/>
        <v>14.399096999999999</v>
      </c>
      <c r="BF14" s="476">
        <f t="shared" si="8"/>
        <v>19.709695</v>
      </c>
      <c r="BG14" s="476">
        <f t="shared" si="8"/>
        <v>19.340500802146213</v>
      </c>
      <c r="BH14" s="476">
        <f t="shared" si="8"/>
        <v>20.643089</v>
      </c>
      <c r="BI14" s="476">
        <f t="shared" si="8"/>
        <v>24.694095969999999</v>
      </c>
      <c r="BJ14" s="476">
        <f t="shared" si="8"/>
        <v>25.945989999999998</v>
      </c>
      <c r="BK14" s="476">
        <f t="shared" si="8"/>
        <v>27.44</v>
      </c>
      <c r="BL14" s="476">
        <f t="shared" ref="BL14:BU14" si="9">SUM(BL15,BL18)</f>
        <v>37.064000999999998</v>
      </c>
      <c r="BM14" s="476">
        <f t="shared" si="9"/>
        <v>42.248373999999998</v>
      </c>
      <c r="BN14" s="476">
        <f t="shared" si="9"/>
        <v>47.467124999999996</v>
      </c>
      <c r="BO14" s="476">
        <f t="shared" si="9"/>
        <v>47.206220999999999</v>
      </c>
      <c r="BP14" s="476">
        <f t="shared" si="9"/>
        <v>51.427443760235988</v>
      </c>
      <c r="BQ14" s="476">
        <f t="shared" si="9"/>
        <v>54.675500320000005</v>
      </c>
      <c r="BR14" s="476">
        <f t="shared" si="9"/>
        <v>82.321914830000011</v>
      </c>
      <c r="BS14" s="476">
        <f t="shared" si="9"/>
        <v>89.848197459999994</v>
      </c>
      <c r="BT14" s="476">
        <f t="shared" si="9"/>
        <v>83.432960799999989</v>
      </c>
      <c r="BU14" s="476">
        <f t="shared" si="9"/>
        <v>89.717677900000012</v>
      </c>
      <c r="BV14" s="476">
        <f>SUM(BV15,BV18)</f>
        <v>85.82525184765916</v>
      </c>
      <c r="BW14" s="476">
        <f t="shared" ref="BW14:CE14" si="10">SUM(BW15,BW18)</f>
        <v>85.666325000000001</v>
      </c>
      <c r="BX14" s="476">
        <f t="shared" si="10"/>
        <v>75.890428200000002</v>
      </c>
      <c r="BY14" s="476">
        <f t="shared" si="10"/>
        <v>78.426777799999996</v>
      </c>
      <c r="BZ14" s="476">
        <f t="shared" si="10"/>
        <v>77.877629399999989</v>
      </c>
      <c r="CA14" s="476">
        <f t="shared" si="10"/>
        <v>70.973492870300504</v>
      </c>
      <c r="CB14" s="476">
        <f t="shared" si="10"/>
        <v>73.058752111443596</v>
      </c>
      <c r="CC14" s="476">
        <f t="shared" si="10"/>
        <v>72.333484484772214</v>
      </c>
      <c r="CD14" s="476">
        <f t="shared" si="10"/>
        <v>71.522390581126601</v>
      </c>
      <c r="CE14" s="476">
        <f t="shared" si="10"/>
        <v>70.577954428849182</v>
      </c>
      <c r="CF14" s="477">
        <f>SUM(CF15,CF18)</f>
        <v>69.716633606298288</v>
      </c>
    </row>
    <row r="15" spans="1:84" s="425" customFormat="1" ht="27" customHeight="1" x14ac:dyDescent="0.35">
      <c r="A15" s="473"/>
      <c r="B15" s="203" t="s">
        <v>561</v>
      </c>
      <c r="C15" s="32"/>
      <c r="D15" s="474"/>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c r="AO15" s="474"/>
      <c r="AP15" s="474"/>
      <c r="AQ15" s="474"/>
      <c r="AR15" s="474"/>
      <c r="AS15" s="474"/>
      <c r="AT15" s="474"/>
      <c r="AU15" s="474"/>
      <c r="AV15" s="474"/>
      <c r="AW15" s="474"/>
      <c r="AX15" s="474"/>
      <c r="AY15" s="474"/>
      <c r="AZ15" s="474"/>
      <c r="BA15" s="474"/>
      <c r="BB15" s="474"/>
      <c r="BC15" s="474"/>
      <c r="BD15" s="474"/>
      <c r="BE15" s="474"/>
      <c r="BF15" s="474"/>
      <c r="BG15" s="474"/>
      <c r="BH15" s="474"/>
      <c r="BI15" s="474"/>
      <c r="BJ15" s="474"/>
      <c r="BK15" s="474"/>
      <c r="BL15" s="474">
        <v>5.5109329999999996</v>
      </c>
      <c r="BM15" s="474">
        <v>7.0408049999999998</v>
      </c>
      <c r="BN15" s="474">
        <v>9.2482140000000008</v>
      </c>
      <c r="BO15" s="474">
        <v>9.5133209999999995</v>
      </c>
      <c r="BP15" s="474">
        <v>9.4075343484310903</v>
      </c>
      <c r="BQ15" s="474">
        <v>9.2168086836232543</v>
      </c>
      <c r="BR15" s="474">
        <v>37.532187830000005</v>
      </c>
      <c r="BS15" s="474">
        <v>43.794516459999997</v>
      </c>
      <c r="BT15" s="474">
        <v>41.280517799999998</v>
      </c>
      <c r="BU15" s="474">
        <v>48.629247100000001</v>
      </c>
      <c r="BV15" s="474">
        <v>41.032349681177138</v>
      </c>
      <c r="BW15" s="474">
        <f>SUM(BW16:BW17)</f>
        <v>43.885255000000001</v>
      </c>
      <c r="BX15" s="474">
        <f t="shared" ref="BX15:CE15" si="11">SUM(BX16:BX17)</f>
        <v>41.886665799999996</v>
      </c>
      <c r="BY15" s="474">
        <f t="shared" si="11"/>
        <v>41.936323200000004</v>
      </c>
      <c r="BZ15" s="474">
        <f t="shared" si="11"/>
        <v>42.326642399999997</v>
      </c>
      <c r="CA15" s="474">
        <f t="shared" si="11"/>
        <v>42.998711700280857</v>
      </c>
      <c r="CB15" s="474">
        <f t="shared" si="11"/>
        <v>44.033941528200877</v>
      </c>
      <c r="CC15" s="474">
        <f t="shared" si="11"/>
        <v>43.840459222674994</v>
      </c>
      <c r="CD15" s="474">
        <f t="shared" si="11"/>
        <v>43.614604297191157</v>
      </c>
      <c r="CE15" s="474">
        <f t="shared" si="11"/>
        <v>43.363180264326957</v>
      </c>
      <c r="CF15" s="475">
        <f>SUM(CF16:CF17)</f>
        <v>43.124737393928953</v>
      </c>
    </row>
    <row r="16" spans="1:84" x14ac:dyDescent="0.35">
      <c r="A16" s="443"/>
      <c r="B16" s="298" t="s">
        <v>562</v>
      </c>
      <c r="C16" s="471"/>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70">
        <v>10.385251000000004</v>
      </c>
      <c r="BX16" s="470">
        <v>8.3866617999999988</v>
      </c>
      <c r="BY16" s="470">
        <v>8.4363192000000069</v>
      </c>
      <c r="BZ16" s="470">
        <v>8.8266384000000002</v>
      </c>
      <c r="CA16" s="470">
        <v>9.4987077002808604</v>
      </c>
      <c r="CB16" s="470">
        <v>10.53393752820088</v>
      </c>
      <c r="CC16" s="470">
        <v>10.340455222674997</v>
      </c>
      <c r="CD16" s="470">
        <v>10.11460029719116</v>
      </c>
      <c r="CE16" s="470">
        <v>9.8631762643269596</v>
      </c>
      <c r="CF16" s="436">
        <v>9.6247333939289561</v>
      </c>
    </row>
    <row r="17" spans="1:84" s="441" customFormat="1" ht="23.25" customHeight="1" x14ac:dyDescent="0.25">
      <c r="A17" s="439"/>
      <c r="B17" s="478" t="s">
        <v>563</v>
      </c>
      <c r="C17" s="479"/>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c r="AW17" s="480"/>
      <c r="AX17" s="480"/>
      <c r="AY17" s="480"/>
      <c r="AZ17" s="480"/>
      <c r="BA17" s="480"/>
      <c r="BB17" s="480"/>
      <c r="BC17" s="480"/>
      <c r="BD17" s="480"/>
      <c r="BE17" s="480"/>
      <c r="BF17" s="480"/>
      <c r="BG17" s="480"/>
      <c r="BH17" s="480"/>
      <c r="BI17" s="480"/>
      <c r="BJ17" s="480"/>
      <c r="BK17" s="480"/>
      <c r="BL17" s="480"/>
      <c r="BM17" s="480"/>
      <c r="BN17" s="480"/>
      <c r="BO17" s="480"/>
      <c r="BP17" s="480"/>
      <c r="BQ17" s="480"/>
      <c r="BR17" s="480"/>
      <c r="BS17" s="480"/>
      <c r="BT17" s="480"/>
      <c r="BU17" s="480"/>
      <c r="BV17" s="480"/>
      <c r="BW17" s="480">
        <v>33.500003999999997</v>
      </c>
      <c r="BX17" s="480">
        <v>33.500003999999997</v>
      </c>
      <c r="BY17" s="480">
        <v>33.500003999999997</v>
      </c>
      <c r="BZ17" s="480">
        <v>33.500003999999997</v>
      </c>
      <c r="CA17" s="480">
        <v>33.500003999999997</v>
      </c>
      <c r="CB17" s="480">
        <v>33.500003999999997</v>
      </c>
      <c r="CC17" s="480">
        <v>33.500003999999997</v>
      </c>
      <c r="CD17" s="480">
        <v>33.500003999999997</v>
      </c>
      <c r="CE17" s="480">
        <v>33.500003999999997</v>
      </c>
      <c r="CF17" s="481">
        <v>33.500003999999997</v>
      </c>
    </row>
    <row r="18" spans="1:84" s="441" customFormat="1" ht="27" customHeight="1" thickBot="1" x14ac:dyDescent="0.3">
      <c r="A18" s="439"/>
      <c r="B18" s="482" t="s">
        <v>564</v>
      </c>
      <c r="C18" s="483"/>
      <c r="D18" s="484"/>
      <c r="E18" s="484"/>
      <c r="F18" s="484"/>
      <c r="G18" s="484"/>
      <c r="H18" s="484"/>
      <c r="I18" s="484"/>
      <c r="J18" s="484"/>
      <c r="K18" s="484"/>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c r="AL18" s="484"/>
      <c r="AM18" s="484"/>
      <c r="AN18" s="484"/>
      <c r="AO18" s="484"/>
      <c r="AP18" s="484"/>
      <c r="AQ18" s="484"/>
      <c r="AR18" s="484"/>
      <c r="AS18" s="484"/>
      <c r="AT18" s="484"/>
      <c r="AU18" s="484"/>
      <c r="AV18" s="484"/>
      <c r="AW18" s="484"/>
      <c r="AX18" s="484">
        <v>3.4569999999999999</v>
      </c>
      <c r="AY18" s="484">
        <v>4.1285950413223143</v>
      </c>
      <c r="AZ18" s="484">
        <v>5.4580000000000002</v>
      </c>
      <c r="BA18" s="484">
        <v>4.9669999999999996</v>
      </c>
      <c r="BB18" s="484">
        <v>8.2967250384024585</v>
      </c>
      <c r="BC18" s="484">
        <v>10.563000000000001</v>
      </c>
      <c r="BD18" s="484">
        <v>11.87267336961207</v>
      </c>
      <c r="BE18" s="484">
        <v>14.399096999999999</v>
      </c>
      <c r="BF18" s="484">
        <v>19.709695</v>
      </c>
      <c r="BG18" s="484">
        <v>19.340500802146213</v>
      </c>
      <c r="BH18" s="484">
        <v>20.643089</v>
      </c>
      <c r="BI18" s="484">
        <v>24.694095969999999</v>
      </c>
      <c r="BJ18" s="484">
        <v>25.945989999999998</v>
      </c>
      <c r="BK18" s="484">
        <v>27.44</v>
      </c>
      <c r="BL18" s="484">
        <v>31.553068</v>
      </c>
      <c r="BM18" s="484">
        <v>35.207568999999999</v>
      </c>
      <c r="BN18" s="484">
        <v>38.218910999999999</v>
      </c>
      <c r="BO18" s="484">
        <v>37.692900000000002</v>
      </c>
      <c r="BP18" s="484">
        <v>42.019909411804896</v>
      </c>
      <c r="BQ18" s="484">
        <v>45.458691636376749</v>
      </c>
      <c r="BR18" s="484">
        <v>44.789727000000006</v>
      </c>
      <c r="BS18" s="484">
        <v>46.053681000000005</v>
      </c>
      <c r="BT18" s="484">
        <v>42.152442999999998</v>
      </c>
      <c r="BU18" s="484">
        <v>41.088430800000005</v>
      </c>
      <c r="BV18" s="484">
        <v>44.79290216648203</v>
      </c>
      <c r="BW18" s="484">
        <v>41.78107</v>
      </c>
      <c r="BX18" s="484">
        <v>34.003762399999999</v>
      </c>
      <c r="BY18" s="484">
        <v>36.4904546</v>
      </c>
      <c r="BZ18" s="484">
        <v>35.550986999999999</v>
      </c>
      <c r="CA18" s="484">
        <v>27.974781170019639</v>
      </c>
      <c r="CB18" s="484">
        <v>29.024810583242722</v>
      </c>
      <c r="CC18" s="484">
        <v>28.493025262097223</v>
      </c>
      <c r="CD18" s="484">
        <v>27.907786283935444</v>
      </c>
      <c r="CE18" s="484">
        <v>27.214774164522222</v>
      </c>
      <c r="CF18" s="485">
        <v>26.591896212369335</v>
      </c>
    </row>
    <row r="19" spans="1:84" ht="26.25" customHeight="1" x14ac:dyDescent="0.35">
      <c r="A19" s="449"/>
      <c r="B19" s="181" t="s">
        <v>565</v>
      </c>
      <c r="C19" s="465"/>
      <c r="D19" s="37" t="s">
        <v>586</v>
      </c>
      <c r="E19" s="37" t="s">
        <v>587</v>
      </c>
      <c r="F19" s="37" t="s">
        <v>588</v>
      </c>
      <c r="G19" s="37" t="s">
        <v>589</v>
      </c>
      <c r="H19" s="37" t="s">
        <v>590</v>
      </c>
      <c r="I19" s="37" t="s">
        <v>591</v>
      </c>
      <c r="J19" s="37" t="s">
        <v>592</v>
      </c>
      <c r="K19" s="37" t="s">
        <v>593</v>
      </c>
      <c r="L19" s="37" t="s">
        <v>594</v>
      </c>
      <c r="M19" s="37" t="s">
        <v>595</v>
      </c>
      <c r="N19" s="37" t="s">
        <v>596</v>
      </c>
      <c r="O19" s="37" t="s">
        <v>597</v>
      </c>
      <c r="P19" s="37" t="s">
        <v>598</v>
      </c>
      <c r="Q19" s="37" t="s">
        <v>599</v>
      </c>
      <c r="R19" s="37" t="s">
        <v>600</v>
      </c>
      <c r="S19" s="37" t="s">
        <v>601</v>
      </c>
      <c r="T19" s="37" t="s">
        <v>602</v>
      </c>
      <c r="U19" s="37" t="s">
        <v>603</v>
      </c>
      <c r="V19" s="37" t="s">
        <v>604</v>
      </c>
      <c r="W19" s="37" t="s">
        <v>605</v>
      </c>
      <c r="X19" s="37" t="s">
        <v>606</v>
      </c>
      <c r="Y19" s="37" t="s">
        <v>607</v>
      </c>
      <c r="Z19" s="37" t="s">
        <v>608</v>
      </c>
      <c r="AA19" s="37" t="s">
        <v>609</v>
      </c>
      <c r="AB19" s="37" t="s">
        <v>610</v>
      </c>
      <c r="AC19" s="37" t="s">
        <v>611</v>
      </c>
      <c r="AD19" s="37" t="s">
        <v>612</v>
      </c>
      <c r="AE19" s="37" t="s">
        <v>613</v>
      </c>
      <c r="AF19" s="37" t="s">
        <v>614</v>
      </c>
      <c r="AG19" s="37" t="s">
        <v>615</v>
      </c>
      <c r="AH19" s="37" t="s">
        <v>616</v>
      </c>
      <c r="AI19" s="37" t="s">
        <v>617</v>
      </c>
      <c r="AJ19" s="37" t="s">
        <v>618</v>
      </c>
      <c r="AK19" s="37" t="s">
        <v>619</v>
      </c>
      <c r="AL19" s="37" t="s">
        <v>620</v>
      </c>
      <c r="AM19" s="37" t="s">
        <v>621</v>
      </c>
      <c r="AN19" s="37" t="s">
        <v>622</v>
      </c>
      <c r="AO19" s="37" t="s">
        <v>623</v>
      </c>
      <c r="AP19" s="37" t="s">
        <v>624</v>
      </c>
      <c r="AQ19" s="37" t="s">
        <v>625</v>
      </c>
      <c r="AR19" s="37" t="s">
        <v>626</v>
      </c>
      <c r="AS19" s="37" t="s">
        <v>627</v>
      </c>
      <c r="AT19" s="37" t="s">
        <v>628</v>
      </c>
      <c r="AU19" s="37" t="s">
        <v>629</v>
      </c>
      <c r="AV19" s="37" t="s">
        <v>630</v>
      </c>
      <c r="AW19" s="37" t="s">
        <v>631</v>
      </c>
      <c r="AX19" s="37" t="s">
        <v>632</v>
      </c>
      <c r="AY19" s="37" t="s">
        <v>633</v>
      </c>
      <c r="AZ19" s="37" t="s">
        <v>634</v>
      </c>
      <c r="BA19" s="37" t="s">
        <v>635</v>
      </c>
      <c r="BB19" s="37" t="s">
        <v>636</v>
      </c>
      <c r="BC19" s="37" t="s">
        <v>637</v>
      </c>
      <c r="BD19" s="37" t="s">
        <v>638</v>
      </c>
      <c r="BE19" s="37" t="s">
        <v>639</v>
      </c>
      <c r="BF19" s="37" t="s">
        <v>515</v>
      </c>
      <c r="BG19" s="37" t="s">
        <v>516</v>
      </c>
      <c r="BH19" s="37" t="s">
        <v>517</v>
      </c>
      <c r="BI19" s="37" t="s">
        <v>518</v>
      </c>
      <c r="BJ19" s="37" t="s">
        <v>519</v>
      </c>
      <c r="BK19" s="37" t="s">
        <v>520</v>
      </c>
      <c r="BL19" s="37" t="s">
        <v>521</v>
      </c>
      <c r="BM19" s="37" t="s">
        <v>522</v>
      </c>
      <c r="BN19" s="37" t="s">
        <v>523</v>
      </c>
      <c r="BO19" s="37" t="s">
        <v>524</v>
      </c>
      <c r="BP19" s="37" t="s">
        <v>525</v>
      </c>
      <c r="BQ19" s="37" t="s">
        <v>526</v>
      </c>
      <c r="BR19" s="37" t="s">
        <v>527</v>
      </c>
      <c r="BS19" s="37" t="s">
        <v>528</v>
      </c>
      <c r="BT19" s="37" t="s">
        <v>529</v>
      </c>
      <c r="BU19" s="37" t="s">
        <v>530</v>
      </c>
      <c r="BV19" s="37" t="s">
        <v>531</v>
      </c>
      <c r="BW19" s="37" t="s">
        <v>532</v>
      </c>
      <c r="BX19" s="37" t="s">
        <v>533</v>
      </c>
      <c r="BY19" s="37" t="s">
        <v>534</v>
      </c>
      <c r="BZ19" s="37" t="s">
        <v>535</v>
      </c>
      <c r="CA19" s="37" t="s">
        <v>536</v>
      </c>
      <c r="CB19" s="37" t="s">
        <v>537</v>
      </c>
      <c r="CC19" s="37" t="s">
        <v>538</v>
      </c>
      <c r="CD19" s="37" t="s">
        <v>539</v>
      </c>
      <c r="CE19" s="37" t="s">
        <v>540</v>
      </c>
      <c r="CF19" s="38" t="s">
        <v>541</v>
      </c>
    </row>
    <row r="20" spans="1:84" x14ac:dyDescent="0.35">
      <c r="A20" s="449"/>
      <c r="B20" s="452" t="s">
        <v>344</v>
      </c>
      <c r="C20" s="466"/>
      <c r="D20" s="281" t="s">
        <v>542</v>
      </c>
      <c r="E20" s="281" t="s">
        <v>542</v>
      </c>
      <c r="F20" s="281" t="s">
        <v>542</v>
      </c>
      <c r="G20" s="281" t="s">
        <v>542</v>
      </c>
      <c r="H20" s="281" t="s">
        <v>542</v>
      </c>
      <c r="I20" s="281" t="s">
        <v>542</v>
      </c>
      <c r="J20" s="281" t="s">
        <v>542</v>
      </c>
      <c r="K20" s="281" t="s">
        <v>542</v>
      </c>
      <c r="L20" s="281" t="s">
        <v>542</v>
      </c>
      <c r="M20" s="281" t="s">
        <v>542</v>
      </c>
      <c r="N20" s="281" t="s">
        <v>542</v>
      </c>
      <c r="O20" s="281" t="s">
        <v>542</v>
      </c>
      <c r="P20" s="281" t="s">
        <v>542</v>
      </c>
      <c r="Q20" s="281" t="s">
        <v>542</v>
      </c>
      <c r="R20" s="281" t="s">
        <v>542</v>
      </c>
      <c r="S20" s="281" t="s">
        <v>542</v>
      </c>
      <c r="T20" s="281" t="s">
        <v>542</v>
      </c>
      <c r="U20" s="281" t="s">
        <v>542</v>
      </c>
      <c r="V20" s="281" t="s">
        <v>542</v>
      </c>
      <c r="W20" s="281" t="s">
        <v>542</v>
      </c>
      <c r="X20" s="281" t="s">
        <v>542</v>
      </c>
      <c r="Y20" s="281" t="s">
        <v>542</v>
      </c>
      <c r="Z20" s="281" t="s">
        <v>542</v>
      </c>
      <c r="AA20" s="281" t="s">
        <v>542</v>
      </c>
      <c r="AB20" s="281" t="s">
        <v>542</v>
      </c>
      <c r="AC20" s="281" t="s">
        <v>542</v>
      </c>
      <c r="AD20" s="281" t="s">
        <v>542</v>
      </c>
      <c r="AE20" s="281" t="s">
        <v>542</v>
      </c>
      <c r="AF20" s="281" t="s">
        <v>542</v>
      </c>
      <c r="AG20" s="281" t="s">
        <v>542</v>
      </c>
      <c r="AH20" s="281" t="s">
        <v>542</v>
      </c>
      <c r="AI20" s="281" t="s">
        <v>542</v>
      </c>
      <c r="AJ20" s="281" t="s">
        <v>542</v>
      </c>
      <c r="AK20" s="281" t="s">
        <v>542</v>
      </c>
      <c r="AL20" s="281" t="s">
        <v>542</v>
      </c>
      <c r="AM20" s="281" t="s">
        <v>542</v>
      </c>
      <c r="AN20" s="281" t="s">
        <v>542</v>
      </c>
      <c r="AO20" s="281" t="s">
        <v>542</v>
      </c>
      <c r="AP20" s="281" t="s">
        <v>542</v>
      </c>
      <c r="AQ20" s="281" t="s">
        <v>542</v>
      </c>
      <c r="AR20" s="281" t="s">
        <v>542</v>
      </c>
      <c r="AS20" s="281" t="s">
        <v>542</v>
      </c>
      <c r="AT20" s="281" t="s">
        <v>542</v>
      </c>
      <c r="AU20" s="281" t="s">
        <v>542</v>
      </c>
      <c r="AV20" s="281" t="s">
        <v>542</v>
      </c>
      <c r="AW20" s="281" t="s">
        <v>542</v>
      </c>
      <c r="AX20" s="281" t="s">
        <v>542</v>
      </c>
      <c r="AY20" s="281" t="s">
        <v>542</v>
      </c>
      <c r="AZ20" s="281" t="s">
        <v>542</v>
      </c>
      <c r="BA20" s="281" t="s">
        <v>542</v>
      </c>
      <c r="BB20" s="281" t="s">
        <v>542</v>
      </c>
      <c r="BC20" s="281" t="s">
        <v>542</v>
      </c>
      <c r="BD20" s="281" t="s">
        <v>542</v>
      </c>
      <c r="BE20" s="281" t="s">
        <v>542</v>
      </c>
      <c r="BF20" s="281" t="s">
        <v>542</v>
      </c>
      <c r="BG20" s="281" t="s">
        <v>542</v>
      </c>
      <c r="BH20" s="281" t="s">
        <v>542</v>
      </c>
      <c r="BI20" s="281" t="s">
        <v>542</v>
      </c>
      <c r="BJ20" s="281" t="s">
        <v>542</v>
      </c>
      <c r="BK20" s="281" t="s">
        <v>542</v>
      </c>
      <c r="BL20" s="281" t="s">
        <v>542</v>
      </c>
      <c r="BM20" s="281" t="s">
        <v>542</v>
      </c>
      <c r="BN20" s="281" t="s">
        <v>542</v>
      </c>
      <c r="BO20" s="281" t="s">
        <v>542</v>
      </c>
      <c r="BP20" s="281" t="s">
        <v>542</v>
      </c>
      <c r="BQ20" s="281" t="s">
        <v>542</v>
      </c>
      <c r="BR20" s="281" t="s">
        <v>542</v>
      </c>
      <c r="BS20" s="281" t="s">
        <v>542</v>
      </c>
      <c r="BT20" s="281" t="s">
        <v>542</v>
      </c>
      <c r="BU20" s="281" t="s">
        <v>542</v>
      </c>
      <c r="BV20" s="281" t="s">
        <v>542</v>
      </c>
      <c r="BW20" s="281" t="s">
        <v>542</v>
      </c>
      <c r="BX20" s="281" t="s">
        <v>542</v>
      </c>
      <c r="BY20" s="281" t="s">
        <v>542</v>
      </c>
      <c r="BZ20" s="281" t="s">
        <v>542</v>
      </c>
      <c r="CA20" s="281" t="s">
        <v>543</v>
      </c>
      <c r="CB20" s="281" t="s">
        <v>543</v>
      </c>
      <c r="CC20" s="281" t="s">
        <v>543</v>
      </c>
      <c r="CD20" s="281" t="s">
        <v>543</v>
      </c>
      <c r="CE20" s="281" t="s">
        <v>543</v>
      </c>
      <c r="CF20" s="282" t="s">
        <v>543</v>
      </c>
    </row>
    <row r="21" spans="1:84" s="251" customFormat="1" ht="26.25" customHeight="1" x14ac:dyDescent="0.35">
      <c r="A21" s="486"/>
      <c r="B21" s="106" t="s">
        <v>214</v>
      </c>
      <c r="C21" s="467"/>
      <c r="D21" s="468">
        <v>0</v>
      </c>
      <c r="E21" s="468">
        <v>0</v>
      </c>
      <c r="F21" s="468">
        <v>0</v>
      </c>
      <c r="G21" s="468">
        <v>0</v>
      </c>
      <c r="H21" s="468">
        <v>0</v>
      </c>
      <c r="I21" s="468">
        <v>0</v>
      </c>
      <c r="J21" s="468">
        <v>0</v>
      </c>
      <c r="K21" s="468">
        <v>0</v>
      </c>
      <c r="L21" s="468">
        <v>0</v>
      </c>
      <c r="M21" s="468">
        <v>0</v>
      </c>
      <c r="N21" s="468">
        <v>0</v>
      </c>
      <c r="O21" s="468">
        <v>0</v>
      </c>
      <c r="P21" s="468">
        <v>0</v>
      </c>
      <c r="Q21" s="468">
        <v>0</v>
      </c>
      <c r="R21" s="468">
        <v>0</v>
      </c>
      <c r="S21" s="468">
        <v>0</v>
      </c>
      <c r="T21" s="468">
        <v>0</v>
      </c>
      <c r="U21" s="468">
        <v>0</v>
      </c>
      <c r="V21" s="468">
        <v>0</v>
      </c>
      <c r="W21" s="468">
        <v>0</v>
      </c>
      <c r="X21" s="468">
        <v>0</v>
      </c>
      <c r="Y21" s="468">
        <v>0</v>
      </c>
      <c r="Z21" s="468">
        <f>SUM(Z23,Z27,Z30,Z33,Z35)</f>
        <v>1252.2071346369748</v>
      </c>
      <c r="AA21" s="468">
        <f t="shared" ref="AA21:BK21" si="12">SUM(AA23,AA27,AA30,AA33,AA35)</f>
        <v>1271.9319698120958</v>
      </c>
      <c r="AB21" s="468">
        <f t="shared" si="12"/>
        <v>1296.7331942007131</v>
      </c>
      <c r="AC21" s="468">
        <f t="shared" si="12"/>
        <v>1333.4770944363584</v>
      </c>
      <c r="AD21" s="468">
        <f t="shared" si="12"/>
        <v>1397.8417705191662</v>
      </c>
      <c r="AE21" s="468">
        <f t="shared" si="12"/>
        <v>1469.197709110086</v>
      </c>
      <c r="AF21" s="468">
        <f t="shared" si="12"/>
        <v>1482.2588307510352</v>
      </c>
      <c r="AG21" s="468">
        <f t="shared" si="12"/>
        <v>1488.0528339956243</v>
      </c>
      <c r="AH21" s="468">
        <f t="shared" si="12"/>
        <v>1506.5820869323045</v>
      </c>
      <c r="AI21" s="468">
        <f t="shared" si="12"/>
        <v>1452.0994610799905</v>
      </c>
      <c r="AJ21" s="468">
        <f t="shared" si="12"/>
        <v>1407.6014025794589</v>
      </c>
      <c r="AK21" s="468">
        <f t="shared" si="12"/>
        <v>1420.5180707399545</v>
      </c>
      <c r="AL21" s="468">
        <f t="shared" si="12"/>
        <v>1438.3317246352665</v>
      </c>
      <c r="AM21" s="468">
        <f t="shared" si="12"/>
        <v>1472.7528090563226</v>
      </c>
      <c r="AN21" s="468">
        <f t="shared" si="12"/>
        <v>1433.7278080902959</v>
      </c>
      <c r="AO21" s="468">
        <f t="shared" si="12"/>
        <v>1449.1669055149696</v>
      </c>
      <c r="AP21" s="468">
        <f t="shared" si="12"/>
        <v>1496.4401454652389</v>
      </c>
      <c r="AQ21" s="468">
        <f t="shared" si="12"/>
        <v>1439.5510454653499</v>
      </c>
      <c r="AR21" s="468">
        <f t="shared" si="12"/>
        <v>1346.4213408546134</v>
      </c>
      <c r="AS21" s="468">
        <f t="shared" si="12"/>
        <v>1293.3037253685504</v>
      </c>
      <c r="AT21" s="468">
        <f t="shared" si="12"/>
        <v>1307.7637815283226</v>
      </c>
      <c r="AU21" s="468">
        <f t="shared" si="12"/>
        <v>1381.7203495019548</v>
      </c>
      <c r="AV21" s="468">
        <f t="shared" si="12"/>
        <v>1371.0120081135547</v>
      </c>
      <c r="AW21" s="468">
        <f t="shared" si="12"/>
        <v>1370.5115176845841</v>
      </c>
      <c r="AX21" s="468">
        <f t="shared" si="12"/>
        <v>1394.8568072245005</v>
      </c>
      <c r="AY21" s="468">
        <f t="shared" si="12"/>
        <v>1399.4656205292704</v>
      </c>
      <c r="AZ21" s="468">
        <f t="shared" si="12"/>
        <v>1378.3616163272663</v>
      </c>
      <c r="BA21" s="468">
        <f t="shared" si="12"/>
        <v>1385.1331467167975</v>
      </c>
      <c r="BB21" s="468">
        <f t="shared" si="12"/>
        <v>1397.8286961135766</v>
      </c>
      <c r="BC21" s="468">
        <f t="shared" si="12"/>
        <v>1369.6127033428104</v>
      </c>
      <c r="BD21" s="468">
        <f t="shared" si="12"/>
        <v>1368.4441230902846</v>
      </c>
      <c r="BE21" s="468">
        <f t="shared" si="12"/>
        <v>1383.9799824422914</v>
      </c>
      <c r="BF21" s="468">
        <f t="shared" si="12"/>
        <v>1369.2041096608398</v>
      </c>
      <c r="BG21" s="468">
        <f t="shared" si="12"/>
        <v>1339.7860921837491</v>
      </c>
      <c r="BH21" s="468">
        <f t="shared" si="12"/>
        <v>1320.7657876123283</v>
      </c>
      <c r="BI21" s="468">
        <f t="shared" si="12"/>
        <v>1280.9903415648164</v>
      </c>
      <c r="BJ21" s="468">
        <f t="shared" si="12"/>
        <v>1253.9593894021698</v>
      </c>
      <c r="BK21" s="468">
        <f t="shared" si="12"/>
        <v>1233.0953831128652</v>
      </c>
      <c r="BL21" s="468">
        <f>SUM(BL23,BL27,BL30,BL32,BL35)</f>
        <v>1235.1696798739915</v>
      </c>
      <c r="BM21" s="468">
        <f t="shared" ref="BM21:CB21" si="13">SUM(BM23,BM27,BM30,BM32,BM35)</f>
        <v>1265.5069946965316</v>
      </c>
      <c r="BN21" s="468">
        <f t="shared" si="13"/>
        <v>1311.9598155262026</v>
      </c>
      <c r="BO21" s="468">
        <f t="shared" si="13"/>
        <v>1287.7653578687007</v>
      </c>
      <c r="BP21" s="468">
        <f t="shared" si="13"/>
        <v>1294.0864019194501</v>
      </c>
      <c r="BQ21" s="468">
        <f t="shared" si="13"/>
        <v>1267.9399760357301</v>
      </c>
      <c r="BR21" s="468">
        <f t="shared" si="13"/>
        <v>1298.4669273731474</v>
      </c>
      <c r="BS21" s="468">
        <f t="shared" si="13"/>
        <v>1278.28596484483</v>
      </c>
      <c r="BT21" s="468">
        <f t="shared" si="13"/>
        <v>1202.3146001537375</v>
      </c>
      <c r="BU21" s="468">
        <f t="shared" si="13"/>
        <v>1165.7121523845349</v>
      </c>
      <c r="BV21" s="468">
        <f t="shared" si="13"/>
        <v>1133.8875005683665</v>
      </c>
      <c r="BW21" s="468">
        <f t="shared" si="13"/>
        <v>1098.8910123122625</v>
      </c>
      <c r="BX21" s="468">
        <f t="shared" si="13"/>
        <v>909.02286578888129</v>
      </c>
      <c r="BY21" s="468">
        <f t="shared" si="13"/>
        <v>898.09105855245559</v>
      </c>
      <c r="BZ21" s="468">
        <f t="shared" si="13"/>
        <v>830.50255710900319</v>
      </c>
      <c r="CA21" s="468">
        <f t="shared" si="13"/>
        <v>810.06409612940502</v>
      </c>
      <c r="CB21" s="468">
        <f t="shared" si="13"/>
        <v>827.28552619300149</v>
      </c>
      <c r="CC21" s="468">
        <f>SUM(CC23,CC27,CC30,CC32,CC35)</f>
        <v>795.637067271918</v>
      </c>
      <c r="CD21" s="468">
        <f t="shared" ref="CD21:CE21" si="14">SUM(CD23,CD27,CD30,CD32,CD35)</f>
        <v>762.79110134817086</v>
      </c>
      <c r="CE21" s="468">
        <f t="shared" si="14"/>
        <v>732.23653000861191</v>
      </c>
      <c r="CF21" s="432">
        <f>SUM(CF23,CF27,CF30,CF32,CF35)</f>
        <v>699.62417964611666</v>
      </c>
    </row>
    <row r="22" spans="1:84" s="251" customFormat="1" ht="26.25" customHeight="1" x14ac:dyDescent="0.35">
      <c r="A22" s="486"/>
      <c r="B22" s="238" t="s">
        <v>555</v>
      </c>
      <c r="C22" s="467"/>
      <c r="D22" s="468"/>
      <c r="E22" s="468"/>
      <c r="F22" s="468"/>
      <c r="G22" s="468"/>
      <c r="H22" s="468"/>
      <c r="I22" s="468"/>
      <c r="J22" s="468"/>
      <c r="K22" s="468"/>
      <c r="L22" s="468"/>
      <c r="M22" s="468"/>
      <c r="N22" s="468"/>
      <c r="O22" s="468"/>
      <c r="P22" s="468"/>
      <c r="Q22" s="468"/>
      <c r="R22" s="468"/>
      <c r="S22" s="468"/>
      <c r="T22" s="468"/>
      <c r="U22" s="468"/>
      <c r="V22" s="468"/>
      <c r="W22" s="468"/>
      <c r="X22" s="468"/>
      <c r="Y22" s="468"/>
      <c r="Z22" s="468">
        <f t="shared" ref="Z22:CF22" si="15">Z23+Z27+Z30</f>
        <v>1252.2071346369748</v>
      </c>
      <c r="AA22" s="468">
        <f t="shared" si="15"/>
        <v>1271.9319698120958</v>
      </c>
      <c r="AB22" s="468">
        <f t="shared" si="15"/>
        <v>1296.7331942007131</v>
      </c>
      <c r="AC22" s="468">
        <f t="shared" si="15"/>
        <v>1333.4770944363584</v>
      </c>
      <c r="AD22" s="468">
        <f t="shared" si="15"/>
        <v>1397.8417705191662</v>
      </c>
      <c r="AE22" s="468">
        <f t="shared" si="15"/>
        <v>1469.197709110086</v>
      </c>
      <c r="AF22" s="468">
        <f t="shared" si="15"/>
        <v>1482.2588307510352</v>
      </c>
      <c r="AG22" s="468">
        <f t="shared" si="15"/>
        <v>1488.0528339956243</v>
      </c>
      <c r="AH22" s="468">
        <f t="shared" si="15"/>
        <v>1506.5820869323045</v>
      </c>
      <c r="AI22" s="468">
        <f t="shared" si="15"/>
        <v>1452.0994610799905</v>
      </c>
      <c r="AJ22" s="468">
        <f t="shared" si="15"/>
        <v>1407.6014025794589</v>
      </c>
      <c r="AK22" s="468">
        <f t="shared" si="15"/>
        <v>1420.5180707399545</v>
      </c>
      <c r="AL22" s="468">
        <f t="shared" si="15"/>
        <v>1438.3317246352665</v>
      </c>
      <c r="AM22" s="468">
        <f t="shared" si="15"/>
        <v>1472.7528090563226</v>
      </c>
      <c r="AN22" s="468">
        <f t="shared" si="15"/>
        <v>1433.7278080902959</v>
      </c>
      <c r="AO22" s="468">
        <f t="shared" si="15"/>
        <v>1449.1669055149696</v>
      </c>
      <c r="AP22" s="468">
        <f t="shared" si="15"/>
        <v>1496.4401454652389</v>
      </c>
      <c r="AQ22" s="468">
        <f t="shared" si="15"/>
        <v>1439.5510454653499</v>
      </c>
      <c r="AR22" s="468">
        <f t="shared" si="15"/>
        <v>1346.4213408546134</v>
      </c>
      <c r="AS22" s="468">
        <f t="shared" si="15"/>
        <v>1293.3037253685504</v>
      </c>
      <c r="AT22" s="468">
        <f t="shared" si="15"/>
        <v>1307.7637815283226</v>
      </c>
      <c r="AU22" s="468">
        <f t="shared" si="15"/>
        <v>1381.7203495019548</v>
      </c>
      <c r="AV22" s="468">
        <f t="shared" si="15"/>
        <v>1371.0120081135547</v>
      </c>
      <c r="AW22" s="468">
        <f t="shared" si="15"/>
        <v>1370.5115176845841</v>
      </c>
      <c r="AX22" s="468">
        <f t="shared" si="15"/>
        <v>1388.065440220978</v>
      </c>
      <c r="AY22" s="468">
        <f t="shared" si="15"/>
        <v>1391.6043706314513</v>
      </c>
      <c r="AZ22" s="468">
        <f t="shared" si="15"/>
        <v>1368.3093343139576</v>
      </c>
      <c r="BA22" s="468">
        <f t="shared" si="15"/>
        <v>1375.9836115909475</v>
      </c>
      <c r="BB22" s="468">
        <f t="shared" si="15"/>
        <v>1382.7516631992255</v>
      </c>
      <c r="BC22" s="468">
        <f t="shared" si="15"/>
        <v>1350.6700567998728</v>
      </c>
      <c r="BD22" s="468">
        <f t="shared" si="15"/>
        <v>1347.3678926578352</v>
      </c>
      <c r="BE22" s="468">
        <f t="shared" si="15"/>
        <v>1358.8454883592487</v>
      </c>
      <c r="BF22" s="468">
        <f t="shared" si="15"/>
        <v>1335.5641019630821</v>
      </c>
      <c r="BG22" s="468">
        <f t="shared" si="15"/>
        <v>1307.5099988350958</v>
      </c>
      <c r="BH22" s="468">
        <f t="shared" si="15"/>
        <v>1287.3201914970696</v>
      </c>
      <c r="BI22" s="468">
        <f t="shared" si="15"/>
        <v>1242.0471636527986</v>
      </c>
      <c r="BJ22" s="468">
        <f t="shared" si="15"/>
        <v>1214.1076461594223</v>
      </c>
      <c r="BK22" s="468">
        <f t="shared" si="15"/>
        <v>1191.9444857802612</v>
      </c>
      <c r="BL22" s="468">
        <f t="shared" si="15"/>
        <v>1181.5179668774633</v>
      </c>
      <c r="BM22" s="468">
        <f t="shared" si="15"/>
        <v>1205.1671913955633</v>
      </c>
      <c r="BN22" s="468">
        <f t="shared" si="15"/>
        <v>1245.4205900108429</v>
      </c>
      <c r="BO22" s="468">
        <f t="shared" si="15"/>
        <v>1222.7379178120113</v>
      </c>
      <c r="BP22" s="468">
        <f t="shared" si="15"/>
        <v>1224.5209499637156</v>
      </c>
      <c r="BQ22" s="468">
        <f t="shared" si="15"/>
        <v>1195.3761967955832</v>
      </c>
      <c r="BR22" s="468">
        <f t="shared" si="15"/>
        <v>1190.524661864501</v>
      </c>
      <c r="BS22" s="468">
        <f t="shared" si="15"/>
        <v>1161.3166197502062</v>
      </c>
      <c r="BT22" s="468">
        <f t="shared" si="15"/>
        <v>1096.1126263534336</v>
      </c>
      <c r="BU22" s="468">
        <f t="shared" si="15"/>
        <v>1053.271163685087</v>
      </c>
      <c r="BV22" s="468">
        <f t="shared" si="15"/>
        <v>1028.5468825207861</v>
      </c>
      <c r="BW22" s="468">
        <f t="shared" si="15"/>
        <v>996.17061137148255</v>
      </c>
      <c r="BX22" s="468">
        <f t="shared" si="15"/>
        <v>822.72398861968827</v>
      </c>
      <c r="BY22" s="468">
        <f t="shared" si="15"/>
        <v>808.17126238718288</v>
      </c>
      <c r="BZ22" s="468">
        <f t="shared" si="15"/>
        <v>746.86132685740847</v>
      </c>
      <c r="CA22" s="468">
        <f t="shared" si="15"/>
        <v>738.52008639153541</v>
      </c>
      <c r="CB22" s="468">
        <f t="shared" si="15"/>
        <v>754.22677408155789</v>
      </c>
      <c r="CC22" s="468">
        <f t="shared" si="15"/>
        <v>724.26578959124288</v>
      </c>
      <c r="CD22" s="468">
        <f t="shared" si="15"/>
        <v>693.42946390607824</v>
      </c>
      <c r="CE22" s="468">
        <f t="shared" si="15"/>
        <v>665.04915423008651</v>
      </c>
      <c r="CF22" s="432">
        <f t="shared" si="15"/>
        <v>634.51513763066782</v>
      </c>
    </row>
    <row r="23" spans="1:84" ht="15.75" customHeight="1" x14ac:dyDescent="0.35">
      <c r="A23" s="469"/>
      <c r="B23" s="203" t="s">
        <v>556</v>
      </c>
      <c r="C23" s="39"/>
      <c r="D23" s="470">
        <v>0</v>
      </c>
      <c r="E23" s="470">
        <v>0</v>
      </c>
      <c r="F23" s="470">
        <v>0</v>
      </c>
      <c r="G23" s="470">
        <v>0</v>
      </c>
      <c r="H23" s="470">
        <v>0</v>
      </c>
      <c r="I23" s="470">
        <v>0</v>
      </c>
      <c r="J23" s="470">
        <v>0</v>
      </c>
      <c r="K23" s="470">
        <v>0</v>
      </c>
      <c r="L23" s="470">
        <v>0</v>
      </c>
      <c r="M23" s="470">
        <v>0</v>
      </c>
      <c r="N23" s="470">
        <v>0</v>
      </c>
      <c r="O23" s="470">
        <v>0</v>
      </c>
      <c r="P23" s="470">
        <v>0</v>
      </c>
      <c r="Q23" s="470">
        <v>0</v>
      </c>
      <c r="R23" s="470">
        <v>0</v>
      </c>
      <c r="S23" s="470">
        <v>0</v>
      </c>
      <c r="T23" s="470">
        <v>0</v>
      </c>
      <c r="U23" s="470">
        <v>0</v>
      </c>
      <c r="V23" s="470">
        <v>0</v>
      </c>
      <c r="W23" s="470">
        <v>0</v>
      </c>
      <c r="X23" s="470">
        <v>0</v>
      </c>
      <c r="Y23" s="470">
        <v>0</v>
      </c>
      <c r="Z23" s="470">
        <v>1054.6620716759919</v>
      </c>
      <c r="AA23" s="470">
        <v>1073.0977358677228</v>
      </c>
      <c r="AB23" s="470">
        <v>1092.5012132370625</v>
      </c>
      <c r="AC23" s="470">
        <v>1122.5896850944464</v>
      </c>
      <c r="AD23" s="470">
        <v>1176.6236921571881</v>
      </c>
      <c r="AE23" s="470">
        <v>1241.6480931462211</v>
      </c>
      <c r="AF23" s="470">
        <v>1259.9576842987956</v>
      </c>
      <c r="AG23" s="470">
        <v>1266.103724739821</v>
      </c>
      <c r="AH23" s="470">
        <f t="shared" ref="AH23:BD23" si="16">SUM(AH24:AH25)</f>
        <v>1286.251900305841</v>
      </c>
      <c r="AI23" s="470">
        <f t="shared" si="16"/>
        <v>1243.200942117606</v>
      </c>
      <c r="AJ23" s="470">
        <f t="shared" si="16"/>
        <v>1206.5154879252505</v>
      </c>
      <c r="AK23" s="470">
        <f t="shared" si="16"/>
        <v>1219.245755539743</v>
      </c>
      <c r="AL23" s="470">
        <f t="shared" si="16"/>
        <v>1236.4606053882117</v>
      </c>
      <c r="AM23" s="470">
        <f t="shared" si="16"/>
        <v>1269.7331461256613</v>
      </c>
      <c r="AN23" s="470">
        <f t="shared" si="16"/>
        <v>1238.6628001868544</v>
      </c>
      <c r="AO23" s="470">
        <f t="shared" si="16"/>
        <v>1254.9168734991333</v>
      </c>
      <c r="AP23" s="470">
        <f t="shared" si="16"/>
        <v>1303.8290376330792</v>
      </c>
      <c r="AQ23" s="470">
        <f t="shared" si="16"/>
        <v>1269.5385162853929</v>
      </c>
      <c r="AR23" s="470">
        <f t="shared" si="16"/>
        <v>1183.081079120976</v>
      </c>
      <c r="AS23" s="470">
        <f t="shared" si="16"/>
        <v>1138.9795108185258</v>
      </c>
      <c r="AT23" s="470">
        <f t="shared" si="16"/>
        <v>1163.8489170629</v>
      </c>
      <c r="AU23" s="470">
        <f t="shared" si="16"/>
        <v>1237.9794729706603</v>
      </c>
      <c r="AV23" s="470">
        <f t="shared" si="16"/>
        <v>1234.2731220122703</v>
      </c>
      <c r="AW23" s="470">
        <f t="shared" si="16"/>
        <v>1230.463662534672</v>
      </c>
      <c r="AX23" s="470">
        <f t="shared" si="16"/>
        <v>1267.9818129553371</v>
      </c>
      <c r="AY23" s="470">
        <f t="shared" si="16"/>
        <v>1275.6943040131043</v>
      </c>
      <c r="AZ23" s="470">
        <f t="shared" si="16"/>
        <v>1261.2685541139776</v>
      </c>
      <c r="BA23" s="470">
        <f t="shared" si="16"/>
        <v>1270.8367191974226</v>
      </c>
      <c r="BB23" s="470">
        <f t="shared" si="16"/>
        <v>1289.6151439883738</v>
      </c>
      <c r="BC23" s="470">
        <f t="shared" si="16"/>
        <v>1254.6154343650182</v>
      </c>
      <c r="BD23" s="470">
        <f t="shared" si="16"/>
        <v>1256.8332911748978</v>
      </c>
      <c r="BE23" s="470">
        <f t="shared" ref="BE23:BO23" si="17">SUM(BE24:BE25)</f>
        <v>1269.8219059613266</v>
      </c>
      <c r="BF23" s="470">
        <f t="shared" si="17"/>
        <v>1250.5898321922655</v>
      </c>
      <c r="BG23" s="470">
        <f t="shared" si="17"/>
        <v>1229.1898143555891</v>
      </c>
      <c r="BH23" s="470">
        <f t="shared" si="17"/>
        <v>1215.0421768889937</v>
      </c>
      <c r="BI23" s="470">
        <f t="shared" si="17"/>
        <v>1175.9273445206172</v>
      </c>
      <c r="BJ23" s="470">
        <f t="shared" si="17"/>
        <v>1152.1082571701618</v>
      </c>
      <c r="BK23" s="470">
        <f t="shared" si="17"/>
        <v>1133.3923911350978</v>
      </c>
      <c r="BL23" s="470">
        <f t="shared" si="17"/>
        <v>1127.1581267199231</v>
      </c>
      <c r="BM23" s="470">
        <f t="shared" si="17"/>
        <v>1152.6951358713341</v>
      </c>
      <c r="BN23" s="470">
        <f t="shared" si="17"/>
        <v>1196.6095581636712</v>
      </c>
      <c r="BO23" s="470">
        <f t="shared" si="17"/>
        <v>1176.6128534401846</v>
      </c>
      <c r="BP23" s="470">
        <f>SUM(BP24:BP25)</f>
        <v>1181.0089510240502</v>
      </c>
      <c r="BQ23" s="470">
        <f t="shared" ref="BQ23:CF23" si="18">SUM(BQ24:BQ25)</f>
        <v>1155.4035088279745</v>
      </c>
      <c r="BR23" s="470">
        <f t="shared" si="18"/>
        <v>1152.8220183457236</v>
      </c>
      <c r="BS23" s="470">
        <f t="shared" si="18"/>
        <v>1126.1802736351669</v>
      </c>
      <c r="BT23" s="470">
        <f t="shared" si="18"/>
        <v>1063.6558320344336</v>
      </c>
      <c r="BU23" s="470">
        <f t="shared" si="18"/>
        <v>1023.4318202660419</v>
      </c>
      <c r="BV23" s="470">
        <f t="shared" si="18"/>
        <v>1001.1629946013048</v>
      </c>
      <c r="BW23" s="470">
        <f t="shared" si="18"/>
        <v>971.05117214245911</v>
      </c>
      <c r="BX23" s="470">
        <f t="shared" si="18"/>
        <v>803.646995433548</v>
      </c>
      <c r="BY23" s="470">
        <f t="shared" si="18"/>
        <v>790.27878911758125</v>
      </c>
      <c r="BZ23" s="470">
        <f t="shared" si="18"/>
        <v>731.34514159554124</v>
      </c>
      <c r="CA23" s="470">
        <f t="shared" si="18"/>
        <v>724.1550421440279</v>
      </c>
      <c r="CB23" s="470">
        <f t="shared" si="18"/>
        <v>740.0729379447389</v>
      </c>
      <c r="CC23" s="470">
        <f t="shared" si="18"/>
        <v>711.11710611593162</v>
      </c>
      <c r="CD23" s="470">
        <f t="shared" si="18"/>
        <v>681.397461385361</v>
      </c>
      <c r="CE23" s="470">
        <f t="shared" si="18"/>
        <v>654.01907074363896</v>
      </c>
      <c r="CF23" s="436">
        <f t="shared" si="18"/>
        <v>624.47127046461992</v>
      </c>
    </row>
    <row r="24" spans="1:84" x14ac:dyDescent="0.35">
      <c r="A24" s="443"/>
      <c r="B24" s="298" t="s">
        <v>451</v>
      </c>
      <c r="C24" s="471"/>
      <c r="D24" s="470">
        <v>0</v>
      </c>
      <c r="E24" s="470">
        <v>0</v>
      </c>
      <c r="F24" s="470">
        <v>0</v>
      </c>
      <c r="G24" s="470">
        <v>0</v>
      </c>
      <c r="H24" s="470">
        <v>0</v>
      </c>
      <c r="I24" s="470">
        <v>0</v>
      </c>
      <c r="J24" s="470">
        <v>0</v>
      </c>
      <c r="K24" s="470">
        <v>0</v>
      </c>
      <c r="L24" s="470">
        <v>0</v>
      </c>
      <c r="M24" s="470">
        <v>0</v>
      </c>
      <c r="N24" s="470">
        <v>0</v>
      </c>
      <c r="O24" s="470">
        <v>0</v>
      </c>
      <c r="P24" s="470">
        <v>0</v>
      </c>
      <c r="Q24" s="470">
        <v>0</v>
      </c>
      <c r="R24" s="470">
        <v>0</v>
      </c>
      <c r="S24" s="470">
        <v>0</v>
      </c>
      <c r="T24" s="470">
        <v>0</v>
      </c>
      <c r="U24" s="470">
        <v>0</v>
      </c>
      <c r="V24" s="470">
        <v>0</v>
      </c>
      <c r="W24" s="470">
        <v>0</v>
      </c>
      <c r="X24" s="470">
        <v>0</v>
      </c>
      <c r="Y24" s="470">
        <v>0</v>
      </c>
      <c r="Z24" s="470">
        <v>0</v>
      </c>
      <c r="AA24" s="470">
        <v>0</v>
      </c>
      <c r="AB24" s="470">
        <v>0</v>
      </c>
      <c r="AC24" s="470">
        <v>0</v>
      </c>
      <c r="AD24" s="470">
        <v>0</v>
      </c>
      <c r="AE24" s="470">
        <v>0</v>
      </c>
      <c r="AF24" s="470">
        <v>0</v>
      </c>
      <c r="AG24" s="470">
        <v>0</v>
      </c>
      <c r="AH24" s="470">
        <v>898.36310909800682</v>
      </c>
      <c r="AI24" s="470">
        <v>864.0719131981482</v>
      </c>
      <c r="AJ24" s="470">
        <v>832.26905936021296</v>
      </c>
      <c r="AK24" s="470">
        <v>834.47984536504975</v>
      </c>
      <c r="AL24" s="470">
        <v>805.54081198577296</v>
      </c>
      <c r="AM24" s="470">
        <v>854.68678744564784</v>
      </c>
      <c r="AN24" s="470">
        <v>861.33534918458918</v>
      </c>
      <c r="AO24" s="470">
        <v>886.60023654724421</v>
      </c>
      <c r="AP24" s="470">
        <v>840.42026868870539</v>
      </c>
      <c r="AQ24" s="470">
        <v>818.31733315598092</v>
      </c>
      <c r="AR24" s="470">
        <v>754.3445187504866</v>
      </c>
      <c r="AS24" s="470">
        <v>734.26294698098354</v>
      </c>
      <c r="AT24" s="470">
        <v>746.38765340090276</v>
      </c>
      <c r="AU24" s="470">
        <v>803.7395754969782</v>
      </c>
      <c r="AV24" s="470">
        <v>790.53872593008884</v>
      </c>
      <c r="AW24" s="470">
        <v>774.59101982888717</v>
      </c>
      <c r="AX24" s="470">
        <v>804.13972021956624</v>
      </c>
      <c r="AY24" s="470">
        <v>809.1895602464981</v>
      </c>
      <c r="AZ24" s="470">
        <v>825.95254491223068</v>
      </c>
      <c r="BA24" s="470">
        <v>832.48581183768476</v>
      </c>
      <c r="BB24" s="470">
        <v>844.21767446102831</v>
      </c>
      <c r="BC24" s="470">
        <v>820.26573732867234</v>
      </c>
      <c r="BD24" s="470">
        <v>797.54060672236938</v>
      </c>
      <c r="BE24" s="470">
        <v>800.51780869523884</v>
      </c>
      <c r="BF24" s="470">
        <v>773.76818367249348</v>
      </c>
      <c r="BG24" s="470">
        <v>782.73053489512006</v>
      </c>
      <c r="BH24" s="470">
        <v>745.15326266014142</v>
      </c>
      <c r="BI24" s="470">
        <v>709.27900046054572</v>
      </c>
      <c r="BJ24" s="470">
        <v>680.63262617450823</v>
      </c>
      <c r="BK24" s="470">
        <v>624.32868283201537</v>
      </c>
      <c r="BL24" s="470">
        <v>504.73360026940759</v>
      </c>
      <c r="BM24" s="470">
        <v>505.66755410412918</v>
      </c>
      <c r="BN24" s="470">
        <v>562.41233247358878</v>
      </c>
      <c r="BO24" s="470">
        <v>538.33079167307005</v>
      </c>
      <c r="BP24" s="470">
        <v>524.18714081341034</v>
      </c>
      <c r="BQ24" s="470">
        <v>495.58024269096092</v>
      </c>
      <c r="BR24" s="470">
        <v>480.90228996056544</v>
      </c>
      <c r="BS24" s="470">
        <v>450.47210945406687</v>
      </c>
      <c r="BT24" s="470">
        <v>451.03730974192109</v>
      </c>
      <c r="BU24" s="470">
        <v>424.47613631766797</v>
      </c>
      <c r="BV24" s="470">
        <v>405.7561784781401</v>
      </c>
      <c r="BW24" s="470">
        <v>393.11103191884325</v>
      </c>
      <c r="BX24" s="470">
        <v>326.20188354629698</v>
      </c>
      <c r="BY24" s="470">
        <v>312.25032417551796</v>
      </c>
      <c r="BZ24" s="470">
        <v>279.52144841283859</v>
      </c>
      <c r="CA24" s="470">
        <v>266.43192332271906</v>
      </c>
      <c r="CB24" s="470">
        <v>262.02747265295824</v>
      </c>
      <c r="CC24" s="470">
        <v>242.05862206403887</v>
      </c>
      <c r="CD24" s="470">
        <v>228.57313943462347</v>
      </c>
      <c r="CE24" s="470">
        <v>221.85648065148638</v>
      </c>
      <c r="CF24" s="436">
        <v>208.84907943034145</v>
      </c>
    </row>
    <row r="25" spans="1:84" x14ac:dyDescent="0.35">
      <c r="A25" s="443"/>
      <c r="B25" s="298" t="s">
        <v>450</v>
      </c>
      <c r="C25" s="471"/>
      <c r="D25" s="470">
        <v>0</v>
      </c>
      <c r="E25" s="470">
        <v>0</v>
      </c>
      <c r="F25" s="470">
        <v>0</v>
      </c>
      <c r="G25" s="470">
        <v>0</v>
      </c>
      <c r="H25" s="470">
        <v>0</v>
      </c>
      <c r="I25" s="470">
        <v>0</v>
      </c>
      <c r="J25" s="470">
        <v>0</v>
      </c>
      <c r="K25" s="470">
        <v>0</v>
      </c>
      <c r="L25" s="470">
        <v>0</v>
      </c>
      <c r="M25" s="470">
        <v>0</v>
      </c>
      <c r="N25" s="470">
        <v>0</v>
      </c>
      <c r="O25" s="470">
        <v>0</v>
      </c>
      <c r="P25" s="470">
        <v>0</v>
      </c>
      <c r="Q25" s="470">
        <v>0</v>
      </c>
      <c r="R25" s="470">
        <v>0</v>
      </c>
      <c r="S25" s="470">
        <v>0</v>
      </c>
      <c r="T25" s="470">
        <v>0</v>
      </c>
      <c r="U25" s="470">
        <v>0</v>
      </c>
      <c r="V25" s="470">
        <v>0</v>
      </c>
      <c r="W25" s="470">
        <v>0</v>
      </c>
      <c r="X25" s="470">
        <v>0</v>
      </c>
      <c r="Y25" s="470">
        <v>0</v>
      </c>
      <c r="Z25" s="470">
        <v>0</v>
      </c>
      <c r="AA25" s="470">
        <v>0</v>
      </c>
      <c r="AB25" s="470">
        <v>0</v>
      </c>
      <c r="AC25" s="470">
        <v>0</v>
      </c>
      <c r="AD25" s="470">
        <v>0</v>
      </c>
      <c r="AE25" s="470">
        <v>0</v>
      </c>
      <c r="AF25" s="470">
        <v>0</v>
      </c>
      <c r="AG25" s="470">
        <v>0</v>
      </c>
      <c r="AH25" s="470">
        <v>387.88879120783406</v>
      </c>
      <c r="AI25" s="470">
        <v>379.12902891945782</v>
      </c>
      <c r="AJ25" s="470">
        <v>374.24642856503755</v>
      </c>
      <c r="AK25" s="470">
        <v>384.7659101746932</v>
      </c>
      <c r="AL25" s="470">
        <v>430.91979340243876</v>
      </c>
      <c r="AM25" s="470">
        <v>415.04635868001355</v>
      </c>
      <c r="AN25" s="470">
        <v>377.32745100226532</v>
      </c>
      <c r="AO25" s="470">
        <v>368.31663695188917</v>
      </c>
      <c r="AP25" s="470">
        <v>463.40876894437383</v>
      </c>
      <c r="AQ25" s="470">
        <v>451.221183129412</v>
      </c>
      <c r="AR25" s="470">
        <v>428.73656037048954</v>
      </c>
      <c r="AS25" s="470">
        <v>404.71656383754231</v>
      </c>
      <c r="AT25" s="470">
        <v>417.46126366199729</v>
      </c>
      <c r="AU25" s="470">
        <v>434.23989747368199</v>
      </c>
      <c r="AV25" s="470">
        <v>443.73439608218138</v>
      </c>
      <c r="AW25" s="470">
        <v>455.87264270578481</v>
      </c>
      <c r="AX25" s="470">
        <v>463.84209273577085</v>
      </c>
      <c r="AY25" s="470">
        <v>466.50474376660617</v>
      </c>
      <c r="AZ25" s="470">
        <v>435.31600920174691</v>
      </c>
      <c r="BA25" s="470">
        <v>438.3509073597379</v>
      </c>
      <c r="BB25" s="470">
        <v>445.39746952734555</v>
      </c>
      <c r="BC25" s="470">
        <v>434.34969703634596</v>
      </c>
      <c r="BD25" s="470">
        <v>459.29268445252842</v>
      </c>
      <c r="BE25" s="470">
        <v>469.30409726608769</v>
      </c>
      <c r="BF25" s="470">
        <v>476.821648519772</v>
      </c>
      <c r="BG25" s="470">
        <v>446.45927946046896</v>
      </c>
      <c r="BH25" s="470">
        <v>469.88891422885234</v>
      </c>
      <c r="BI25" s="470">
        <v>466.64834406007157</v>
      </c>
      <c r="BJ25" s="470">
        <v>471.4756309956536</v>
      </c>
      <c r="BK25" s="470">
        <v>509.06370830308242</v>
      </c>
      <c r="BL25" s="470">
        <v>622.42452645051549</v>
      </c>
      <c r="BM25" s="470">
        <v>647.02758176720488</v>
      </c>
      <c r="BN25" s="470">
        <v>634.1972256900824</v>
      </c>
      <c r="BO25" s="470">
        <v>638.28206176711456</v>
      </c>
      <c r="BP25" s="470">
        <v>656.82181021063991</v>
      </c>
      <c r="BQ25" s="470">
        <v>659.82326613701355</v>
      </c>
      <c r="BR25" s="470">
        <v>671.91972838515812</v>
      </c>
      <c r="BS25" s="470">
        <v>675.70816418109996</v>
      </c>
      <c r="BT25" s="470">
        <v>612.61852229251258</v>
      </c>
      <c r="BU25" s="470">
        <v>598.95568394837392</v>
      </c>
      <c r="BV25" s="470">
        <v>595.40681612316473</v>
      </c>
      <c r="BW25" s="470">
        <v>577.94014022361591</v>
      </c>
      <c r="BX25" s="470">
        <v>477.44511188725096</v>
      </c>
      <c r="BY25" s="470">
        <v>478.02846494206329</v>
      </c>
      <c r="BZ25" s="470">
        <v>451.8236931827027</v>
      </c>
      <c r="CA25" s="470">
        <v>457.7231188213089</v>
      </c>
      <c r="CB25" s="470">
        <v>478.0454652917806</v>
      </c>
      <c r="CC25" s="470">
        <v>469.05848405189272</v>
      </c>
      <c r="CD25" s="470">
        <v>452.8243219507375</v>
      </c>
      <c r="CE25" s="470">
        <v>432.16259009215258</v>
      </c>
      <c r="CF25" s="436">
        <v>415.62219103427844</v>
      </c>
    </row>
    <row r="26" spans="1:84" ht="26.25" customHeight="1" x14ac:dyDescent="0.35">
      <c r="A26" s="443"/>
      <c r="B26" s="472" t="s">
        <v>557</v>
      </c>
      <c r="C26" s="471"/>
      <c r="D26" s="470">
        <v>0</v>
      </c>
      <c r="E26" s="470">
        <v>0</v>
      </c>
      <c r="F26" s="470">
        <v>0</v>
      </c>
      <c r="G26" s="470">
        <v>0</v>
      </c>
      <c r="H26" s="470">
        <v>0</v>
      </c>
      <c r="I26" s="470">
        <v>0</v>
      </c>
      <c r="J26" s="470">
        <v>0</v>
      </c>
      <c r="K26" s="470">
        <v>0</v>
      </c>
      <c r="L26" s="470">
        <v>0</v>
      </c>
      <c r="M26" s="470">
        <v>0</v>
      </c>
      <c r="N26" s="470">
        <v>0</v>
      </c>
      <c r="O26" s="470">
        <v>0</v>
      </c>
      <c r="P26" s="470">
        <v>0</v>
      </c>
      <c r="Q26" s="470">
        <v>0</v>
      </c>
      <c r="R26" s="470">
        <v>0</v>
      </c>
      <c r="S26" s="470">
        <v>0</v>
      </c>
      <c r="T26" s="470">
        <v>0</v>
      </c>
      <c r="U26" s="470">
        <v>0</v>
      </c>
      <c r="V26" s="470">
        <v>0</v>
      </c>
      <c r="W26" s="470">
        <v>0</v>
      </c>
      <c r="X26" s="470">
        <v>0</v>
      </c>
      <c r="Y26" s="470">
        <v>0</v>
      </c>
      <c r="Z26" s="470">
        <v>0</v>
      </c>
      <c r="AA26" s="470">
        <v>0</v>
      </c>
      <c r="AB26" s="470">
        <v>0</v>
      </c>
      <c r="AC26" s="470">
        <v>0</v>
      </c>
      <c r="AD26" s="470">
        <v>0</v>
      </c>
      <c r="AE26" s="470">
        <v>0</v>
      </c>
      <c r="AF26" s="470">
        <v>0</v>
      </c>
      <c r="AG26" s="470">
        <v>0</v>
      </c>
      <c r="AH26" s="470">
        <v>0</v>
      </c>
      <c r="AI26" s="470">
        <v>0</v>
      </c>
      <c r="AJ26" s="470">
        <v>0</v>
      </c>
      <c r="AK26" s="470">
        <v>0</v>
      </c>
      <c r="AL26" s="470">
        <v>0</v>
      </c>
      <c r="AM26" s="470">
        <v>0</v>
      </c>
      <c r="AN26" s="470">
        <v>0</v>
      </c>
      <c r="AO26" s="470">
        <v>0</v>
      </c>
      <c r="AP26" s="470">
        <v>0</v>
      </c>
      <c r="AQ26" s="470">
        <v>0</v>
      </c>
      <c r="AR26" s="470">
        <v>0</v>
      </c>
      <c r="AS26" s="470">
        <v>0</v>
      </c>
      <c r="AT26" s="470">
        <v>0</v>
      </c>
      <c r="AU26" s="470">
        <v>18.085642120628375</v>
      </c>
      <c r="AV26" s="470">
        <v>17.60003981776164</v>
      </c>
      <c r="AW26" s="470">
        <v>17.112169764019256</v>
      </c>
      <c r="AX26" s="470">
        <v>16.833874495907629</v>
      </c>
      <c r="AY26" s="470">
        <v>16.316070746771477</v>
      </c>
      <c r="AZ26" s="470">
        <v>15.781831312601835</v>
      </c>
      <c r="BA26" s="470">
        <v>15.7845110347849</v>
      </c>
      <c r="BB26" s="470">
        <v>15.571679264971609</v>
      </c>
      <c r="BC26" s="470">
        <v>15.366665588223736</v>
      </c>
      <c r="BD26" s="470">
        <v>17.807698705688288</v>
      </c>
      <c r="BE26" s="470">
        <v>19.725513967678218</v>
      </c>
      <c r="BF26" s="470">
        <v>22.271687397047923</v>
      </c>
      <c r="BG26" s="470">
        <v>21.891039029432289</v>
      </c>
      <c r="BH26" s="470">
        <v>18.624626156925451</v>
      </c>
      <c r="BI26" s="470">
        <v>18.07152916364587</v>
      </c>
      <c r="BJ26" s="470">
        <v>23.071097760732744</v>
      </c>
      <c r="BK26" s="470">
        <v>22.91590747307432</v>
      </c>
      <c r="BL26" s="470">
        <v>22.997744459194802</v>
      </c>
      <c r="BM26" s="470">
        <v>23.643032178346687</v>
      </c>
      <c r="BN26" s="470">
        <v>24.287644516772783</v>
      </c>
      <c r="BO26" s="470">
        <v>24.029861119622495</v>
      </c>
      <c r="BP26" s="470">
        <v>24.479873822858313</v>
      </c>
      <c r="BQ26" s="470">
        <v>24.277197959549536</v>
      </c>
      <c r="BR26" s="470">
        <v>24.64495522066305</v>
      </c>
      <c r="BS26" s="470">
        <v>26.468169296955015</v>
      </c>
      <c r="BT26" s="470">
        <v>25.613589263783314</v>
      </c>
      <c r="BU26" s="470">
        <v>25.367758853342043</v>
      </c>
      <c r="BV26" s="470">
        <v>25.531054042909162</v>
      </c>
      <c r="BW26" s="470">
        <v>25.455733158314445</v>
      </c>
      <c r="BX26" s="470">
        <v>17.319457979030734</v>
      </c>
      <c r="BY26" s="470">
        <v>16.873232018283449</v>
      </c>
      <c r="BZ26" s="470">
        <v>15.314098232773231</v>
      </c>
      <c r="CA26" s="470">
        <v>15.198079195324839</v>
      </c>
      <c r="CB26" s="470">
        <v>15.459649394204988</v>
      </c>
      <c r="CC26" s="470">
        <v>14.867564339893818</v>
      </c>
      <c r="CD26" s="470">
        <v>14.257982214492387</v>
      </c>
      <c r="CE26" s="470">
        <v>13.697205761953521</v>
      </c>
      <c r="CF26" s="436">
        <v>13.092186220507864</v>
      </c>
    </row>
    <row r="27" spans="1:84" ht="26.25" customHeight="1" x14ac:dyDescent="0.35">
      <c r="A27" s="469"/>
      <c r="B27" s="203" t="s">
        <v>558</v>
      </c>
      <c r="C27" s="39"/>
      <c r="D27" s="470">
        <v>0</v>
      </c>
      <c r="E27" s="470">
        <v>0</v>
      </c>
      <c r="F27" s="470">
        <v>0</v>
      </c>
      <c r="G27" s="470">
        <v>0</v>
      </c>
      <c r="H27" s="470">
        <v>0</v>
      </c>
      <c r="I27" s="470">
        <v>0</v>
      </c>
      <c r="J27" s="470">
        <v>0</v>
      </c>
      <c r="K27" s="470">
        <v>0</v>
      </c>
      <c r="L27" s="470">
        <v>0</v>
      </c>
      <c r="M27" s="470">
        <v>0</v>
      </c>
      <c r="N27" s="470">
        <v>0</v>
      </c>
      <c r="O27" s="470">
        <v>0</v>
      </c>
      <c r="P27" s="470">
        <v>0</v>
      </c>
      <c r="Q27" s="470">
        <v>0</v>
      </c>
      <c r="R27" s="470">
        <v>0</v>
      </c>
      <c r="S27" s="470">
        <v>0</v>
      </c>
      <c r="T27" s="470">
        <v>0</v>
      </c>
      <c r="U27" s="470">
        <v>0</v>
      </c>
      <c r="V27" s="470">
        <v>0</v>
      </c>
      <c r="W27" s="470">
        <v>0</v>
      </c>
      <c r="X27" s="470">
        <v>0</v>
      </c>
      <c r="Y27" s="470">
        <v>0</v>
      </c>
      <c r="Z27" s="470">
        <v>151.8321558295159</v>
      </c>
      <c r="AA27" s="470">
        <v>154.81749513225984</v>
      </c>
      <c r="AB27" s="470">
        <v>163.66535460785701</v>
      </c>
      <c r="AC27" s="470">
        <v>172.31044421839152</v>
      </c>
      <c r="AD27" s="470">
        <v>183.81405545053258</v>
      </c>
      <c r="AE27" s="470">
        <v>193.20250412026263</v>
      </c>
      <c r="AF27" s="470">
        <v>192.15861811973258</v>
      </c>
      <c r="AG27" s="470">
        <v>192.13504980353119</v>
      </c>
      <c r="AH27" s="470">
        <f>SUM(AH28:AH29)</f>
        <v>190.55583708234678</v>
      </c>
      <c r="AI27" s="470">
        <f t="shared" ref="AI27:CF27" si="19">SUM(AI28:AI29)</f>
        <v>183.42308982063039</v>
      </c>
      <c r="AJ27" s="470">
        <f t="shared" si="19"/>
        <v>179.69379607397349</v>
      </c>
      <c r="AK27" s="470">
        <f t="shared" si="19"/>
        <v>181.91920796942196</v>
      </c>
      <c r="AL27" s="470">
        <f t="shared" si="19"/>
        <v>183.84691217142503</v>
      </c>
      <c r="AM27" s="470">
        <f t="shared" si="19"/>
        <v>185.8146067500968</v>
      </c>
      <c r="AN27" s="470">
        <f t="shared" si="19"/>
        <v>178.80959057815483</v>
      </c>
      <c r="AO27" s="470">
        <f t="shared" si="19"/>
        <v>178.83336280823031</v>
      </c>
      <c r="AP27" s="470">
        <f t="shared" si="19"/>
        <v>180.7581165809496</v>
      </c>
      <c r="AQ27" s="470">
        <f t="shared" si="19"/>
        <v>158.18479146245014</v>
      </c>
      <c r="AR27" s="470">
        <f t="shared" si="19"/>
        <v>153.65336233381731</v>
      </c>
      <c r="AS27" s="470">
        <f t="shared" si="19"/>
        <v>143.94650120539976</v>
      </c>
      <c r="AT27" s="470">
        <f t="shared" si="19"/>
        <v>134.75737822121471</v>
      </c>
      <c r="AU27" s="470">
        <f t="shared" si="19"/>
        <v>135.085271358987</v>
      </c>
      <c r="AV27" s="470">
        <f t="shared" si="19"/>
        <v>128.75728200074087</v>
      </c>
      <c r="AW27" s="470">
        <f t="shared" si="19"/>
        <v>133.04436404051728</v>
      </c>
      <c r="AX27" s="470">
        <f t="shared" si="19"/>
        <v>114.27452335201157</v>
      </c>
      <c r="AY27" s="470">
        <f t="shared" si="19"/>
        <v>109.99212978078367</v>
      </c>
      <c r="AZ27" s="470">
        <f t="shared" si="19"/>
        <v>101.93544386049811</v>
      </c>
      <c r="BA27" s="470">
        <f t="shared" si="19"/>
        <v>100.61172922061525</v>
      </c>
      <c r="BB27" s="470">
        <f t="shared" si="19"/>
        <v>89.758294181331308</v>
      </c>
      <c r="BC27" s="470">
        <f t="shared" si="19"/>
        <v>92.405253343225468</v>
      </c>
      <c r="BD27" s="470">
        <f t="shared" si="19"/>
        <v>86.9842249541949</v>
      </c>
      <c r="BE27" s="470">
        <f t="shared" si="19"/>
        <v>85.532461519572252</v>
      </c>
      <c r="BF27" s="470">
        <f t="shared" si="19"/>
        <v>82.021456597708763</v>
      </c>
      <c r="BG27" s="470">
        <f t="shared" si="19"/>
        <v>76.043461992042396</v>
      </c>
      <c r="BH27" s="470">
        <f t="shared" si="19"/>
        <v>70.361337302448078</v>
      </c>
      <c r="BI27" s="470">
        <f t="shared" si="19"/>
        <v>64.381998036679789</v>
      </c>
      <c r="BJ27" s="470">
        <f t="shared" si="19"/>
        <v>60.333651802007282</v>
      </c>
      <c r="BK27" s="470">
        <f t="shared" si="19"/>
        <v>56.917900252493567</v>
      </c>
      <c r="BL27" s="470">
        <f t="shared" si="19"/>
        <v>52.993383335143776</v>
      </c>
      <c r="BM27" s="470">
        <f t="shared" si="19"/>
        <v>51.262780960745054</v>
      </c>
      <c r="BN27" s="470">
        <f t="shared" si="19"/>
        <v>47.754678353779134</v>
      </c>
      <c r="BO27" s="470">
        <f t="shared" si="19"/>
        <v>45.27047712453804</v>
      </c>
      <c r="BP27" s="470">
        <f t="shared" si="19"/>
        <v>42.985748340637727</v>
      </c>
      <c r="BQ27" s="470">
        <f t="shared" si="19"/>
        <v>39.980718006987935</v>
      </c>
      <c r="BR27" s="470">
        <f t="shared" si="19"/>
        <v>37.705265961798489</v>
      </c>
      <c r="BS27" s="470">
        <f t="shared" si="19"/>
        <v>35.183792740182071</v>
      </c>
      <c r="BT27" s="470">
        <f t="shared" si="19"/>
        <v>32.456794319000025</v>
      </c>
      <c r="BU27" s="470">
        <f t="shared" si="19"/>
        <v>29.867432581381745</v>
      </c>
      <c r="BV27" s="470">
        <f t="shared" si="19"/>
        <v>27.429075868464558</v>
      </c>
      <c r="BW27" s="470">
        <f t="shared" si="19"/>
        <v>25.119067265303038</v>
      </c>
      <c r="BX27" s="470">
        <f t="shared" si="19"/>
        <v>19.084076363331118</v>
      </c>
      <c r="BY27" s="470">
        <f t="shared" si="19"/>
        <v>17.859956875794364</v>
      </c>
      <c r="BZ27" s="470">
        <f t="shared" si="19"/>
        <v>15.520658195503273</v>
      </c>
      <c r="CA27" s="470">
        <f t="shared" si="19"/>
        <v>14.374950150631346</v>
      </c>
      <c r="CB27" s="470">
        <f t="shared" si="19"/>
        <v>14.15383613681904</v>
      </c>
      <c r="CC27" s="470">
        <f t="shared" si="19"/>
        <v>13.148683475311234</v>
      </c>
      <c r="CD27" s="470">
        <f t="shared" si="19"/>
        <v>12.032002520717286</v>
      </c>
      <c r="CE27" s="470">
        <f t="shared" si="19"/>
        <v>11.030083486447591</v>
      </c>
      <c r="CF27" s="436">
        <f t="shared" si="19"/>
        <v>10.04386716604796</v>
      </c>
    </row>
    <row r="28" spans="1:84" x14ac:dyDescent="0.35">
      <c r="A28" s="443"/>
      <c r="B28" s="298" t="s">
        <v>451</v>
      </c>
      <c r="C28" s="471"/>
      <c r="D28" s="470">
        <v>0</v>
      </c>
      <c r="E28" s="470">
        <v>0</v>
      </c>
      <c r="F28" s="470">
        <v>0</v>
      </c>
      <c r="G28" s="470">
        <v>0</v>
      </c>
      <c r="H28" s="470">
        <v>0</v>
      </c>
      <c r="I28" s="470">
        <v>0</v>
      </c>
      <c r="J28" s="470">
        <v>0</v>
      </c>
      <c r="K28" s="470">
        <v>0</v>
      </c>
      <c r="L28" s="470">
        <v>0</v>
      </c>
      <c r="M28" s="470">
        <v>0</v>
      </c>
      <c r="N28" s="470">
        <v>0</v>
      </c>
      <c r="O28" s="470">
        <v>0</v>
      </c>
      <c r="P28" s="470">
        <v>0</v>
      </c>
      <c r="Q28" s="470">
        <v>0</v>
      </c>
      <c r="R28" s="470">
        <v>0</v>
      </c>
      <c r="S28" s="470">
        <v>0</v>
      </c>
      <c r="T28" s="470">
        <v>0</v>
      </c>
      <c r="U28" s="470">
        <v>0</v>
      </c>
      <c r="V28" s="470">
        <v>0</v>
      </c>
      <c r="W28" s="470">
        <v>0</v>
      </c>
      <c r="X28" s="470">
        <v>0</v>
      </c>
      <c r="Y28" s="470">
        <v>0</v>
      </c>
      <c r="Z28" s="470">
        <v>0</v>
      </c>
      <c r="AA28" s="470">
        <v>0</v>
      </c>
      <c r="AB28" s="470">
        <v>0</v>
      </c>
      <c r="AC28" s="470">
        <v>0</v>
      </c>
      <c r="AD28" s="470">
        <v>0</v>
      </c>
      <c r="AE28" s="470">
        <v>0</v>
      </c>
      <c r="AF28" s="470">
        <v>0</v>
      </c>
      <c r="AG28" s="470">
        <v>0</v>
      </c>
      <c r="AH28" s="470">
        <v>34.988315853169539</v>
      </c>
      <c r="AI28" s="470">
        <v>33.678658705349307</v>
      </c>
      <c r="AJ28" s="470">
        <v>32.993916062378489</v>
      </c>
      <c r="AK28" s="470">
        <v>33.402528128498012</v>
      </c>
      <c r="AL28" s="470">
        <v>33.756477524768776</v>
      </c>
      <c r="AM28" s="470">
        <v>34.117769629357447</v>
      </c>
      <c r="AN28" s="470">
        <v>32.83156542730746</v>
      </c>
      <c r="AO28" s="470">
        <v>32.835930291208513</v>
      </c>
      <c r="AP28" s="470">
        <v>33.189337953606071</v>
      </c>
      <c r="AQ28" s="470">
        <v>29.044607247922986</v>
      </c>
      <c r="AR28" s="470">
        <v>28.212583017931316</v>
      </c>
      <c r="AS28" s="470">
        <v>26.430287978828627</v>
      </c>
      <c r="AT28" s="470">
        <v>24.743055814718389</v>
      </c>
      <c r="AU28" s="470">
        <v>24.803260890805909</v>
      </c>
      <c r="AV28" s="470">
        <v>22.059505782417872</v>
      </c>
      <c r="AW28" s="470">
        <v>21.702556073342819</v>
      </c>
      <c r="AX28" s="470">
        <v>17.512641307564795</v>
      </c>
      <c r="AY28" s="470">
        <v>15.778552187736087</v>
      </c>
      <c r="AZ28" s="470">
        <v>14.294071420724206</v>
      </c>
      <c r="BA28" s="470">
        <v>12.694361730137949</v>
      </c>
      <c r="BB28" s="470">
        <v>11.075132544958448</v>
      </c>
      <c r="BC28" s="470">
        <v>10.770110440699755</v>
      </c>
      <c r="BD28" s="470">
        <v>9.25228123390335</v>
      </c>
      <c r="BE28" s="470">
        <v>9.0996065694189845</v>
      </c>
      <c r="BF28" s="470">
        <v>8.1580710879232576</v>
      </c>
      <c r="BG28" s="470">
        <v>6.1692564523144586</v>
      </c>
      <c r="BH28" s="470">
        <v>5.2915199325272972</v>
      </c>
      <c r="BI28" s="470">
        <v>9.763636338895882</v>
      </c>
      <c r="BJ28" s="470">
        <v>8.6098451605868771</v>
      </c>
      <c r="BK28" s="470">
        <v>8.5101372959778931</v>
      </c>
      <c r="BL28" s="470">
        <v>3.1796030001086262</v>
      </c>
      <c r="BM28" s="470">
        <v>2.6288605620894923</v>
      </c>
      <c r="BN28" s="470">
        <v>2.2752740949445642</v>
      </c>
      <c r="BO28" s="470">
        <v>1.9955981197099217</v>
      </c>
      <c r="BP28" s="470">
        <v>1.7478212253944871</v>
      </c>
      <c r="BQ28" s="470">
        <v>1.743122392810172</v>
      </c>
      <c r="BR28" s="470">
        <v>1.584149821120646</v>
      </c>
      <c r="BS28" s="470">
        <v>1.4077642094170209</v>
      </c>
      <c r="BT28" s="470">
        <v>1.3107924592610702</v>
      </c>
      <c r="BU28" s="470">
        <v>1.2309318497584925</v>
      </c>
      <c r="BV28" s="470">
        <v>1.1695448315100749</v>
      </c>
      <c r="BW28" s="470">
        <v>1.088836764536266</v>
      </c>
      <c r="BX28" s="470">
        <v>0.80873512917774804</v>
      </c>
      <c r="BY28" s="470">
        <v>0.68715393034208028</v>
      </c>
      <c r="BZ28" s="470">
        <v>0.49938307494693557</v>
      </c>
      <c r="CA28" s="470">
        <v>0.35739469658202355</v>
      </c>
      <c r="CB28" s="470">
        <v>0.27461086461503775</v>
      </c>
      <c r="CC28" s="470">
        <v>0.20242539431387746</v>
      </c>
      <c r="CD28" s="470">
        <v>0.15878121458154421</v>
      </c>
      <c r="CE28" s="470">
        <v>0.13046547196220609</v>
      </c>
      <c r="CF28" s="436">
        <v>9.7223170366497275E-2</v>
      </c>
    </row>
    <row r="29" spans="1:84" x14ac:dyDescent="0.35">
      <c r="A29" s="443"/>
      <c r="B29" s="298" t="s">
        <v>450</v>
      </c>
      <c r="C29" s="471"/>
      <c r="D29" s="470">
        <v>0</v>
      </c>
      <c r="E29" s="470">
        <v>0</v>
      </c>
      <c r="F29" s="470">
        <v>0</v>
      </c>
      <c r="G29" s="470">
        <v>0</v>
      </c>
      <c r="H29" s="470">
        <v>0</v>
      </c>
      <c r="I29" s="470">
        <v>0</v>
      </c>
      <c r="J29" s="470">
        <v>0</v>
      </c>
      <c r="K29" s="470">
        <v>0</v>
      </c>
      <c r="L29" s="470">
        <v>0</v>
      </c>
      <c r="M29" s="470">
        <v>0</v>
      </c>
      <c r="N29" s="470">
        <v>0</v>
      </c>
      <c r="O29" s="470">
        <v>0</v>
      </c>
      <c r="P29" s="470">
        <v>0</v>
      </c>
      <c r="Q29" s="470">
        <v>0</v>
      </c>
      <c r="R29" s="470">
        <v>0</v>
      </c>
      <c r="S29" s="470">
        <v>0</v>
      </c>
      <c r="T29" s="470">
        <v>0</v>
      </c>
      <c r="U29" s="470">
        <v>0</v>
      </c>
      <c r="V29" s="470">
        <v>0</v>
      </c>
      <c r="W29" s="470">
        <v>0</v>
      </c>
      <c r="X29" s="470">
        <v>0</v>
      </c>
      <c r="Y29" s="470">
        <v>0</v>
      </c>
      <c r="Z29" s="470">
        <v>0</v>
      </c>
      <c r="AA29" s="470">
        <v>0</v>
      </c>
      <c r="AB29" s="470">
        <v>0</v>
      </c>
      <c r="AC29" s="470">
        <v>0</v>
      </c>
      <c r="AD29" s="470">
        <v>0</v>
      </c>
      <c r="AE29" s="470">
        <v>0</v>
      </c>
      <c r="AF29" s="470">
        <v>0</v>
      </c>
      <c r="AG29" s="470">
        <v>0</v>
      </c>
      <c r="AH29" s="470">
        <v>155.56752122917726</v>
      </c>
      <c r="AI29" s="470">
        <v>149.74443111528109</v>
      </c>
      <c r="AJ29" s="470">
        <v>146.69988001159498</v>
      </c>
      <c r="AK29" s="470">
        <v>148.51667984092396</v>
      </c>
      <c r="AL29" s="470">
        <v>150.09043464665626</v>
      </c>
      <c r="AM29" s="470">
        <v>151.69683712073936</v>
      </c>
      <c r="AN29" s="470">
        <v>145.97802515084737</v>
      </c>
      <c r="AO29" s="470">
        <v>145.99743251702179</v>
      </c>
      <c r="AP29" s="470">
        <v>147.56877862734353</v>
      </c>
      <c r="AQ29" s="470">
        <v>129.14018421452715</v>
      </c>
      <c r="AR29" s="470">
        <v>125.44077931588599</v>
      </c>
      <c r="AS29" s="470">
        <v>117.51621322657113</v>
      </c>
      <c r="AT29" s="470">
        <v>110.01432240649633</v>
      </c>
      <c r="AU29" s="470">
        <v>110.2820104681811</v>
      </c>
      <c r="AV29" s="470">
        <v>106.697776218323</v>
      </c>
      <c r="AW29" s="470">
        <v>111.34180796717446</v>
      </c>
      <c r="AX29" s="470">
        <v>96.761882044446779</v>
      </c>
      <c r="AY29" s="470">
        <v>94.213577593047589</v>
      </c>
      <c r="AZ29" s="470">
        <v>87.641372439773903</v>
      </c>
      <c r="BA29" s="470">
        <v>87.917367490477304</v>
      </c>
      <c r="BB29" s="470">
        <v>78.683161636372859</v>
      </c>
      <c r="BC29" s="470">
        <v>81.635142902525715</v>
      </c>
      <c r="BD29" s="470">
        <v>77.731943720291554</v>
      </c>
      <c r="BE29" s="470">
        <v>76.432854950153271</v>
      </c>
      <c r="BF29" s="470">
        <v>73.863385509785502</v>
      </c>
      <c r="BG29" s="470">
        <v>69.874205539727939</v>
      </c>
      <c r="BH29" s="470">
        <v>65.069817369920784</v>
      </c>
      <c r="BI29" s="470">
        <v>54.618361697783904</v>
      </c>
      <c r="BJ29" s="470">
        <v>51.723806641420403</v>
      </c>
      <c r="BK29" s="470">
        <v>48.407762956515676</v>
      </c>
      <c r="BL29" s="470">
        <v>49.813780335035148</v>
      </c>
      <c r="BM29" s="470">
        <v>48.633920398655562</v>
      </c>
      <c r="BN29" s="470">
        <v>45.47940425883457</v>
      </c>
      <c r="BO29" s="470">
        <v>43.274879004828115</v>
      </c>
      <c r="BP29" s="470">
        <v>41.237927115243238</v>
      </c>
      <c r="BQ29" s="470">
        <v>38.237595614177764</v>
      </c>
      <c r="BR29" s="470">
        <v>36.121116140677842</v>
      </c>
      <c r="BS29" s="470">
        <v>33.776028530765053</v>
      </c>
      <c r="BT29" s="470">
        <v>31.146001859738956</v>
      </c>
      <c r="BU29" s="470">
        <v>28.636500731623254</v>
      </c>
      <c r="BV29" s="470">
        <v>26.259531036954485</v>
      </c>
      <c r="BW29" s="470">
        <v>24.03023050076677</v>
      </c>
      <c r="BX29" s="470">
        <v>18.27534123415337</v>
      </c>
      <c r="BY29" s="470">
        <v>17.172802945452283</v>
      </c>
      <c r="BZ29" s="470">
        <v>15.021275120556338</v>
      </c>
      <c r="CA29" s="470">
        <v>14.017555454049322</v>
      </c>
      <c r="CB29" s="470">
        <v>13.879225272204001</v>
      </c>
      <c r="CC29" s="470">
        <v>12.946258080997357</v>
      </c>
      <c r="CD29" s="470">
        <v>11.873221306135742</v>
      </c>
      <c r="CE29" s="470">
        <v>10.899618014485386</v>
      </c>
      <c r="CF29" s="436">
        <v>9.9466439956814625</v>
      </c>
    </row>
    <row r="30" spans="1:84" s="425" customFormat="1" ht="35.25" customHeight="1" x14ac:dyDescent="0.25">
      <c r="A30" s="473"/>
      <c r="B30" s="289" t="s">
        <v>559</v>
      </c>
      <c r="C30" s="32"/>
      <c r="D30" s="474">
        <v>0</v>
      </c>
      <c r="E30" s="474">
        <v>0</v>
      </c>
      <c r="F30" s="474">
        <v>0</v>
      </c>
      <c r="G30" s="474">
        <v>0</v>
      </c>
      <c r="H30" s="474">
        <v>0</v>
      </c>
      <c r="I30" s="474">
        <v>0</v>
      </c>
      <c r="J30" s="474">
        <v>0</v>
      </c>
      <c r="K30" s="474">
        <v>0</v>
      </c>
      <c r="L30" s="474">
        <v>0</v>
      </c>
      <c r="M30" s="474">
        <v>0</v>
      </c>
      <c r="N30" s="474">
        <v>0</v>
      </c>
      <c r="O30" s="474">
        <v>0</v>
      </c>
      <c r="P30" s="474">
        <v>0</v>
      </c>
      <c r="Q30" s="474">
        <v>0</v>
      </c>
      <c r="R30" s="474">
        <v>0</v>
      </c>
      <c r="S30" s="474">
        <v>0</v>
      </c>
      <c r="T30" s="474">
        <v>0</v>
      </c>
      <c r="U30" s="474">
        <v>0</v>
      </c>
      <c r="V30" s="474">
        <v>0</v>
      </c>
      <c r="W30" s="474">
        <v>0</v>
      </c>
      <c r="X30" s="474">
        <v>0</v>
      </c>
      <c r="Y30" s="474">
        <v>0</v>
      </c>
      <c r="Z30" s="474">
        <v>45.712907131467148</v>
      </c>
      <c r="AA30" s="474">
        <v>44.016738812113097</v>
      </c>
      <c r="AB30" s="474">
        <v>40.566626355793616</v>
      </c>
      <c r="AC30" s="474">
        <v>38.576965123520495</v>
      </c>
      <c r="AD30" s="474">
        <v>37.404022911445587</v>
      </c>
      <c r="AE30" s="474">
        <v>34.347111843602242</v>
      </c>
      <c r="AF30" s="474">
        <v>30.142528332507073</v>
      </c>
      <c r="AG30" s="474">
        <v>29.814059452272083</v>
      </c>
      <c r="AH30" s="474">
        <v>29.774349544116689</v>
      </c>
      <c r="AI30" s="474">
        <v>25.475429141754223</v>
      </c>
      <c r="AJ30" s="474">
        <v>21.392118580234939</v>
      </c>
      <c r="AK30" s="474">
        <v>19.353107230789572</v>
      </c>
      <c r="AL30" s="474">
        <v>18.024207075629906</v>
      </c>
      <c r="AM30" s="474">
        <v>17.205056180564519</v>
      </c>
      <c r="AN30" s="474">
        <v>16.255417325286803</v>
      </c>
      <c r="AO30" s="474">
        <v>15.416669207606061</v>
      </c>
      <c r="AP30" s="474">
        <v>11.852991251209811</v>
      </c>
      <c r="AQ30" s="474">
        <v>11.827737717506716</v>
      </c>
      <c r="AR30" s="474">
        <v>9.6868993998200814</v>
      </c>
      <c r="AS30" s="474">
        <v>10.377713344624954</v>
      </c>
      <c r="AT30" s="474">
        <v>9.1574862442076963</v>
      </c>
      <c r="AU30" s="474">
        <v>8.6556051723076379</v>
      </c>
      <c r="AV30" s="474">
        <v>7.9816041005436285</v>
      </c>
      <c r="AW30" s="474">
        <v>7.0034911093947061</v>
      </c>
      <c r="AX30" s="474">
        <v>5.8091039136292224</v>
      </c>
      <c r="AY30" s="474">
        <v>5.9179368375631975</v>
      </c>
      <c r="AZ30" s="474">
        <v>5.1053363394818279</v>
      </c>
      <c r="BA30" s="474">
        <v>4.5351631729096979</v>
      </c>
      <c r="BB30" s="474">
        <v>3.3782250295202743</v>
      </c>
      <c r="BC30" s="474">
        <v>3.6493690916290924</v>
      </c>
      <c r="BD30" s="474">
        <v>3.5503765287426492</v>
      </c>
      <c r="BE30" s="474">
        <v>3.4911208783498879</v>
      </c>
      <c r="BF30" s="474">
        <v>2.9528131731079807</v>
      </c>
      <c r="BG30" s="474">
        <v>2.2767224874642773</v>
      </c>
      <c r="BH30" s="474">
        <v>1.9166773056276156</v>
      </c>
      <c r="BI30" s="474">
        <v>1.737821095501648</v>
      </c>
      <c r="BJ30" s="474">
        <v>1.6657371872531053</v>
      </c>
      <c r="BK30" s="474">
        <v>1.6341943926696803</v>
      </c>
      <c r="BL30" s="474">
        <v>1.366456822396571</v>
      </c>
      <c r="BM30" s="474">
        <v>1.2092745634842019</v>
      </c>
      <c r="BN30" s="474">
        <v>1.0563534933926477</v>
      </c>
      <c r="BO30" s="474">
        <v>0.85458724728868674</v>
      </c>
      <c r="BP30" s="474">
        <v>0.52625059902755922</v>
      </c>
      <c r="BQ30" s="474">
        <v>-8.0300393793399944E-3</v>
      </c>
      <c r="BR30" s="474">
        <v>-2.6224430209514445E-3</v>
      </c>
      <c r="BS30" s="474">
        <v>-4.7446625142845755E-2</v>
      </c>
      <c r="BT30" s="474">
        <v>0</v>
      </c>
      <c r="BU30" s="474">
        <v>-2.8089162336639641E-2</v>
      </c>
      <c r="BV30" s="474">
        <v>-4.5187948983379203E-2</v>
      </c>
      <c r="BW30" s="474">
        <v>3.7196372048041313E-4</v>
      </c>
      <c r="BX30" s="474">
        <v>-7.0831771907388331E-3</v>
      </c>
      <c r="BY30" s="474">
        <v>3.2516393807241584E-2</v>
      </c>
      <c r="BZ30" s="474">
        <v>-4.4729336360759715E-3</v>
      </c>
      <c r="CA30" s="474">
        <v>-9.9059031238318777E-3</v>
      </c>
      <c r="CB30" s="474">
        <v>0</v>
      </c>
      <c r="CC30" s="474">
        <v>0</v>
      </c>
      <c r="CD30" s="474">
        <v>0</v>
      </c>
      <c r="CE30" s="474">
        <v>0</v>
      </c>
      <c r="CF30" s="475">
        <v>0</v>
      </c>
    </row>
    <row r="31" spans="1:84" s="425" customFormat="1" ht="24" customHeight="1" x14ac:dyDescent="0.35">
      <c r="A31" s="473"/>
      <c r="B31" s="238" t="s">
        <v>560</v>
      </c>
      <c r="C31" s="32"/>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6"/>
      <c r="AV31" s="476"/>
      <c r="AW31" s="476"/>
      <c r="AX31" s="476">
        <f t="shared" ref="AX31:BK31" si="20">SUM(AX33:AX35)</f>
        <v>6.7913670035225637</v>
      </c>
      <c r="AY31" s="476">
        <f t="shared" si="20"/>
        <v>7.8612498978192002</v>
      </c>
      <c r="AZ31" s="476">
        <f t="shared" si="20"/>
        <v>10.052282013308737</v>
      </c>
      <c r="BA31" s="476">
        <f t="shared" si="20"/>
        <v>9.1495351258499049</v>
      </c>
      <c r="BB31" s="476">
        <f t="shared" si="20"/>
        <v>15.077032914351125</v>
      </c>
      <c r="BC31" s="476">
        <f t="shared" si="20"/>
        <v>18.942646542937641</v>
      </c>
      <c r="BD31" s="476">
        <f t="shared" si="20"/>
        <v>21.076230432449297</v>
      </c>
      <c r="BE31" s="476">
        <f t="shared" si="20"/>
        <v>25.134494083042618</v>
      </c>
      <c r="BF31" s="476">
        <f t="shared" si="20"/>
        <v>33.640007697757746</v>
      </c>
      <c r="BG31" s="476">
        <f t="shared" si="20"/>
        <v>32.276093348653475</v>
      </c>
      <c r="BH31" s="476">
        <f t="shared" si="20"/>
        <v>33.445596115258724</v>
      </c>
      <c r="BI31" s="476">
        <f t="shared" si="20"/>
        <v>38.943177912017688</v>
      </c>
      <c r="BJ31" s="476">
        <f t="shared" si="20"/>
        <v>39.85174324274746</v>
      </c>
      <c r="BK31" s="476">
        <f t="shared" si="20"/>
        <v>41.150897332603918</v>
      </c>
      <c r="BL31" s="476">
        <f>SUM(BL32,BL35)</f>
        <v>53.651712996528239</v>
      </c>
      <c r="BM31" s="476">
        <f t="shared" ref="BM31:CF31" si="21">SUM(BM32,BM35)</f>
        <v>60.339803300968313</v>
      </c>
      <c r="BN31" s="476">
        <f t="shared" si="21"/>
        <v>66.539225515359504</v>
      </c>
      <c r="BO31" s="476">
        <f t="shared" si="21"/>
        <v>65.027440056689272</v>
      </c>
      <c r="BP31" s="476">
        <f t="shared" si="21"/>
        <v>69.565451955734588</v>
      </c>
      <c r="BQ31" s="476">
        <f t="shared" si="21"/>
        <v>72.5637792401469</v>
      </c>
      <c r="BR31" s="476">
        <f t="shared" si="21"/>
        <v>107.94226550864639</v>
      </c>
      <c r="BS31" s="476">
        <f t="shared" si="21"/>
        <v>116.96934509462375</v>
      </c>
      <c r="BT31" s="476">
        <f t="shared" si="21"/>
        <v>106.20197380030392</v>
      </c>
      <c r="BU31" s="476">
        <f t="shared" si="21"/>
        <v>112.44098869944796</v>
      </c>
      <c r="BV31" s="476">
        <f t="shared" si="21"/>
        <v>105.34061804758039</v>
      </c>
      <c r="BW31" s="476">
        <f t="shared" si="21"/>
        <v>102.72040094077987</v>
      </c>
      <c r="BX31" s="476">
        <f t="shared" si="21"/>
        <v>86.298877169193034</v>
      </c>
      <c r="BY31" s="476">
        <f t="shared" si="21"/>
        <v>89.919796165272771</v>
      </c>
      <c r="BZ31" s="476">
        <f t="shared" si="21"/>
        <v>83.641230251594678</v>
      </c>
      <c r="CA31" s="476">
        <f t="shared" si="21"/>
        <v>71.5440097378697</v>
      </c>
      <c r="CB31" s="476">
        <f t="shared" si="21"/>
        <v>73.058752111443596</v>
      </c>
      <c r="CC31" s="476">
        <f t="shared" si="21"/>
        <v>71.371277680675107</v>
      </c>
      <c r="CD31" s="476">
        <f t="shared" si="21"/>
        <v>69.361637442092601</v>
      </c>
      <c r="CE31" s="476">
        <f t="shared" si="21"/>
        <v>67.18737577852545</v>
      </c>
      <c r="CF31" s="477">
        <f t="shared" si="21"/>
        <v>65.109042015448864</v>
      </c>
    </row>
    <row r="32" spans="1:84" s="425" customFormat="1" ht="24" customHeight="1" x14ac:dyDescent="0.35">
      <c r="A32" s="473"/>
      <c r="B32" s="203" t="s">
        <v>561</v>
      </c>
      <c r="C32" s="32"/>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4"/>
      <c r="BC32" s="474"/>
      <c r="BD32" s="474"/>
      <c r="BE32" s="474"/>
      <c r="BF32" s="474"/>
      <c r="BG32" s="474"/>
      <c r="BH32" s="474"/>
      <c r="BI32" s="474"/>
      <c r="BJ32" s="474"/>
      <c r="BK32" s="474"/>
      <c r="BL32" s="470">
        <v>7.9773091863206123</v>
      </c>
      <c r="BM32" s="470">
        <v>10.055790283916588</v>
      </c>
      <c r="BN32" s="470">
        <v>12.964109306394796</v>
      </c>
      <c r="BO32" s="470">
        <v>13.104775132657691</v>
      </c>
      <c r="BP32" s="470">
        <v>12.725489172450809</v>
      </c>
      <c r="BQ32" s="470">
        <v>12.232288076062854</v>
      </c>
      <c r="BR32" s="470">
        <v>49.213012017911126</v>
      </c>
      <c r="BS32" s="470">
        <v>57.014119969880134</v>
      </c>
      <c r="BT32" s="470">
        <v>52.54604928102443</v>
      </c>
      <c r="BU32" s="470">
        <v>60.94585539461184</v>
      </c>
      <c r="BV32" s="470">
        <v>50.362486358116392</v>
      </c>
      <c r="BW32" s="470">
        <v>52.62173892703305</v>
      </c>
      <c r="BX32" s="470">
        <v>47.631464370907828</v>
      </c>
      <c r="BY32" s="470">
        <v>48.081863616549093</v>
      </c>
      <c r="BZ32" s="470">
        <v>45.459170624874076</v>
      </c>
      <c r="CA32" s="470">
        <v>43.34435469059536</v>
      </c>
      <c r="CB32" s="470">
        <v>44.033941528200877</v>
      </c>
      <c r="CC32" s="470">
        <v>43.257277194887017</v>
      </c>
      <c r="CD32" s="470">
        <v>42.29696946455806</v>
      </c>
      <c r="CE32" s="470">
        <v>41.280004655113373</v>
      </c>
      <c r="CF32" s="436">
        <v>40.274611576093918</v>
      </c>
    </row>
    <row r="33" spans="1:84" x14ac:dyDescent="0.35">
      <c r="A33" s="443"/>
      <c r="B33" s="298" t="s">
        <v>562</v>
      </c>
      <c r="C33" s="471"/>
      <c r="D33" s="470"/>
      <c r="E33" s="470"/>
      <c r="F33" s="470"/>
      <c r="G33" s="470"/>
      <c r="H33" s="470"/>
      <c r="I33" s="470"/>
      <c r="J33" s="470"/>
      <c r="K33" s="470"/>
      <c r="L33" s="470"/>
      <c r="M33" s="470"/>
      <c r="N33" s="470"/>
      <c r="O33" s="470"/>
      <c r="P33" s="470"/>
      <c r="Q33" s="470"/>
      <c r="R33" s="470"/>
      <c r="S33" s="470"/>
      <c r="T33" s="470"/>
      <c r="U33" s="470"/>
      <c r="V33" s="470"/>
      <c r="W33" s="470"/>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c r="AU33" s="470"/>
      <c r="AV33" s="470"/>
      <c r="AW33" s="470"/>
      <c r="AX33" s="470"/>
      <c r="AY33" s="470"/>
      <c r="AZ33" s="470"/>
      <c r="BA33" s="470"/>
      <c r="BB33" s="470"/>
      <c r="BC33" s="470"/>
      <c r="BD33" s="470"/>
      <c r="BE33" s="470"/>
      <c r="BF33" s="470"/>
      <c r="BG33" s="470"/>
      <c r="BH33" s="470"/>
      <c r="BI33" s="470"/>
      <c r="BJ33" s="470"/>
      <c r="BK33" s="470"/>
      <c r="BL33" s="470"/>
      <c r="BM33" s="470"/>
      <c r="BN33" s="470"/>
      <c r="BO33" s="470"/>
      <c r="BP33" s="470"/>
      <c r="BQ33" s="470"/>
      <c r="BR33" s="470"/>
      <c r="BS33" s="470"/>
      <c r="BT33" s="470"/>
      <c r="BU33" s="470"/>
      <c r="BV33" s="470"/>
      <c r="BW33" s="470">
        <v>12.452701182064661</v>
      </c>
      <c r="BX33" s="470">
        <v>9.5369009465908281</v>
      </c>
      <c r="BY33" s="470">
        <v>9.6726159626715873</v>
      </c>
      <c r="BZ33" s="470">
        <v>9.4798840238191335</v>
      </c>
      <c r="CA33" s="470">
        <v>9.5750625863652026</v>
      </c>
      <c r="CB33" s="470">
        <v>10.53393752820088</v>
      </c>
      <c r="CC33" s="470">
        <v>10.202902657032816</v>
      </c>
      <c r="CD33" s="470">
        <v>9.8090294939132683</v>
      </c>
      <c r="CE33" s="470">
        <v>9.3893473592979806</v>
      </c>
      <c r="CF33" s="436">
        <v>8.9886321028013771</v>
      </c>
    </row>
    <row r="34" spans="1:84" s="441" customFormat="1" ht="21.75" customHeight="1" x14ac:dyDescent="0.25">
      <c r="A34" s="439"/>
      <c r="B34" s="478" t="s">
        <v>563</v>
      </c>
      <c r="C34" s="479"/>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0"/>
      <c r="AQ34" s="480"/>
      <c r="AR34" s="480"/>
      <c r="AS34" s="480"/>
      <c r="AT34" s="480"/>
      <c r="AU34" s="480"/>
      <c r="AV34" s="480"/>
      <c r="AW34" s="480"/>
      <c r="AX34" s="480"/>
      <c r="AY34" s="480"/>
      <c r="AZ34" s="480"/>
      <c r="BA34" s="480"/>
      <c r="BB34" s="480"/>
      <c r="BC34" s="480"/>
      <c r="BD34" s="480"/>
      <c r="BE34" s="480"/>
      <c r="BF34" s="480"/>
      <c r="BG34" s="480"/>
      <c r="BH34" s="480"/>
      <c r="BI34" s="480"/>
      <c r="BJ34" s="480"/>
      <c r="BK34" s="480"/>
      <c r="BL34" s="480"/>
      <c r="BM34" s="480"/>
      <c r="BN34" s="480"/>
      <c r="BO34" s="480"/>
      <c r="BP34" s="480"/>
      <c r="BQ34" s="480"/>
      <c r="BR34" s="480"/>
      <c r="BS34" s="480"/>
      <c r="BT34" s="480"/>
      <c r="BU34" s="480"/>
      <c r="BV34" s="480"/>
      <c r="BW34" s="480">
        <v>40.169037744968385</v>
      </c>
      <c r="BX34" s="480">
        <v>38.094563424317002</v>
      </c>
      <c r="BY34" s="480">
        <v>38.409247653877507</v>
      </c>
      <c r="BZ34" s="480">
        <v>35.979286601054945</v>
      </c>
      <c r="CA34" s="480">
        <v>33.769292104230153</v>
      </c>
      <c r="CB34" s="480">
        <v>33.500003999999997</v>
      </c>
      <c r="CC34" s="480">
        <v>33.054374537854201</v>
      </c>
      <c r="CD34" s="480">
        <v>32.487939970644796</v>
      </c>
      <c r="CE34" s="480">
        <v>31.890657295815391</v>
      </c>
      <c r="CF34" s="481">
        <v>31.285979473292539</v>
      </c>
    </row>
    <row r="35" spans="1:84" s="441" customFormat="1" ht="27" customHeight="1" thickBot="1" x14ac:dyDescent="0.3">
      <c r="A35" s="439"/>
      <c r="B35" s="482" t="s">
        <v>564</v>
      </c>
      <c r="C35" s="483"/>
      <c r="D35" s="484"/>
      <c r="E35" s="484"/>
      <c r="F35" s="484"/>
      <c r="G35" s="484"/>
      <c r="H35" s="484"/>
      <c r="I35" s="484"/>
      <c r="J35" s="484"/>
      <c r="K35" s="484"/>
      <c r="L35" s="484"/>
      <c r="M35" s="484"/>
      <c r="N35" s="484"/>
      <c r="O35" s="484"/>
      <c r="P35" s="484"/>
      <c r="Q35" s="484"/>
      <c r="R35" s="484"/>
      <c r="S35" s="484"/>
      <c r="T35" s="484"/>
      <c r="U35" s="484"/>
      <c r="V35" s="484"/>
      <c r="W35" s="484"/>
      <c r="X35" s="484"/>
      <c r="Y35" s="484"/>
      <c r="Z35" s="484"/>
      <c r="AA35" s="484"/>
      <c r="AB35" s="484"/>
      <c r="AC35" s="484"/>
      <c r="AD35" s="484"/>
      <c r="AE35" s="484"/>
      <c r="AF35" s="484"/>
      <c r="AG35" s="484"/>
      <c r="AH35" s="484"/>
      <c r="AI35" s="484"/>
      <c r="AJ35" s="484"/>
      <c r="AK35" s="484"/>
      <c r="AL35" s="484"/>
      <c r="AM35" s="484"/>
      <c r="AN35" s="484"/>
      <c r="AO35" s="484"/>
      <c r="AP35" s="484"/>
      <c r="AQ35" s="484"/>
      <c r="AR35" s="484"/>
      <c r="AS35" s="484"/>
      <c r="AT35" s="484"/>
      <c r="AU35" s="484"/>
      <c r="AV35" s="484"/>
      <c r="AW35" s="484"/>
      <c r="AX35" s="484">
        <v>6.7913670035225637</v>
      </c>
      <c r="AY35" s="484">
        <v>7.8612498978192002</v>
      </c>
      <c r="AZ35" s="484">
        <v>10.052282013308737</v>
      </c>
      <c r="BA35" s="484">
        <v>9.1495351258499049</v>
      </c>
      <c r="BB35" s="484">
        <v>15.077032914351125</v>
      </c>
      <c r="BC35" s="484">
        <v>18.942646542937641</v>
      </c>
      <c r="BD35" s="484">
        <v>21.076230432449297</v>
      </c>
      <c r="BE35" s="484">
        <v>25.134494083042618</v>
      </c>
      <c r="BF35" s="484">
        <v>33.640007697757746</v>
      </c>
      <c r="BG35" s="484">
        <v>32.276093348653475</v>
      </c>
      <c r="BH35" s="484">
        <v>33.445596115258724</v>
      </c>
      <c r="BI35" s="484">
        <v>38.943177912017688</v>
      </c>
      <c r="BJ35" s="484">
        <v>39.85174324274746</v>
      </c>
      <c r="BK35" s="484">
        <v>41.150897332603918</v>
      </c>
      <c r="BL35" s="484">
        <v>45.674403810207629</v>
      </c>
      <c r="BM35" s="484">
        <v>50.284013017051727</v>
      </c>
      <c r="BN35" s="484">
        <v>53.575116208964708</v>
      </c>
      <c r="BO35" s="484">
        <v>51.922664924031587</v>
      </c>
      <c r="BP35" s="484">
        <v>56.839962783283781</v>
      </c>
      <c r="BQ35" s="484">
        <v>60.331491164084049</v>
      </c>
      <c r="BR35" s="484">
        <v>58.729253490735253</v>
      </c>
      <c r="BS35" s="484">
        <v>59.95522512474362</v>
      </c>
      <c r="BT35" s="484">
        <v>53.655924519279488</v>
      </c>
      <c r="BU35" s="484">
        <v>51.495133304836124</v>
      </c>
      <c r="BV35" s="484">
        <v>54.978131689464007</v>
      </c>
      <c r="BW35" s="484">
        <v>50.098662013746818</v>
      </c>
      <c r="BX35" s="484">
        <v>38.667412798285206</v>
      </c>
      <c r="BY35" s="484">
        <v>41.837932548723685</v>
      </c>
      <c r="BZ35" s="484">
        <v>38.182059626720601</v>
      </c>
      <c r="CA35" s="484">
        <v>28.199655047274341</v>
      </c>
      <c r="CB35" s="484">
        <v>29.024810583242722</v>
      </c>
      <c r="CC35" s="484">
        <v>28.114000485788093</v>
      </c>
      <c r="CD35" s="484">
        <v>27.064667977534537</v>
      </c>
      <c r="CE35" s="484">
        <v>25.907371123412069</v>
      </c>
      <c r="CF35" s="485">
        <v>24.834430439354954</v>
      </c>
    </row>
    <row r="36" spans="1:84" ht="39.75" customHeight="1" x14ac:dyDescent="0.35">
      <c r="A36" s="487"/>
      <c r="B36" s="488" t="s">
        <v>566</v>
      </c>
      <c r="C36" s="447"/>
      <c r="D36" s="489" t="s">
        <v>861</v>
      </c>
      <c r="E36" s="489" t="s">
        <v>862</v>
      </c>
      <c r="F36" s="489" t="s">
        <v>863</v>
      </c>
      <c r="G36" s="489" t="s">
        <v>864</v>
      </c>
      <c r="H36" s="489" t="s">
        <v>865</v>
      </c>
      <c r="I36" s="489" t="s">
        <v>866</v>
      </c>
      <c r="J36" s="489" t="s">
        <v>867</v>
      </c>
      <c r="K36" s="489" t="s">
        <v>868</v>
      </c>
      <c r="L36" s="489" t="s">
        <v>869</v>
      </c>
      <c r="M36" s="489" t="s">
        <v>870</v>
      </c>
      <c r="N36" s="489" t="s">
        <v>871</v>
      </c>
      <c r="O36" s="489" t="s">
        <v>872</v>
      </c>
      <c r="P36" s="489" t="s">
        <v>873</v>
      </c>
      <c r="Q36" s="489" t="s">
        <v>874</v>
      </c>
      <c r="R36" s="489" t="s">
        <v>875</v>
      </c>
      <c r="S36" s="489" t="s">
        <v>876</v>
      </c>
      <c r="T36" s="489" t="s">
        <v>877</v>
      </c>
      <c r="U36" s="489" t="s">
        <v>878</v>
      </c>
      <c r="V36" s="489" t="s">
        <v>879</v>
      </c>
      <c r="W36" s="489" t="s">
        <v>880</v>
      </c>
      <c r="X36" s="489" t="s">
        <v>881</v>
      </c>
      <c r="Y36" s="489" t="s">
        <v>882</v>
      </c>
      <c r="Z36" s="489" t="s">
        <v>883</v>
      </c>
      <c r="AA36" s="489" t="s">
        <v>884</v>
      </c>
      <c r="AB36" s="489" t="s">
        <v>885</v>
      </c>
      <c r="AC36" s="489" t="s">
        <v>886</v>
      </c>
      <c r="AD36" s="489" t="s">
        <v>887</v>
      </c>
      <c r="AE36" s="489" t="s">
        <v>888</v>
      </c>
      <c r="AF36" s="489" t="s">
        <v>889</v>
      </c>
      <c r="AG36" s="489" t="s">
        <v>890</v>
      </c>
      <c r="AH36" s="489" t="s">
        <v>891</v>
      </c>
      <c r="AI36" s="489" t="s">
        <v>892</v>
      </c>
      <c r="AJ36" s="489" t="s">
        <v>893</v>
      </c>
      <c r="AK36" s="489" t="s">
        <v>894</v>
      </c>
      <c r="AL36" s="489" t="s">
        <v>895</v>
      </c>
      <c r="AM36" s="489" t="s">
        <v>896</v>
      </c>
      <c r="AN36" s="489" t="s">
        <v>897</v>
      </c>
      <c r="AO36" s="489" t="s">
        <v>898</v>
      </c>
      <c r="AP36" s="489" t="s">
        <v>899</v>
      </c>
      <c r="AQ36" s="489" t="s">
        <v>900</v>
      </c>
      <c r="AR36" s="489" t="s">
        <v>901</v>
      </c>
      <c r="AS36" s="489" t="s">
        <v>902</v>
      </c>
      <c r="AT36" s="489" t="s">
        <v>903</v>
      </c>
      <c r="AU36" s="489" t="s">
        <v>904</v>
      </c>
      <c r="AV36" s="489" t="s">
        <v>905</v>
      </c>
      <c r="AW36" s="489" t="s">
        <v>906</v>
      </c>
      <c r="AX36" s="489" t="s">
        <v>907</v>
      </c>
      <c r="AY36" s="489" t="s">
        <v>908</v>
      </c>
      <c r="AZ36" s="489" t="s">
        <v>909</v>
      </c>
      <c r="BA36" s="489" t="s">
        <v>910</v>
      </c>
      <c r="BB36" s="489" t="s">
        <v>911</v>
      </c>
      <c r="BC36" s="489" t="s">
        <v>912</v>
      </c>
      <c r="BD36" s="489" t="s">
        <v>913</v>
      </c>
      <c r="BE36" s="489" t="s">
        <v>914</v>
      </c>
      <c r="BF36" s="489" t="s">
        <v>915</v>
      </c>
      <c r="BG36" s="489" t="s">
        <v>916</v>
      </c>
      <c r="BH36" s="489" t="s">
        <v>917</v>
      </c>
      <c r="BI36" s="489" t="s">
        <v>918</v>
      </c>
      <c r="BJ36" s="489" t="s">
        <v>919</v>
      </c>
      <c r="BK36" s="489" t="s">
        <v>920</v>
      </c>
      <c r="BL36" s="489" t="s">
        <v>921</v>
      </c>
      <c r="BM36" s="489" t="s">
        <v>922</v>
      </c>
      <c r="BN36" s="489" t="s">
        <v>923</v>
      </c>
      <c r="BO36" s="489" t="s">
        <v>924</v>
      </c>
      <c r="BP36" s="489" t="s">
        <v>925</v>
      </c>
      <c r="BQ36" s="489" t="s">
        <v>926</v>
      </c>
      <c r="BR36" s="489" t="s">
        <v>927</v>
      </c>
      <c r="BS36" s="489" t="s">
        <v>928</v>
      </c>
      <c r="BT36" s="489" t="s">
        <v>929</v>
      </c>
      <c r="BU36" s="489" t="s">
        <v>930</v>
      </c>
      <c r="BV36" s="489" t="s">
        <v>931</v>
      </c>
      <c r="BW36" s="489" t="s">
        <v>932</v>
      </c>
      <c r="BX36" s="489" t="s">
        <v>933</v>
      </c>
      <c r="BY36" s="489" t="s">
        <v>934</v>
      </c>
      <c r="BZ36" s="489" t="s">
        <v>935</v>
      </c>
      <c r="CA36" s="489" t="s">
        <v>936</v>
      </c>
      <c r="CB36" s="489" t="s">
        <v>937</v>
      </c>
      <c r="CC36" s="489" t="s">
        <v>938</v>
      </c>
      <c r="CD36" s="489" t="s">
        <v>939</v>
      </c>
      <c r="CE36" s="489" t="s">
        <v>940</v>
      </c>
      <c r="CF36" s="490" t="s">
        <v>941</v>
      </c>
    </row>
    <row r="37" spans="1:84" ht="26.25" customHeight="1" x14ac:dyDescent="0.35">
      <c r="A37" s="491"/>
      <c r="B37" s="106" t="s">
        <v>496</v>
      </c>
      <c r="D37" s="492" t="s">
        <v>567</v>
      </c>
      <c r="E37" s="492" t="s">
        <v>567</v>
      </c>
      <c r="F37" s="492" t="s">
        <v>567</v>
      </c>
      <c r="G37" s="492" t="s">
        <v>567</v>
      </c>
      <c r="H37" s="492" t="s">
        <v>567</v>
      </c>
      <c r="I37" s="492" t="s">
        <v>567</v>
      </c>
      <c r="J37" s="492" t="s">
        <v>567</v>
      </c>
      <c r="K37" s="492" t="s">
        <v>567</v>
      </c>
      <c r="L37" s="492" t="s">
        <v>567</v>
      </c>
      <c r="M37" s="492" t="s">
        <v>567</v>
      </c>
      <c r="N37" s="492" t="s">
        <v>567</v>
      </c>
      <c r="O37" s="492" t="s">
        <v>567</v>
      </c>
      <c r="P37" s="492" t="s">
        <v>567</v>
      </c>
      <c r="Q37" s="492" t="s">
        <v>567</v>
      </c>
      <c r="R37" s="492" t="s">
        <v>567</v>
      </c>
      <c r="S37" s="492" t="s">
        <v>567</v>
      </c>
      <c r="T37" s="492" t="s">
        <v>567</v>
      </c>
      <c r="U37" s="492" t="s">
        <v>567</v>
      </c>
      <c r="V37" s="492" t="s">
        <v>567</v>
      </c>
      <c r="W37" s="492" t="s">
        <v>567</v>
      </c>
      <c r="X37" s="492" t="s">
        <v>567</v>
      </c>
      <c r="Y37" s="492" t="s">
        <v>567</v>
      </c>
      <c r="Z37" s="492" t="s">
        <v>567</v>
      </c>
      <c r="AA37" s="492" t="s">
        <v>567</v>
      </c>
      <c r="AB37" s="492" t="s">
        <v>567</v>
      </c>
      <c r="AC37" s="492" t="s">
        <v>567</v>
      </c>
      <c r="AD37" s="492" t="s">
        <v>567</v>
      </c>
      <c r="AE37" s="492" t="s">
        <v>567</v>
      </c>
      <c r="AF37" s="492" t="s">
        <v>567</v>
      </c>
      <c r="AG37" s="492" t="s">
        <v>567</v>
      </c>
      <c r="AH37" s="492" t="s">
        <v>567</v>
      </c>
      <c r="AI37" s="492" t="s">
        <v>567</v>
      </c>
      <c r="AJ37" s="492" t="s">
        <v>567</v>
      </c>
      <c r="AK37" s="492" t="s">
        <v>567</v>
      </c>
      <c r="AL37" s="492" t="s">
        <v>567</v>
      </c>
      <c r="AM37" s="492" t="s">
        <v>567</v>
      </c>
      <c r="AN37" s="492" t="s">
        <v>567</v>
      </c>
      <c r="AO37" s="492" t="s">
        <v>567</v>
      </c>
      <c r="AP37" s="492" t="s">
        <v>567</v>
      </c>
      <c r="AQ37" s="492" t="s">
        <v>567</v>
      </c>
      <c r="AR37" s="492" t="s">
        <v>567</v>
      </c>
      <c r="AS37" s="492" t="s">
        <v>567</v>
      </c>
      <c r="AT37" s="492" t="s">
        <v>567</v>
      </c>
      <c r="AU37" s="492" t="s">
        <v>567</v>
      </c>
      <c r="AV37" s="492" t="s">
        <v>567</v>
      </c>
      <c r="AW37" s="492" t="s">
        <v>567</v>
      </c>
      <c r="AX37" s="492" t="s">
        <v>567</v>
      </c>
      <c r="AY37" s="492" t="s">
        <v>567</v>
      </c>
      <c r="AZ37" s="492" t="s">
        <v>567</v>
      </c>
      <c r="BA37" s="492" t="s">
        <v>567</v>
      </c>
      <c r="BB37" s="492" t="s">
        <v>567</v>
      </c>
      <c r="BC37" s="492" t="s">
        <v>567</v>
      </c>
      <c r="BD37" s="492" t="s">
        <v>567</v>
      </c>
      <c r="BE37" s="492" t="s">
        <v>567</v>
      </c>
      <c r="BF37" s="492" t="s">
        <v>567</v>
      </c>
      <c r="BG37" s="493">
        <v>342</v>
      </c>
      <c r="BH37" s="493">
        <v>341</v>
      </c>
      <c r="BI37" s="493">
        <v>339</v>
      </c>
      <c r="BJ37" s="493">
        <v>336</v>
      </c>
      <c r="BK37" s="493">
        <v>332</v>
      </c>
      <c r="BL37" s="493">
        <v>327</v>
      </c>
      <c r="BM37" s="493">
        <v>325</v>
      </c>
      <c r="BN37" s="493">
        <v>327</v>
      </c>
      <c r="BO37" s="493">
        <v>324</v>
      </c>
      <c r="BP37" s="493">
        <v>318</v>
      </c>
      <c r="BQ37" s="493">
        <v>320</v>
      </c>
      <c r="BR37" s="493">
        <v>314</v>
      </c>
      <c r="BS37" s="493">
        <v>308</v>
      </c>
      <c r="BT37" s="493">
        <v>301</v>
      </c>
      <c r="BU37" s="493">
        <v>292</v>
      </c>
      <c r="BV37" s="493">
        <v>284</v>
      </c>
      <c r="BW37" s="493">
        <v>276</v>
      </c>
      <c r="BX37" s="468">
        <v>237</v>
      </c>
      <c r="BY37" s="468">
        <v>228</v>
      </c>
      <c r="BZ37" s="468">
        <v>221</v>
      </c>
      <c r="CA37" s="468">
        <v>212</v>
      </c>
      <c r="CB37" s="468">
        <v>204</v>
      </c>
      <c r="CC37" s="468">
        <v>196</v>
      </c>
      <c r="CD37" s="468">
        <v>188</v>
      </c>
      <c r="CE37" s="468">
        <v>181</v>
      </c>
      <c r="CF37" s="432">
        <v>173</v>
      </c>
    </row>
    <row r="38" spans="1:84" x14ac:dyDescent="0.35">
      <c r="B38" s="491" t="s">
        <v>405</v>
      </c>
      <c r="D38" s="494">
        <v>0</v>
      </c>
      <c r="E38" s="494">
        <v>0</v>
      </c>
      <c r="F38" s="494">
        <v>0</v>
      </c>
      <c r="G38" s="494">
        <v>0</v>
      </c>
      <c r="H38" s="494">
        <v>0</v>
      </c>
      <c r="I38" s="494">
        <v>0</v>
      </c>
      <c r="J38" s="494">
        <v>0</v>
      </c>
      <c r="K38" s="494">
        <v>0</v>
      </c>
      <c r="L38" s="494">
        <v>0</v>
      </c>
      <c r="M38" s="494">
        <v>0</v>
      </c>
      <c r="N38" s="494">
        <v>0</v>
      </c>
      <c r="O38" s="494">
        <v>0</v>
      </c>
      <c r="P38" s="494">
        <v>0</v>
      </c>
      <c r="Q38" s="494">
        <v>0</v>
      </c>
      <c r="R38" s="494">
        <v>0</v>
      </c>
      <c r="S38" s="494">
        <v>0</v>
      </c>
      <c r="T38" s="494">
        <v>0</v>
      </c>
      <c r="U38" s="494">
        <v>0</v>
      </c>
      <c r="V38" s="494">
        <v>0</v>
      </c>
      <c r="W38" s="494">
        <v>0</v>
      </c>
      <c r="X38" s="494">
        <v>0</v>
      </c>
      <c r="Y38" s="494">
        <v>0</v>
      </c>
      <c r="Z38" s="494">
        <v>0</v>
      </c>
      <c r="AA38" s="494">
        <v>0</v>
      </c>
      <c r="AB38" s="494">
        <v>0</v>
      </c>
      <c r="AC38" s="494">
        <v>0</v>
      </c>
      <c r="AD38" s="494">
        <v>0</v>
      </c>
      <c r="AE38" s="494">
        <v>0</v>
      </c>
      <c r="AF38" s="494">
        <v>0</v>
      </c>
      <c r="AG38" s="494">
        <v>0</v>
      </c>
      <c r="AH38" s="494">
        <v>0</v>
      </c>
      <c r="AI38" s="494">
        <v>0</v>
      </c>
      <c r="AJ38" s="494">
        <v>0</v>
      </c>
      <c r="AK38" s="494">
        <v>0</v>
      </c>
      <c r="AL38" s="494">
        <v>0</v>
      </c>
      <c r="AM38" s="494">
        <v>0</v>
      </c>
      <c r="AN38" s="494">
        <v>0</v>
      </c>
      <c r="AO38" s="494">
        <v>0</v>
      </c>
      <c r="AP38" s="494">
        <v>0</v>
      </c>
      <c r="AQ38" s="494">
        <v>0</v>
      </c>
      <c r="AR38" s="494">
        <v>0</v>
      </c>
      <c r="AS38" s="494">
        <v>0</v>
      </c>
      <c r="AT38" s="494">
        <v>0</v>
      </c>
      <c r="AU38" s="494">
        <v>0</v>
      </c>
      <c r="AV38" s="494">
        <v>0</v>
      </c>
      <c r="AW38" s="494">
        <v>0</v>
      </c>
      <c r="AX38" s="494">
        <v>0</v>
      </c>
      <c r="AY38" s="494">
        <v>0</v>
      </c>
      <c r="AZ38" s="494">
        <v>0</v>
      </c>
      <c r="BA38" s="494">
        <v>0</v>
      </c>
      <c r="BB38" s="494">
        <v>0</v>
      </c>
      <c r="BC38" s="494">
        <v>0</v>
      </c>
      <c r="BD38" s="494">
        <v>0</v>
      </c>
      <c r="BE38" s="494">
        <v>0</v>
      </c>
      <c r="BF38" s="494">
        <v>0</v>
      </c>
      <c r="BG38" s="494">
        <v>192</v>
      </c>
      <c r="BH38" s="494">
        <v>187</v>
      </c>
      <c r="BI38" s="494">
        <v>182</v>
      </c>
      <c r="BJ38" s="494">
        <v>176</v>
      </c>
      <c r="BK38" s="494">
        <v>170</v>
      </c>
      <c r="BL38" s="494">
        <v>163</v>
      </c>
      <c r="BM38" s="494">
        <v>156</v>
      </c>
      <c r="BN38" s="494">
        <v>152</v>
      </c>
      <c r="BO38" s="494">
        <v>145</v>
      </c>
      <c r="BP38" s="494">
        <v>137</v>
      </c>
      <c r="BQ38" s="494">
        <v>137</v>
      </c>
      <c r="BR38" s="494">
        <v>131</v>
      </c>
      <c r="BS38" s="494">
        <v>125</v>
      </c>
      <c r="BT38" s="494">
        <v>120</v>
      </c>
      <c r="BU38" s="494">
        <v>114</v>
      </c>
      <c r="BV38" s="494">
        <v>108</v>
      </c>
      <c r="BW38" s="494">
        <v>105</v>
      </c>
      <c r="BX38" s="470">
        <v>89</v>
      </c>
      <c r="BY38" s="470">
        <v>84</v>
      </c>
      <c r="BZ38" s="470">
        <v>79</v>
      </c>
      <c r="CA38" s="470">
        <v>72</v>
      </c>
      <c r="CB38" s="470">
        <v>67</v>
      </c>
      <c r="CC38" s="470">
        <v>62</v>
      </c>
      <c r="CD38" s="470">
        <v>58</v>
      </c>
      <c r="CE38" s="470">
        <v>56</v>
      </c>
      <c r="CF38" s="436">
        <v>53</v>
      </c>
    </row>
    <row r="39" spans="1:84" x14ac:dyDescent="0.35">
      <c r="B39" s="491" t="s">
        <v>406</v>
      </c>
      <c r="D39" s="494">
        <v>0</v>
      </c>
      <c r="E39" s="494">
        <v>0</v>
      </c>
      <c r="F39" s="494">
        <v>0</v>
      </c>
      <c r="G39" s="494">
        <v>0</v>
      </c>
      <c r="H39" s="494">
        <v>0</v>
      </c>
      <c r="I39" s="494">
        <v>0</v>
      </c>
      <c r="J39" s="494">
        <v>0</v>
      </c>
      <c r="K39" s="494">
        <v>0</v>
      </c>
      <c r="L39" s="494">
        <v>0</v>
      </c>
      <c r="M39" s="494">
        <v>0</v>
      </c>
      <c r="N39" s="494">
        <v>0</v>
      </c>
      <c r="O39" s="494">
        <v>0</v>
      </c>
      <c r="P39" s="494">
        <v>0</v>
      </c>
      <c r="Q39" s="494">
        <v>0</v>
      </c>
      <c r="R39" s="494">
        <v>0</v>
      </c>
      <c r="S39" s="494">
        <v>0</v>
      </c>
      <c r="T39" s="494">
        <v>0</v>
      </c>
      <c r="U39" s="494">
        <v>0</v>
      </c>
      <c r="V39" s="494">
        <v>0</v>
      </c>
      <c r="W39" s="494">
        <v>0</v>
      </c>
      <c r="X39" s="494">
        <v>0</v>
      </c>
      <c r="Y39" s="494">
        <v>0</v>
      </c>
      <c r="Z39" s="494">
        <v>0</v>
      </c>
      <c r="AA39" s="494">
        <v>0</v>
      </c>
      <c r="AB39" s="494">
        <v>0</v>
      </c>
      <c r="AC39" s="494">
        <v>0</v>
      </c>
      <c r="AD39" s="494">
        <v>0</v>
      </c>
      <c r="AE39" s="494">
        <v>0</v>
      </c>
      <c r="AF39" s="494">
        <v>0</v>
      </c>
      <c r="AG39" s="494">
        <v>0</v>
      </c>
      <c r="AH39" s="494">
        <v>0</v>
      </c>
      <c r="AI39" s="494">
        <v>0</v>
      </c>
      <c r="AJ39" s="494">
        <v>0</v>
      </c>
      <c r="AK39" s="494">
        <v>0</v>
      </c>
      <c r="AL39" s="494">
        <v>0</v>
      </c>
      <c r="AM39" s="494">
        <v>0</v>
      </c>
      <c r="AN39" s="494">
        <v>0</v>
      </c>
      <c r="AO39" s="494">
        <v>0</v>
      </c>
      <c r="AP39" s="494">
        <v>0</v>
      </c>
      <c r="AQ39" s="494">
        <v>0</v>
      </c>
      <c r="AR39" s="494">
        <v>0</v>
      </c>
      <c r="AS39" s="494">
        <v>0</v>
      </c>
      <c r="AT39" s="494">
        <v>0</v>
      </c>
      <c r="AU39" s="494">
        <v>0</v>
      </c>
      <c r="AV39" s="494">
        <v>0</v>
      </c>
      <c r="AW39" s="494">
        <v>0</v>
      </c>
      <c r="AX39" s="494">
        <v>0</v>
      </c>
      <c r="AY39" s="494">
        <v>0</v>
      </c>
      <c r="AZ39" s="494">
        <v>0</v>
      </c>
      <c r="BA39" s="494">
        <v>0</v>
      </c>
      <c r="BB39" s="494">
        <v>0</v>
      </c>
      <c r="BC39" s="494">
        <v>0</v>
      </c>
      <c r="BD39" s="494">
        <v>0</v>
      </c>
      <c r="BE39" s="494">
        <v>0</v>
      </c>
      <c r="BF39" s="494">
        <v>0</v>
      </c>
      <c r="BG39" s="494">
        <v>150</v>
      </c>
      <c r="BH39" s="494">
        <v>153</v>
      </c>
      <c r="BI39" s="494">
        <v>156</v>
      </c>
      <c r="BJ39" s="494">
        <v>159</v>
      </c>
      <c r="BK39" s="494">
        <v>162</v>
      </c>
      <c r="BL39" s="494">
        <v>164</v>
      </c>
      <c r="BM39" s="494">
        <v>169</v>
      </c>
      <c r="BN39" s="494">
        <v>175</v>
      </c>
      <c r="BO39" s="494">
        <v>179</v>
      </c>
      <c r="BP39" s="494">
        <v>181</v>
      </c>
      <c r="BQ39" s="494">
        <v>183</v>
      </c>
      <c r="BR39" s="494">
        <v>183</v>
      </c>
      <c r="BS39" s="494">
        <v>183</v>
      </c>
      <c r="BT39" s="494">
        <v>181</v>
      </c>
      <c r="BU39" s="494">
        <v>178</v>
      </c>
      <c r="BV39" s="494">
        <v>176</v>
      </c>
      <c r="BW39" s="494">
        <v>171</v>
      </c>
      <c r="BX39" s="470">
        <v>147</v>
      </c>
      <c r="BY39" s="470">
        <v>145</v>
      </c>
      <c r="BZ39" s="470">
        <v>142</v>
      </c>
      <c r="CA39" s="470">
        <v>140</v>
      </c>
      <c r="CB39" s="470">
        <v>137</v>
      </c>
      <c r="CC39" s="470">
        <v>135</v>
      </c>
      <c r="CD39" s="470">
        <v>130</v>
      </c>
      <c r="CE39" s="470">
        <v>124</v>
      </c>
      <c r="CF39" s="436">
        <v>120</v>
      </c>
    </row>
    <row r="40" spans="1:84" s="251" customFormat="1" x14ac:dyDescent="0.35">
      <c r="A40" s="495"/>
      <c r="B40" s="496" t="s">
        <v>495</v>
      </c>
      <c r="C40" s="495"/>
      <c r="D40" s="493">
        <v>0</v>
      </c>
      <c r="E40" s="493">
        <v>0</v>
      </c>
      <c r="F40" s="493">
        <v>0</v>
      </c>
      <c r="G40" s="493">
        <v>0</v>
      </c>
      <c r="H40" s="493">
        <v>0</v>
      </c>
      <c r="I40" s="493">
        <v>0</v>
      </c>
      <c r="J40" s="493">
        <v>0</v>
      </c>
      <c r="K40" s="493">
        <v>0</v>
      </c>
      <c r="L40" s="493">
        <v>0</v>
      </c>
      <c r="M40" s="493">
        <v>0</v>
      </c>
      <c r="N40" s="493">
        <v>0</v>
      </c>
      <c r="O40" s="493">
        <v>0</v>
      </c>
      <c r="P40" s="493">
        <v>0</v>
      </c>
      <c r="Q40" s="493">
        <v>0</v>
      </c>
      <c r="R40" s="493">
        <v>0</v>
      </c>
      <c r="S40" s="493">
        <v>0</v>
      </c>
      <c r="T40" s="493">
        <v>0</v>
      </c>
      <c r="U40" s="493">
        <v>0</v>
      </c>
      <c r="V40" s="493">
        <v>0</v>
      </c>
      <c r="W40" s="493">
        <v>0</v>
      </c>
      <c r="X40" s="493">
        <v>0</v>
      </c>
      <c r="Y40" s="493">
        <v>0</v>
      </c>
      <c r="Z40" s="493">
        <v>0</v>
      </c>
      <c r="AA40" s="493">
        <v>0</v>
      </c>
      <c r="AB40" s="493">
        <v>0</v>
      </c>
      <c r="AC40" s="493">
        <v>0</v>
      </c>
      <c r="AD40" s="493">
        <v>0</v>
      </c>
      <c r="AE40" s="493">
        <v>0</v>
      </c>
      <c r="AF40" s="493">
        <v>0</v>
      </c>
      <c r="AG40" s="493">
        <v>0</v>
      </c>
      <c r="AH40" s="493">
        <v>0</v>
      </c>
      <c r="AI40" s="493">
        <v>0</v>
      </c>
      <c r="AJ40" s="493">
        <v>0</v>
      </c>
      <c r="AK40" s="493">
        <v>0</v>
      </c>
      <c r="AL40" s="493">
        <v>0</v>
      </c>
      <c r="AM40" s="493">
        <v>0</v>
      </c>
      <c r="AN40" s="493">
        <v>0</v>
      </c>
      <c r="AO40" s="493">
        <v>0</v>
      </c>
      <c r="AP40" s="493">
        <v>0</v>
      </c>
      <c r="AQ40" s="493">
        <v>0</v>
      </c>
      <c r="AR40" s="493">
        <v>0</v>
      </c>
      <c r="AS40" s="493">
        <v>0</v>
      </c>
      <c r="AT40" s="493">
        <v>0</v>
      </c>
      <c r="AU40" s="493">
        <v>25</v>
      </c>
      <c r="AV40" s="493">
        <v>24</v>
      </c>
      <c r="AW40" s="493">
        <v>22</v>
      </c>
      <c r="AX40" s="493">
        <v>21</v>
      </c>
      <c r="AY40" s="493">
        <v>19</v>
      </c>
      <c r="AZ40" s="493">
        <v>17</v>
      </c>
      <c r="BA40" s="493">
        <v>16</v>
      </c>
      <c r="BB40" s="493">
        <v>16</v>
      </c>
      <c r="BC40" s="493">
        <v>16</v>
      </c>
      <c r="BD40" s="493">
        <v>15</v>
      </c>
      <c r="BE40" s="493">
        <v>13</v>
      </c>
      <c r="BF40" s="493">
        <v>12</v>
      </c>
      <c r="BG40" s="493">
        <v>11</v>
      </c>
      <c r="BH40" s="493">
        <v>11</v>
      </c>
      <c r="BI40" s="493">
        <v>10</v>
      </c>
      <c r="BJ40" s="493">
        <v>9</v>
      </c>
      <c r="BK40" s="493">
        <v>9</v>
      </c>
      <c r="BL40" s="493">
        <v>8</v>
      </c>
      <c r="BM40" s="493">
        <v>8</v>
      </c>
      <c r="BN40" s="493">
        <v>7</v>
      </c>
      <c r="BO40" s="493">
        <v>7</v>
      </c>
      <c r="BP40" s="493">
        <v>6</v>
      </c>
      <c r="BQ40" s="493">
        <v>6</v>
      </c>
      <c r="BR40" s="493">
        <v>5</v>
      </c>
      <c r="BS40" s="493">
        <v>5</v>
      </c>
      <c r="BT40" s="493">
        <v>4</v>
      </c>
      <c r="BU40" s="493">
        <v>4</v>
      </c>
      <c r="BV40" s="493">
        <v>4</v>
      </c>
      <c r="BW40" s="493">
        <v>3</v>
      </c>
      <c r="BX40" s="468">
        <v>3</v>
      </c>
      <c r="BY40" s="468">
        <v>2</v>
      </c>
      <c r="BZ40" s="468">
        <v>2</v>
      </c>
      <c r="CA40" s="468">
        <v>2</v>
      </c>
      <c r="CB40" s="468">
        <v>2</v>
      </c>
      <c r="CC40" s="468">
        <v>2</v>
      </c>
      <c r="CD40" s="468">
        <v>1</v>
      </c>
      <c r="CE40" s="468">
        <v>1</v>
      </c>
      <c r="CF40" s="432">
        <v>1</v>
      </c>
    </row>
    <row r="41" spans="1:84" ht="16.5" customHeight="1" thickBot="1" x14ac:dyDescent="0.4">
      <c r="A41" s="497"/>
      <c r="B41" s="271"/>
      <c r="C41" s="498"/>
      <c r="D41" s="499"/>
      <c r="E41" s="499"/>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499"/>
      <c r="AO41" s="499"/>
      <c r="AP41" s="499"/>
      <c r="AQ41" s="499"/>
      <c r="AR41" s="499"/>
      <c r="AS41" s="499"/>
      <c r="AT41" s="499"/>
      <c r="AU41" s="499"/>
      <c r="AV41" s="499"/>
      <c r="AW41" s="499"/>
      <c r="AX41" s="499"/>
      <c r="AY41" s="499"/>
      <c r="AZ41" s="499"/>
      <c r="BA41" s="499"/>
      <c r="BB41" s="499"/>
      <c r="BC41" s="499"/>
      <c r="BD41" s="499"/>
      <c r="BE41" s="499"/>
      <c r="BF41" s="499"/>
      <c r="BG41" s="499"/>
      <c r="BH41" s="499"/>
      <c r="BI41" s="499"/>
      <c r="BJ41" s="499"/>
      <c r="BK41" s="499"/>
      <c r="BL41" s="499"/>
      <c r="BM41" s="499"/>
      <c r="BN41" s="499"/>
      <c r="BO41" s="499"/>
      <c r="BP41" s="499"/>
      <c r="BQ41" s="499"/>
      <c r="BR41" s="499"/>
      <c r="BS41" s="499"/>
      <c r="BT41" s="499"/>
      <c r="BU41" s="499"/>
      <c r="BV41" s="499"/>
      <c r="BW41" s="499"/>
      <c r="BX41" s="499"/>
      <c r="BY41" s="499"/>
      <c r="BZ41" s="499"/>
      <c r="CA41" s="499"/>
      <c r="CB41" s="499"/>
      <c r="CC41" s="499"/>
      <c r="CD41" s="499"/>
      <c r="CE41" s="499"/>
      <c r="CF41" s="500"/>
    </row>
  </sheetData>
  <hyperlinks>
    <hyperlink ref="B1" location="Notes!A1" display="Information relating to this table can be found in the 'Notes' tab" xr:uid="{DAB44DCD-A831-4648-8FF7-D34DF9C4D508}"/>
    <hyperlink ref="A1" location="Contents!A1" display="Contents page" xr:uid="{A68C435A-9670-4EA2-B0C7-8F8051649ECB}"/>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BAB5E-B544-4554-99F1-4727E85A4592}">
  <dimension ref="A1:B153"/>
  <sheetViews>
    <sheetView showGridLines="0" zoomScale="85" zoomScaleNormal="85" workbookViewId="0"/>
  </sheetViews>
  <sheetFormatPr defaultColWidth="8.7265625" defaultRowHeight="15.5" x14ac:dyDescent="0.35"/>
  <cols>
    <col min="1" max="1" width="17.54296875" style="16" bestFit="1" customWidth="1"/>
    <col min="2" max="2" width="161.54296875" style="16" customWidth="1"/>
    <col min="3" max="16384" width="8.7265625" style="16"/>
  </cols>
  <sheetData>
    <row r="1" spans="1:2" ht="16" thickBot="1" x14ac:dyDescent="0.4">
      <c r="A1" s="15" t="s">
        <v>45</v>
      </c>
    </row>
    <row r="2" spans="1:2" x14ac:dyDescent="0.35">
      <c r="A2" s="17" t="s">
        <v>46</v>
      </c>
      <c r="B2" s="18" t="s">
        <v>4</v>
      </c>
    </row>
    <row r="3" spans="1:2" x14ac:dyDescent="0.35">
      <c r="A3" s="19">
        <v>2024</v>
      </c>
      <c r="B3" s="20"/>
    </row>
    <row r="4" spans="1:2" x14ac:dyDescent="0.35">
      <c r="A4" s="21"/>
      <c r="B4" s="22" t="s">
        <v>47</v>
      </c>
    </row>
    <row r="5" spans="1:2" ht="46.5" x14ac:dyDescent="0.35">
      <c r="A5" s="714" t="s">
        <v>48</v>
      </c>
      <c r="B5" s="24" t="s">
        <v>49</v>
      </c>
    </row>
    <row r="6" spans="1:2" x14ac:dyDescent="0.35">
      <c r="A6" s="714"/>
      <c r="B6" s="25"/>
    </row>
    <row r="7" spans="1:2" ht="31" x14ac:dyDescent="0.35">
      <c r="A7" s="714"/>
      <c r="B7" s="24" t="s">
        <v>50</v>
      </c>
    </row>
    <row r="8" spans="1:2" ht="31" x14ac:dyDescent="0.35">
      <c r="A8" s="714"/>
      <c r="B8" s="25" t="s">
        <v>51</v>
      </c>
    </row>
    <row r="9" spans="1:2" x14ac:dyDescent="0.35">
      <c r="A9" s="714"/>
      <c r="B9" s="25"/>
    </row>
    <row r="10" spans="1:2" x14ac:dyDescent="0.35">
      <c r="A10" s="714"/>
      <c r="B10" s="25" t="s">
        <v>52</v>
      </c>
    </row>
    <row r="11" spans="1:2" x14ac:dyDescent="0.35">
      <c r="A11" s="23"/>
      <c r="B11" s="22" t="s">
        <v>53</v>
      </c>
    </row>
    <row r="12" spans="1:2" x14ac:dyDescent="0.35">
      <c r="A12" s="714" t="s">
        <v>54</v>
      </c>
      <c r="B12" s="22" t="s">
        <v>55</v>
      </c>
    </row>
    <row r="13" spans="1:2" ht="108.5" x14ac:dyDescent="0.35">
      <c r="A13" s="714"/>
      <c r="B13" s="25" t="s">
        <v>56</v>
      </c>
    </row>
    <row r="14" spans="1:2" x14ac:dyDescent="0.35">
      <c r="A14" s="714" t="s">
        <v>57</v>
      </c>
      <c r="B14" s="22" t="s">
        <v>58</v>
      </c>
    </row>
    <row r="15" spans="1:2" ht="62" x14ac:dyDescent="0.35">
      <c r="A15" s="714"/>
      <c r="B15" s="25" t="s">
        <v>59</v>
      </c>
    </row>
    <row r="16" spans="1:2" x14ac:dyDescent="0.35">
      <c r="A16" s="714" t="s">
        <v>60</v>
      </c>
      <c r="B16" s="22" t="s">
        <v>61</v>
      </c>
    </row>
    <row r="17" spans="1:2" ht="31" x14ac:dyDescent="0.35">
      <c r="A17" s="714"/>
      <c r="B17" s="25" t="s">
        <v>62</v>
      </c>
    </row>
    <row r="18" spans="1:2" x14ac:dyDescent="0.35">
      <c r="A18" s="714"/>
      <c r="B18" s="25"/>
    </row>
    <row r="19" spans="1:2" ht="31" x14ac:dyDescent="0.35">
      <c r="A19" s="714"/>
      <c r="B19" s="25" t="s">
        <v>63</v>
      </c>
    </row>
    <row r="20" spans="1:2" x14ac:dyDescent="0.35">
      <c r="A20" s="714"/>
      <c r="B20" s="25"/>
    </row>
    <row r="21" spans="1:2" ht="31" x14ac:dyDescent="0.35">
      <c r="A21" s="714"/>
      <c r="B21" s="25" t="s">
        <v>64</v>
      </c>
    </row>
    <row r="22" spans="1:2" x14ac:dyDescent="0.35">
      <c r="A22" s="714"/>
      <c r="B22" s="25"/>
    </row>
    <row r="23" spans="1:2" ht="46.5" x14ac:dyDescent="0.35">
      <c r="A23" s="714"/>
      <c r="B23" s="25" t="s">
        <v>65</v>
      </c>
    </row>
    <row r="24" spans="1:2" x14ac:dyDescent="0.35">
      <c r="A24" s="714"/>
      <c r="B24" s="25"/>
    </row>
    <row r="25" spans="1:2" x14ac:dyDescent="0.35">
      <c r="A25" s="714"/>
      <c r="B25" s="25" t="s">
        <v>66</v>
      </c>
    </row>
    <row r="26" spans="1:2" x14ac:dyDescent="0.35">
      <c r="A26" s="714"/>
      <c r="B26" s="25"/>
    </row>
    <row r="27" spans="1:2" x14ac:dyDescent="0.35">
      <c r="A27" s="714"/>
      <c r="B27" s="25" t="s">
        <v>67</v>
      </c>
    </row>
    <row r="28" spans="1:2" x14ac:dyDescent="0.35">
      <c r="A28" s="714" t="s">
        <v>68</v>
      </c>
      <c r="B28" s="22" t="s">
        <v>69</v>
      </c>
    </row>
    <row r="29" spans="1:2" ht="62" x14ac:dyDescent="0.35">
      <c r="A29" s="714"/>
      <c r="B29" s="25" t="s">
        <v>70</v>
      </c>
    </row>
    <row r="30" spans="1:2" x14ac:dyDescent="0.35">
      <c r="A30" s="714" t="s">
        <v>71</v>
      </c>
      <c r="B30" s="22" t="s">
        <v>72</v>
      </c>
    </row>
    <row r="31" spans="1:2" ht="31" x14ac:dyDescent="0.35">
      <c r="A31" s="714"/>
      <c r="B31" s="25" t="s">
        <v>73</v>
      </c>
    </row>
    <row r="32" spans="1:2" x14ac:dyDescent="0.35">
      <c r="A32" s="714"/>
      <c r="B32" s="24" t="s">
        <v>74</v>
      </c>
    </row>
    <row r="33" spans="1:2" x14ac:dyDescent="0.35">
      <c r="A33" s="714"/>
      <c r="B33" s="25"/>
    </row>
    <row r="34" spans="1:2" x14ac:dyDescent="0.35">
      <c r="A34" s="714"/>
      <c r="B34" s="25" t="s">
        <v>75</v>
      </c>
    </row>
    <row r="35" spans="1:2" x14ac:dyDescent="0.35">
      <c r="A35" s="714" t="s">
        <v>76</v>
      </c>
      <c r="B35" s="22" t="s">
        <v>77</v>
      </c>
    </row>
    <row r="36" spans="1:2" ht="31" x14ac:dyDescent="0.35">
      <c r="A36" s="714"/>
      <c r="B36" s="25" t="s">
        <v>78</v>
      </c>
    </row>
    <row r="37" spans="1:2" x14ac:dyDescent="0.35">
      <c r="A37" s="714" t="s">
        <v>79</v>
      </c>
      <c r="B37" s="22" t="s">
        <v>80</v>
      </c>
    </row>
    <row r="38" spans="1:2" ht="31" x14ac:dyDescent="0.35">
      <c r="A38" s="714"/>
      <c r="B38" s="25" t="s">
        <v>81</v>
      </c>
    </row>
    <row r="39" spans="1:2" x14ac:dyDescent="0.35">
      <c r="A39" s="714"/>
      <c r="B39" s="25"/>
    </row>
    <row r="40" spans="1:2" ht="34" x14ac:dyDescent="0.35">
      <c r="A40" s="714"/>
      <c r="B40" s="25" t="s">
        <v>82</v>
      </c>
    </row>
    <row r="41" spans="1:2" x14ac:dyDescent="0.35">
      <c r="A41" s="714" t="s">
        <v>83</v>
      </c>
      <c r="B41" s="22" t="s">
        <v>84</v>
      </c>
    </row>
    <row r="42" spans="1:2" ht="31" x14ac:dyDescent="0.35">
      <c r="A42" s="714"/>
      <c r="B42" s="25" t="s">
        <v>85</v>
      </c>
    </row>
    <row r="43" spans="1:2" x14ac:dyDescent="0.35">
      <c r="A43" s="714"/>
      <c r="B43" s="25"/>
    </row>
    <row r="44" spans="1:2" ht="31" x14ac:dyDescent="0.35">
      <c r="A44" s="714"/>
      <c r="B44" s="25" t="s">
        <v>86</v>
      </c>
    </row>
    <row r="45" spans="1:2" x14ac:dyDescent="0.35">
      <c r="A45" s="714"/>
      <c r="B45" s="25"/>
    </row>
    <row r="46" spans="1:2" ht="31" x14ac:dyDescent="0.35">
      <c r="A46" s="714"/>
      <c r="B46" s="26" t="s">
        <v>87</v>
      </c>
    </row>
    <row r="47" spans="1:2" x14ac:dyDescent="0.35">
      <c r="A47" s="714" t="s">
        <v>88</v>
      </c>
      <c r="B47" s="22" t="s">
        <v>89</v>
      </c>
    </row>
    <row r="48" spans="1:2" ht="31" x14ac:dyDescent="0.35">
      <c r="A48" s="714"/>
      <c r="B48" s="25" t="s">
        <v>90</v>
      </c>
    </row>
    <row r="49" spans="1:2" x14ac:dyDescent="0.35">
      <c r="A49" s="23"/>
      <c r="B49" s="22" t="s">
        <v>91</v>
      </c>
    </row>
    <row r="50" spans="1:2" x14ac:dyDescent="0.35">
      <c r="A50" s="714" t="s">
        <v>92</v>
      </c>
      <c r="B50" s="22" t="s">
        <v>93</v>
      </c>
    </row>
    <row r="51" spans="1:2" ht="31" x14ac:dyDescent="0.35">
      <c r="A51" s="714"/>
      <c r="B51" s="25" t="s">
        <v>94</v>
      </c>
    </row>
    <row r="52" spans="1:2" ht="62" x14ac:dyDescent="0.35">
      <c r="A52" s="714"/>
      <c r="B52" s="25" t="s">
        <v>95</v>
      </c>
    </row>
    <row r="53" spans="1:2" x14ac:dyDescent="0.35">
      <c r="A53" s="714"/>
      <c r="B53" s="22" t="s">
        <v>96</v>
      </c>
    </row>
    <row r="54" spans="1:2" ht="46.5" x14ac:dyDescent="0.35">
      <c r="A54" s="714"/>
      <c r="B54" s="25" t="s">
        <v>97</v>
      </c>
    </row>
    <row r="55" spans="1:2" x14ac:dyDescent="0.35">
      <c r="A55" s="714"/>
      <c r="B55" s="25"/>
    </row>
    <row r="56" spans="1:2" ht="31" x14ac:dyDescent="0.35">
      <c r="A56" s="714"/>
      <c r="B56" s="25" t="s">
        <v>98</v>
      </c>
    </row>
    <row r="57" spans="1:2" x14ac:dyDescent="0.35">
      <c r="A57" s="714"/>
      <c r="B57" s="25" t="s">
        <v>99</v>
      </c>
    </row>
    <row r="58" spans="1:2" x14ac:dyDescent="0.35">
      <c r="A58" s="714"/>
      <c r="B58" s="25" t="s">
        <v>100</v>
      </c>
    </row>
    <row r="59" spans="1:2" x14ac:dyDescent="0.35">
      <c r="A59" s="714"/>
      <c r="B59" s="25" t="s">
        <v>101</v>
      </c>
    </row>
    <row r="60" spans="1:2" x14ac:dyDescent="0.35">
      <c r="A60" s="714"/>
      <c r="B60" s="25" t="s">
        <v>102</v>
      </c>
    </row>
    <row r="61" spans="1:2" x14ac:dyDescent="0.35">
      <c r="A61" s="714"/>
      <c r="B61" s="25" t="s">
        <v>103</v>
      </c>
    </row>
    <row r="62" spans="1:2" x14ac:dyDescent="0.35">
      <c r="A62" s="714"/>
      <c r="B62" s="25" t="s">
        <v>104</v>
      </c>
    </row>
    <row r="63" spans="1:2" x14ac:dyDescent="0.35">
      <c r="A63" s="714"/>
      <c r="B63" s="25" t="s">
        <v>105</v>
      </c>
    </row>
    <row r="64" spans="1:2" x14ac:dyDescent="0.35">
      <c r="A64" s="714"/>
      <c r="B64" s="25" t="s">
        <v>106</v>
      </c>
    </row>
    <row r="65" spans="1:2" x14ac:dyDescent="0.35">
      <c r="A65" s="714"/>
      <c r="B65" s="25"/>
    </row>
    <row r="66" spans="1:2" ht="46.5" x14ac:dyDescent="0.35">
      <c r="A66" s="714"/>
      <c r="B66" s="25" t="s">
        <v>107</v>
      </c>
    </row>
    <row r="67" spans="1:2" x14ac:dyDescent="0.35">
      <c r="A67" s="714"/>
      <c r="B67" s="25"/>
    </row>
    <row r="68" spans="1:2" ht="31" x14ac:dyDescent="0.35">
      <c r="A68" s="714"/>
      <c r="B68" s="25" t="s">
        <v>108</v>
      </c>
    </row>
    <row r="69" spans="1:2" x14ac:dyDescent="0.35">
      <c r="A69" s="714"/>
      <c r="B69" s="25"/>
    </row>
    <row r="70" spans="1:2" ht="62" x14ac:dyDescent="0.35">
      <c r="A70" s="714"/>
      <c r="B70" s="25" t="s">
        <v>109</v>
      </c>
    </row>
    <row r="71" spans="1:2" x14ac:dyDescent="0.35">
      <c r="A71" s="714"/>
      <c r="B71" s="25"/>
    </row>
    <row r="72" spans="1:2" x14ac:dyDescent="0.35">
      <c r="A72" s="714" t="s">
        <v>110</v>
      </c>
      <c r="B72" s="22" t="s">
        <v>111</v>
      </c>
    </row>
    <row r="73" spans="1:2" ht="31" x14ac:dyDescent="0.35">
      <c r="A73" s="714"/>
      <c r="B73" s="25" t="s">
        <v>112</v>
      </c>
    </row>
    <row r="74" spans="1:2" x14ac:dyDescent="0.35">
      <c r="A74" s="714" t="s">
        <v>113</v>
      </c>
      <c r="B74" s="22" t="s">
        <v>114</v>
      </c>
    </row>
    <row r="75" spans="1:2" x14ac:dyDescent="0.35">
      <c r="A75" s="714"/>
      <c r="B75" s="25" t="s">
        <v>115</v>
      </c>
    </row>
    <row r="76" spans="1:2" x14ac:dyDescent="0.35">
      <c r="A76" s="714" t="s">
        <v>116</v>
      </c>
      <c r="B76" s="22" t="s">
        <v>117</v>
      </c>
    </row>
    <row r="77" spans="1:2" ht="62" x14ac:dyDescent="0.35">
      <c r="A77" s="714"/>
      <c r="B77" s="25" t="s">
        <v>118</v>
      </c>
    </row>
    <row r="78" spans="1:2" x14ac:dyDescent="0.35">
      <c r="A78" s="714" t="s">
        <v>119</v>
      </c>
      <c r="B78" s="22" t="s">
        <v>120</v>
      </c>
    </row>
    <row r="79" spans="1:2" ht="31" x14ac:dyDescent="0.35">
      <c r="A79" s="714"/>
      <c r="B79" s="25" t="s">
        <v>121</v>
      </c>
    </row>
    <row r="80" spans="1:2" x14ac:dyDescent="0.35">
      <c r="A80" s="714"/>
      <c r="B80" s="25" t="s">
        <v>122</v>
      </c>
    </row>
    <row r="81" spans="1:2" x14ac:dyDescent="0.35">
      <c r="A81" s="714"/>
      <c r="B81" s="25" t="s">
        <v>123</v>
      </c>
    </row>
    <row r="82" spans="1:2" x14ac:dyDescent="0.35">
      <c r="A82" s="714"/>
      <c r="B82" s="25" t="s">
        <v>124</v>
      </c>
    </row>
    <row r="83" spans="1:2" x14ac:dyDescent="0.35">
      <c r="A83" s="714"/>
      <c r="B83" s="25" t="s">
        <v>125</v>
      </c>
    </row>
    <row r="84" spans="1:2" x14ac:dyDescent="0.35">
      <c r="A84" s="714"/>
      <c r="B84" s="25" t="s">
        <v>126</v>
      </c>
    </row>
    <row r="85" spans="1:2" x14ac:dyDescent="0.35">
      <c r="A85" s="714"/>
      <c r="B85" s="25" t="s">
        <v>127</v>
      </c>
    </row>
    <row r="86" spans="1:2" x14ac:dyDescent="0.35">
      <c r="A86" s="714"/>
      <c r="B86" s="25" t="s">
        <v>128</v>
      </c>
    </row>
    <row r="87" spans="1:2" x14ac:dyDescent="0.35">
      <c r="A87" s="714"/>
      <c r="B87" s="25" t="s">
        <v>129</v>
      </c>
    </row>
    <row r="88" spans="1:2" x14ac:dyDescent="0.35">
      <c r="A88" s="714"/>
      <c r="B88" s="25" t="s">
        <v>130</v>
      </c>
    </row>
    <row r="89" spans="1:2" x14ac:dyDescent="0.35">
      <c r="A89" s="714"/>
      <c r="B89" s="25" t="s">
        <v>131</v>
      </c>
    </row>
    <row r="90" spans="1:2" x14ac:dyDescent="0.35">
      <c r="A90" s="714"/>
      <c r="B90" s="25" t="s">
        <v>132</v>
      </c>
    </row>
    <row r="91" spans="1:2" x14ac:dyDescent="0.35">
      <c r="A91" s="714" t="s">
        <v>133</v>
      </c>
      <c r="B91" s="22" t="s">
        <v>134</v>
      </c>
    </row>
    <row r="92" spans="1:2" ht="93" x14ac:dyDescent="0.35">
      <c r="A92" s="714"/>
      <c r="B92" s="25" t="s">
        <v>135</v>
      </c>
    </row>
    <row r="93" spans="1:2" x14ac:dyDescent="0.35">
      <c r="A93" s="714"/>
      <c r="B93" s="25"/>
    </row>
    <row r="94" spans="1:2" ht="46.5" x14ac:dyDescent="0.35">
      <c r="A94" s="714"/>
      <c r="B94" s="25" t="s">
        <v>136</v>
      </c>
    </row>
    <row r="95" spans="1:2" x14ac:dyDescent="0.35">
      <c r="A95" s="714" t="s">
        <v>137</v>
      </c>
      <c r="B95" s="22" t="s">
        <v>138</v>
      </c>
    </row>
    <row r="96" spans="1:2" ht="46.5" x14ac:dyDescent="0.35">
      <c r="A96" s="714"/>
      <c r="B96" s="25" t="s">
        <v>139</v>
      </c>
    </row>
    <row r="97" spans="1:2" x14ac:dyDescent="0.35">
      <c r="A97" s="714" t="s">
        <v>140</v>
      </c>
      <c r="B97" s="22" t="s">
        <v>141</v>
      </c>
    </row>
    <row r="98" spans="1:2" ht="31" x14ac:dyDescent="0.35">
      <c r="A98" s="714"/>
      <c r="B98" s="25" t="s">
        <v>142</v>
      </c>
    </row>
    <row r="99" spans="1:2" x14ac:dyDescent="0.35">
      <c r="A99" s="714"/>
      <c r="B99" s="25"/>
    </row>
    <row r="100" spans="1:2" ht="31" x14ac:dyDescent="0.35">
      <c r="A100" s="714"/>
      <c r="B100" s="25" t="s">
        <v>143</v>
      </c>
    </row>
    <row r="101" spans="1:2" x14ac:dyDescent="0.35">
      <c r="A101" s="714" t="s">
        <v>144</v>
      </c>
      <c r="B101" s="22" t="s">
        <v>145</v>
      </c>
    </row>
    <row r="102" spans="1:2" ht="31" x14ac:dyDescent="0.35">
      <c r="A102" s="714"/>
      <c r="B102" s="25" t="s">
        <v>146</v>
      </c>
    </row>
    <row r="103" spans="1:2" x14ac:dyDescent="0.35">
      <c r="A103" s="714" t="s">
        <v>147</v>
      </c>
      <c r="B103" s="22" t="s">
        <v>148</v>
      </c>
    </row>
    <row r="104" spans="1:2" ht="31" x14ac:dyDescent="0.35">
      <c r="A104" s="714"/>
      <c r="B104" s="25" t="s">
        <v>149</v>
      </c>
    </row>
    <row r="105" spans="1:2" x14ac:dyDescent="0.35">
      <c r="A105" s="714" t="s">
        <v>150</v>
      </c>
      <c r="B105" s="22" t="s">
        <v>28</v>
      </c>
    </row>
    <row r="106" spans="1:2" ht="46.5" x14ac:dyDescent="0.35">
      <c r="A106" s="714"/>
      <c r="B106" s="25" t="s">
        <v>151</v>
      </c>
    </row>
    <row r="107" spans="1:2" x14ac:dyDescent="0.35">
      <c r="A107" s="714" t="s">
        <v>152</v>
      </c>
      <c r="B107" s="22" t="s">
        <v>153</v>
      </c>
    </row>
    <row r="108" spans="1:2" ht="98.5" customHeight="1" x14ac:dyDescent="0.35">
      <c r="A108" s="714"/>
      <c r="B108" s="25" t="s">
        <v>154</v>
      </c>
    </row>
    <row r="109" spans="1:2" x14ac:dyDescent="0.35">
      <c r="A109" s="714"/>
      <c r="B109" s="22" t="s">
        <v>155</v>
      </c>
    </row>
    <row r="110" spans="1:2" ht="77.5" x14ac:dyDescent="0.35">
      <c r="A110" s="714"/>
      <c r="B110" s="25" t="s">
        <v>156</v>
      </c>
    </row>
    <row r="111" spans="1:2" x14ac:dyDescent="0.35">
      <c r="A111" s="714"/>
      <c r="B111" s="22" t="s">
        <v>157</v>
      </c>
    </row>
    <row r="112" spans="1:2" ht="62" x14ac:dyDescent="0.35">
      <c r="A112" s="714"/>
      <c r="B112" s="25" t="s">
        <v>158</v>
      </c>
    </row>
    <row r="113" spans="1:2" x14ac:dyDescent="0.35">
      <c r="A113" s="714" t="s">
        <v>159</v>
      </c>
      <c r="B113" s="22" t="s">
        <v>160</v>
      </c>
    </row>
    <row r="114" spans="1:2" x14ac:dyDescent="0.35">
      <c r="A114" s="714"/>
      <c r="B114" s="22"/>
    </row>
    <row r="115" spans="1:2" ht="46.5" x14ac:dyDescent="0.35">
      <c r="A115" s="714"/>
      <c r="B115" s="25" t="s">
        <v>161</v>
      </c>
    </row>
    <row r="116" spans="1:2" x14ac:dyDescent="0.35">
      <c r="A116" s="714"/>
      <c r="B116" s="25"/>
    </row>
    <row r="117" spans="1:2" x14ac:dyDescent="0.35">
      <c r="A117" s="23"/>
      <c r="B117" s="22" t="s">
        <v>162</v>
      </c>
    </row>
    <row r="118" spans="1:2" x14ac:dyDescent="0.35">
      <c r="A118" s="714" t="s">
        <v>163</v>
      </c>
      <c r="B118" s="22" t="s">
        <v>164</v>
      </c>
    </row>
    <row r="119" spans="1:2" ht="46.5" x14ac:dyDescent="0.35">
      <c r="A119" s="714"/>
      <c r="B119" s="25" t="s">
        <v>165</v>
      </c>
    </row>
    <row r="120" spans="1:2" x14ac:dyDescent="0.35">
      <c r="A120" s="714"/>
      <c r="B120" s="25"/>
    </row>
    <row r="121" spans="1:2" ht="62" x14ac:dyDescent="0.35">
      <c r="A121" s="714"/>
      <c r="B121" s="25" t="s">
        <v>166</v>
      </c>
    </row>
    <row r="122" spans="1:2" x14ac:dyDescent="0.35">
      <c r="A122" s="714" t="s">
        <v>167</v>
      </c>
      <c r="B122" s="22" t="s">
        <v>168</v>
      </c>
    </row>
    <row r="123" spans="1:2" ht="62" x14ac:dyDescent="0.35">
      <c r="A123" s="714"/>
      <c r="B123" s="25" t="s">
        <v>169</v>
      </c>
    </row>
    <row r="124" spans="1:2" x14ac:dyDescent="0.35">
      <c r="A124" s="714"/>
      <c r="B124" s="25"/>
    </row>
    <row r="125" spans="1:2" ht="93" x14ac:dyDescent="0.35">
      <c r="A125" s="714"/>
      <c r="B125" s="25" t="s">
        <v>170</v>
      </c>
    </row>
    <row r="126" spans="1:2" x14ac:dyDescent="0.35">
      <c r="A126" s="714" t="s">
        <v>171</v>
      </c>
      <c r="B126" s="22" t="s">
        <v>172</v>
      </c>
    </row>
    <row r="127" spans="1:2" ht="46.5" x14ac:dyDescent="0.35">
      <c r="A127" s="714"/>
      <c r="B127" s="25" t="s">
        <v>173</v>
      </c>
    </row>
    <row r="128" spans="1:2" x14ac:dyDescent="0.35">
      <c r="A128" s="714" t="s">
        <v>174</v>
      </c>
      <c r="B128" s="22" t="s">
        <v>175</v>
      </c>
    </row>
    <row r="129" spans="1:2" ht="31" x14ac:dyDescent="0.35">
      <c r="A129" s="714"/>
      <c r="B129" s="22" t="s">
        <v>176</v>
      </c>
    </row>
    <row r="130" spans="1:2" x14ac:dyDescent="0.35">
      <c r="A130" s="714" t="s">
        <v>177</v>
      </c>
      <c r="B130" s="22" t="s">
        <v>178</v>
      </c>
    </row>
    <row r="131" spans="1:2" ht="31" x14ac:dyDescent="0.35">
      <c r="A131" s="714"/>
      <c r="B131" s="25" t="s">
        <v>179</v>
      </c>
    </row>
    <row r="132" spans="1:2" x14ac:dyDescent="0.35">
      <c r="A132" s="23"/>
      <c r="B132" s="22" t="s">
        <v>180</v>
      </c>
    </row>
    <row r="133" spans="1:2" x14ac:dyDescent="0.35">
      <c r="A133" s="714" t="s">
        <v>181</v>
      </c>
      <c r="B133" s="22" t="s">
        <v>182</v>
      </c>
    </row>
    <row r="134" spans="1:2" ht="46.5" x14ac:dyDescent="0.35">
      <c r="A134" s="714"/>
      <c r="B134" s="25" t="s">
        <v>183</v>
      </c>
    </row>
    <row r="135" spans="1:2" ht="46.5" x14ac:dyDescent="0.35">
      <c r="A135" s="23"/>
      <c r="B135" s="25" t="s">
        <v>184</v>
      </c>
    </row>
    <row r="136" spans="1:2" ht="31" x14ac:dyDescent="0.35">
      <c r="A136" s="23"/>
      <c r="B136" s="25" t="s">
        <v>185</v>
      </c>
    </row>
    <row r="137" spans="1:2" x14ac:dyDescent="0.35">
      <c r="A137" s="23"/>
      <c r="B137" s="25" t="s">
        <v>186</v>
      </c>
    </row>
    <row r="138" spans="1:2" ht="46.5" x14ac:dyDescent="0.35">
      <c r="A138" s="23"/>
      <c r="B138" s="25" t="s">
        <v>187</v>
      </c>
    </row>
    <row r="139" spans="1:2" x14ac:dyDescent="0.35">
      <c r="A139" s="23"/>
      <c r="B139" s="25" t="s">
        <v>188</v>
      </c>
    </row>
    <row r="140" spans="1:2" ht="31" x14ac:dyDescent="0.35">
      <c r="A140" s="23"/>
      <c r="B140" s="25" t="s">
        <v>189</v>
      </c>
    </row>
    <row r="141" spans="1:2" ht="46.5" x14ac:dyDescent="0.35">
      <c r="A141" s="23"/>
      <c r="B141" s="25" t="s">
        <v>190</v>
      </c>
    </row>
    <row r="142" spans="1:2" ht="62" x14ac:dyDescent="0.35">
      <c r="A142" s="23"/>
      <c r="B142" s="25" t="s">
        <v>191</v>
      </c>
    </row>
    <row r="143" spans="1:2" x14ac:dyDescent="0.35">
      <c r="A143" s="23"/>
      <c r="B143" s="25" t="s">
        <v>192</v>
      </c>
    </row>
    <row r="144" spans="1:2" ht="31" x14ac:dyDescent="0.35">
      <c r="A144" s="23"/>
      <c r="B144" s="25" t="s">
        <v>193</v>
      </c>
    </row>
    <row r="145" spans="1:2" ht="62" x14ac:dyDescent="0.35">
      <c r="A145" s="23"/>
      <c r="B145" s="25" t="s">
        <v>194</v>
      </c>
    </row>
    <row r="146" spans="1:2" ht="62" x14ac:dyDescent="0.35">
      <c r="A146" s="23"/>
      <c r="B146" s="25" t="s">
        <v>195</v>
      </c>
    </row>
    <row r="147" spans="1:2" ht="31" x14ac:dyDescent="0.35">
      <c r="A147" s="23"/>
      <c r="B147" s="25" t="s">
        <v>196</v>
      </c>
    </row>
    <row r="148" spans="1:2" x14ac:dyDescent="0.35">
      <c r="A148" s="714" t="s">
        <v>197</v>
      </c>
      <c r="B148" s="22" t="s">
        <v>198</v>
      </c>
    </row>
    <row r="149" spans="1:2" ht="47" thickBot="1" x14ac:dyDescent="0.4">
      <c r="A149" s="715"/>
      <c r="B149" s="27" t="s">
        <v>199</v>
      </c>
    </row>
    <row r="150" spans="1:2" x14ac:dyDescent="0.35">
      <c r="A150" s="28"/>
    </row>
    <row r="151" spans="1:2" x14ac:dyDescent="0.35">
      <c r="A151" s="28"/>
    </row>
    <row r="152" spans="1:2" x14ac:dyDescent="0.35">
      <c r="A152" s="28"/>
    </row>
    <row r="153" spans="1:2" x14ac:dyDescent="0.35">
      <c r="A153" s="28"/>
    </row>
  </sheetData>
  <mergeCells count="31">
    <mergeCell ref="A148:A149"/>
    <mergeCell ref="A118:A121"/>
    <mergeCell ref="A122:A125"/>
    <mergeCell ref="A126:A127"/>
    <mergeCell ref="A128:A129"/>
    <mergeCell ref="A130:A131"/>
    <mergeCell ref="A133:A134"/>
    <mergeCell ref="A113:A116"/>
    <mergeCell ref="A72:A73"/>
    <mergeCell ref="A74:A75"/>
    <mergeCell ref="A76:A77"/>
    <mergeCell ref="A78:A90"/>
    <mergeCell ref="A91:A94"/>
    <mergeCell ref="A95:A96"/>
    <mergeCell ref="A97:A100"/>
    <mergeCell ref="A101:A102"/>
    <mergeCell ref="A103:A104"/>
    <mergeCell ref="A105:A106"/>
    <mergeCell ref="A107:A112"/>
    <mergeCell ref="A53:A71"/>
    <mergeCell ref="A5:A10"/>
    <mergeCell ref="A12:A13"/>
    <mergeCell ref="A14:A15"/>
    <mergeCell ref="A16:A27"/>
    <mergeCell ref="A28:A29"/>
    <mergeCell ref="A30:A34"/>
    <mergeCell ref="A35:A36"/>
    <mergeCell ref="A37:A40"/>
    <mergeCell ref="A41:A46"/>
    <mergeCell ref="A47:A48"/>
    <mergeCell ref="A50:A52"/>
  </mergeCells>
  <hyperlinks>
    <hyperlink ref="B5" r:id="rId1" display="https://obr.uk/efo/economic-and-fiscal-outlook-march-2024/" xr:uid="{CA3905ED-6DA4-4368-A4F0-65FFE4550A3A}"/>
    <hyperlink ref="B7" r:id="rId2" display="https://obr.uk/download/march-2024-economic-and-fiscal-outlook-detailed-forecast-tables-expenditure/?tmstv=1709906864" xr:uid="{010AA715-1F4A-480E-9ADB-0AA028B30AC5}"/>
    <hyperlink ref="B32" r:id="rId3" xr:uid="{928B5793-63A3-405A-A102-4D83860CF12E}"/>
    <hyperlink ref="B149" r:id="rId4" display="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 xr:uid="{B0DBAC60-2D9D-40D7-88CE-A17CF52B171A}"/>
    <hyperlink ref="A1" location="Contents!A1" display="Contents page" xr:uid="{0B399CF5-DFCD-4005-8DD5-FAF7900354E2}"/>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27183-474F-4E8E-B2A9-AE569DC40EA0}">
  <dimension ref="A1:CF48"/>
  <sheetViews>
    <sheetView zoomScale="70" zoomScaleNormal="70" workbookViewId="0">
      <pane xSplit="2" topLeftCell="BL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463" customWidth="1"/>
    <col min="76" max="76" width="12.54296875" style="424" customWidth="1"/>
    <col min="77" max="84" width="12.54296875" style="427" customWidth="1"/>
    <col min="85" max="16384" width="9" style="424"/>
  </cols>
  <sheetData>
    <row r="1" spans="1:84" s="32" customFormat="1" ht="25.5" customHeight="1" thickBot="1" x14ac:dyDescent="0.3">
      <c r="A1" s="29" t="s">
        <v>45</v>
      </c>
      <c r="B1" s="113" t="s">
        <v>200</v>
      </c>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row>
    <row r="2" spans="1:84" s="427" customFormat="1" ht="15.75" customHeight="1" x14ac:dyDescent="0.35">
      <c r="A2" s="33" t="s">
        <v>584</v>
      </c>
      <c r="B2" s="34" t="s">
        <v>568</v>
      </c>
      <c r="C2" s="42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427" customFormat="1" x14ac:dyDescent="0.35">
      <c r="A3" s="116">
        <v>2024</v>
      </c>
      <c r="B3" s="428" t="s">
        <v>258</v>
      </c>
      <c r="C3" s="429"/>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6.25" customHeight="1" x14ac:dyDescent="0.35">
      <c r="A4" s="93"/>
      <c r="B4" s="106" t="s">
        <v>214</v>
      </c>
      <c r="C4" s="106"/>
      <c r="D4" s="493">
        <v>15.7</v>
      </c>
      <c r="E4" s="493">
        <v>21.3</v>
      </c>
      <c r="F4" s="493">
        <v>21.7</v>
      </c>
      <c r="G4" s="493">
        <v>24</v>
      </c>
      <c r="H4" s="493">
        <v>28</v>
      </c>
      <c r="I4" s="493">
        <v>30.5</v>
      </c>
      <c r="J4" s="493">
        <v>32</v>
      </c>
      <c r="K4" s="493">
        <v>35.700000000000003</v>
      </c>
      <c r="L4" s="493">
        <v>38.200000000000003</v>
      </c>
      <c r="M4" s="493">
        <v>43.8</v>
      </c>
      <c r="N4" s="493">
        <v>57.5</v>
      </c>
      <c r="O4" s="493">
        <v>61.5</v>
      </c>
      <c r="P4" s="493">
        <v>65.5</v>
      </c>
      <c r="Q4" s="493">
        <v>80</v>
      </c>
      <c r="R4" s="493">
        <v>84</v>
      </c>
      <c r="S4" s="493">
        <v>99</v>
      </c>
      <c r="T4" s="493">
        <v>108</v>
      </c>
      <c r="U4" s="493">
        <v>136</v>
      </c>
      <c r="V4" s="493">
        <v>141</v>
      </c>
      <c r="W4" s="493">
        <v>148</v>
      </c>
      <c r="X4" s="493">
        <v>154</v>
      </c>
      <c r="Y4" s="493">
        <v>162</v>
      </c>
      <c r="Z4" s="493">
        <v>168</v>
      </c>
      <c r="AA4" s="493">
        <v>196</v>
      </c>
      <c r="AB4" s="493">
        <v>220</v>
      </c>
      <c r="AC4" s="493">
        <v>245</v>
      </c>
      <c r="AD4" s="493">
        <v>310</v>
      </c>
      <c r="AE4" s="493">
        <v>393</v>
      </c>
      <c r="AF4" s="493">
        <v>434</v>
      </c>
      <c r="AG4" s="493">
        <v>466</v>
      </c>
      <c r="AH4" s="493">
        <f>SUM(AH5:AH6)</f>
        <v>505</v>
      </c>
      <c r="AI4" s="493">
        <f t="shared" ref="AI4:CF4" si="0">SUM(AI5:AI6)</f>
        <v>562.99999999999989</v>
      </c>
      <c r="AJ4" s="493">
        <f t="shared" si="0"/>
        <v>637.99999999999989</v>
      </c>
      <c r="AK4" s="493">
        <f t="shared" si="0"/>
        <v>691</v>
      </c>
      <c r="AL4" s="493">
        <f t="shared" si="0"/>
        <v>725</v>
      </c>
      <c r="AM4" s="493">
        <f t="shared" si="0"/>
        <v>771</v>
      </c>
      <c r="AN4" s="493">
        <f t="shared" si="0"/>
        <v>785</v>
      </c>
      <c r="AO4" s="493">
        <f t="shared" si="0"/>
        <v>800</v>
      </c>
      <c r="AP4" s="493">
        <f t="shared" si="0"/>
        <v>825</v>
      </c>
      <c r="AQ4" s="493">
        <f t="shared" si="0"/>
        <v>839.25</v>
      </c>
      <c r="AR4" s="493">
        <f t="shared" si="0"/>
        <v>850.16399999999999</v>
      </c>
      <c r="AS4" s="493">
        <f t="shared" si="0"/>
        <v>852.303</v>
      </c>
      <c r="AT4" s="493">
        <f t="shared" si="0"/>
        <v>889.38600000000008</v>
      </c>
      <c r="AU4" s="493">
        <f t="shared" si="0"/>
        <v>1010.5989999999999</v>
      </c>
      <c r="AV4" s="493">
        <f t="shared" si="0"/>
        <v>1010</v>
      </c>
      <c r="AW4" s="493">
        <f t="shared" si="0"/>
        <v>1040</v>
      </c>
      <c r="AX4" s="493">
        <f t="shared" si="0"/>
        <v>1022</v>
      </c>
      <c r="AY4" s="493">
        <f t="shared" si="0"/>
        <v>1016.385</v>
      </c>
      <c r="AZ4" s="493">
        <f t="shared" si="0"/>
        <v>981.24099999999999</v>
      </c>
      <c r="BA4" s="493">
        <f t="shared" si="0"/>
        <v>987.07300000000021</v>
      </c>
      <c r="BB4" s="493">
        <f t="shared" si="0"/>
        <v>974.40599999999995</v>
      </c>
      <c r="BC4" s="493">
        <f t="shared" si="0"/>
        <v>1001.69</v>
      </c>
      <c r="BD4" s="493">
        <f t="shared" si="0"/>
        <v>985.85</v>
      </c>
      <c r="BE4" s="493">
        <f t="shared" si="0"/>
        <v>1099.2956646600001</v>
      </c>
      <c r="BF4" s="493">
        <f t="shared" si="0"/>
        <v>1087.4146320899999</v>
      </c>
      <c r="BG4" s="493">
        <f t="shared" si="0"/>
        <v>1006.6780681472775</v>
      </c>
      <c r="BH4" s="493">
        <f t="shared" si="0"/>
        <v>922.80799999999999</v>
      </c>
      <c r="BI4" s="493">
        <f t="shared" si="0"/>
        <v>874.53990900999997</v>
      </c>
      <c r="BJ4" s="493">
        <f t="shared" si="0"/>
        <v>796.54773575000013</v>
      </c>
      <c r="BK4" s="493">
        <f t="shared" si="0"/>
        <v>736.17217767890315</v>
      </c>
      <c r="BL4" s="493">
        <f t="shared" si="0"/>
        <v>674.75018944999999</v>
      </c>
      <c r="BM4" s="493">
        <f t="shared" si="0"/>
        <v>649.6405096899997</v>
      </c>
      <c r="BN4" s="493">
        <f t="shared" si="0"/>
        <v>613.52423453000017</v>
      </c>
      <c r="BO4" s="493">
        <f t="shared" si="0"/>
        <v>593.95801391999976</v>
      </c>
      <c r="BP4" s="493">
        <f t="shared" si="0"/>
        <v>592.53994551999983</v>
      </c>
      <c r="BQ4" s="493">
        <f t="shared" si="0"/>
        <v>582.23100191999993</v>
      </c>
      <c r="BR4" s="493">
        <f t="shared" si="0"/>
        <v>570.66566029000023</v>
      </c>
      <c r="BS4" s="493">
        <f t="shared" si="0"/>
        <v>568.92046535000088</v>
      </c>
      <c r="BT4" s="493">
        <f t="shared" si="0"/>
        <v>557.33749349999994</v>
      </c>
      <c r="BU4" s="493">
        <f>SUM(BU5:BU6)</f>
        <v>502.5517041300003</v>
      </c>
      <c r="BV4" s="493">
        <f t="shared" si="0"/>
        <v>463.2592920300001</v>
      </c>
      <c r="BW4" s="493">
        <f t="shared" si="0"/>
        <v>506.29078628000002</v>
      </c>
      <c r="BX4" s="493">
        <f t="shared" si="0"/>
        <v>497.74254764000011</v>
      </c>
      <c r="BY4" s="493">
        <f t="shared" si="0"/>
        <v>341.52153544000049</v>
      </c>
      <c r="BZ4" s="468">
        <f t="shared" si="0"/>
        <v>398.83164910999977</v>
      </c>
      <c r="CA4" s="468">
        <f t="shared" si="0"/>
        <v>256.52128103093355</v>
      </c>
      <c r="CB4" s="468">
        <f t="shared" si="0"/>
        <v>366.00700208561818</v>
      </c>
      <c r="CC4" s="468">
        <f t="shared" si="0"/>
        <v>346.66042651042278</v>
      </c>
      <c r="CD4" s="468">
        <f t="shared" si="0"/>
        <v>336.4193827190623</v>
      </c>
      <c r="CE4" s="468">
        <f t="shared" si="0"/>
        <v>331.52810761028621</v>
      </c>
      <c r="CF4" s="432">
        <f t="shared" si="0"/>
        <v>325.02456337418863</v>
      </c>
    </row>
    <row r="5" spans="1:84" s="251" customFormat="1" x14ac:dyDescent="0.35">
      <c r="A5" s="496"/>
      <c r="B5" s="59" t="s">
        <v>451</v>
      </c>
      <c r="C5" s="106"/>
      <c r="D5" s="494">
        <f t="shared" ref="D5:BO5" si="1">SUM(D8, D12,D15)</f>
        <v>0</v>
      </c>
      <c r="E5" s="494">
        <f t="shared" si="1"/>
        <v>0</v>
      </c>
      <c r="F5" s="494">
        <f t="shared" si="1"/>
        <v>0</v>
      </c>
      <c r="G5" s="494">
        <f t="shared" si="1"/>
        <v>0</v>
      </c>
      <c r="H5" s="494">
        <f t="shared" si="1"/>
        <v>0</v>
      </c>
      <c r="I5" s="494">
        <f t="shared" si="1"/>
        <v>0</v>
      </c>
      <c r="J5" s="494">
        <f t="shared" si="1"/>
        <v>0</v>
      </c>
      <c r="K5" s="494">
        <f t="shared" si="1"/>
        <v>0</v>
      </c>
      <c r="L5" s="494">
        <f t="shared" si="1"/>
        <v>0</v>
      </c>
      <c r="M5" s="494">
        <f t="shared" si="1"/>
        <v>0</v>
      </c>
      <c r="N5" s="494">
        <f t="shared" si="1"/>
        <v>0</v>
      </c>
      <c r="O5" s="494">
        <f t="shared" si="1"/>
        <v>0</v>
      </c>
      <c r="P5" s="494">
        <f t="shared" si="1"/>
        <v>0</v>
      </c>
      <c r="Q5" s="494">
        <f t="shared" si="1"/>
        <v>0</v>
      </c>
      <c r="R5" s="494">
        <f t="shared" si="1"/>
        <v>0</v>
      </c>
      <c r="S5" s="494">
        <f t="shared" si="1"/>
        <v>0</v>
      </c>
      <c r="T5" s="494">
        <f t="shared" si="1"/>
        <v>0</v>
      </c>
      <c r="U5" s="494">
        <f t="shared" si="1"/>
        <v>0</v>
      </c>
      <c r="V5" s="494">
        <f t="shared" si="1"/>
        <v>0</v>
      </c>
      <c r="W5" s="494">
        <f t="shared" si="1"/>
        <v>0</v>
      </c>
      <c r="X5" s="494">
        <f t="shared" si="1"/>
        <v>0</v>
      </c>
      <c r="Y5" s="494">
        <f t="shared" si="1"/>
        <v>0</v>
      </c>
      <c r="Z5" s="494">
        <f t="shared" si="1"/>
        <v>0</v>
      </c>
      <c r="AA5" s="494">
        <f t="shared" si="1"/>
        <v>0</v>
      </c>
      <c r="AB5" s="494">
        <f t="shared" si="1"/>
        <v>0</v>
      </c>
      <c r="AC5" s="494">
        <f t="shared" si="1"/>
        <v>0</v>
      </c>
      <c r="AD5" s="494">
        <f t="shared" si="1"/>
        <v>0</v>
      </c>
      <c r="AE5" s="494">
        <f t="shared" si="1"/>
        <v>0</v>
      </c>
      <c r="AF5" s="494">
        <f t="shared" si="1"/>
        <v>0</v>
      </c>
      <c r="AG5" s="494">
        <f t="shared" si="1"/>
        <v>0</v>
      </c>
      <c r="AH5" s="494">
        <f t="shared" si="1"/>
        <v>433.19637841651365</v>
      </c>
      <c r="AI5" s="494">
        <f t="shared" si="1"/>
        <v>491.69011230548637</v>
      </c>
      <c r="AJ5" s="494">
        <f t="shared" si="1"/>
        <v>556.78557678919367</v>
      </c>
      <c r="AK5" s="494">
        <f t="shared" si="1"/>
        <v>602.69066695632307</v>
      </c>
      <c r="AL5" s="494">
        <f t="shared" si="1"/>
        <v>638.92866433160452</v>
      </c>
      <c r="AM5" s="494">
        <f t="shared" si="1"/>
        <v>676.46664247621209</v>
      </c>
      <c r="AN5" s="494">
        <f t="shared" si="1"/>
        <v>690.46052004690171</v>
      </c>
      <c r="AO5" s="494">
        <f t="shared" si="1"/>
        <v>700.08555842769397</v>
      </c>
      <c r="AP5" s="494">
        <f t="shared" si="1"/>
        <v>724.45946224287422</v>
      </c>
      <c r="AQ5" s="494">
        <f t="shared" si="1"/>
        <v>734.90769715392037</v>
      </c>
      <c r="AR5" s="494">
        <f t="shared" si="1"/>
        <v>742.36020250581066</v>
      </c>
      <c r="AS5" s="494">
        <f t="shared" si="1"/>
        <v>730.13111097207798</v>
      </c>
      <c r="AT5" s="494">
        <f t="shared" si="1"/>
        <v>775.26191022330795</v>
      </c>
      <c r="AU5" s="494">
        <f t="shared" si="1"/>
        <v>863.60627344005002</v>
      </c>
      <c r="AV5" s="494">
        <f t="shared" si="1"/>
        <v>852.2527553950282</v>
      </c>
      <c r="AW5" s="494">
        <f t="shared" si="1"/>
        <v>873.20359314762982</v>
      </c>
      <c r="AX5" s="494">
        <f t="shared" si="1"/>
        <v>859.06318218085562</v>
      </c>
      <c r="AY5" s="494">
        <f t="shared" si="1"/>
        <v>851.731324624629</v>
      </c>
      <c r="AZ5" s="494">
        <f t="shared" si="1"/>
        <v>829.88126142015744</v>
      </c>
      <c r="BA5" s="494">
        <f t="shared" si="1"/>
        <v>847.58109511712473</v>
      </c>
      <c r="BB5" s="494">
        <f t="shared" si="1"/>
        <v>839.89658660323107</v>
      </c>
      <c r="BC5" s="494">
        <f t="shared" si="1"/>
        <v>872.56183395470418</v>
      </c>
      <c r="BD5" s="494">
        <f t="shared" si="1"/>
        <v>865.87408814187211</v>
      </c>
      <c r="BE5" s="494">
        <f t="shared" si="1"/>
        <v>975.0571849050001</v>
      </c>
      <c r="BF5" s="494">
        <f t="shared" si="1"/>
        <v>958.2172410367499</v>
      </c>
      <c r="BG5" s="494">
        <f t="shared" si="1"/>
        <v>884.55214787227749</v>
      </c>
      <c r="BH5" s="494">
        <f t="shared" si="1"/>
        <v>804.2732521245</v>
      </c>
      <c r="BI5" s="494">
        <f t="shared" si="1"/>
        <v>764.43906345325001</v>
      </c>
      <c r="BJ5" s="494">
        <f t="shared" si="1"/>
        <v>698.14931705625008</v>
      </c>
      <c r="BK5" s="494">
        <f t="shared" si="1"/>
        <v>657.23492130667955</v>
      </c>
      <c r="BL5" s="494">
        <f t="shared" si="1"/>
        <v>609.35377852930276</v>
      </c>
      <c r="BM5" s="494">
        <f t="shared" si="1"/>
        <v>598.15693215526335</v>
      </c>
      <c r="BN5" s="494">
        <f t="shared" si="1"/>
        <v>563.29060795511202</v>
      </c>
      <c r="BO5" s="494">
        <f t="shared" si="1"/>
        <v>556.61229230695847</v>
      </c>
      <c r="BP5" s="494">
        <f t="shared" ref="BP5:CB5" si="2">SUM(BP8, BP12,BP15)</f>
        <v>564.26172678124692</v>
      </c>
      <c r="BQ5" s="494">
        <f t="shared" si="2"/>
        <v>563.72247188354766</v>
      </c>
      <c r="BR5" s="494">
        <f t="shared" si="2"/>
        <v>558.3774162769223</v>
      </c>
      <c r="BS5" s="494">
        <f t="shared" si="2"/>
        <v>562.103048365684</v>
      </c>
      <c r="BT5" s="494">
        <f t="shared" si="2"/>
        <v>552.47871435148681</v>
      </c>
      <c r="BU5" s="494">
        <f t="shared" si="2"/>
        <v>499.30094930620538</v>
      </c>
      <c r="BV5" s="494">
        <f t="shared" si="2"/>
        <v>461.68818435114184</v>
      </c>
      <c r="BW5" s="494">
        <f t="shared" si="2"/>
        <v>505.71510190176383</v>
      </c>
      <c r="BX5" s="494">
        <f t="shared" si="2"/>
        <v>497.74254764000011</v>
      </c>
      <c r="BY5" s="494">
        <f t="shared" si="2"/>
        <v>341.52153544000049</v>
      </c>
      <c r="BZ5" s="470">
        <f t="shared" si="2"/>
        <v>398.83164910999977</v>
      </c>
      <c r="CA5" s="470">
        <f t="shared" si="2"/>
        <v>256.52128103093355</v>
      </c>
      <c r="CB5" s="470">
        <f t="shared" si="2"/>
        <v>366.00700208561818</v>
      </c>
      <c r="CC5" s="470">
        <f>SUM(CC8, CC12,CC15)</f>
        <v>346.66042651042278</v>
      </c>
      <c r="CD5" s="470">
        <f t="shared" ref="CD5:CF5" si="3">SUM(CD8, CD12,CD15)</f>
        <v>336.4193827190623</v>
      </c>
      <c r="CE5" s="470">
        <f t="shared" si="3"/>
        <v>331.52810761028621</v>
      </c>
      <c r="CF5" s="436">
        <f t="shared" si="3"/>
        <v>325.02456337418863</v>
      </c>
    </row>
    <row r="6" spans="1:84" s="427" customFormat="1" x14ac:dyDescent="0.35">
      <c r="A6" s="424"/>
      <c r="B6" s="59" t="s">
        <v>450</v>
      </c>
      <c r="C6" s="203"/>
      <c r="D6" s="494">
        <f t="shared" ref="D6:BO6" si="4">SUM(D13,D16)</f>
        <v>0</v>
      </c>
      <c r="E6" s="494">
        <f t="shared" si="4"/>
        <v>0</v>
      </c>
      <c r="F6" s="494">
        <f t="shared" si="4"/>
        <v>0</v>
      </c>
      <c r="G6" s="494">
        <f t="shared" si="4"/>
        <v>0</v>
      </c>
      <c r="H6" s="494">
        <f t="shared" si="4"/>
        <v>0</v>
      </c>
      <c r="I6" s="494">
        <f t="shared" si="4"/>
        <v>0</v>
      </c>
      <c r="J6" s="494">
        <f t="shared" si="4"/>
        <v>0</v>
      </c>
      <c r="K6" s="494">
        <f t="shared" si="4"/>
        <v>0</v>
      </c>
      <c r="L6" s="494">
        <f t="shared" si="4"/>
        <v>0</v>
      </c>
      <c r="M6" s="494">
        <f t="shared" si="4"/>
        <v>0</v>
      </c>
      <c r="N6" s="494">
        <f t="shared" si="4"/>
        <v>0</v>
      </c>
      <c r="O6" s="494">
        <f t="shared" si="4"/>
        <v>0</v>
      </c>
      <c r="P6" s="494">
        <f t="shared" si="4"/>
        <v>0</v>
      </c>
      <c r="Q6" s="494">
        <f t="shared" si="4"/>
        <v>0</v>
      </c>
      <c r="R6" s="494">
        <f t="shared" si="4"/>
        <v>0</v>
      </c>
      <c r="S6" s="494">
        <f t="shared" si="4"/>
        <v>0</v>
      </c>
      <c r="T6" s="494">
        <f t="shared" si="4"/>
        <v>0</v>
      </c>
      <c r="U6" s="494">
        <f t="shared" si="4"/>
        <v>0</v>
      </c>
      <c r="V6" s="494">
        <f t="shared" si="4"/>
        <v>0</v>
      </c>
      <c r="W6" s="494">
        <f t="shared" si="4"/>
        <v>0</v>
      </c>
      <c r="X6" s="494">
        <f t="shared" si="4"/>
        <v>0</v>
      </c>
      <c r="Y6" s="494">
        <f t="shared" si="4"/>
        <v>0</v>
      </c>
      <c r="Z6" s="494">
        <f t="shared" si="4"/>
        <v>0</v>
      </c>
      <c r="AA6" s="494">
        <f t="shared" si="4"/>
        <v>0</v>
      </c>
      <c r="AB6" s="494">
        <f t="shared" si="4"/>
        <v>0</v>
      </c>
      <c r="AC6" s="494">
        <f t="shared" si="4"/>
        <v>0</v>
      </c>
      <c r="AD6" s="494">
        <f t="shared" si="4"/>
        <v>0</v>
      </c>
      <c r="AE6" s="494">
        <f t="shared" si="4"/>
        <v>0</v>
      </c>
      <c r="AF6" s="494">
        <f t="shared" si="4"/>
        <v>0</v>
      </c>
      <c r="AG6" s="494">
        <f t="shared" si="4"/>
        <v>0</v>
      </c>
      <c r="AH6" s="494">
        <f t="shared" si="4"/>
        <v>71.803621583486347</v>
      </c>
      <c r="AI6" s="494">
        <f t="shared" si="4"/>
        <v>71.309887694513563</v>
      </c>
      <c r="AJ6" s="494">
        <f t="shared" si="4"/>
        <v>81.214423210806217</v>
      </c>
      <c r="AK6" s="494">
        <f t="shared" si="4"/>
        <v>88.309333043676872</v>
      </c>
      <c r="AL6" s="494">
        <f t="shared" si="4"/>
        <v>86.071335668395506</v>
      </c>
      <c r="AM6" s="494">
        <f t="shared" si="4"/>
        <v>94.533357523787956</v>
      </c>
      <c r="AN6" s="494">
        <f t="shared" si="4"/>
        <v>94.539479953098336</v>
      </c>
      <c r="AO6" s="494">
        <f t="shared" si="4"/>
        <v>99.91444157230606</v>
      </c>
      <c r="AP6" s="494">
        <f t="shared" si="4"/>
        <v>100.54053775712582</v>
      </c>
      <c r="AQ6" s="494">
        <f t="shared" si="4"/>
        <v>104.34230284607963</v>
      </c>
      <c r="AR6" s="494">
        <f t="shared" si="4"/>
        <v>107.80379749418931</v>
      </c>
      <c r="AS6" s="494">
        <f t="shared" si="4"/>
        <v>122.17188902792199</v>
      </c>
      <c r="AT6" s="494">
        <f t="shared" si="4"/>
        <v>114.12408977669212</v>
      </c>
      <c r="AU6" s="494">
        <f t="shared" si="4"/>
        <v>146.99272655994997</v>
      </c>
      <c r="AV6" s="494">
        <f t="shared" si="4"/>
        <v>157.74724460497177</v>
      </c>
      <c r="AW6" s="494">
        <f t="shared" si="4"/>
        <v>166.79640685237015</v>
      </c>
      <c r="AX6" s="494">
        <f t="shared" si="4"/>
        <v>162.93681781914438</v>
      </c>
      <c r="AY6" s="494">
        <f t="shared" si="4"/>
        <v>164.65367537537094</v>
      </c>
      <c r="AZ6" s="494">
        <f t="shared" si="4"/>
        <v>151.35973857984254</v>
      </c>
      <c r="BA6" s="494">
        <f t="shared" si="4"/>
        <v>139.49190488287545</v>
      </c>
      <c r="BB6" s="494">
        <f t="shared" si="4"/>
        <v>134.50941339676888</v>
      </c>
      <c r="BC6" s="494">
        <f t="shared" si="4"/>
        <v>129.1281660452959</v>
      </c>
      <c r="BD6" s="494">
        <f t="shared" si="4"/>
        <v>119.97591185812794</v>
      </c>
      <c r="BE6" s="494">
        <f t="shared" si="4"/>
        <v>124.23847975499999</v>
      </c>
      <c r="BF6" s="494">
        <f t="shared" si="4"/>
        <v>129.19739105324999</v>
      </c>
      <c r="BG6" s="494">
        <f t="shared" si="4"/>
        <v>122.12592027499997</v>
      </c>
      <c r="BH6" s="494">
        <f t="shared" si="4"/>
        <v>118.53474787549996</v>
      </c>
      <c r="BI6" s="494">
        <f t="shared" si="4"/>
        <v>110.10084555674999</v>
      </c>
      <c r="BJ6" s="494">
        <f t="shared" si="4"/>
        <v>98.398418693749989</v>
      </c>
      <c r="BK6" s="494">
        <f t="shared" si="4"/>
        <v>78.937256372223544</v>
      </c>
      <c r="BL6" s="494">
        <f t="shared" si="4"/>
        <v>65.396410920697221</v>
      </c>
      <c r="BM6" s="494">
        <f t="shared" si="4"/>
        <v>51.483577534736391</v>
      </c>
      <c r="BN6" s="494">
        <f t="shared" si="4"/>
        <v>50.233626574888149</v>
      </c>
      <c r="BO6" s="494">
        <f t="shared" si="4"/>
        <v>37.345721613041349</v>
      </c>
      <c r="BP6" s="494">
        <f t="shared" ref="BP6:CF6" si="5">SUM(BP13,BP16)</f>
        <v>28.278218738752912</v>
      </c>
      <c r="BQ6" s="494">
        <f t="shared" si="5"/>
        <v>18.508530036452314</v>
      </c>
      <c r="BR6" s="494">
        <f t="shared" si="5"/>
        <v>12.288244013077932</v>
      </c>
      <c r="BS6" s="494">
        <f t="shared" si="5"/>
        <v>6.8174169843168348</v>
      </c>
      <c r="BT6" s="494">
        <f t="shared" si="5"/>
        <v>4.8587791485131495</v>
      </c>
      <c r="BU6" s="494">
        <f t="shared" si="5"/>
        <v>3.2507548237949484</v>
      </c>
      <c r="BV6" s="494">
        <f t="shared" si="5"/>
        <v>1.5711076788582328</v>
      </c>
      <c r="BW6" s="494">
        <f t="shared" si="5"/>
        <v>0.57568437823619578</v>
      </c>
      <c r="BX6" s="494">
        <f t="shared" si="5"/>
        <v>0</v>
      </c>
      <c r="BY6" s="494">
        <f t="shared" si="5"/>
        <v>0</v>
      </c>
      <c r="BZ6" s="470">
        <f t="shared" si="5"/>
        <v>0</v>
      </c>
      <c r="CA6" s="470">
        <f t="shared" si="5"/>
        <v>0</v>
      </c>
      <c r="CB6" s="470">
        <f t="shared" si="5"/>
        <v>0</v>
      </c>
      <c r="CC6" s="470">
        <f t="shared" si="5"/>
        <v>0</v>
      </c>
      <c r="CD6" s="470">
        <f t="shared" si="5"/>
        <v>0</v>
      </c>
      <c r="CE6" s="470">
        <f t="shared" si="5"/>
        <v>0</v>
      </c>
      <c r="CF6" s="436">
        <f t="shared" si="5"/>
        <v>0</v>
      </c>
    </row>
    <row r="7" spans="1:84" s="427" customFormat="1" x14ac:dyDescent="0.35">
      <c r="A7" s="424"/>
      <c r="B7" s="59"/>
      <c r="C7" s="203"/>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494"/>
      <c r="AU7" s="494"/>
      <c r="AV7" s="494"/>
      <c r="AW7" s="494"/>
      <c r="AX7" s="494"/>
      <c r="AY7" s="494"/>
      <c r="AZ7" s="494"/>
      <c r="BA7" s="494"/>
      <c r="BB7" s="494"/>
      <c r="BC7" s="494"/>
      <c r="BD7" s="494"/>
      <c r="BE7" s="494"/>
      <c r="BF7" s="494"/>
      <c r="BG7" s="494"/>
      <c r="BH7" s="494"/>
      <c r="BI7" s="494"/>
      <c r="BJ7" s="494"/>
      <c r="BK7" s="494"/>
      <c r="BL7" s="494"/>
      <c r="BM7" s="494"/>
      <c r="BN7" s="494"/>
      <c r="BO7" s="494"/>
      <c r="BP7" s="494"/>
      <c r="BQ7" s="494"/>
      <c r="BR7" s="494"/>
      <c r="BS7" s="494"/>
      <c r="BT7" s="494"/>
      <c r="BU7" s="494"/>
      <c r="BV7" s="494"/>
      <c r="BW7" s="494"/>
      <c r="BX7" s="494"/>
      <c r="BY7" s="494"/>
      <c r="BZ7" s="470"/>
      <c r="CA7" s="470"/>
      <c r="CB7" s="470"/>
      <c r="CC7" s="470"/>
      <c r="CD7" s="470"/>
      <c r="CE7" s="470"/>
      <c r="CF7" s="436"/>
    </row>
    <row r="8" spans="1:84" s="427" customFormat="1" x14ac:dyDescent="0.35">
      <c r="A8" s="424"/>
      <c r="B8" s="65" t="s">
        <v>569</v>
      </c>
      <c r="C8" s="203"/>
      <c r="D8" s="493">
        <v>0</v>
      </c>
      <c r="E8" s="493">
        <v>0</v>
      </c>
      <c r="F8" s="493">
        <v>0</v>
      </c>
      <c r="G8" s="493">
        <v>0</v>
      </c>
      <c r="H8" s="493">
        <v>0</v>
      </c>
      <c r="I8" s="493">
        <v>0</v>
      </c>
      <c r="J8" s="493">
        <v>0</v>
      </c>
      <c r="K8" s="493">
        <v>0</v>
      </c>
      <c r="L8" s="493">
        <v>0</v>
      </c>
      <c r="M8" s="493">
        <v>0</v>
      </c>
      <c r="N8" s="493">
        <v>0</v>
      </c>
      <c r="O8" s="493">
        <v>0</v>
      </c>
      <c r="P8" s="493">
        <v>0</v>
      </c>
      <c r="Q8" s="493">
        <v>0</v>
      </c>
      <c r="R8" s="493">
        <v>0</v>
      </c>
      <c r="S8" s="493">
        <v>0</v>
      </c>
      <c r="T8" s="493">
        <v>0</v>
      </c>
      <c r="U8" s="493">
        <v>0</v>
      </c>
      <c r="V8" s="493">
        <v>0</v>
      </c>
      <c r="W8" s="493">
        <v>0</v>
      </c>
      <c r="X8" s="493">
        <v>0</v>
      </c>
      <c r="Y8" s="493">
        <v>0</v>
      </c>
      <c r="Z8" s="493">
        <v>0</v>
      </c>
      <c r="AA8" s="493">
        <v>0</v>
      </c>
      <c r="AB8" s="493">
        <v>0</v>
      </c>
      <c r="AC8" s="493">
        <v>0</v>
      </c>
      <c r="AD8" s="493">
        <v>0</v>
      </c>
      <c r="AE8" s="493">
        <v>0</v>
      </c>
      <c r="AF8" s="493">
        <v>0</v>
      </c>
      <c r="AG8" s="493">
        <v>0</v>
      </c>
      <c r="AH8" s="493">
        <v>0</v>
      </c>
      <c r="AI8" s="493">
        <v>0</v>
      </c>
      <c r="AJ8" s="493">
        <v>0</v>
      </c>
      <c r="AK8" s="493">
        <v>0</v>
      </c>
      <c r="AL8" s="493">
        <v>0</v>
      </c>
      <c r="AM8" s="493">
        <v>0</v>
      </c>
      <c r="AN8" s="493">
        <v>0</v>
      </c>
      <c r="AO8" s="493">
        <v>0</v>
      </c>
      <c r="AP8" s="493">
        <v>0</v>
      </c>
      <c r="AQ8" s="493">
        <v>0</v>
      </c>
      <c r="AR8" s="493">
        <v>0</v>
      </c>
      <c r="AS8" s="493">
        <v>0</v>
      </c>
      <c r="AT8" s="493">
        <v>0</v>
      </c>
      <c r="AU8" s="493">
        <v>0</v>
      </c>
      <c r="AV8" s="493">
        <v>0</v>
      </c>
      <c r="AW8" s="493">
        <v>0</v>
      </c>
      <c r="AX8" s="493">
        <v>0</v>
      </c>
      <c r="AY8" s="493">
        <v>0</v>
      </c>
      <c r="AZ8" s="493">
        <v>0</v>
      </c>
      <c r="BA8" s="493">
        <v>0</v>
      </c>
      <c r="BB8" s="493">
        <v>0</v>
      </c>
      <c r="BC8" s="493">
        <v>0</v>
      </c>
      <c r="BD8" s="493">
        <v>0</v>
      </c>
      <c r="BE8" s="493">
        <v>0</v>
      </c>
      <c r="BF8" s="493">
        <v>0</v>
      </c>
      <c r="BG8" s="493">
        <v>0</v>
      </c>
      <c r="BH8" s="493">
        <v>0</v>
      </c>
      <c r="BI8" s="493">
        <v>0</v>
      </c>
      <c r="BJ8" s="493">
        <v>0</v>
      </c>
      <c r="BK8" s="493">
        <v>0</v>
      </c>
      <c r="BL8" s="493">
        <v>0</v>
      </c>
      <c r="BM8" s="493">
        <v>0</v>
      </c>
      <c r="BN8" s="493">
        <v>0</v>
      </c>
      <c r="BO8" s="493">
        <v>0</v>
      </c>
      <c r="BP8" s="493">
        <v>0</v>
      </c>
      <c r="BQ8" s="493">
        <v>0</v>
      </c>
      <c r="BR8" s="493">
        <v>0</v>
      </c>
      <c r="BS8" s="493">
        <v>0</v>
      </c>
      <c r="BT8" s="493">
        <v>0</v>
      </c>
      <c r="BU8" s="493">
        <v>109.92024563645997</v>
      </c>
      <c r="BV8" s="493">
        <v>184.96516445151136</v>
      </c>
      <c r="BW8" s="493">
        <v>222.34116190855804</v>
      </c>
      <c r="BX8" s="493">
        <v>256.97234059495503</v>
      </c>
      <c r="BY8" s="493">
        <v>187.71946333253899</v>
      </c>
      <c r="BZ8" s="501">
        <v>253.40747960340499</v>
      </c>
      <c r="CA8" s="468">
        <v>178.36907625576401</v>
      </c>
      <c r="CB8" s="468">
        <v>230.138529622916</v>
      </c>
      <c r="CC8" s="468">
        <v>225.74705032270501</v>
      </c>
      <c r="CD8" s="468">
        <v>229.23305758046101</v>
      </c>
      <c r="CE8" s="468">
        <v>236.49707433312599</v>
      </c>
      <c r="CF8" s="432">
        <v>240.78085401616801</v>
      </c>
    </row>
    <row r="9" spans="1:84" s="427" customFormat="1" x14ac:dyDescent="0.35">
      <c r="A9" s="424"/>
      <c r="B9" s="59" t="s">
        <v>570</v>
      </c>
      <c r="C9" s="203"/>
      <c r="D9" s="494"/>
      <c r="E9" s="494"/>
      <c r="F9" s="494"/>
      <c r="G9" s="494"/>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c r="AG9" s="494"/>
      <c r="AH9" s="494"/>
      <c r="AI9" s="494"/>
      <c r="AJ9" s="494"/>
      <c r="AK9" s="494"/>
      <c r="AL9" s="494"/>
      <c r="AM9" s="494"/>
      <c r="AN9" s="494"/>
      <c r="AO9" s="494"/>
      <c r="AP9" s="494"/>
      <c r="AQ9" s="494"/>
      <c r="AR9" s="494"/>
      <c r="AS9" s="494"/>
      <c r="AT9" s="494"/>
      <c r="AU9" s="494"/>
      <c r="AV9" s="494"/>
      <c r="AW9" s="494"/>
      <c r="AX9" s="494"/>
      <c r="AY9" s="494"/>
      <c r="AZ9" s="494"/>
      <c r="BA9" s="494"/>
      <c r="BB9" s="494"/>
      <c r="BC9" s="494"/>
      <c r="BD9" s="494"/>
      <c r="BE9" s="494"/>
      <c r="BF9" s="494"/>
      <c r="BG9" s="494"/>
      <c r="BH9" s="494"/>
      <c r="BI9" s="494"/>
      <c r="BJ9" s="494"/>
      <c r="BK9" s="494"/>
      <c r="BL9" s="494"/>
      <c r="BM9" s="494"/>
      <c r="BN9" s="494"/>
      <c r="BO9" s="494"/>
      <c r="BP9" s="494"/>
      <c r="BQ9" s="494"/>
      <c r="BR9" s="494"/>
      <c r="BS9" s="494"/>
      <c r="BT9" s="494"/>
      <c r="BU9" s="494">
        <v>28.738193901895265</v>
      </c>
      <c r="BV9" s="494">
        <v>57.901574344580844</v>
      </c>
      <c r="BW9" s="494">
        <v>69.58510091352386</v>
      </c>
      <c r="BX9" s="494">
        <v>85.977415863870505</v>
      </c>
      <c r="BY9" s="494">
        <v>62.719447577368399</v>
      </c>
      <c r="BZ9" s="470">
        <v>96.510367589600904</v>
      </c>
      <c r="CA9" s="470">
        <v>72.497237320625899</v>
      </c>
      <c r="CB9" s="470">
        <v>83.300429516755699</v>
      </c>
      <c r="CC9" s="470">
        <v>76.942213732965598</v>
      </c>
      <c r="CD9" s="470">
        <v>77.940266130926801</v>
      </c>
      <c r="CE9" s="470">
        <v>80.274476536667507</v>
      </c>
      <c r="CF9" s="436">
        <v>81.922749795940305</v>
      </c>
    </row>
    <row r="10" spans="1:84" s="427" customFormat="1" x14ac:dyDescent="0.35">
      <c r="A10" s="424"/>
      <c r="B10" s="59" t="s">
        <v>571</v>
      </c>
      <c r="C10" s="203"/>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94"/>
      <c r="AM10" s="494"/>
      <c r="AN10" s="494"/>
      <c r="AO10" s="494"/>
      <c r="AP10" s="494"/>
      <c r="AQ10" s="494"/>
      <c r="AR10" s="494"/>
      <c r="AS10" s="494"/>
      <c r="AT10" s="494"/>
      <c r="AU10" s="494"/>
      <c r="AV10" s="494"/>
      <c r="AW10" s="494"/>
      <c r="AX10" s="494"/>
      <c r="AY10" s="494"/>
      <c r="AZ10" s="494"/>
      <c r="BA10" s="494"/>
      <c r="BB10" s="494"/>
      <c r="BC10" s="494"/>
      <c r="BD10" s="494"/>
      <c r="BE10" s="494"/>
      <c r="BF10" s="494"/>
      <c r="BG10" s="494"/>
      <c r="BH10" s="494"/>
      <c r="BI10" s="494"/>
      <c r="BJ10" s="494"/>
      <c r="BK10" s="494"/>
      <c r="BL10" s="494"/>
      <c r="BM10" s="494"/>
      <c r="BN10" s="494"/>
      <c r="BO10" s="494"/>
      <c r="BP10" s="494"/>
      <c r="BQ10" s="494"/>
      <c r="BR10" s="494"/>
      <c r="BS10" s="494"/>
      <c r="BT10" s="494"/>
      <c r="BU10" s="494">
        <v>81.182051734564709</v>
      </c>
      <c r="BV10" s="494">
        <v>127.06359010693052</v>
      </c>
      <c r="BW10" s="494">
        <v>152.7560609950342</v>
      </c>
      <c r="BX10" s="494">
        <v>170.99492473108401</v>
      </c>
      <c r="BY10" s="494">
        <v>125.00001575517</v>
      </c>
      <c r="BZ10" s="470">
        <v>156.89711201380501</v>
      </c>
      <c r="CA10" s="470">
        <v>105.871838935138</v>
      </c>
      <c r="CB10" s="470">
        <v>146.83810010616099</v>
      </c>
      <c r="CC10" s="470">
        <v>148.80483658973901</v>
      </c>
      <c r="CD10" s="470">
        <v>151.292791449535</v>
      </c>
      <c r="CE10" s="470">
        <v>156.22259779645799</v>
      </c>
      <c r="CF10" s="436">
        <v>158.858104220228</v>
      </c>
    </row>
    <row r="11" spans="1:84" s="427" customFormat="1" ht="26.25" customHeight="1" x14ac:dyDescent="0.35">
      <c r="A11" s="495"/>
      <c r="B11" s="65" t="s">
        <v>572</v>
      </c>
      <c r="C11" s="238"/>
      <c r="D11" s="493">
        <v>0</v>
      </c>
      <c r="E11" s="493">
        <v>0</v>
      </c>
      <c r="F11" s="493">
        <v>0</v>
      </c>
      <c r="G11" s="493">
        <v>0</v>
      </c>
      <c r="H11" s="493">
        <v>0</v>
      </c>
      <c r="I11" s="493">
        <v>0</v>
      </c>
      <c r="J11" s="493">
        <v>0</v>
      </c>
      <c r="K11" s="493">
        <v>0</v>
      </c>
      <c r="L11" s="493">
        <v>0</v>
      </c>
      <c r="M11" s="493">
        <v>0</v>
      </c>
      <c r="N11" s="493">
        <v>0</v>
      </c>
      <c r="O11" s="493">
        <v>0</v>
      </c>
      <c r="P11" s="493">
        <v>0</v>
      </c>
      <c r="Q11" s="493">
        <v>0</v>
      </c>
      <c r="R11" s="493">
        <v>0</v>
      </c>
      <c r="S11" s="493">
        <v>0</v>
      </c>
      <c r="T11" s="493">
        <v>0</v>
      </c>
      <c r="U11" s="493">
        <v>0</v>
      </c>
      <c r="V11" s="493">
        <v>0</v>
      </c>
      <c r="W11" s="493">
        <v>0</v>
      </c>
      <c r="X11" s="493">
        <v>0</v>
      </c>
      <c r="Y11" s="493">
        <v>0</v>
      </c>
      <c r="Z11" s="493">
        <v>0</v>
      </c>
      <c r="AA11" s="493">
        <v>0</v>
      </c>
      <c r="AB11" s="493">
        <v>0</v>
      </c>
      <c r="AC11" s="493">
        <v>0</v>
      </c>
      <c r="AD11" s="493">
        <v>0</v>
      </c>
      <c r="AE11" s="493">
        <v>0</v>
      </c>
      <c r="AF11" s="493">
        <v>0</v>
      </c>
      <c r="AG11" s="493">
        <v>0</v>
      </c>
      <c r="AH11" s="493">
        <f>SUM(AH12:AH13)</f>
        <v>505</v>
      </c>
      <c r="AI11" s="493">
        <f t="shared" ref="AI11:CF11" si="6">SUM(AI12:AI13)</f>
        <v>562.88724981467749</v>
      </c>
      <c r="AJ11" s="493">
        <f t="shared" si="6"/>
        <v>636.0202001482578</v>
      </c>
      <c r="AK11" s="493">
        <f t="shared" si="6"/>
        <v>685.84818383988136</v>
      </c>
      <c r="AL11" s="493">
        <f t="shared" si="6"/>
        <v>716</v>
      </c>
      <c r="AM11" s="493">
        <f t="shared" si="6"/>
        <v>756</v>
      </c>
      <c r="AN11" s="493">
        <f t="shared" si="6"/>
        <v>759</v>
      </c>
      <c r="AO11" s="493">
        <f t="shared" si="6"/>
        <v>767</v>
      </c>
      <c r="AP11" s="493">
        <f t="shared" si="6"/>
        <v>785</v>
      </c>
      <c r="AQ11" s="493">
        <f t="shared" si="6"/>
        <v>789.25</v>
      </c>
      <c r="AR11" s="493">
        <f t="shared" si="6"/>
        <v>787.16399999999999</v>
      </c>
      <c r="AS11" s="493">
        <f t="shared" si="6"/>
        <v>771.303</v>
      </c>
      <c r="AT11" s="493">
        <f t="shared" si="6"/>
        <v>788.89200000000005</v>
      </c>
      <c r="AU11" s="493">
        <f t="shared" si="6"/>
        <v>878.78200000000004</v>
      </c>
      <c r="AV11" s="493">
        <f t="shared" si="6"/>
        <v>860.14800000000002</v>
      </c>
      <c r="AW11" s="493">
        <f t="shared" si="6"/>
        <v>868</v>
      </c>
      <c r="AX11" s="493">
        <f t="shared" si="6"/>
        <v>841.82099999999991</v>
      </c>
      <c r="AY11" s="493">
        <f t="shared" si="6"/>
        <v>821.31099999999992</v>
      </c>
      <c r="AZ11" s="493">
        <f t="shared" si="6"/>
        <v>771.62099999999998</v>
      </c>
      <c r="BA11" s="493">
        <f t="shared" si="6"/>
        <v>767.95100000000014</v>
      </c>
      <c r="BB11" s="493">
        <f t="shared" si="6"/>
        <v>744.78599999999994</v>
      </c>
      <c r="BC11" s="493">
        <f t="shared" si="6"/>
        <v>750.40700000000015</v>
      </c>
      <c r="BD11" s="493">
        <f t="shared" si="6"/>
        <v>722.57399999999996</v>
      </c>
      <c r="BE11" s="493">
        <f t="shared" si="6"/>
        <v>830.53729334177387</v>
      </c>
      <c r="BF11" s="493">
        <f t="shared" si="6"/>
        <v>836.62692212999991</v>
      </c>
      <c r="BG11" s="493">
        <f t="shared" si="6"/>
        <v>779.6027927405496</v>
      </c>
      <c r="BH11" s="493">
        <f t="shared" si="6"/>
        <v>720.87099999999998</v>
      </c>
      <c r="BI11" s="493">
        <f t="shared" si="6"/>
        <v>697.05176069000004</v>
      </c>
      <c r="BJ11" s="493">
        <f t="shared" si="6"/>
        <v>642.11463335999997</v>
      </c>
      <c r="BK11" s="493">
        <f t="shared" si="6"/>
        <v>600.31661291890316</v>
      </c>
      <c r="BL11" s="493">
        <f t="shared" si="6"/>
        <v>559.92442127000004</v>
      </c>
      <c r="BM11" s="493">
        <f t="shared" si="6"/>
        <v>548.03660721503923</v>
      </c>
      <c r="BN11" s="493">
        <f t="shared" si="6"/>
        <v>529.75740402523707</v>
      </c>
      <c r="BO11" s="493">
        <f t="shared" si="6"/>
        <v>518.53362152957493</v>
      </c>
      <c r="BP11" s="493">
        <f t="shared" si="6"/>
        <v>523.88457191740724</v>
      </c>
      <c r="BQ11" s="493">
        <f t="shared" si="6"/>
        <v>513.45475950999992</v>
      </c>
      <c r="BR11" s="493">
        <f t="shared" si="6"/>
        <v>516.08061811252776</v>
      </c>
      <c r="BS11" s="493">
        <f t="shared" si="6"/>
        <v>522.03452683860587</v>
      </c>
      <c r="BT11" s="493">
        <f t="shared" si="6"/>
        <v>516.30467009524364</v>
      </c>
      <c r="BU11" s="493">
        <f t="shared" si="6"/>
        <v>354.38444881915711</v>
      </c>
      <c r="BV11" s="493">
        <f t="shared" si="6"/>
        <v>245.10983985996961</v>
      </c>
      <c r="BW11" s="493">
        <f t="shared" si="6"/>
        <v>245.19476342377541</v>
      </c>
      <c r="BX11" s="493">
        <f t="shared" si="6"/>
        <v>208.173576253031</v>
      </c>
      <c r="BY11" s="493">
        <f t="shared" si="6"/>
        <v>133.742701780928</v>
      </c>
      <c r="BZ11" s="468">
        <f t="shared" si="6"/>
        <v>130.576736913075</v>
      </c>
      <c r="CA11" s="468">
        <f t="shared" si="6"/>
        <v>72.793883904020404</v>
      </c>
      <c r="CB11" s="468">
        <f t="shared" si="6"/>
        <v>126.552972358483</v>
      </c>
      <c r="CC11" s="468">
        <f t="shared" si="6"/>
        <v>112.623236848826</v>
      </c>
      <c r="CD11" s="468">
        <f t="shared" si="6"/>
        <v>99.837348551898202</v>
      </c>
      <c r="CE11" s="468">
        <f t="shared" si="6"/>
        <v>88.5154554955637</v>
      </c>
      <c r="CF11" s="432">
        <f t="shared" si="6"/>
        <v>78.4677388986495</v>
      </c>
    </row>
    <row r="12" spans="1:84" s="427" customFormat="1" x14ac:dyDescent="0.35">
      <c r="A12" s="424"/>
      <c r="B12" s="59" t="s">
        <v>451</v>
      </c>
      <c r="C12" s="203"/>
      <c r="D12" s="494" t="s">
        <v>567</v>
      </c>
      <c r="E12" s="494" t="s">
        <v>567</v>
      </c>
      <c r="F12" s="494" t="s">
        <v>567</v>
      </c>
      <c r="G12" s="494" t="s">
        <v>567</v>
      </c>
      <c r="H12" s="494" t="s">
        <v>567</v>
      </c>
      <c r="I12" s="494" t="s">
        <v>567</v>
      </c>
      <c r="J12" s="494" t="s">
        <v>567</v>
      </c>
      <c r="K12" s="494" t="s">
        <v>567</v>
      </c>
      <c r="L12" s="494" t="s">
        <v>567</v>
      </c>
      <c r="M12" s="494" t="s">
        <v>567</v>
      </c>
      <c r="N12" s="494" t="s">
        <v>567</v>
      </c>
      <c r="O12" s="494" t="s">
        <v>567</v>
      </c>
      <c r="P12" s="494" t="s">
        <v>567</v>
      </c>
      <c r="Q12" s="494" t="s">
        <v>567</v>
      </c>
      <c r="R12" s="494" t="s">
        <v>567</v>
      </c>
      <c r="S12" s="494" t="s">
        <v>567</v>
      </c>
      <c r="T12" s="494" t="s">
        <v>567</v>
      </c>
      <c r="U12" s="494" t="s">
        <v>567</v>
      </c>
      <c r="V12" s="494" t="s">
        <v>567</v>
      </c>
      <c r="W12" s="494" t="s">
        <v>567</v>
      </c>
      <c r="X12" s="494" t="s">
        <v>567</v>
      </c>
      <c r="Y12" s="494" t="s">
        <v>567</v>
      </c>
      <c r="Z12" s="494" t="s">
        <v>567</v>
      </c>
      <c r="AA12" s="494" t="s">
        <v>567</v>
      </c>
      <c r="AB12" s="494" t="s">
        <v>567</v>
      </c>
      <c r="AC12" s="494" t="s">
        <v>567</v>
      </c>
      <c r="AD12" s="494" t="s">
        <v>567</v>
      </c>
      <c r="AE12" s="494" t="s">
        <v>567</v>
      </c>
      <c r="AF12" s="494" t="s">
        <v>567</v>
      </c>
      <c r="AG12" s="494" t="s">
        <v>567</v>
      </c>
      <c r="AH12" s="494">
        <v>433.19637841651365</v>
      </c>
      <c r="AI12" s="494">
        <v>491.57804255409542</v>
      </c>
      <c r="AJ12" s="494">
        <v>554.82967264977924</v>
      </c>
      <c r="AK12" s="494">
        <v>597.63212258588965</v>
      </c>
      <c r="AL12" s="494">
        <v>630.14592004132612</v>
      </c>
      <c r="AM12" s="494">
        <v>661.919258538132</v>
      </c>
      <c r="AN12" s="494">
        <v>665.25957529428422</v>
      </c>
      <c r="AO12" s="494">
        <v>668.58081446977872</v>
      </c>
      <c r="AP12" s="494">
        <v>686.54822330144486</v>
      </c>
      <c r="AQ12" s="494">
        <v>687.83778406598583</v>
      </c>
      <c r="AR12" s="494">
        <v>683.46392070541924</v>
      </c>
      <c r="AS12" s="494">
        <v>656.05418789515488</v>
      </c>
      <c r="AT12" s="494">
        <v>683.68441738207923</v>
      </c>
      <c r="AU12" s="494">
        <v>746.31190271576043</v>
      </c>
      <c r="AV12" s="494">
        <v>720.91047448732343</v>
      </c>
      <c r="AW12" s="494">
        <v>722.98375426855523</v>
      </c>
      <c r="AX12" s="494">
        <v>701.70056148671415</v>
      </c>
      <c r="AY12" s="494">
        <v>683.57531623989541</v>
      </c>
      <c r="AZ12" s="494">
        <v>648.47078202168245</v>
      </c>
      <c r="BA12" s="494">
        <v>655.47438801712497</v>
      </c>
      <c r="BB12" s="494">
        <v>638.58108077177928</v>
      </c>
      <c r="BC12" s="494">
        <v>650.31584786041594</v>
      </c>
      <c r="BD12" s="494">
        <v>631.10693085508979</v>
      </c>
      <c r="BE12" s="494">
        <v>736.26207961364651</v>
      </c>
      <c r="BF12" s="494">
        <v>738.48558911616817</v>
      </c>
      <c r="BG12" s="494">
        <v>691.18314787227746</v>
      </c>
      <c r="BH12" s="494">
        <v>636.20925212450004</v>
      </c>
      <c r="BI12" s="494">
        <v>618.61569305871558</v>
      </c>
      <c r="BJ12" s="494">
        <v>572.93044173153885</v>
      </c>
      <c r="BK12" s="494">
        <v>547.30458607473906</v>
      </c>
      <c r="BL12" s="494">
        <v>515.55293311502305</v>
      </c>
      <c r="BM12" s="494">
        <v>512.88008897976067</v>
      </c>
      <c r="BN12" s="494">
        <v>492.72786275860085</v>
      </c>
      <c r="BO12" s="494">
        <v>489.66027087611786</v>
      </c>
      <c r="BP12" s="494">
        <v>502.77979164042989</v>
      </c>
      <c r="BQ12" s="494">
        <v>499.19309366482179</v>
      </c>
      <c r="BR12" s="494">
        <v>506.96691126187358</v>
      </c>
      <c r="BS12" s="494">
        <v>516.5294929940469</v>
      </c>
      <c r="BT12" s="494">
        <v>512.97957527602387</v>
      </c>
      <c r="BU12" s="494">
        <v>351.4503564749092</v>
      </c>
      <c r="BV12" s="494">
        <v>243.72607386059869</v>
      </c>
      <c r="BW12" s="494">
        <v>244.69765132073653</v>
      </c>
      <c r="BX12" s="494">
        <v>208.173576253031</v>
      </c>
      <c r="BY12" s="494">
        <v>133.742701780928</v>
      </c>
      <c r="BZ12" s="470">
        <v>130.576736913075</v>
      </c>
      <c r="CA12" s="470">
        <v>72.793883904020404</v>
      </c>
      <c r="CB12" s="470">
        <v>126.552972358483</v>
      </c>
      <c r="CC12" s="470">
        <v>112.623236848826</v>
      </c>
      <c r="CD12" s="470">
        <v>99.837348551898202</v>
      </c>
      <c r="CE12" s="470">
        <v>88.5154554955637</v>
      </c>
      <c r="CF12" s="436">
        <v>78.4677388986495</v>
      </c>
    </row>
    <row r="13" spans="1:84" s="427" customFormat="1" x14ac:dyDescent="0.35">
      <c r="A13" s="424"/>
      <c r="B13" s="59" t="s">
        <v>450</v>
      </c>
      <c r="C13" s="203"/>
      <c r="D13" s="494" t="s">
        <v>567</v>
      </c>
      <c r="E13" s="494" t="s">
        <v>567</v>
      </c>
      <c r="F13" s="494" t="s">
        <v>567</v>
      </c>
      <c r="G13" s="494" t="s">
        <v>567</v>
      </c>
      <c r="H13" s="494" t="s">
        <v>567</v>
      </c>
      <c r="I13" s="494" t="s">
        <v>567</v>
      </c>
      <c r="J13" s="494" t="s">
        <v>567</v>
      </c>
      <c r="K13" s="494" t="s">
        <v>567</v>
      </c>
      <c r="L13" s="494" t="s">
        <v>567</v>
      </c>
      <c r="M13" s="494" t="s">
        <v>567</v>
      </c>
      <c r="N13" s="494" t="s">
        <v>567</v>
      </c>
      <c r="O13" s="494" t="s">
        <v>567</v>
      </c>
      <c r="P13" s="494" t="s">
        <v>567</v>
      </c>
      <c r="Q13" s="494" t="s">
        <v>567</v>
      </c>
      <c r="R13" s="494" t="s">
        <v>567</v>
      </c>
      <c r="S13" s="494" t="s">
        <v>567</v>
      </c>
      <c r="T13" s="494" t="s">
        <v>567</v>
      </c>
      <c r="U13" s="494" t="s">
        <v>567</v>
      </c>
      <c r="V13" s="494" t="s">
        <v>567</v>
      </c>
      <c r="W13" s="494" t="s">
        <v>567</v>
      </c>
      <c r="X13" s="494" t="s">
        <v>567</v>
      </c>
      <c r="Y13" s="494" t="s">
        <v>567</v>
      </c>
      <c r="Z13" s="494" t="s">
        <v>567</v>
      </c>
      <c r="AA13" s="494" t="s">
        <v>567</v>
      </c>
      <c r="AB13" s="494" t="s">
        <v>567</v>
      </c>
      <c r="AC13" s="494" t="s">
        <v>567</v>
      </c>
      <c r="AD13" s="494" t="s">
        <v>567</v>
      </c>
      <c r="AE13" s="494" t="s">
        <v>567</v>
      </c>
      <c r="AF13" s="494" t="s">
        <v>567</v>
      </c>
      <c r="AG13" s="494" t="s">
        <v>567</v>
      </c>
      <c r="AH13" s="494">
        <v>71.803621583486347</v>
      </c>
      <c r="AI13" s="494">
        <v>71.309207260582085</v>
      </c>
      <c r="AJ13" s="494">
        <v>81.190527498478616</v>
      </c>
      <c r="AK13" s="494">
        <v>88.216061253991739</v>
      </c>
      <c r="AL13" s="494">
        <v>85.854079958673921</v>
      </c>
      <c r="AM13" s="494">
        <v>94.080741461868001</v>
      </c>
      <c r="AN13" s="494">
        <v>93.74042470571581</v>
      </c>
      <c r="AO13" s="494">
        <v>98.41918553022127</v>
      </c>
      <c r="AP13" s="494">
        <v>98.451776698555136</v>
      </c>
      <c r="AQ13" s="494">
        <v>101.4122159340142</v>
      </c>
      <c r="AR13" s="494">
        <v>103.7000792945807</v>
      </c>
      <c r="AS13" s="494">
        <v>115.24881210484507</v>
      </c>
      <c r="AT13" s="494">
        <v>105.20758261792079</v>
      </c>
      <c r="AU13" s="494">
        <v>132.47009728423961</v>
      </c>
      <c r="AV13" s="494">
        <v>139.23752551267657</v>
      </c>
      <c r="AW13" s="494">
        <v>145.01624573144477</v>
      </c>
      <c r="AX13" s="494">
        <v>140.12043851328579</v>
      </c>
      <c r="AY13" s="494">
        <v>137.73568376010451</v>
      </c>
      <c r="AZ13" s="494">
        <v>123.15021797831749</v>
      </c>
      <c r="BA13" s="494">
        <v>112.47661198287514</v>
      </c>
      <c r="BB13" s="494">
        <v>106.20491922822067</v>
      </c>
      <c r="BC13" s="494">
        <v>100.0911521395842</v>
      </c>
      <c r="BD13" s="494">
        <v>91.467069144910184</v>
      </c>
      <c r="BE13" s="494">
        <v>94.275213728127369</v>
      </c>
      <c r="BF13" s="494">
        <v>98.141333013831741</v>
      </c>
      <c r="BG13" s="494">
        <v>88.419644868272087</v>
      </c>
      <c r="BH13" s="494">
        <v>84.661747875499969</v>
      </c>
      <c r="BI13" s="494">
        <v>78.43606763128443</v>
      </c>
      <c r="BJ13" s="494">
        <v>69.184191628461178</v>
      </c>
      <c r="BK13" s="494">
        <v>53.012026844164069</v>
      </c>
      <c r="BL13" s="494">
        <v>44.371488154976973</v>
      </c>
      <c r="BM13" s="494">
        <v>35.156518235278511</v>
      </c>
      <c r="BN13" s="494">
        <v>37.029541266636251</v>
      </c>
      <c r="BO13" s="494">
        <v>28.873350653457123</v>
      </c>
      <c r="BP13" s="494">
        <v>21.10478027697734</v>
      </c>
      <c r="BQ13" s="494">
        <v>14.26166584517814</v>
      </c>
      <c r="BR13" s="494">
        <v>9.1137068506542054</v>
      </c>
      <c r="BS13" s="494">
        <v>5.5050338445589686</v>
      </c>
      <c r="BT13" s="494">
        <v>3.3250948192197995</v>
      </c>
      <c r="BU13" s="494">
        <v>2.934092344247913</v>
      </c>
      <c r="BV13" s="494">
        <v>1.3837659993709353</v>
      </c>
      <c r="BW13" s="494">
        <v>0.49711210303887893</v>
      </c>
      <c r="BX13" s="494">
        <v>0</v>
      </c>
      <c r="BY13" s="494">
        <v>0</v>
      </c>
      <c r="BZ13" s="470">
        <v>0</v>
      </c>
      <c r="CA13" s="470">
        <v>0</v>
      </c>
      <c r="CB13" s="470">
        <v>0</v>
      </c>
      <c r="CC13" s="470">
        <v>0</v>
      </c>
      <c r="CD13" s="470">
        <v>0</v>
      </c>
      <c r="CE13" s="470">
        <v>0</v>
      </c>
      <c r="CF13" s="436">
        <v>0</v>
      </c>
    </row>
    <row r="14" spans="1:84" s="427" customFormat="1" ht="26.25" customHeight="1" x14ac:dyDescent="0.35">
      <c r="A14" s="424"/>
      <c r="B14" s="65" t="s">
        <v>573</v>
      </c>
      <c r="C14" s="59"/>
      <c r="D14" s="493">
        <v>0</v>
      </c>
      <c r="E14" s="493">
        <v>0</v>
      </c>
      <c r="F14" s="493">
        <v>0</v>
      </c>
      <c r="G14" s="493">
        <v>0</v>
      </c>
      <c r="H14" s="493">
        <v>0</v>
      </c>
      <c r="I14" s="493">
        <v>0</v>
      </c>
      <c r="J14" s="493">
        <v>0</v>
      </c>
      <c r="K14" s="493">
        <v>0</v>
      </c>
      <c r="L14" s="493">
        <v>0</v>
      </c>
      <c r="M14" s="493">
        <v>0</v>
      </c>
      <c r="N14" s="493">
        <v>0</v>
      </c>
      <c r="O14" s="493">
        <v>0</v>
      </c>
      <c r="P14" s="493">
        <v>0</v>
      </c>
      <c r="Q14" s="493">
        <v>0</v>
      </c>
      <c r="R14" s="493">
        <v>0</v>
      </c>
      <c r="S14" s="493">
        <v>0</v>
      </c>
      <c r="T14" s="493">
        <v>0</v>
      </c>
      <c r="U14" s="493">
        <v>0</v>
      </c>
      <c r="V14" s="493">
        <v>0</v>
      </c>
      <c r="W14" s="493">
        <v>0</v>
      </c>
      <c r="X14" s="493">
        <v>0</v>
      </c>
      <c r="Y14" s="493">
        <v>0</v>
      </c>
      <c r="Z14" s="493">
        <v>0</v>
      </c>
      <c r="AA14" s="493">
        <v>0</v>
      </c>
      <c r="AB14" s="493">
        <v>0</v>
      </c>
      <c r="AC14" s="493">
        <v>0</v>
      </c>
      <c r="AD14" s="493">
        <v>0</v>
      </c>
      <c r="AE14" s="493">
        <v>0</v>
      </c>
      <c r="AF14" s="493">
        <v>0</v>
      </c>
      <c r="AG14" s="493">
        <v>0</v>
      </c>
      <c r="AH14" s="493">
        <f t="shared" ref="AH14:BM14" si="7">SUM(AH15:AH16)</f>
        <v>0</v>
      </c>
      <c r="AI14" s="493">
        <f t="shared" si="7"/>
        <v>0.11275018532246109</v>
      </c>
      <c r="AJ14" s="493">
        <f t="shared" si="7"/>
        <v>1.9797998517420314</v>
      </c>
      <c r="AK14" s="493">
        <f t="shared" si="7"/>
        <v>5.1518161601186057</v>
      </c>
      <c r="AL14" s="493">
        <f t="shared" si="7"/>
        <v>9</v>
      </c>
      <c r="AM14" s="493">
        <f t="shared" si="7"/>
        <v>14.999999999999998</v>
      </c>
      <c r="AN14" s="493">
        <f t="shared" si="7"/>
        <v>26</v>
      </c>
      <c r="AO14" s="493">
        <f t="shared" si="7"/>
        <v>33</v>
      </c>
      <c r="AP14" s="493">
        <f t="shared" si="7"/>
        <v>40</v>
      </c>
      <c r="AQ14" s="493">
        <f t="shared" si="7"/>
        <v>50.000000000000007</v>
      </c>
      <c r="AR14" s="493">
        <f t="shared" si="7"/>
        <v>63</v>
      </c>
      <c r="AS14" s="493">
        <f t="shared" si="7"/>
        <v>81</v>
      </c>
      <c r="AT14" s="493">
        <f t="shared" si="7"/>
        <v>100.494</v>
      </c>
      <c r="AU14" s="493">
        <f t="shared" si="7"/>
        <v>131.81700000000001</v>
      </c>
      <c r="AV14" s="493">
        <f t="shared" si="7"/>
        <v>149.852</v>
      </c>
      <c r="AW14" s="493">
        <f t="shared" si="7"/>
        <v>172</v>
      </c>
      <c r="AX14" s="493">
        <f t="shared" si="7"/>
        <v>180.179</v>
      </c>
      <c r="AY14" s="493">
        <f t="shared" si="7"/>
        <v>195.07400000000001</v>
      </c>
      <c r="AZ14" s="493">
        <f t="shared" si="7"/>
        <v>209.62</v>
      </c>
      <c r="BA14" s="493">
        <f t="shared" si="7"/>
        <v>219.12200000000001</v>
      </c>
      <c r="BB14" s="493">
        <f t="shared" si="7"/>
        <v>229.62</v>
      </c>
      <c r="BC14" s="493">
        <f t="shared" si="7"/>
        <v>251.28299999999999</v>
      </c>
      <c r="BD14" s="493">
        <f t="shared" si="7"/>
        <v>263.27600000000001</v>
      </c>
      <c r="BE14" s="493">
        <f t="shared" si="7"/>
        <v>268.75837131822618</v>
      </c>
      <c r="BF14" s="493">
        <f t="shared" si="7"/>
        <v>250.78770996</v>
      </c>
      <c r="BG14" s="493">
        <f t="shared" si="7"/>
        <v>227.07527540672788</v>
      </c>
      <c r="BH14" s="493">
        <f t="shared" si="7"/>
        <v>201.93699999999998</v>
      </c>
      <c r="BI14" s="493">
        <f t="shared" si="7"/>
        <v>177.48814832000002</v>
      </c>
      <c r="BJ14" s="493">
        <f t="shared" si="7"/>
        <v>154.43310238999999</v>
      </c>
      <c r="BK14" s="493">
        <f t="shared" si="7"/>
        <v>135.85556475999999</v>
      </c>
      <c r="BL14" s="493">
        <f t="shared" si="7"/>
        <v>114.82576818</v>
      </c>
      <c r="BM14" s="493">
        <f t="shared" si="7"/>
        <v>101.60390247496059</v>
      </c>
      <c r="BN14" s="493">
        <f t="shared" ref="BN14:CF14" si="8">SUM(BN15:BN16)</f>
        <v>83.766830504763064</v>
      </c>
      <c r="BO14" s="493">
        <f t="shared" si="8"/>
        <v>75.424392390424856</v>
      </c>
      <c r="BP14" s="493">
        <f t="shared" si="8"/>
        <v>68.65537360259259</v>
      </c>
      <c r="BQ14" s="493">
        <f t="shared" si="8"/>
        <v>68.776242409999995</v>
      </c>
      <c r="BR14" s="493">
        <f t="shared" si="8"/>
        <v>54.585042177472431</v>
      </c>
      <c r="BS14" s="493">
        <f t="shared" si="8"/>
        <v>46.88593851139494</v>
      </c>
      <c r="BT14" s="493">
        <f t="shared" si="8"/>
        <v>41.032823404756357</v>
      </c>
      <c r="BU14" s="493">
        <f t="shared" si="8"/>
        <v>38.247009674383257</v>
      </c>
      <c r="BV14" s="493">
        <f t="shared" si="8"/>
        <v>33.184287718519109</v>
      </c>
      <c r="BW14" s="493">
        <f t="shared" si="8"/>
        <v>38.754860947666614</v>
      </c>
      <c r="BX14" s="493">
        <f t="shared" si="8"/>
        <v>32.596630792014103</v>
      </c>
      <c r="BY14" s="493">
        <f t="shared" si="8"/>
        <v>20.0593703265335</v>
      </c>
      <c r="BZ14" s="468">
        <f t="shared" si="8"/>
        <v>14.8474325935198</v>
      </c>
      <c r="CA14" s="468">
        <f t="shared" si="8"/>
        <v>5.3583208711491501</v>
      </c>
      <c r="CB14" s="468">
        <f t="shared" si="8"/>
        <v>9.3155001042191792</v>
      </c>
      <c r="CC14" s="468">
        <f t="shared" si="8"/>
        <v>8.2901393388917501</v>
      </c>
      <c r="CD14" s="468">
        <f t="shared" si="8"/>
        <v>7.3489765867030901</v>
      </c>
      <c r="CE14" s="468">
        <f t="shared" si="8"/>
        <v>6.5155777815965301</v>
      </c>
      <c r="CF14" s="432">
        <f t="shared" si="8"/>
        <v>5.7759704593711598</v>
      </c>
    </row>
    <row r="15" spans="1:84" s="427" customFormat="1" x14ac:dyDescent="0.35">
      <c r="A15" s="424"/>
      <c r="B15" s="59" t="s">
        <v>451</v>
      </c>
      <c r="C15" s="203"/>
      <c r="D15" s="494" t="s">
        <v>567</v>
      </c>
      <c r="E15" s="494" t="s">
        <v>567</v>
      </c>
      <c r="F15" s="494" t="s">
        <v>567</v>
      </c>
      <c r="G15" s="494" t="s">
        <v>567</v>
      </c>
      <c r="H15" s="494" t="s">
        <v>567</v>
      </c>
      <c r="I15" s="494" t="s">
        <v>567</v>
      </c>
      <c r="J15" s="494" t="s">
        <v>567</v>
      </c>
      <c r="K15" s="494" t="s">
        <v>567</v>
      </c>
      <c r="L15" s="494" t="s">
        <v>567</v>
      </c>
      <c r="M15" s="494" t="s">
        <v>567</v>
      </c>
      <c r="N15" s="494" t="s">
        <v>567</v>
      </c>
      <c r="O15" s="494" t="s">
        <v>567</v>
      </c>
      <c r="P15" s="494" t="s">
        <v>567</v>
      </c>
      <c r="Q15" s="494" t="s">
        <v>567</v>
      </c>
      <c r="R15" s="494" t="s">
        <v>567</v>
      </c>
      <c r="S15" s="494" t="s">
        <v>567</v>
      </c>
      <c r="T15" s="494" t="s">
        <v>567</v>
      </c>
      <c r="U15" s="494" t="s">
        <v>567</v>
      </c>
      <c r="V15" s="494" t="s">
        <v>567</v>
      </c>
      <c r="W15" s="494" t="s">
        <v>567</v>
      </c>
      <c r="X15" s="494" t="s">
        <v>567</v>
      </c>
      <c r="Y15" s="494" t="s">
        <v>567</v>
      </c>
      <c r="Z15" s="494" t="s">
        <v>567</v>
      </c>
      <c r="AA15" s="494" t="s">
        <v>567</v>
      </c>
      <c r="AB15" s="494" t="s">
        <v>567</v>
      </c>
      <c r="AC15" s="494" t="s">
        <v>567</v>
      </c>
      <c r="AD15" s="494" t="s">
        <v>567</v>
      </c>
      <c r="AE15" s="494" t="s">
        <v>567</v>
      </c>
      <c r="AF15" s="494" t="s">
        <v>567</v>
      </c>
      <c r="AG15" s="494" t="s">
        <v>567</v>
      </c>
      <c r="AH15" s="494">
        <v>0</v>
      </c>
      <c r="AI15" s="494">
        <v>0.11206975139097579</v>
      </c>
      <c r="AJ15" s="494">
        <v>1.9559041394144265</v>
      </c>
      <c r="AK15" s="494">
        <v>5.0585443704334674</v>
      </c>
      <c r="AL15" s="494">
        <v>8.7827442902784227</v>
      </c>
      <c r="AM15" s="494">
        <v>14.547383938080046</v>
      </c>
      <c r="AN15" s="494">
        <v>25.200944752617477</v>
      </c>
      <c r="AO15" s="494">
        <v>31.504743957915213</v>
      </c>
      <c r="AP15" s="494">
        <v>37.911238941429318</v>
      </c>
      <c r="AQ15" s="494">
        <v>47.069913087934566</v>
      </c>
      <c r="AR15" s="494">
        <v>58.896281800391392</v>
      </c>
      <c r="AS15" s="494">
        <v>74.07692307692308</v>
      </c>
      <c r="AT15" s="494">
        <v>91.577492841228676</v>
      </c>
      <c r="AU15" s="494">
        <v>117.29437072428964</v>
      </c>
      <c r="AV15" s="494">
        <v>131.3422809077048</v>
      </c>
      <c r="AW15" s="494">
        <v>150.21983887907462</v>
      </c>
      <c r="AX15" s="494">
        <v>157.36262069414141</v>
      </c>
      <c r="AY15" s="494">
        <v>168.15600838473355</v>
      </c>
      <c r="AZ15" s="494">
        <v>181.41047939847496</v>
      </c>
      <c r="BA15" s="494">
        <v>192.10670709999971</v>
      </c>
      <c r="BB15" s="494">
        <v>201.31550583145179</v>
      </c>
      <c r="BC15" s="494">
        <v>222.24598609428827</v>
      </c>
      <c r="BD15" s="494">
        <v>234.76715728678226</v>
      </c>
      <c r="BE15" s="494">
        <v>238.79510529135356</v>
      </c>
      <c r="BF15" s="494">
        <v>219.73165192058175</v>
      </c>
      <c r="BG15" s="494">
        <v>193.369</v>
      </c>
      <c r="BH15" s="494">
        <v>168.06399999999999</v>
      </c>
      <c r="BI15" s="494">
        <v>145.82337039453446</v>
      </c>
      <c r="BJ15" s="494">
        <v>125.21887532471118</v>
      </c>
      <c r="BK15" s="494">
        <v>109.93033523194052</v>
      </c>
      <c r="BL15" s="494">
        <v>93.800845414279749</v>
      </c>
      <c r="BM15" s="494">
        <v>85.276843175502719</v>
      </c>
      <c r="BN15" s="494">
        <v>70.562745196511173</v>
      </c>
      <c r="BO15" s="494">
        <v>66.952021430840631</v>
      </c>
      <c r="BP15" s="494">
        <v>61.481935140817022</v>
      </c>
      <c r="BQ15" s="494">
        <v>64.529378218725824</v>
      </c>
      <c r="BR15" s="494">
        <v>51.410505015048706</v>
      </c>
      <c r="BS15" s="494">
        <v>45.57355537163707</v>
      </c>
      <c r="BT15" s="494">
        <v>39.499139075463006</v>
      </c>
      <c r="BU15" s="494">
        <v>37.930347194836223</v>
      </c>
      <c r="BV15" s="494">
        <v>32.996946039031812</v>
      </c>
      <c r="BW15" s="494">
        <v>38.676288672469298</v>
      </c>
      <c r="BX15" s="494">
        <v>32.596630792014103</v>
      </c>
      <c r="BY15" s="494">
        <v>20.0593703265335</v>
      </c>
      <c r="BZ15" s="470">
        <v>14.8474325935198</v>
      </c>
      <c r="CA15" s="470">
        <v>5.3583208711491501</v>
      </c>
      <c r="CB15" s="470">
        <v>9.3155001042191792</v>
      </c>
      <c r="CC15" s="470">
        <v>8.2901393388917501</v>
      </c>
      <c r="CD15" s="470">
        <v>7.3489765867030901</v>
      </c>
      <c r="CE15" s="470">
        <v>6.5155777815965301</v>
      </c>
      <c r="CF15" s="436">
        <v>5.7759704593711598</v>
      </c>
    </row>
    <row r="16" spans="1:84" s="427" customFormat="1" x14ac:dyDescent="0.35">
      <c r="B16" s="59" t="s">
        <v>450</v>
      </c>
      <c r="C16" s="203"/>
      <c r="D16" s="494" t="s">
        <v>567</v>
      </c>
      <c r="E16" s="494" t="s">
        <v>567</v>
      </c>
      <c r="F16" s="494" t="s">
        <v>567</v>
      </c>
      <c r="G16" s="494" t="s">
        <v>567</v>
      </c>
      <c r="H16" s="494" t="s">
        <v>567</v>
      </c>
      <c r="I16" s="494" t="s">
        <v>567</v>
      </c>
      <c r="J16" s="494" t="s">
        <v>567</v>
      </c>
      <c r="K16" s="494" t="s">
        <v>567</v>
      </c>
      <c r="L16" s="494" t="s">
        <v>567</v>
      </c>
      <c r="M16" s="494" t="s">
        <v>567</v>
      </c>
      <c r="N16" s="494" t="s">
        <v>567</v>
      </c>
      <c r="O16" s="494" t="s">
        <v>567</v>
      </c>
      <c r="P16" s="494" t="s">
        <v>567</v>
      </c>
      <c r="Q16" s="494" t="s">
        <v>567</v>
      </c>
      <c r="R16" s="494" t="s">
        <v>567</v>
      </c>
      <c r="S16" s="494" t="s">
        <v>567</v>
      </c>
      <c r="T16" s="494" t="s">
        <v>567</v>
      </c>
      <c r="U16" s="494" t="s">
        <v>567</v>
      </c>
      <c r="V16" s="494" t="s">
        <v>567</v>
      </c>
      <c r="W16" s="494" t="s">
        <v>567</v>
      </c>
      <c r="X16" s="494" t="s">
        <v>567</v>
      </c>
      <c r="Y16" s="494" t="s">
        <v>567</v>
      </c>
      <c r="Z16" s="494" t="s">
        <v>567</v>
      </c>
      <c r="AA16" s="494" t="s">
        <v>567</v>
      </c>
      <c r="AB16" s="494" t="s">
        <v>567</v>
      </c>
      <c r="AC16" s="494" t="s">
        <v>567</v>
      </c>
      <c r="AD16" s="494" t="s">
        <v>567</v>
      </c>
      <c r="AE16" s="494" t="s">
        <v>567</v>
      </c>
      <c r="AF16" s="494" t="s">
        <v>567</v>
      </c>
      <c r="AG16" s="494" t="s">
        <v>567</v>
      </c>
      <c r="AH16" s="494">
        <v>0</v>
      </c>
      <c r="AI16" s="494">
        <v>6.8043393148529703E-4</v>
      </c>
      <c r="AJ16" s="494">
        <v>2.389571232760496E-2</v>
      </c>
      <c r="AK16" s="494">
        <v>9.3271789685138398E-2</v>
      </c>
      <c r="AL16" s="494">
        <v>0.21725570972157768</v>
      </c>
      <c r="AM16" s="494">
        <v>0.45261606191995341</v>
      </c>
      <c r="AN16" s="494">
        <v>0.79905524738252098</v>
      </c>
      <c r="AO16" s="494">
        <v>1.4952560420847878</v>
      </c>
      <c r="AP16" s="494">
        <v>2.0887610585706842</v>
      </c>
      <c r="AQ16" s="494">
        <v>2.9300869120654411</v>
      </c>
      <c r="AR16" s="494">
        <v>4.1037181996086094</v>
      </c>
      <c r="AS16" s="494">
        <v>6.9230769230769234</v>
      </c>
      <c r="AT16" s="494">
        <v>8.9165071587713225</v>
      </c>
      <c r="AU16" s="494">
        <v>14.522629275710372</v>
      </c>
      <c r="AV16" s="494">
        <v>18.509719092295203</v>
      </c>
      <c r="AW16" s="494">
        <v>21.780161120925374</v>
      </c>
      <c r="AX16" s="494">
        <v>22.816379305858582</v>
      </c>
      <c r="AY16" s="494">
        <v>26.917991615266445</v>
      </c>
      <c r="AZ16" s="494">
        <v>28.20952060152505</v>
      </c>
      <c r="BA16" s="494">
        <v>27.015292900000315</v>
      </c>
      <c r="BB16" s="494">
        <v>28.304494168548207</v>
      </c>
      <c r="BC16" s="494">
        <v>29.037013905711706</v>
      </c>
      <c r="BD16" s="494">
        <v>28.508842713217764</v>
      </c>
      <c r="BE16" s="494">
        <v>29.963266026872617</v>
      </c>
      <c r="BF16" s="494">
        <v>31.056058039418243</v>
      </c>
      <c r="BG16" s="494">
        <v>33.70627540672789</v>
      </c>
      <c r="BH16" s="494">
        <v>33.872999999999998</v>
      </c>
      <c r="BI16" s="494">
        <v>31.66477792546555</v>
      </c>
      <c r="BJ16" s="494">
        <v>29.214227065288803</v>
      </c>
      <c r="BK16" s="494">
        <v>25.925229528059475</v>
      </c>
      <c r="BL16" s="494">
        <v>21.024922765720252</v>
      </c>
      <c r="BM16" s="494">
        <v>16.327059299457879</v>
      </c>
      <c r="BN16" s="494">
        <v>13.204085308251896</v>
      </c>
      <c r="BO16" s="494">
        <v>8.4723709595842251</v>
      </c>
      <c r="BP16" s="494">
        <v>7.1734384617755698</v>
      </c>
      <c r="BQ16" s="494">
        <v>4.2468641912741756</v>
      </c>
      <c r="BR16" s="494">
        <v>3.174537162423726</v>
      </c>
      <c r="BS16" s="494">
        <v>1.3123831397578662</v>
      </c>
      <c r="BT16" s="494">
        <v>1.53368432929335</v>
      </c>
      <c r="BU16" s="494">
        <v>0.31666247954703558</v>
      </c>
      <c r="BV16" s="494">
        <v>0.18734167948729749</v>
      </c>
      <c r="BW16" s="494">
        <v>7.8572275197316813E-2</v>
      </c>
      <c r="BX16" s="494">
        <v>0</v>
      </c>
      <c r="BY16" s="494">
        <v>0</v>
      </c>
      <c r="BZ16" s="470">
        <v>0</v>
      </c>
      <c r="CA16" s="470">
        <v>0</v>
      </c>
      <c r="CB16" s="470">
        <v>0</v>
      </c>
      <c r="CC16" s="470">
        <v>0</v>
      </c>
      <c r="CD16" s="470">
        <v>0</v>
      </c>
      <c r="CE16" s="470">
        <v>0</v>
      </c>
      <c r="CF16" s="436">
        <v>0</v>
      </c>
    </row>
    <row r="17" spans="1:84" s="427" customFormat="1" ht="26.25" customHeight="1" x14ac:dyDescent="0.35">
      <c r="B17" s="65" t="s">
        <v>574</v>
      </c>
      <c r="C17" s="203"/>
      <c r="D17" s="493">
        <f>SUM(D18, D19,D20)</f>
        <v>0</v>
      </c>
      <c r="E17" s="493">
        <f t="shared" ref="E17:BP17" si="9">SUM(E18, E19,E20)</f>
        <v>0</v>
      </c>
      <c r="F17" s="493">
        <f t="shared" si="9"/>
        <v>0</v>
      </c>
      <c r="G17" s="493">
        <f t="shared" si="9"/>
        <v>0</v>
      </c>
      <c r="H17" s="493">
        <f t="shared" si="9"/>
        <v>0</v>
      </c>
      <c r="I17" s="493">
        <f t="shared" si="9"/>
        <v>0</v>
      </c>
      <c r="J17" s="493">
        <f t="shared" si="9"/>
        <v>0</v>
      </c>
      <c r="K17" s="493">
        <f t="shared" si="9"/>
        <v>0</v>
      </c>
      <c r="L17" s="493">
        <f t="shared" si="9"/>
        <v>0</v>
      </c>
      <c r="M17" s="493">
        <f t="shared" si="9"/>
        <v>0</v>
      </c>
      <c r="N17" s="493">
        <f t="shared" si="9"/>
        <v>0</v>
      </c>
      <c r="O17" s="493">
        <f t="shared" si="9"/>
        <v>0</v>
      </c>
      <c r="P17" s="493">
        <f t="shared" si="9"/>
        <v>0</v>
      </c>
      <c r="Q17" s="493">
        <f t="shared" si="9"/>
        <v>0</v>
      </c>
      <c r="R17" s="493">
        <f t="shared" si="9"/>
        <v>0</v>
      </c>
      <c r="S17" s="493">
        <f t="shared" si="9"/>
        <v>0</v>
      </c>
      <c r="T17" s="493">
        <f t="shared" si="9"/>
        <v>0</v>
      </c>
      <c r="U17" s="493">
        <f t="shared" si="9"/>
        <v>0</v>
      </c>
      <c r="V17" s="493">
        <f t="shared" si="9"/>
        <v>0</v>
      </c>
      <c r="W17" s="493">
        <f t="shared" si="9"/>
        <v>0</v>
      </c>
      <c r="X17" s="493">
        <f t="shared" si="9"/>
        <v>0</v>
      </c>
      <c r="Y17" s="493">
        <f t="shared" si="9"/>
        <v>0</v>
      </c>
      <c r="Z17" s="493">
        <f t="shared" si="9"/>
        <v>0</v>
      </c>
      <c r="AA17" s="493">
        <f t="shared" si="9"/>
        <v>0</v>
      </c>
      <c r="AB17" s="493">
        <f t="shared" si="9"/>
        <v>0</v>
      </c>
      <c r="AC17" s="493">
        <f t="shared" si="9"/>
        <v>0</v>
      </c>
      <c r="AD17" s="493">
        <f t="shared" si="9"/>
        <v>0</v>
      </c>
      <c r="AE17" s="493">
        <f t="shared" si="9"/>
        <v>0</v>
      </c>
      <c r="AF17" s="493">
        <f t="shared" si="9"/>
        <v>0</v>
      </c>
      <c r="AG17" s="493">
        <f t="shared" si="9"/>
        <v>0</v>
      </c>
      <c r="AH17" s="493">
        <f t="shared" si="9"/>
        <v>0</v>
      </c>
      <c r="AI17" s="493">
        <f t="shared" si="9"/>
        <v>0</v>
      </c>
      <c r="AJ17" s="493">
        <f t="shared" si="9"/>
        <v>0</v>
      </c>
      <c r="AK17" s="493">
        <f t="shared" si="9"/>
        <v>0</v>
      </c>
      <c r="AL17" s="493">
        <f t="shared" si="9"/>
        <v>0</v>
      </c>
      <c r="AM17" s="493">
        <f t="shared" si="9"/>
        <v>0</v>
      </c>
      <c r="AN17" s="493">
        <f t="shared" si="9"/>
        <v>0</v>
      </c>
      <c r="AO17" s="493">
        <f t="shared" si="9"/>
        <v>0</v>
      </c>
      <c r="AP17" s="493">
        <f t="shared" si="9"/>
        <v>0</v>
      </c>
      <c r="AQ17" s="493">
        <f t="shared" si="9"/>
        <v>0</v>
      </c>
      <c r="AR17" s="493">
        <f t="shared" si="9"/>
        <v>0</v>
      </c>
      <c r="AS17" s="493">
        <f t="shared" si="9"/>
        <v>0</v>
      </c>
      <c r="AT17" s="493">
        <f t="shared" si="9"/>
        <v>0</v>
      </c>
      <c r="AU17" s="493">
        <f t="shared" si="9"/>
        <v>0</v>
      </c>
      <c r="AV17" s="493">
        <f t="shared" si="9"/>
        <v>0</v>
      </c>
      <c r="AW17" s="493">
        <f t="shared" si="9"/>
        <v>0</v>
      </c>
      <c r="AX17" s="493">
        <f t="shared" si="9"/>
        <v>0</v>
      </c>
      <c r="AY17" s="493">
        <f t="shared" si="9"/>
        <v>0</v>
      </c>
      <c r="AZ17" s="493">
        <f t="shared" si="9"/>
        <v>0</v>
      </c>
      <c r="BA17" s="493">
        <f t="shared" si="9"/>
        <v>0</v>
      </c>
      <c r="BB17" s="493">
        <f t="shared" si="9"/>
        <v>0</v>
      </c>
      <c r="BC17" s="493">
        <f t="shared" si="9"/>
        <v>0</v>
      </c>
      <c r="BD17" s="493">
        <f t="shared" si="9"/>
        <v>0</v>
      </c>
      <c r="BE17" s="493">
        <f t="shared" si="9"/>
        <v>0</v>
      </c>
      <c r="BF17" s="493">
        <f t="shared" si="9"/>
        <v>28.406946050688902</v>
      </c>
      <c r="BG17" s="493">
        <f t="shared" si="9"/>
        <v>27.432701623546105</v>
      </c>
      <c r="BH17" s="493">
        <f t="shared" si="9"/>
        <v>26.234479032471963</v>
      </c>
      <c r="BI17" s="493">
        <f t="shared" si="9"/>
        <v>25.217539613784226</v>
      </c>
      <c r="BJ17" s="493">
        <f t="shared" si="9"/>
        <v>23.893453975822563</v>
      </c>
      <c r="BK17" s="493">
        <f t="shared" si="9"/>
        <v>23.356956766137984</v>
      </c>
      <c r="BL17" s="493">
        <f t="shared" si="9"/>
        <v>22.860791391673466</v>
      </c>
      <c r="BM17" s="493">
        <f t="shared" si="9"/>
        <v>22.195142250613998</v>
      </c>
      <c r="BN17" s="493">
        <f t="shared" si="9"/>
        <v>20.731727340506914</v>
      </c>
      <c r="BO17" s="493">
        <f t="shared" si="9"/>
        <v>20.801005350659317</v>
      </c>
      <c r="BP17" s="493">
        <f t="shared" si="9"/>
        <v>20.826470289915786</v>
      </c>
      <c r="BQ17" s="493">
        <f t="shared" ref="BQ17:CF17" si="10">SUM(BQ18, BQ19,BQ20)</f>
        <v>20.959430350443746</v>
      </c>
      <c r="BR17" s="493">
        <f t="shared" si="10"/>
        <v>19.738998445075392</v>
      </c>
      <c r="BS17" s="493">
        <f t="shared" si="10"/>
        <v>20.002488621536003</v>
      </c>
      <c r="BT17" s="493">
        <f t="shared" si="10"/>
        <v>19.745434635194613</v>
      </c>
      <c r="BU17" s="493">
        <f t="shared" si="10"/>
        <v>15.465076341450237</v>
      </c>
      <c r="BV17" s="493">
        <f t="shared" si="10"/>
        <v>12.639582096819744</v>
      </c>
      <c r="BW17" s="493">
        <f t="shared" si="10"/>
        <v>34.42171789483961</v>
      </c>
      <c r="BX17" s="493">
        <f t="shared" si="10"/>
        <v>31.12815629811162</v>
      </c>
      <c r="BY17" s="493">
        <f t="shared" si="10"/>
        <v>32.470409252346229</v>
      </c>
      <c r="BZ17" s="468">
        <f t="shared" si="10"/>
        <v>37.547722459421564</v>
      </c>
      <c r="CA17" s="468">
        <f t="shared" si="10"/>
        <v>19.12265681703937</v>
      </c>
      <c r="CB17" s="468">
        <f t="shared" si="10"/>
        <v>26.5301209349619</v>
      </c>
      <c r="CC17" s="468">
        <f t="shared" si="10"/>
        <v>25.368464683338029</v>
      </c>
      <c r="CD17" s="468">
        <f t="shared" si="10"/>
        <v>24.933461105554148</v>
      </c>
      <c r="CE17" s="468">
        <f t="shared" si="10"/>
        <v>24.899061109700924</v>
      </c>
      <c r="CF17" s="432">
        <f t="shared" si="10"/>
        <v>24.686907160577285</v>
      </c>
    </row>
    <row r="18" spans="1:84" s="427" customFormat="1" x14ac:dyDescent="0.35">
      <c r="B18" s="59" t="s">
        <v>569</v>
      </c>
      <c r="C18" s="203"/>
      <c r="D18" s="494">
        <v>0</v>
      </c>
      <c r="E18" s="494">
        <v>0</v>
      </c>
      <c r="F18" s="494">
        <v>0</v>
      </c>
      <c r="G18" s="494">
        <v>0</v>
      </c>
      <c r="H18" s="494">
        <v>0</v>
      </c>
      <c r="I18" s="494">
        <v>0</v>
      </c>
      <c r="J18" s="494">
        <v>0</v>
      </c>
      <c r="K18" s="494">
        <v>0</v>
      </c>
      <c r="L18" s="494">
        <v>0</v>
      </c>
      <c r="M18" s="494">
        <v>0</v>
      </c>
      <c r="N18" s="494">
        <v>0</v>
      </c>
      <c r="O18" s="494">
        <v>0</v>
      </c>
      <c r="P18" s="494">
        <v>0</v>
      </c>
      <c r="Q18" s="494">
        <v>0</v>
      </c>
      <c r="R18" s="494">
        <v>0</v>
      </c>
      <c r="S18" s="494">
        <v>0</v>
      </c>
      <c r="T18" s="494">
        <v>0</v>
      </c>
      <c r="U18" s="494">
        <v>0</v>
      </c>
      <c r="V18" s="494">
        <v>0</v>
      </c>
      <c r="W18" s="494">
        <v>0</v>
      </c>
      <c r="X18" s="494">
        <v>0</v>
      </c>
      <c r="Y18" s="494">
        <v>0</v>
      </c>
      <c r="Z18" s="494">
        <v>0</v>
      </c>
      <c r="AA18" s="494">
        <v>0</v>
      </c>
      <c r="AB18" s="494">
        <v>0</v>
      </c>
      <c r="AC18" s="494">
        <v>0</v>
      </c>
      <c r="AD18" s="494">
        <v>0</v>
      </c>
      <c r="AE18" s="494">
        <v>0</v>
      </c>
      <c r="AF18" s="494">
        <v>0</v>
      </c>
      <c r="AG18" s="494">
        <v>0</v>
      </c>
      <c r="AH18" s="494">
        <v>0</v>
      </c>
      <c r="AI18" s="494">
        <v>0</v>
      </c>
      <c r="AJ18" s="494">
        <v>0</v>
      </c>
      <c r="AK18" s="494">
        <v>0</v>
      </c>
      <c r="AL18" s="494">
        <v>0</v>
      </c>
      <c r="AM18" s="494">
        <v>0</v>
      </c>
      <c r="AN18" s="494">
        <v>0</v>
      </c>
      <c r="AO18" s="494">
        <v>0</v>
      </c>
      <c r="AP18" s="494">
        <v>0</v>
      </c>
      <c r="AQ18" s="494">
        <v>0</v>
      </c>
      <c r="AR18" s="494">
        <v>0</v>
      </c>
      <c r="AS18" s="494">
        <v>0</v>
      </c>
      <c r="AT18" s="494">
        <v>0</v>
      </c>
      <c r="AU18" s="494">
        <v>0</v>
      </c>
      <c r="AV18" s="494">
        <v>0</v>
      </c>
      <c r="AW18" s="494">
        <v>0</v>
      </c>
      <c r="AX18" s="494">
        <v>0</v>
      </c>
      <c r="AY18" s="494">
        <v>0</v>
      </c>
      <c r="AZ18" s="494">
        <v>0</v>
      </c>
      <c r="BA18" s="494">
        <v>0</v>
      </c>
      <c r="BB18" s="494">
        <v>0</v>
      </c>
      <c r="BC18" s="494">
        <v>0</v>
      </c>
      <c r="BD18" s="494">
        <v>0</v>
      </c>
      <c r="BE18" s="494">
        <v>0</v>
      </c>
      <c r="BF18" s="494">
        <v>0</v>
      </c>
      <c r="BG18" s="494">
        <v>0</v>
      </c>
      <c r="BH18" s="494">
        <v>0</v>
      </c>
      <c r="BI18" s="494">
        <v>0</v>
      </c>
      <c r="BJ18" s="494">
        <v>0</v>
      </c>
      <c r="BK18" s="494">
        <v>0</v>
      </c>
      <c r="BL18" s="494">
        <v>0</v>
      </c>
      <c r="BM18" s="494">
        <v>0</v>
      </c>
      <c r="BN18" s="494">
        <v>0</v>
      </c>
      <c r="BO18" s="494">
        <v>0</v>
      </c>
      <c r="BP18" s="494">
        <v>0</v>
      </c>
      <c r="BQ18" s="494">
        <v>0</v>
      </c>
      <c r="BR18" s="494">
        <v>0</v>
      </c>
      <c r="BS18" s="494">
        <v>0</v>
      </c>
      <c r="BT18" s="494">
        <v>0</v>
      </c>
      <c r="BU18" s="494">
        <v>1.722975294176323</v>
      </c>
      <c r="BV18" s="494">
        <v>2.8992876315726392</v>
      </c>
      <c r="BW18" s="494">
        <v>20.478846311802673</v>
      </c>
      <c r="BX18" s="494">
        <v>19.1149578342342</v>
      </c>
      <c r="BY18" s="494">
        <v>24.498744891022898</v>
      </c>
      <c r="BZ18" s="470">
        <v>29.8378835863865</v>
      </c>
      <c r="CA18" s="470">
        <v>14.979322813941099</v>
      </c>
      <c r="CB18" s="470">
        <v>19.326888940122601</v>
      </c>
      <c r="CC18" s="470">
        <v>18.958095271122101</v>
      </c>
      <c r="CD18" s="470">
        <v>19.250847967619801</v>
      </c>
      <c r="CE18" s="470">
        <v>19.860875524795699</v>
      </c>
      <c r="CF18" s="436">
        <v>20.220624647699101</v>
      </c>
    </row>
    <row r="19" spans="1:84" s="427" customFormat="1" x14ac:dyDescent="0.35">
      <c r="B19" s="59" t="s">
        <v>575</v>
      </c>
      <c r="C19" s="203"/>
      <c r="D19" s="494" t="s">
        <v>567</v>
      </c>
      <c r="E19" s="494" t="s">
        <v>567</v>
      </c>
      <c r="F19" s="494" t="s">
        <v>567</v>
      </c>
      <c r="G19" s="494" t="s">
        <v>567</v>
      </c>
      <c r="H19" s="494" t="s">
        <v>567</v>
      </c>
      <c r="I19" s="494" t="s">
        <v>567</v>
      </c>
      <c r="J19" s="494" t="s">
        <v>567</v>
      </c>
      <c r="K19" s="494" t="s">
        <v>567</v>
      </c>
      <c r="L19" s="494" t="s">
        <v>567</v>
      </c>
      <c r="M19" s="494" t="s">
        <v>567</v>
      </c>
      <c r="N19" s="494" t="s">
        <v>567</v>
      </c>
      <c r="O19" s="494" t="s">
        <v>567</v>
      </c>
      <c r="P19" s="494" t="s">
        <v>567</v>
      </c>
      <c r="Q19" s="494" t="s">
        <v>567</v>
      </c>
      <c r="R19" s="494" t="s">
        <v>567</v>
      </c>
      <c r="S19" s="494" t="s">
        <v>567</v>
      </c>
      <c r="T19" s="494" t="s">
        <v>567</v>
      </c>
      <c r="U19" s="494" t="s">
        <v>567</v>
      </c>
      <c r="V19" s="494" t="s">
        <v>567</v>
      </c>
      <c r="W19" s="494" t="s">
        <v>567</v>
      </c>
      <c r="X19" s="494" t="s">
        <v>567</v>
      </c>
      <c r="Y19" s="494" t="s">
        <v>567</v>
      </c>
      <c r="Z19" s="494" t="s">
        <v>567</v>
      </c>
      <c r="AA19" s="494" t="s">
        <v>567</v>
      </c>
      <c r="AB19" s="494" t="s">
        <v>567</v>
      </c>
      <c r="AC19" s="494" t="s">
        <v>567</v>
      </c>
      <c r="AD19" s="494" t="s">
        <v>567</v>
      </c>
      <c r="AE19" s="494" t="s">
        <v>567</v>
      </c>
      <c r="AF19" s="494" t="s">
        <v>567</v>
      </c>
      <c r="AG19" s="494" t="s">
        <v>567</v>
      </c>
      <c r="AH19" s="494" t="s">
        <v>567</v>
      </c>
      <c r="AI19" s="494" t="s">
        <v>567</v>
      </c>
      <c r="AJ19" s="494" t="s">
        <v>567</v>
      </c>
      <c r="AK19" s="494" t="s">
        <v>567</v>
      </c>
      <c r="AL19" s="494" t="s">
        <v>567</v>
      </c>
      <c r="AM19" s="494" t="s">
        <v>567</v>
      </c>
      <c r="AN19" s="494" t="s">
        <v>567</v>
      </c>
      <c r="AO19" s="494" t="s">
        <v>567</v>
      </c>
      <c r="AP19" s="494" t="s">
        <v>567</v>
      </c>
      <c r="AQ19" s="494" t="s">
        <v>567</v>
      </c>
      <c r="AR19" s="494" t="s">
        <v>567</v>
      </c>
      <c r="AS19" s="494" t="s">
        <v>567</v>
      </c>
      <c r="AT19" s="494" t="s">
        <v>567</v>
      </c>
      <c r="AU19" s="494" t="s">
        <v>567</v>
      </c>
      <c r="AV19" s="494" t="s">
        <v>567</v>
      </c>
      <c r="AW19" s="494" t="s">
        <v>567</v>
      </c>
      <c r="AX19" s="494" t="s">
        <v>567</v>
      </c>
      <c r="AY19" s="494" t="s">
        <v>567</v>
      </c>
      <c r="AZ19" s="494" t="s">
        <v>567</v>
      </c>
      <c r="BA19" s="494" t="s">
        <v>567</v>
      </c>
      <c r="BB19" s="494" t="s">
        <v>567</v>
      </c>
      <c r="BC19" s="494" t="s">
        <v>567</v>
      </c>
      <c r="BD19" s="494" t="s">
        <v>567</v>
      </c>
      <c r="BE19" s="494" t="s">
        <v>567</v>
      </c>
      <c r="BF19" s="494">
        <v>21.855523312044063</v>
      </c>
      <c r="BG19" s="494">
        <v>21.244736996699803</v>
      </c>
      <c r="BH19" s="494">
        <v>20.493618536702215</v>
      </c>
      <c r="BI19" s="494">
        <v>20.099632054478512</v>
      </c>
      <c r="BJ19" s="494">
        <v>19.261038291626754</v>
      </c>
      <c r="BK19" s="494">
        <v>19.046589370098435</v>
      </c>
      <c r="BL19" s="494">
        <v>18.970450975628051</v>
      </c>
      <c r="BM19" s="494">
        <v>18.723817671847545</v>
      </c>
      <c r="BN19" s="494">
        <v>17.866738023568765</v>
      </c>
      <c r="BO19" s="494">
        <v>18.134486427765509</v>
      </c>
      <c r="BP19" s="494">
        <v>18.395167008879625</v>
      </c>
      <c r="BQ19" s="494">
        <v>18.477813356268488</v>
      </c>
      <c r="BR19" s="494">
        <v>17.827088036057095</v>
      </c>
      <c r="BS19" s="494">
        <v>18.354041239691064</v>
      </c>
      <c r="BT19" s="494">
        <v>18.291717736752897</v>
      </c>
      <c r="BU19" s="494">
        <v>12.403455708670501</v>
      </c>
      <c r="BV19" s="494">
        <v>8.5788443950989368</v>
      </c>
      <c r="BW19" s="494">
        <v>12.039878928590184</v>
      </c>
      <c r="BX19" s="494">
        <v>10.386793769691399</v>
      </c>
      <c r="BY19" s="494">
        <v>6.9319737683975902</v>
      </c>
      <c r="BZ19" s="470">
        <v>6.92268421117471</v>
      </c>
      <c r="CA19" s="470">
        <v>3.859256117787</v>
      </c>
      <c r="CB19" s="470">
        <v>6.7093594489691704</v>
      </c>
      <c r="CC19" s="470">
        <v>5.9708576119785803</v>
      </c>
      <c r="CD19" s="470">
        <v>5.2929982234574302</v>
      </c>
      <c r="CE19" s="470">
        <v>4.6927543197223196</v>
      </c>
      <c r="CF19" s="436">
        <v>4.1600624276732798</v>
      </c>
    </row>
    <row r="20" spans="1:84" s="425" customFormat="1" ht="26.25" customHeight="1" thickBot="1" x14ac:dyDescent="0.3">
      <c r="B20" s="191" t="s">
        <v>576</v>
      </c>
      <c r="C20" s="502"/>
      <c r="D20" s="484" t="s">
        <v>567</v>
      </c>
      <c r="E20" s="484" t="s">
        <v>567</v>
      </c>
      <c r="F20" s="484" t="s">
        <v>567</v>
      </c>
      <c r="G20" s="484" t="s">
        <v>567</v>
      </c>
      <c r="H20" s="484" t="s">
        <v>567</v>
      </c>
      <c r="I20" s="484" t="s">
        <v>567</v>
      </c>
      <c r="J20" s="484" t="s">
        <v>567</v>
      </c>
      <c r="K20" s="484" t="s">
        <v>567</v>
      </c>
      <c r="L20" s="484" t="s">
        <v>567</v>
      </c>
      <c r="M20" s="484" t="s">
        <v>567</v>
      </c>
      <c r="N20" s="484" t="s">
        <v>567</v>
      </c>
      <c r="O20" s="484" t="s">
        <v>567</v>
      </c>
      <c r="P20" s="484" t="s">
        <v>567</v>
      </c>
      <c r="Q20" s="484" t="s">
        <v>567</v>
      </c>
      <c r="R20" s="484" t="s">
        <v>567</v>
      </c>
      <c r="S20" s="484" t="s">
        <v>567</v>
      </c>
      <c r="T20" s="484" t="s">
        <v>567</v>
      </c>
      <c r="U20" s="484" t="s">
        <v>567</v>
      </c>
      <c r="V20" s="484" t="s">
        <v>567</v>
      </c>
      <c r="W20" s="484" t="s">
        <v>567</v>
      </c>
      <c r="X20" s="484" t="s">
        <v>567</v>
      </c>
      <c r="Y20" s="484" t="s">
        <v>567</v>
      </c>
      <c r="Z20" s="484" t="s">
        <v>567</v>
      </c>
      <c r="AA20" s="484" t="s">
        <v>567</v>
      </c>
      <c r="AB20" s="484" t="s">
        <v>567</v>
      </c>
      <c r="AC20" s="484" t="s">
        <v>567</v>
      </c>
      <c r="AD20" s="484" t="s">
        <v>567</v>
      </c>
      <c r="AE20" s="484" t="s">
        <v>567</v>
      </c>
      <c r="AF20" s="484" t="s">
        <v>567</v>
      </c>
      <c r="AG20" s="484" t="s">
        <v>567</v>
      </c>
      <c r="AH20" s="484" t="s">
        <v>567</v>
      </c>
      <c r="AI20" s="484" t="s">
        <v>567</v>
      </c>
      <c r="AJ20" s="484" t="s">
        <v>567</v>
      </c>
      <c r="AK20" s="484" t="s">
        <v>567</v>
      </c>
      <c r="AL20" s="484" t="s">
        <v>567</v>
      </c>
      <c r="AM20" s="484" t="s">
        <v>567</v>
      </c>
      <c r="AN20" s="484" t="s">
        <v>567</v>
      </c>
      <c r="AO20" s="484" t="s">
        <v>567</v>
      </c>
      <c r="AP20" s="484" t="s">
        <v>567</v>
      </c>
      <c r="AQ20" s="484" t="s">
        <v>567</v>
      </c>
      <c r="AR20" s="484" t="s">
        <v>567</v>
      </c>
      <c r="AS20" s="484" t="s">
        <v>567</v>
      </c>
      <c r="AT20" s="484" t="s">
        <v>567</v>
      </c>
      <c r="AU20" s="484" t="s">
        <v>567</v>
      </c>
      <c r="AV20" s="484" t="s">
        <v>567</v>
      </c>
      <c r="AW20" s="484" t="s">
        <v>567</v>
      </c>
      <c r="AX20" s="484" t="s">
        <v>567</v>
      </c>
      <c r="AY20" s="484" t="s">
        <v>567</v>
      </c>
      <c r="AZ20" s="484" t="s">
        <v>567</v>
      </c>
      <c r="BA20" s="484" t="s">
        <v>567</v>
      </c>
      <c r="BB20" s="484" t="s">
        <v>567</v>
      </c>
      <c r="BC20" s="484" t="s">
        <v>567</v>
      </c>
      <c r="BD20" s="484" t="s">
        <v>567</v>
      </c>
      <c r="BE20" s="484" t="s">
        <v>567</v>
      </c>
      <c r="BF20" s="484">
        <v>6.5514227386448374</v>
      </c>
      <c r="BG20" s="484">
        <v>6.1879646268463011</v>
      </c>
      <c r="BH20" s="484">
        <v>5.7408604957697484</v>
      </c>
      <c r="BI20" s="484">
        <v>5.1179075593057144</v>
      </c>
      <c r="BJ20" s="484">
        <v>4.6324156841958084</v>
      </c>
      <c r="BK20" s="484">
        <v>4.3103673960395499</v>
      </c>
      <c r="BL20" s="484">
        <v>3.8903404160454169</v>
      </c>
      <c r="BM20" s="484">
        <v>3.4713245787664526</v>
      </c>
      <c r="BN20" s="484">
        <v>2.8649893169381504</v>
      </c>
      <c r="BO20" s="484">
        <v>2.666518922893808</v>
      </c>
      <c r="BP20" s="484">
        <v>2.4313032810361626</v>
      </c>
      <c r="BQ20" s="484">
        <v>2.4816169941752575</v>
      </c>
      <c r="BR20" s="484">
        <v>1.9119104090182988</v>
      </c>
      <c r="BS20" s="484">
        <v>1.6484473818449403</v>
      </c>
      <c r="BT20" s="484">
        <v>1.4537168984417166</v>
      </c>
      <c r="BU20" s="484">
        <v>1.3386453386034141</v>
      </c>
      <c r="BV20" s="484">
        <v>1.1614500701481689</v>
      </c>
      <c r="BW20" s="484">
        <v>1.9029926544467526</v>
      </c>
      <c r="BX20" s="484">
        <v>1.62640469418602</v>
      </c>
      <c r="BY20" s="484">
        <v>1.0396905929257401</v>
      </c>
      <c r="BZ20" s="484">
        <v>0.78715466186035699</v>
      </c>
      <c r="CA20" s="484">
        <v>0.28407788531126899</v>
      </c>
      <c r="CB20" s="484">
        <v>0.49387254587013002</v>
      </c>
      <c r="CC20" s="484">
        <v>0.43951180023734898</v>
      </c>
      <c r="CD20" s="484">
        <v>0.38961491447691399</v>
      </c>
      <c r="CE20" s="484">
        <v>0.34543126518290701</v>
      </c>
      <c r="CF20" s="485">
        <v>0.30622008520490601</v>
      </c>
    </row>
    <row r="21" spans="1:84" s="427" customFormat="1" ht="26.25" customHeight="1" x14ac:dyDescent="0.35">
      <c r="A21" s="503"/>
      <c r="B21" s="106" t="s">
        <v>568</v>
      </c>
      <c r="C21" s="424"/>
      <c r="D21" s="37" t="s">
        <v>586</v>
      </c>
      <c r="E21" s="37" t="s">
        <v>587</v>
      </c>
      <c r="F21" s="37" t="s">
        <v>588</v>
      </c>
      <c r="G21" s="37" t="s">
        <v>589</v>
      </c>
      <c r="H21" s="37" t="s">
        <v>590</v>
      </c>
      <c r="I21" s="37" t="s">
        <v>591</v>
      </c>
      <c r="J21" s="37" t="s">
        <v>592</v>
      </c>
      <c r="K21" s="37" t="s">
        <v>593</v>
      </c>
      <c r="L21" s="37" t="s">
        <v>594</v>
      </c>
      <c r="M21" s="37" t="s">
        <v>595</v>
      </c>
      <c r="N21" s="37" t="s">
        <v>596</v>
      </c>
      <c r="O21" s="37" t="s">
        <v>597</v>
      </c>
      <c r="P21" s="37" t="s">
        <v>598</v>
      </c>
      <c r="Q21" s="37" t="s">
        <v>599</v>
      </c>
      <c r="R21" s="37" t="s">
        <v>600</v>
      </c>
      <c r="S21" s="37" t="s">
        <v>601</v>
      </c>
      <c r="T21" s="37" t="s">
        <v>602</v>
      </c>
      <c r="U21" s="37" t="s">
        <v>603</v>
      </c>
      <c r="V21" s="37" t="s">
        <v>604</v>
      </c>
      <c r="W21" s="37" t="s">
        <v>605</v>
      </c>
      <c r="X21" s="37" t="s">
        <v>606</v>
      </c>
      <c r="Y21" s="37" t="s">
        <v>607</v>
      </c>
      <c r="Z21" s="37" t="s">
        <v>608</v>
      </c>
      <c r="AA21" s="37" t="s">
        <v>609</v>
      </c>
      <c r="AB21" s="37" t="s">
        <v>610</v>
      </c>
      <c r="AC21" s="37" t="s">
        <v>611</v>
      </c>
      <c r="AD21" s="37" t="s">
        <v>612</v>
      </c>
      <c r="AE21" s="37" t="s">
        <v>613</v>
      </c>
      <c r="AF21" s="37" t="s">
        <v>614</v>
      </c>
      <c r="AG21" s="37" t="s">
        <v>615</v>
      </c>
      <c r="AH21" s="37" t="s">
        <v>616</v>
      </c>
      <c r="AI21" s="37" t="s">
        <v>617</v>
      </c>
      <c r="AJ21" s="37" t="s">
        <v>618</v>
      </c>
      <c r="AK21" s="37" t="s">
        <v>619</v>
      </c>
      <c r="AL21" s="37" t="s">
        <v>620</v>
      </c>
      <c r="AM21" s="37" t="s">
        <v>621</v>
      </c>
      <c r="AN21" s="37" t="s">
        <v>622</v>
      </c>
      <c r="AO21" s="37" t="s">
        <v>623</v>
      </c>
      <c r="AP21" s="37" t="s">
        <v>624</v>
      </c>
      <c r="AQ21" s="37" t="s">
        <v>625</v>
      </c>
      <c r="AR21" s="37" t="s">
        <v>626</v>
      </c>
      <c r="AS21" s="37" t="s">
        <v>627</v>
      </c>
      <c r="AT21" s="37" t="s">
        <v>628</v>
      </c>
      <c r="AU21" s="37" t="s">
        <v>629</v>
      </c>
      <c r="AV21" s="37" t="s">
        <v>630</v>
      </c>
      <c r="AW21" s="37" t="s">
        <v>631</v>
      </c>
      <c r="AX21" s="37" t="s">
        <v>632</v>
      </c>
      <c r="AY21" s="37" t="s">
        <v>633</v>
      </c>
      <c r="AZ21" s="37" t="s">
        <v>634</v>
      </c>
      <c r="BA21" s="37" t="s">
        <v>635</v>
      </c>
      <c r="BB21" s="37" t="s">
        <v>636</v>
      </c>
      <c r="BC21" s="37" t="s">
        <v>637</v>
      </c>
      <c r="BD21" s="37" t="s">
        <v>638</v>
      </c>
      <c r="BE21" s="37" t="s">
        <v>639</v>
      </c>
      <c r="BF21" s="37" t="s">
        <v>515</v>
      </c>
      <c r="BG21" s="37" t="s">
        <v>516</v>
      </c>
      <c r="BH21" s="37" t="s">
        <v>517</v>
      </c>
      <c r="BI21" s="37" t="s">
        <v>518</v>
      </c>
      <c r="BJ21" s="37" t="s">
        <v>519</v>
      </c>
      <c r="BK21" s="37" t="s">
        <v>520</v>
      </c>
      <c r="BL21" s="37" t="s">
        <v>521</v>
      </c>
      <c r="BM21" s="37" t="s">
        <v>522</v>
      </c>
      <c r="BN21" s="37" t="s">
        <v>523</v>
      </c>
      <c r="BO21" s="37" t="s">
        <v>524</v>
      </c>
      <c r="BP21" s="37" t="s">
        <v>525</v>
      </c>
      <c r="BQ21" s="37" t="s">
        <v>526</v>
      </c>
      <c r="BR21" s="37" t="s">
        <v>527</v>
      </c>
      <c r="BS21" s="37" t="s">
        <v>528</v>
      </c>
      <c r="BT21" s="37" t="s">
        <v>529</v>
      </c>
      <c r="BU21" s="37" t="s">
        <v>530</v>
      </c>
      <c r="BV21" s="37" t="s">
        <v>531</v>
      </c>
      <c r="BW21" s="37" t="s">
        <v>532</v>
      </c>
      <c r="BX21" s="37" t="s">
        <v>533</v>
      </c>
      <c r="BY21" s="37" t="s">
        <v>534</v>
      </c>
      <c r="BZ21" s="37" t="s">
        <v>535</v>
      </c>
      <c r="CA21" s="37" t="s">
        <v>536</v>
      </c>
      <c r="CB21" s="37" t="s">
        <v>537</v>
      </c>
      <c r="CC21" s="37" t="s">
        <v>538</v>
      </c>
      <c r="CD21" s="37" t="s">
        <v>539</v>
      </c>
      <c r="CE21" s="37" t="s">
        <v>540</v>
      </c>
      <c r="CF21" s="38" t="s">
        <v>541</v>
      </c>
    </row>
    <row r="22" spans="1:84" s="427" customFormat="1" x14ac:dyDescent="0.35">
      <c r="A22" s="503"/>
      <c r="B22" s="452" t="s">
        <v>344</v>
      </c>
      <c r="C22" s="466"/>
      <c r="D22" s="281" t="s">
        <v>542</v>
      </c>
      <c r="E22" s="281" t="s">
        <v>542</v>
      </c>
      <c r="F22" s="281" t="s">
        <v>542</v>
      </c>
      <c r="G22" s="281" t="s">
        <v>542</v>
      </c>
      <c r="H22" s="281" t="s">
        <v>542</v>
      </c>
      <c r="I22" s="281" t="s">
        <v>542</v>
      </c>
      <c r="J22" s="281" t="s">
        <v>542</v>
      </c>
      <c r="K22" s="281" t="s">
        <v>542</v>
      </c>
      <c r="L22" s="281" t="s">
        <v>542</v>
      </c>
      <c r="M22" s="281" t="s">
        <v>542</v>
      </c>
      <c r="N22" s="281" t="s">
        <v>542</v>
      </c>
      <c r="O22" s="281" t="s">
        <v>542</v>
      </c>
      <c r="P22" s="281" t="s">
        <v>542</v>
      </c>
      <c r="Q22" s="281" t="s">
        <v>542</v>
      </c>
      <c r="R22" s="281" t="s">
        <v>542</v>
      </c>
      <c r="S22" s="281" t="s">
        <v>542</v>
      </c>
      <c r="T22" s="281" t="s">
        <v>542</v>
      </c>
      <c r="U22" s="281" t="s">
        <v>542</v>
      </c>
      <c r="V22" s="281" t="s">
        <v>542</v>
      </c>
      <c r="W22" s="281" t="s">
        <v>542</v>
      </c>
      <c r="X22" s="281" t="s">
        <v>542</v>
      </c>
      <c r="Y22" s="281" t="s">
        <v>542</v>
      </c>
      <c r="Z22" s="281" t="s">
        <v>542</v>
      </c>
      <c r="AA22" s="281" t="s">
        <v>542</v>
      </c>
      <c r="AB22" s="281" t="s">
        <v>542</v>
      </c>
      <c r="AC22" s="281" t="s">
        <v>542</v>
      </c>
      <c r="AD22" s="281" t="s">
        <v>542</v>
      </c>
      <c r="AE22" s="281" t="s">
        <v>542</v>
      </c>
      <c r="AF22" s="281" t="s">
        <v>542</v>
      </c>
      <c r="AG22" s="281" t="s">
        <v>542</v>
      </c>
      <c r="AH22" s="281" t="s">
        <v>542</v>
      </c>
      <c r="AI22" s="281" t="s">
        <v>542</v>
      </c>
      <c r="AJ22" s="281" t="s">
        <v>542</v>
      </c>
      <c r="AK22" s="281" t="s">
        <v>542</v>
      </c>
      <c r="AL22" s="281" t="s">
        <v>542</v>
      </c>
      <c r="AM22" s="281" t="s">
        <v>542</v>
      </c>
      <c r="AN22" s="281" t="s">
        <v>542</v>
      </c>
      <c r="AO22" s="281" t="s">
        <v>542</v>
      </c>
      <c r="AP22" s="281" t="s">
        <v>542</v>
      </c>
      <c r="AQ22" s="281" t="s">
        <v>542</v>
      </c>
      <c r="AR22" s="281" t="s">
        <v>542</v>
      </c>
      <c r="AS22" s="281" t="s">
        <v>542</v>
      </c>
      <c r="AT22" s="281" t="s">
        <v>542</v>
      </c>
      <c r="AU22" s="281" t="s">
        <v>542</v>
      </c>
      <c r="AV22" s="281" t="s">
        <v>542</v>
      </c>
      <c r="AW22" s="281" t="s">
        <v>542</v>
      </c>
      <c r="AX22" s="281" t="s">
        <v>542</v>
      </c>
      <c r="AY22" s="281" t="s">
        <v>542</v>
      </c>
      <c r="AZ22" s="281" t="s">
        <v>542</v>
      </c>
      <c r="BA22" s="281" t="s">
        <v>542</v>
      </c>
      <c r="BB22" s="281" t="s">
        <v>542</v>
      </c>
      <c r="BC22" s="281" t="s">
        <v>542</v>
      </c>
      <c r="BD22" s="281" t="s">
        <v>542</v>
      </c>
      <c r="BE22" s="281" t="s">
        <v>542</v>
      </c>
      <c r="BF22" s="281" t="s">
        <v>542</v>
      </c>
      <c r="BG22" s="281" t="s">
        <v>542</v>
      </c>
      <c r="BH22" s="281" t="s">
        <v>542</v>
      </c>
      <c r="BI22" s="281" t="s">
        <v>542</v>
      </c>
      <c r="BJ22" s="281" t="s">
        <v>542</v>
      </c>
      <c r="BK22" s="281" t="s">
        <v>542</v>
      </c>
      <c r="BL22" s="281" t="s">
        <v>542</v>
      </c>
      <c r="BM22" s="281" t="s">
        <v>542</v>
      </c>
      <c r="BN22" s="281" t="s">
        <v>542</v>
      </c>
      <c r="BO22" s="281" t="s">
        <v>542</v>
      </c>
      <c r="BP22" s="281" t="s">
        <v>542</v>
      </c>
      <c r="BQ22" s="281" t="s">
        <v>542</v>
      </c>
      <c r="BR22" s="281" t="s">
        <v>542</v>
      </c>
      <c r="BS22" s="281" t="s">
        <v>542</v>
      </c>
      <c r="BT22" s="281" t="s">
        <v>542</v>
      </c>
      <c r="BU22" s="281" t="s">
        <v>542</v>
      </c>
      <c r="BV22" s="281" t="s">
        <v>542</v>
      </c>
      <c r="BW22" s="281" t="s">
        <v>542</v>
      </c>
      <c r="BX22" s="281" t="s">
        <v>542</v>
      </c>
      <c r="BY22" s="281" t="s">
        <v>542</v>
      </c>
      <c r="BZ22" s="281" t="s">
        <v>542</v>
      </c>
      <c r="CA22" s="281" t="s">
        <v>543</v>
      </c>
      <c r="CB22" s="281" t="s">
        <v>543</v>
      </c>
      <c r="CC22" s="281" t="s">
        <v>543</v>
      </c>
      <c r="CD22" s="281" t="s">
        <v>543</v>
      </c>
      <c r="CE22" s="281" t="s">
        <v>543</v>
      </c>
      <c r="CF22" s="282" t="s">
        <v>543</v>
      </c>
    </row>
    <row r="23" spans="1:84" s="251" customFormat="1" ht="26.25" customHeight="1" x14ac:dyDescent="0.35">
      <c r="A23" s="496"/>
      <c r="B23" s="106" t="s">
        <v>214</v>
      </c>
      <c r="C23" s="106"/>
      <c r="D23" s="493">
        <v>638.27436990477281</v>
      </c>
      <c r="E23" s="493">
        <v>844.29063547753935</v>
      </c>
      <c r="F23" s="493">
        <v>839.16669139414216</v>
      </c>
      <c r="G23" s="493">
        <v>864.83035644306199</v>
      </c>
      <c r="H23" s="493">
        <v>924.88802008494122</v>
      </c>
      <c r="I23" s="493">
        <v>986.90675029471856</v>
      </c>
      <c r="J23" s="493">
        <v>1014.7342848931925</v>
      </c>
      <c r="K23" s="493">
        <v>1088.5220544076617</v>
      </c>
      <c r="L23" s="493">
        <v>1096.6886370487669</v>
      </c>
      <c r="M23" s="493">
        <v>1202.0639112608346</v>
      </c>
      <c r="N23" s="493">
        <v>1540.6517451700097</v>
      </c>
      <c r="O23" s="493">
        <v>1639.3209138652064</v>
      </c>
      <c r="P23" s="493">
        <v>1711.702563860021</v>
      </c>
      <c r="Q23" s="493">
        <v>2016.538541148253</v>
      </c>
      <c r="R23" s="493">
        <v>2053.366439122974</v>
      </c>
      <c r="S23" s="493">
        <v>2380.060757365367</v>
      </c>
      <c r="T23" s="493">
        <v>2479.5936235849508</v>
      </c>
      <c r="U23" s="493">
        <v>2962.9621695867108</v>
      </c>
      <c r="V23" s="493">
        <v>2923.2334995211545</v>
      </c>
      <c r="W23" s="493">
        <v>2986.6640461153083</v>
      </c>
      <c r="X23" s="493">
        <v>2953.2067592828653</v>
      </c>
      <c r="Y23" s="493">
        <v>2905.8766626558772</v>
      </c>
      <c r="Z23" s="493">
        <v>2742.7744278880291</v>
      </c>
      <c r="AA23" s="493">
        <v>2974.9244162669543</v>
      </c>
      <c r="AB23" s="493">
        <v>3077.4682063015848</v>
      </c>
      <c r="AC23" s="493">
        <v>3150.4521517541734</v>
      </c>
      <c r="AD23" s="493">
        <v>3312.9277435851805</v>
      </c>
      <c r="AE23" s="493">
        <v>3374.6037386339203</v>
      </c>
      <c r="AF23" s="493">
        <v>3270.4643240770174</v>
      </c>
      <c r="AG23" s="493">
        <v>3087.411489946398</v>
      </c>
      <c r="AH23" s="493">
        <f>SUM(AH24:AH25)</f>
        <v>3007.2093039557858</v>
      </c>
      <c r="AI23" s="493">
        <f t="shared" ref="AI23:CF23" si="11">SUM(AI24:AI25)</f>
        <v>2868.5333213615249</v>
      </c>
      <c r="AJ23" s="493">
        <f t="shared" si="11"/>
        <v>2729.6343308379778</v>
      </c>
      <c r="AK23" s="493">
        <f t="shared" si="11"/>
        <v>2674.5994192951184</v>
      </c>
      <c r="AL23" s="493">
        <f t="shared" si="11"/>
        <v>2613.5100259663368</v>
      </c>
      <c r="AM23" s="493">
        <f t="shared" si="11"/>
        <v>2653.0196630430487</v>
      </c>
      <c r="AN23" s="493">
        <f t="shared" si="11"/>
        <v>2552.1005200700283</v>
      </c>
      <c r="AO23" s="493">
        <f t="shared" si="11"/>
        <v>2466.66707321697</v>
      </c>
      <c r="AP23" s="493">
        <f t="shared" si="11"/>
        <v>2444.6794455620238</v>
      </c>
      <c r="AQ23" s="493">
        <f t="shared" si="11"/>
        <v>2350.006836983312</v>
      </c>
      <c r="AR23" s="493">
        <f t="shared" si="11"/>
        <v>2228.8100517858293</v>
      </c>
      <c r="AS23" s="493">
        <f t="shared" si="11"/>
        <v>2067.5446977007673</v>
      </c>
      <c r="AT23" s="493">
        <f t="shared" si="11"/>
        <v>1990.3568085999284</v>
      </c>
      <c r="AU23" s="493">
        <f t="shared" si="11"/>
        <v>2132.9787689658442</v>
      </c>
      <c r="AV23" s="493">
        <f t="shared" si="11"/>
        <v>2074.4776483656883</v>
      </c>
      <c r="AW23" s="493">
        <f t="shared" si="11"/>
        <v>2076.8835910380649</v>
      </c>
      <c r="AX23" s="493">
        <f t="shared" si="11"/>
        <v>2007.7457557419903</v>
      </c>
      <c r="AY23" s="493">
        <f t="shared" si="11"/>
        <v>1935.2967286507946</v>
      </c>
      <c r="AZ23" s="493">
        <f t="shared" si="11"/>
        <v>1807.202501836035</v>
      </c>
      <c r="BA23" s="493">
        <f t="shared" si="11"/>
        <v>1818.2522821175851</v>
      </c>
      <c r="BB23" s="493">
        <f t="shared" si="11"/>
        <v>1770.7169113043208</v>
      </c>
      <c r="BC23" s="493">
        <f t="shared" si="11"/>
        <v>1796.3324449110296</v>
      </c>
      <c r="BD23" s="493">
        <f t="shared" si="11"/>
        <v>1750.0693504304704</v>
      </c>
      <c r="BE23" s="493">
        <f t="shared" si="11"/>
        <v>1918.8870231870217</v>
      </c>
      <c r="BF23" s="493">
        <f t="shared" si="11"/>
        <v>1855.9717232642111</v>
      </c>
      <c r="BG23" s="493">
        <f t="shared" si="11"/>
        <v>1679.9790052984604</v>
      </c>
      <c r="BH23" s="493">
        <f t="shared" si="11"/>
        <v>1495.1184708804806</v>
      </c>
      <c r="BI23" s="493">
        <f t="shared" si="11"/>
        <v>1379.1702805849343</v>
      </c>
      <c r="BJ23" s="493">
        <f t="shared" si="11"/>
        <v>1223.4574917241878</v>
      </c>
      <c r="BK23" s="493">
        <f t="shared" si="11"/>
        <v>1104.0140562239064</v>
      </c>
      <c r="BL23" s="493">
        <f t="shared" si="11"/>
        <v>976.72950928110708</v>
      </c>
      <c r="BM23" s="493">
        <f t="shared" si="11"/>
        <v>927.82696373203339</v>
      </c>
      <c r="BN23" s="493">
        <f t="shared" si="11"/>
        <v>860.03581216536713</v>
      </c>
      <c r="BO23" s="493">
        <f t="shared" si="11"/>
        <v>818.18811860354174</v>
      </c>
      <c r="BP23" s="493">
        <f t="shared" si="11"/>
        <v>801.52358542457705</v>
      </c>
      <c r="BQ23" s="493">
        <f t="shared" si="11"/>
        <v>772.72053557483423</v>
      </c>
      <c r="BR23" s="493">
        <f t="shared" si="11"/>
        <v>748.2690890620795</v>
      </c>
      <c r="BS23" s="493">
        <f t="shared" si="11"/>
        <v>740.65207899740301</v>
      </c>
      <c r="BT23" s="493">
        <f t="shared" si="11"/>
        <v>709.43595091274824</v>
      </c>
      <c r="BU23" s="493">
        <f t="shared" si="11"/>
        <v>629.83585629526954</v>
      </c>
      <c r="BV23" s="493">
        <f t="shared" si="11"/>
        <v>568.59745923432126</v>
      </c>
      <c r="BW23" s="493">
        <f t="shared" si="11"/>
        <v>607.08093360260636</v>
      </c>
      <c r="BX23" s="468">
        <f t="shared" si="11"/>
        <v>566.00844137371178</v>
      </c>
      <c r="BY23" s="468">
        <f t="shared" si="11"/>
        <v>391.56966171847273</v>
      </c>
      <c r="BZ23" s="468">
        <f t="shared" si="11"/>
        <v>428.34855210465241</v>
      </c>
      <c r="CA23" s="468">
        <f t="shared" si="11"/>
        <v>258.58331450004931</v>
      </c>
      <c r="CB23" s="468">
        <f t="shared" si="11"/>
        <v>366.00700208561818</v>
      </c>
      <c r="CC23" s="468">
        <f t="shared" si="11"/>
        <v>342.04902110840936</v>
      </c>
      <c r="CD23" s="468">
        <f t="shared" si="11"/>
        <v>326.25586285715889</v>
      </c>
      <c r="CE23" s="468">
        <f t="shared" si="11"/>
        <v>315.60143287534669</v>
      </c>
      <c r="CF23" s="432">
        <f t="shared" si="11"/>
        <v>303.54360011541297</v>
      </c>
    </row>
    <row r="24" spans="1:84" s="251" customFormat="1" x14ac:dyDescent="0.35">
      <c r="A24" s="496"/>
      <c r="B24" s="59" t="s">
        <v>451</v>
      </c>
      <c r="C24" s="106"/>
      <c r="D24" s="494">
        <v>0</v>
      </c>
      <c r="E24" s="494">
        <v>0</v>
      </c>
      <c r="F24" s="494">
        <v>0</v>
      </c>
      <c r="G24" s="494">
        <v>0</v>
      </c>
      <c r="H24" s="494">
        <v>0</v>
      </c>
      <c r="I24" s="494">
        <v>0</v>
      </c>
      <c r="J24" s="494">
        <v>0</v>
      </c>
      <c r="K24" s="494">
        <v>0</v>
      </c>
      <c r="L24" s="494">
        <v>0</v>
      </c>
      <c r="M24" s="494">
        <v>0</v>
      </c>
      <c r="N24" s="494">
        <v>0</v>
      </c>
      <c r="O24" s="494">
        <v>0</v>
      </c>
      <c r="P24" s="494">
        <v>0</v>
      </c>
      <c r="Q24" s="494">
        <v>0</v>
      </c>
      <c r="R24" s="494">
        <v>0</v>
      </c>
      <c r="S24" s="494">
        <v>0</v>
      </c>
      <c r="T24" s="494">
        <v>0</v>
      </c>
      <c r="U24" s="494">
        <v>0</v>
      </c>
      <c r="V24" s="494">
        <v>0</v>
      </c>
      <c r="W24" s="494">
        <v>0</v>
      </c>
      <c r="X24" s="494">
        <v>0</v>
      </c>
      <c r="Y24" s="494">
        <v>0</v>
      </c>
      <c r="Z24" s="494">
        <v>0</v>
      </c>
      <c r="AA24" s="494">
        <v>0</v>
      </c>
      <c r="AB24" s="494">
        <v>0</v>
      </c>
      <c r="AC24" s="494">
        <v>0</v>
      </c>
      <c r="AD24" s="494">
        <v>0</v>
      </c>
      <c r="AE24" s="494">
        <v>0</v>
      </c>
      <c r="AF24" s="494">
        <v>0</v>
      </c>
      <c r="AG24" s="494">
        <v>0</v>
      </c>
      <c r="AH24" s="494">
        <v>2579.6280784437449</v>
      </c>
      <c r="AI24" s="494">
        <v>2505.2033231479186</v>
      </c>
      <c r="AJ24" s="494">
        <v>2382.1646164877875</v>
      </c>
      <c r="AK24" s="494">
        <v>2332.787420920361</v>
      </c>
      <c r="AL24" s="494">
        <v>2303.2365104936944</v>
      </c>
      <c r="AM24" s="494">
        <v>2327.7293176162161</v>
      </c>
      <c r="AN24" s="494">
        <v>2244.7447799993884</v>
      </c>
      <c r="AO24" s="494">
        <v>2158.5974942603848</v>
      </c>
      <c r="AP24" s="494">
        <v>2146.7529169552381</v>
      </c>
      <c r="AQ24" s="494">
        <v>2057.8351061821559</v>
      </c>
      <c r="AR24" s="494">
        <v>1946.1890663339245</v>
      </c>
      <c r="AS24" s="494">
        <v>1771.1761041750296</v>
      </c>
      <c r="AT24" s="494">
        <v>1734.9585235894733</v>
      </c>
      <c r="AU24" s="494">
        <v>1822.7346811082714</v>
      </c>
      <c r="AV24" s="494">
        <v>1750.4745463614418</v>
      </c>
      <c r="AW24" s="494">
        <v>1743.7905906190297</v>
      </c>
      <c r="AX24" s="494">
        <v>1687.6521114851478</v>
      </c>
      <c r="AY24" s="494">
        <v>1621.7799812427895</v>
      </c>
      <c r="AZ24" s="494">
        <v>1528.4354117544549</v>
      </c>
      <c r="BA24" s="494">
        <v>1561.2991749105017</v>
      </c>
      <c r="BB24" s="494">
        <v>1526.2827708830973</v>
      </c>
      <c r="BC24" s="494">
        <v>1564.7666768400459</v>
      </c>
      <c r="BD24" s="494">
        <v>1537.0895196926733</v>
      </c>
      <c r="BE24" s="494">
        <v>1702.0212479034565</v>
      </c>
      <c r="BF24" s="494">
        <v>1635.4608919417808</v>
      </c>
      <c r="BG24" s="494">
        <v>1476.1710665377072</v>
      </c>
      <c r="BH24" s="494">
        <v>1303.0704056385009</v>
      </c>
      <c r="BI24" s="494">
        <v>1205.5386229616283</v>
      </c>
      <c r="BJ24" s="494">
        <v>1072.3224409022423</v>
      </c>
      <c r="BK24" s="494">
        <v>985.63435751068459</v>
      </c>
      <c r="BL24" s="494">
        <v>882.06543160313936</v>
      </c>
      <c r="BM24" s="494">
        <v>854.29729507126683</v>
      </c>
      <c r="BN24" s="494">
        <v>789.61851583404643</v>
      </c>
      <c r="BO24" s="494">
        <v>766.74369831059244</v>
      </c>
      <c r="BP24" s="494">
        <v>763.27188704664775</v>
      </c>
      <c r="BQ24" s="494">
        <v>748.15653744469785</v>
      </c>
      <c r="BR24" s="494">
        <v>732.15647918615718</v>
      </c>
      <c r="BS24" s="494">
        <v>731.77678909247732</v>
      </c>
      <c r="BT24" s="494">
        <v>703.25120173347841</v>
      </c>
      <c r="BU24" s="494">
        <v>625.76176415465022</v>
      </c>
      <c r="BV24" s="494">
        <v>566.66910539501077</v>
      </c>
      <c r="BW24" s="494">
        <v>606.39064450537046</v>
      </c>
      <c r="BX24" s="494">
        <v>566.00844137371178</v>
      </c>
      <c r="BY24" s="494">
        <v>391.56966171847273</v>
      </c>
      <c r="BZ24" s="470">
        <v>428.34855210465241</v>
      </c>
      <c r="CA24" s="470">
        <v>258.58331450004931</v>
      </c>
      <c r="CB24" s="470">
        <v>366.00700208561818</v>
      </c>
      <c r="CC24" s="470">
        <v>342.04902110840936</v>
      </c>
      <c r="CD24" s="470">
        <v>326.25586285715889</v>
      </c>
      <c r="CE24" s="470">
        <v>315.60143287534669</v>
      </c>
      <c r="CF24" s="436">
        <v>303.54360011541297</v>
      </c>
    </row>
    <row r="25" spans="1:84" s="427" customFormat="1" x14ac:dyDescent="0.35">
      <c r="A25" s="424"/>
      <c r="B25" s="59" t="s">
        <v>450</v>
      </c>
      <c r="C25" s="203"/>
      <c r="D25" s="494">
        <v>0</v>
      </c>
      <c r="E25" s="494">
        <v>0</v>
      </c>
      <c r="F25" s="494">
        <v>0</v>
      </c>
      <c r="G25" s="494">
        <v>0</v>
      </c>
      <c r="H25" s="494">
        <v>0</v>
      </c>
      <c r="I25" s="494">
        <v>0</v>
      </c>
      <c r="J25" s="494">
        <v>0</v>
      </c>
      <c r="K25" s="494">
        <v>0</v>
      </c>
      <c r="L25" s="494">
        <v>0</v>
      </c>
      <c r="M25" s="494">
        <v>0</v>
      </c>
      <c r="N25" s="494">
        <v>0</v>
      </c>
      <c r="O25" s="494">
        <v>0</v>
      </c>
      <c r="P25" s="494">
        <v>0</v>
      </c>
      <c r="Q25" s="494">
        <v>0</v>
      </c>
      <c r="R25" s="494">
        <v>0</v>
      </c>
      <c r="S25" s="494">
        <v>0</v>
      </c>
      <c r="T25" s="494">
        <v>0</v>
      </c>
      <c r="U25" s="494">
        <v>0</v>
      </c>
      <c r="V25" s="494">
        <v>0</v>
      </c>
      <c r="W25" s="494">
        <v>0</v>
      </c>
      <c r="X25" s="494">
        <v>0</v>
      </c>
      <c r="Y25" s="494">
        <v>0</v>
      </c>
      <c r="Z25" s="494">
        <v>0</v>
      </c>
      <c r="AA25" s="494">
        <v>0</v>
      </c>
      <c r="AB25" s="494">
        <v>0</v>
      </c>
      <c r="AC25" s="494">
        <v>0</v>
      </c>
      <c r="AD25" s="494">
        <v>0</v>
      </c>
      <c r="AE25" s="494">
        <v>0</v>
      </c>
      <c r="AF25" s="494">
        <v>0</v>
      </c>
      <c r="AG25" s="494">
        <v>0</v>
      </c>
      <c r="AH25" s="494">
        <v>427.58122551204076</v>
      </c>
      <c r="AI25" s="494">
        <v>363.3299982136063</v>
      </c>
      <c r="AJ25" s="494">
        <v>347.46971435019026</v>
      </c>
      <c r="AK25" s="494">
        <v>341.81199837475742</v>
      </c>
      <c r="AL25" s="494">
        <v>310.2735154726422</v>
      </c>
      <c r="AM25" s="494">
        <v>325.29034542683263</v>
      </c>
      <c r="AN25" s="494">
        <v>307.35574007063985</v>
      </c>
      <c r="AO25" s="494">
        <v>308.06957895658519</v>
      </c>
      <c r="AP25" s="494">
        <v>297.9265286067855</v>
      </c>
      <c r="AQ25" s="494">
        <v>292.17173080115634</v>
      </c>
      <c r="AR25" s="494">
        <v>282.62098545190474</v>
      </c>
      <c r="AS25" s="494">
        <v>296.36859352573754</v>
      </c>
      <c r="AT25" s="494">
        <v>255.39828501045508</v>
      </c>
      <c r="AU25" s="494">
        <v>310.24408785757259</v>
      </c>
      <c r="AV25" s="494">
        <v>324.00310200424639</v>
      </c>
      <c r="AW25" s="494">
        <v>333.09300041903521</v>
      </c>
      <c r="AX25" s="494">
        <v>320.09364425684248</v>
      </c>
      <c r="AY25" s="494">
        <v>313.51674740800513</v>
      </c>
      <c r="AZ25" s="494">
        <v>278.76709008158002</v>
      </c>
      <c r="BA25" s="494">
        <v>256.95310720708329</v>
      </c>
      <c r="BB25" s="494">
        <v>244.43414042122339</v>
      </c>
      <c r="BC25" s="494">
        <v>231.56576807098381</v>
      </c>
      <c r="BD25" s="494">
        <v>212.97983073779716</v>
      </c>
      <c r="BE25" s="494">
        <v>216.86577528356517</v>
      </c>
      <c r="BF25" s="494">
        <v>220.51083132243028</v>
      </c>
      <c r="BG25" s="494">
        <v>203.80793876075307</v>
      </c>
      <c r="BH25" s="494">
        <v>192.04806524197971</v>
      </c>
      <c r="BI25" s="494">
        <v>173.63165762330587</v>
      </c>
      <c r="BJ25" s="494">
        <v>151.13505082194538</v>
      </c>
      <c r="BK25" s="494">
        <v>118.37969871322177</v>
      </c>
      <c r="BL25" s="494">
        <v>94.664077677967711</v>
      </c>
      <c r="BM25" s="494">
        <v>73.529668660766561</v>
      </c>
      <c r="BN25" s="494">
        <v>70.417296331320657</v>
      </c>
      <c r="BO25" s="494">
        <v>51.444420292949346</v>
      </c>
      <c r="BP25" s="494">
        <v>38.251698377929301</v>
      </c>
      <c r="BQ25" s="494">
        <v>24.563998130136429</v>
      </c>
      <c r="BR25" s="494">
        <v>16.112609875922299</v>
      </c>
      <c r="BS25" s="494">
        <v>8.8752899049256566</v>
      </c>
      <c r="BT25" s="494">
        <v>6.1847491792698852</v>
      </c>
      <c r="BU25" s="494">
        <v>4.0740921406192987</v>
      </c>
      <c r="BV25" s="494">
        <v>1.9283538393105182</v>
      </c>
      <c r="BW25" s="494">
        <v>0.69028909723588117</v>
      </c>
      <c r="BX25" s="470">
        <v>0</v>
      </c>
      <c r="BY25" s="470">
        <v>0</v>
      </c>
      <c r="BZ25" s="470">
        <v>0</v>
      </c>
      <c r="CA25" s="470">
        <v>0</v>
      </c>
      <c r="CB25" s="470">
        <v>0</v>
      </c>
      <c r="CC25" s="470">
        <v>0</v>
      </c>
      <c r="CD25" s="470">
        <v>0</v>
      </c>
      <c r="CE25" s="470">
        <v>0</v>
      </c>
      <c r="CF25" s="436">
        <v>0</v>
      </c>
    </row>
    <row r="26" spans="1:84" s="427" customFormat="1" x14ac:dyDescent="0.35">
      <c r="A26" s="424"/>
      <c r="B26" s="59"/>
      <c r="C26" s="203"/>
      <c r="D26" s="494"/>
      <c r="E26" s="494"/>
      <c r="F26" s="494"/>
      <c r="G26" s="494"/>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4"/>
      <c r="AZ26" s="494"/>
      <c r="BA26" s="494"/>
      <c r="BB26" s="494"/>
      <c r="BC26" s="494"/>
      <c r="BD26" s="494"/>
      <c r="BE26" s="494"/>
      <c r="BF26" s="494"/>
      <c r="BG26" s="494"/>
      <c r="BH26" s="494"/>
      <c r="BI26" s="494"/>
      <c r="BJ26" s="494"/>
      <c r="BK26" s="494"/>
      <c r="BL26" s="494"/>
      <c r="BM26" s="494"/>
      <c r="BN26" s="494"/>
      <c r="BO26" s="494"/>
      <c r="BP26" s="494"/>
      <c r="BQ26" s="494"/>
      <c r="BR26" s="494"/>
      <c r="BS26" s="494"/>
      <c r="BT26" s="494"/>
      <c r="BU26" s="494"/>
      <c r="BV26" s="494"/>
      <c r="BW26" s="494"/>
      <c r="BX26" s="470"/>
      <c r="BY26" s="470"/>
      <c r="BZ26" s="470"/>
      <c r="CA26" s="470"/>
      <c r="CB26" s="470"/>
      <c r="CC26" s="470"/>
      <c r="CD26" s="470"/>
      <c r="CE26" s="470"/>
      <c r="CF26" s="436"/>
    </row>
    <row r="27" spans="1:84" s="427" customFormat="1" x14ac:dyDescent="0.35">
      <c r="A27" s="424"/>
      <c r="B27" s="65" t="s">
        <v>569</v>
      </c>
      <c r="C27" s="203"/>
      <c r="D27" s="493">
        <v>0</v>
      </c>
      <c r="E27" s="493">
        <v>0</v>
      </c>
      <c r="F27" s="493">
        <v>0</v>
      </c>
      <c r="G27" s="493">
        <v>0</v>
      </c>
      <c r="H27" s="493">
        <v>0</v>
      </c>
      <c r="I27" s="493">
        <v>0</v>
      </c>
      <c r="J27" s="493">
        <v>0</v>
      </c>
      <c r="K27" s="493">
        <v>0</v>
      </c>
      <c r="L27" s="493">
        <v>0</v>
      </c>
      <c r="M27" s="493">
        <v>0</v>
      </c>
      <c r="N27" s="493">
        <v>0</v>
      </c>
      <c r="O27" s="493">
        <v>0</v>
      </c>
      <c r="P27" s="493">
        <v>0</v>
      </c>
      <c r="Q27" s="493">
        <v>0</v>
      </c>
      <c r="R27" s="493">
        <v>0</v>
      </c>
      <c r="S27" s="493">
        <v>0</v>
      </c>
      <c r="T27" s="493">
        <v>0</v>
      </c>
      <c r="U27" s="493">
        <v>0</v>
      </c>
      <c r="V27" s="493">
        <v>0</v>
      </c>
      <c r="W27" s="493">
        <v>0</v>
      </c>
      <c r="X27" s="493">
        <v>0</v>
      </c>
      <c r="Y27" s="493">
        <v>0</v>
      </c>
      <c r="Z27" s="493">
        <v>0</v>
      </c>
      <c r="AA27" s="493">
        <v>0</v>
      </c>
      <c r="AB27" s="493">
        <v>0</v>
      </c>
      <c r="AC27" s="493">
        <v>0</v>
      </c>
      <c r="AD27" s="493">
        <v>0</v>
      </c>
      <c r="AE27" s="493">
        <v>0</v>
      </c>
      <c r="AF27" s="493">
        <v>0</v>
      </c>
      <c r="AG27" s="493">
        <v>0</v>
      </c>
      <c r="AH27" s="493">
        <v>0</v>
      </c>
      <c r="AI27" s="493">
        <v>0</v>
      </c>
      <c r="AJ27" s="493">
        <v>0</v>
      </c>
      <c r="AK27" s="493">
        <v>0</v>
      </c>
      <c r="AL27" s="493">
        <v>0</v>
      </c>
      <c r="AM27" s="493">
        <v>0</v>
      </c>
      <c r="AN27" s="493">
        <v>0</v>
      </c>
      <c r="AO27" s="493">
        <v>0</v>
      </c>
      <c r="AP27" s="493">
        <v>0</v>
      </c>
      <c r="AQ27" s="493">
        <v>0</v>
      </c>
      <c r="AR27" s="493">
        <v>0</v>
      </c>
      <c r="AS27" s="493">
        <v>0</v>
      </c>
      <c r="AT27" s="493">
        <v>0</v>
      </c>
      <c r="AU27" s="493">
        <v>0</v>
      </c>
      <c r="AV27" s="493">
        <v>0</v>
      </c>
      <c r="AW27" s="493">
        <v>0</v>
      </c>
      <c r="AX27" s="493">
        <v>0</v>
      </c>
      <c r="AY27" s="493">
        <v>0</v>
      </c>
      <c r="AZ27" s="493">
        <v>0</v>
      </c>
      <c r="BA27" s="493">
        <v>0</v>
      </c>
      <c r="BB27" s="493">
        <v>0</v>
      </c>
      <c r="BC27" s="493">
        <v>0</v>
      </c>
      <c r="BD27" s="493">
        <v>0</v>
      </c>
      <c r="BE27" s="493">
        <v>0</v>
      </c>
      <c r="BF27" s="493">
        <v>0</v>
      </c>
      <c r="BG27" s="493">
        <v>0</v>
      </c>
      <c r="BH27" s="493">
        <v>0</v>
      </c>
      <c r="BI27" s="493">
        <v>0</v>
      </c>
      <c r="BJ27" s="493">
        <v>0</v>
      </c>
      <c r="BK27" s="493">
        <v>0</v>
      </c>
      <c r="BL27" s="493">
        <v>0</v>
      </c>
      <c r="BM27" s="493">
        <v>0</v>
      </c>
      <c r="BN27" s="493">
        <v>0</v>
      </c>
      <c r="BO27" s="493">
        <v>0</v>
      </c>
      <c r="BP27" s="493">
        <v>0</v>
      </c>
      <c r="BQ27" s="493">
        <v>0</v>
      </c>
      <c r="BR27" s="493">
        <v>0</v>
      </c>
      <c r="BS27" s="493">
        <v>0</v>
      </c>
      <c r="BT27" s="493">
        <v>0</v>
      </c>
      <c r="BU27" s="493">
        <v>137.76037662528199</v>
      </c>
      <c r="BV27" s="493">
        <v>227.02344963903508</v>
      </c>
      <c r="BW27" s="493">
        <v>266.60386443431457</v>
      </c>
      <c r="BX27" s="493">
        <v>292.21635696191873</v>
      </c>
      <c r="BY27" s="493">
        <v>215.22873121425502</v>
      </c>
      <c r="BZ27" s="468">
        <v>272.16176856283045</v>
      </c>
      <c r="CA27" s="468">
        <v>179.80288714122537</v>
      </c>
      <c r="CB27" s="468">
        <v>230.138529622916</v>
      </c>
      <c r="CC27" s="468">
        <v>222.74407943899087</v>
      </c>
      <c r="CD27" s="468">
        <v>222.30772909643173</v>
      </c>
      <c r="CE27" s="468">
        <v>225.13570890978698</v>
      </c>
      <c r="CF27" s="432">
        <v>224.86758080123454</v>
      </c>
    </row>
    <row r="28" spans="1:84" s="427" customFormat="1" x14ac:dyDescent="0.35">
      <c r="A28" s="424"/>
      <c r="B28" s="59" t="s">
        <v>570</v>
      </c>
      <c r="C28" s="203"/>
      <c r="D28" s="494"/>
      <c r="E28" s="494"/>
      <c r="F28" s="494"/>
      <c r="G28" s="494"/>
      <c r="H28" s="494"/>
      <c r="I28" s="494"/>
      <c r="J28" s="494"/>
      <c r="K28" s="494"/>
      <c r="L28" s="494"/>
      <c r="M28" s="494"/>
      <c r="N28" s="494"/>
      <c r="O28" s="494"/>
      <c r="P28" s="494"/>
      <c r="Q28" s="494"/>
      <c r="R28" s="494"/>
      <c r="S28" s="494"/>
      <c r="T28" s="494"/>
      <c r="U28" s="494"/>
      <c r="V28" s="494"/>
      <c r="W28" s="494"/>
      <c r="X28" s="494"/>
      <c r="Y28" s="494"/>
      <c r="Z28" s="494"/>
      <c r="AA28" s="494"/>
      <c r="AB28" s="494"/>
      <c r="AC28" s="494"/>
      <c r="AD28" s="494"/>
      <c r="AE28" s="494"/>
      <c r="AF28" s="494"/>
      <c r="AG28" s="494"/>
      <c r="AH28" s="494"/>
      <c r="AI28" s="494"/>
      <c r="AJ28" s="494"/>
      <c r="AK28" s="494"/>
      <c r="AL28" s="494"/>
      <c r="AM28" s="494"/>
      <c r="AN28" s="494"/>
      <c r="AO28" s="494"/>
      <c r="AP28" s="494"/>
      <c r="AQ28" s="494"/>
      <c r="AR28" s="494"/>
      <c r="AS28" s="494"/>
      <c r="AT28" s="494"/>
      <c r="AU28" s="494"/>
      <c r="AV28" s="494"/>
      <c r="AW28" s="494"/>
      <c r="AX28" s="494"/>
      <c r="AY28" s="494"/>
      <c r="AZ28" s="494"/>
      <c r="BA28" s="494"/>
      <c r="BB28" s="494"/>
      <c r="BC28" s="494"/>
      <c r="BD28" s="494"/>
      <c r="BE28" s="494"/>
      <c r="BF28" s="494"/>
      <c r="BG28" s="494"/>
      <c r="BH28" s="494"/>
      <c r="BI28" s="494"/>
      <c r="BJ28" s="494"/>
      <c r="BK28" s="494"/>
      <c r="BL28" s="494"/>
      <c r="BM28" s="494"/>
      <c r="BN28" s="494"/>
      <c r="BO28" s="494"/>
      <c r="BP28" s="494"/>
      <c r="BQ28" s="494"/>
      <c r="BR28" s="494"/>
      <c r="BS28" s="494"/>
      <c r="BT28" s="494"/>
      <c r="BU28" s="494">
        <v>36.01688108075242</v>
      </c>
      <c r="BV28" s="494">
        <v>71.06751796327444</v>
      </c>
      <c r="BW28" s="494">
        <v>83.437797353181637</v>
      </c>
      <c r="BX28" s="494">
        <v>97.769305391279758</v>
      </c>
      <c r="BY28" s="494">
        <v>71.91064200211828</v>
      </c>
      <c r="BZ28" s="470">
        <v>103.6529480856007</v>
      </c>
      <c r="CA28" s="470">
        <v>73.080002731638842</v>
      </c>
      <c r="CB28" s="470">
        <v>83.300429516755699</v>
      </c>
      <c r="CC28" s="470">
        <v>75.918699905261931</v>
      </c>
      <c r="CD28" s="470">
        <v>75.585623433287637</v>
      </c>
      <c r="CE28" s="470">
        <v>76.418075079389169</v>
      </c>
      <c r="CF28" s="436">
        <v>76.508452611273384</v>
      </c>
    </row>
    <row r="29" spans="1:84" s="427" customFormat="1" x14ac:dyDescent="0.35">
      <c r="A29" s="424"/>
      <c r="B29" s="59" t="s">
        <v>571</v>
      </c>
      <c r="C29" s="203"/>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494"/>
      <c r="BH29" s="494"/>
      <c r="BI29" s="494"/>
      <c r="BJ29" s="494"/>
      <c r="BK29" s="494"/>
      <c r="BL29" s="494"/>
      <c r="BM29" s="494"/>
      <c r="BN29" s="494"/>
      <c r="BO29" s="494"/>
      <c r="BP29" s="494"/>
      <c r="BQ29" s="494"/>
      <c r="BR29" s="494"/>
      <c r="BS29" s="494"/>
      <c r="BT29" s="494"/>
      <c r="BU29" s="494">
        <v>101.74349554452958</v>
      </c>
      <c r="BV29" s="494">
        <v>155.95593167576064</v>
      </c>
      <c r="BW29" s="494">
        <v>183.16606708113298</v>
      </c>
      <c r="BX29" s="494">
        <v>194.44705157063837</v>
      </c>
      <c r="BY29" s="494">
        <v>143.31808921213604</v>
      </c>
      <c r="BZ29" s="470">
        <v>168.50882047723076</v>
      </c>
      <c r="CA29" s="470">
        <v>106.72288440958641</v>
      </c>
      <c r="CB29" s="470">
        <v>146.83810010616099</v>
      </c>
      <c r="CC29" s="470">
        <v>146.82537953372855</v>
      </c>
      <c r="CD29" s="470">
        <v>146.72210566314487</v>
      </c>
      <c r="CE29" s="470">
        <v>148.71763383039735</v>
      </c>
      <c r="CF29" s="436">
        <v>148.35912818996141</v>
      </c>
    </row>
    <row r="30" spans="1:84" s="427" customFormat="1" ht="26.25" customHeight="1" x14ac:dyDescent="0.35">
      <c r="A30" s="495"/>
      <c r="B30" s="65" t="s">
        <v>572</v>
      </c>
      <c r="C30" s="238"/>
      <c r="D30" s="493">
        <f t="shared" ref="D30:BO30" si="12">SUM(D31:D32)</f>
        <v>0</v>
      </c>
      <c r="E30" s="493">
        <f t="shared" si="12"/>
        <v>0</v>
      </c>
      <c r="F30" s="493">
        <f t="shared" si="12"/>
        <v>0</v>
      </c>
      <c r="G30" s="493">
        <f t="shared" si="12"/>
        <v>0</v>
      </c>
      <c r="H30" s="493">
        <f t="shared" si="12"/>
        <v>0</v>
      </c>
      <c r="I30" s="493">
        <f t="shared" si="12"/>
        <v>0</v>
      </c>
      <c r="J30" s="493">
        <f t="shared" si="12"/>
        <v>0</v>
      </c>
      <c r="K30" s="493">
        <f t="shared" si="12"/>
        <v>0</v>
      </c>
      <c r="L30" s="493">
        <f t="shared" si="12"/>
        <v>0</v>
      </c>
      <c r="M30" s="493">
        <f t="shared" si="12"/>
        <v>0</v>
      </c>
      <c r="N30" s="493">
        <f t="shared" si="12"/>
        <v>0</v>
      </c>
      <c r="O30" s="493">
        <f t="shared" si="12"/>
        <v>0</v>
      </c>
      <c r="P30" s="493">
        <f t="shared" si="12"/>
        <v>0</v>
      </c>
      <c r="Q30" s="493">
        <f t="shared" si="12"/>
        <v>0</v>
      </c>
      <c r="R30" s="493">
        <f t="shared" si="12"/>
        <v>0</v>
      </c>
      <c r="S30" s="493">
        <f t="shared" si="12"/>
        <v>0</v>
      </c>
      <c r="T30" s="493">
        <f t="shared" si="12"/>
        <v>0</v>
      </c>
      <c r="U30" s="493">
        <f t="shared" si="12"/>
        <v>0</v>
      </c>
      <c r="V30" s="493">
        <f t="shared" si="12"/>
        <v>0</v>
      </c>
      <c r="W30" s="493">
        <f t="shared" si="12"/>
        <v>0</v>
      </c>
      <c r="X30" s="493">
        <f t="shared" si="12"/>
        <v>0</v>
      </c>
      <c r="Y30" s="493">
        <f t="shared" si="12"/>
        <v>0</v>
      </c>
      <c r="Z30" s="493">
        <f t="shared" si="12"/>
        <v>0</v>
      </c>
      <c r="AA30" s="493">
        <f t="shared" si="12"/>
        <v>0</v>
      </c>
      <c r="AB30" s="493">
        <f t="shared" si="12"/>
        <v>0</v>
      </c>
      <c r="AC30" s="493">
        <f t="shared" si="12"/>
        <v>0</v>
      </c>
      <c r="AD30" s="493">
        <f t="shared" si="12"/>
        <v>0</v>
      </c>
      <c r="AE30" s="493">
        <f t="shared" si="12"/>
        <v>0</v>
      </c>
      <c r="AF30" s="493">
        <f t="shared" si="12"/>
        <v>0</v>
      </c>
      <c r="AG30" s="493">
        <f t="shared" si="12"/>
        <v>0</v>
      </c>
      <c r="AH30" s="493">
        <f t="shared" si="12"/>
        <v>3007.2093039557858</v>
      </c>
      <c r="AI30" s="493">
        <f t="shared" si="12"/>
        <v>2867.9588494901445</v>
      </c>
      <c r="AJ30" s="493">
        <f t="shared" si="12"/>
        <v>2721.1639081992585</v>
      </c>
      <c r="AK30" s="493">
        <f t="shared" si="12"/>
        <v>2654.6586891791007</v>
      </c>
      <c r="AL30" s="493">
        <f t="shared" si="12"/>
        <v>2581.066453230203</v>
      </c>
      <c r="AM30" s="493">
        <f t="shared" si="12"/>
        <v>2601.4044945013552</v>
      </c>
      <c r="AN30" s="493">
        <f t="shared" si="12"/>
        <v>2467.5723499785372</v>
      </c>
      <c r="AO30" s="493">
        <f t="shared" si="12"/>
        <v>2364.9170564467699</v>
      </c>
      <c r="AP30" s="493">
        <f t="shared" si="12"/>
        <v>2326.1495330499251</v>
      </c>
      <c r="AQ30" s="493">
        <f t="shared" si="12"/>
        <v>2210.0004719560075</v>
      </c>
      <c r="AR30" s="493">
        <f t="shared" si="12"/>
        <v>2063.6477616129837</v>
      </c>
      <c r="AS30" s="493">
        <f t="shared" si="12"/>
        <v>1871.052229043773</v>
      </c>
      <c r="AT30" s="493">
        <f t="shared" si="12"/>
        <v>1765.4612996494375</v>
      </c>
      <c r="AU30" s="493">
        <f t="shared" si="12"/>
        <v>1854.7646975203245</v>
      </c>
      <c r="AV30" s="493">
        <f t="shared" si="12"/>
        <v>1766.6908913727229</v>
      </c>
      <c r="AW30" s="493">
        <f t="shared" si="12"/>
        <v>1733.3989971356159</v>
      </c>
      <c r="AX30" s="493">
        <f t="shared" si="12"/>
        <v>1653.7793931942056</v>
      </c>
      <c r="AY30" s="493">
        <f t="shared" si="12"/>
        <v>1563.8566994838698</v>
      </c>
      <c r="AZ30" s="493">
        <f t="shared" si="12"/>
        <v>1421.1344630617994</v>
      </c>
      <c r="BA30" s="493">
        <f t="shared" si="12"/>
        <v>1414.6153914700144</v>
      </c>
      <c r="BB30" s="493">
        <f t="shared" si="12"/>
        <v>1353.4452430534086</v>
      </c>
      <c r="BC30" s="493">
        <f t="shared" si="12"/>
        <v>1345.7061975145516</v>
      </c>
      <c r="BD30" s="493">
        <f t="shared" si="12"/>
        <v>1282.7048849398454</v>
      </c>
      <c r="BE30" s="493">
        <f t="shared" si="12"/>
        <v>1449.7530425168361</v>
      </c>
      <c r="BF30" s="493">
        <f t="shared" si="12"/>
        <v>1427.9336184859567</v>
      </c>
      <c r="BG30" s="493">
        <f t="shared" si="12"/>
        <v>1301.0279708254834</v>
      </c>
      <c r="BH30" s="493">
        <f t="shared" si="12"/>
        <v>1167.9434370119061</v>
      </c>
      <c r="BI30" s="493">
        <f t="shared" si="12"/>
        <v>1099.2672403725112</v>
      </c>
      <c r="BJ30" s="493">
        <f t="shared" si="12"/>
        <v>986.25596869009996</v>
      </c>
      <c r="BK30" s="493">
        <f t="shared" si="12"/>
        <v>900.27577643157099</v>
      </c>
      <c r="BL30" s="493">
        <f t="shared" si="12"/>
        <v>810.51434111835943</v>
      </c>
      <c r="BM30" s="493">
        <f t="shared" si="12"/>
        <v>782.71464556447779</v>
      </c>
      <c r="BN30" s="493">
        <f t="shared" si="12"/>
        <v>742.61180500960768</v>
      </c>
      <c r="BO30" s="493">
        <f t="shared" si="12"/>
        <v>714.28962702590502</v>
      </c>
      <c r="BP30" s="493">
        <f t="shared" ref="BP30:CF30" si="13">SUM(BP31:BP32)</f>
        <v>708.6540639270487</v>
      </c>
      <c r="BQ30" s="493">
        <f t="shared" si="13"/>
        <v>681.44264983081462</v>
      </c>
      <c r="BR30" s="493">
        <f t="shared" si="13"/>
        <v>676.69600760875312</v>
      </c>
      <c r="BS30" s="493">
        <f t="shared" si="13"/>
        <v>679.61337508499321</v>
      </c>
      <c r="BT30" s="493">
        <f t="shared" si="13"/>
        <v>657.20519229649142</v>
      </c>
      <c r="BU30" s="493">
        <f t="shared" si="13"/>
        <v>444.14143051438623</v>
      </c>
      <c r="BV30" s="493">
        <f t="shared" si="13"/>
        <v>300.84411597443955</v>
      </c>
      <c r="BW30" s="493">
        <f t="shared" si="13"/>
        <v>294.0070606211936</v>
      </c>
      <c r="BX30" s="468">
        <f t="shared" si="13"/>
        <v>236.72479274444208</v>
      </c>
      <c r="BY30" s="468">
        <f t="shared" si="13"/>
        <v>153.34196839505893</v>
      </c>
      <c r="BZ30" s="468">
        <f t="shared" si="13"/>
        <v>140.24051581683622</v>
      </c>
      <c r="CA30" s="468">
        <f t="shared" si="13"/>
        <v>73.379033893735738</v>
      </c>
      <c r="CB30" s="468">
        <f t="shared" si="13"/>
        <v>126.552972358483</v>
      </c>
      <c r="CC30" s="468">
        <f t="shared" si="13"/>
        <v>111.12508083481296</v>
      </c>
      <c r="CD30" s="468">
        <f t="shared" si="13"/>
        <v>96.821176098438983</v>
      </c>
      <c r="CE30" s="468">
        <f t="shared" si="13"/>
        <v>84.263155807146205</v>
      </c>
      <c r="CF30" s="432">
        <f t="shared" si="13"/>
        <v>73.281784339453424</v>
      </c>
    </row>
    <row r="31" spans="1:84" s="427" customFormat="1" x14ac:dyDescent="0.35">
      <c r="A31" s="424"/>
      <c r="B31" s="59" t="s">
        <v>451</v>
      </c>
      <c r="C31" s="203"/>
      <c r="D31" s="494" t="s">
        <v>567</v>
      </c>
      <c r="E31" s="494" t="s">
        <v>567</v>
      </c>
      <c r="F31" s="494" t="s">
        <v>567</v>
      </c>
      <c r="G31" s="494" t="s">
        <v>567</v>
      </c>
      <c r="H31" s="494" t="s">
        <v>567</v>
      </c>
      <c r="I31" s="494" t="s">
        <v>567</v>
      </c>
      <c r="J31" s="494" t="s">
        <v>567</v>
      </c>
      <c r="K31" s="494" t="s">
        <v>567</v>
      </c>
      <c r="L31" s="494" t="s">
        <v>567</v>
      </c>
      <c r="M31" s="494" t="s">
        <v>567</v>
      </c>
      <c r="N31" s="494" t="s">
        <v>567</v>
      </c>
      <c r="O31" s="494" t="s">
        <v>567</v>
      </c>
      <c r="P31" s="494" t="s">
        <v>567</v>
      </c>
      <c r="Q31" s="494" t="s">
        <v>567</v>
      </c>
      <c r="R31" s="494" t="s">
        <v>567</v>
      </c>
      <c r="S31" s="494" t="s">
        <v>567</v>
      </c>
      <c r="T31" s="494" t="s">
        <v>567</v>
      </c>
      <c r="U31" s="494" t="s">
        <v>567</v>
      </c>
      <c r="V31" s="494" t="s">
        <v>567</v>
      </c>
      <c r="W31" s="494" t="s">
        <v>567</v>
      </c>
      <c r="X31" s="494" t="s">
        <v>567</v>
      </c>
      <c r="Y31" s="494" t="s">
        <v>567</v>
      </c>
      <c r="Z31" s="494" t="s">
        <v>567</v>
      </c>
      <c r="AA31" s="494" t="s">
        <v>567</v>
      </c>
      <c r="AB31" s="494" t="s">
        <v>567</v>
      </c>
      <c r="AC31" s="494" t="s">
        <v>567</v>
      </c>
      <c r="AD31" s="494" t="s">
        <v>567</v>
      </c>
      <c r="AE31" s="494" t="s">
        <v>567</v>
      </c>
      <c r="AF31" s="494" t="s">
        <v>567</v>
      </c>
      <c r="AG31" s="494" t="s">
        <v>567</v>
      </c>
      <c r="AH31" s="494">
        <v>2579.6280784437449</v>
      </c>
      <c r="AI31" s="494">
        <v>2504.6323181458197</v>
      </c>
      <c r="AJ31" s="494">
        <v>2373.7964298314023</v>
      </c>
      <c r="AK31" s="494">
        <v>2313.2077105938201</v>
      </c>
      <c r="AL31" s="494">
        <v>2271.5761101376379</v>
      </c>
      <c r="AM31" s="494">
        <v>2277.6716060292342</v>
      </c>
      <c r="AN31" s="494">
        <v>2162.8144052103298</v>
      </c>
      <c r="AO31" s="494">
        <v>2061.4578510464839</v>
      </c>
      <c r="AP31" s="494">
        <v>2034.4125210814163</v>
      </c>
      <c r="AQ31" s="494">
        <v>1926.0333575102984</v>
      </c>
      <c r="AR31" s="494">
        <v>1791.785180860624</v>
      </c>
      <c r="AS31" s="494">
        <v>1591.4778636083768</v>
      </c>
      <c r="AT31" s="494">
        <v>1530.01726479852</v>
      </c>
      <c r="AU31" s="494">
        <v>1575.1721934409388</v>
      </c>
      <c r="AV31" s="494">
        <v>1480.7056096996587</v>
      </c>
      <c r="AW31" s="494">
        <v>1443.801053680249</v>
      </c>
      <c r="AX31" s="494">
        <v>1378.5091234116653</v>
      </c>
      <c r="AY31" s="494">
        <v>1301.5944482705886</v>
      </c>
      <c r="AZ31" s="494">
        <v>1194.3223118858207</v>
      </c>
      <c r="BA31" s="494">
        <v>1207.4262003739993</v>
      </c>
      <c r="BB31" s="494">
        <v>1160.4467942126587</v>
      </c>
      <c r="BC31" s="494">
        <v>1166.2125577289282</v>
      </c>
      <c r="BD31" s="494">
        <v>1120.3336172173604</v>
      </c>
      <c r="BE31" s="494">
        <v>1285.1899590382543</v>
      </c>
      <c r="BF31" s="494">
        <v>1260.4284796163035</v>
      </c>
      <c r="BG31" s="494">
        <v>1153.470224476617</v>
      </c>
      <c r="BH31" s="494">
        <v>1030.7758539115359</v>
      </c>
      <c r="BI31" s="494">
        <v>975.57169224655308</v>
      </c>
      <c r="BJ31" s="494">
        <v>879.99250981901912</v>
      </c>
      <c r="BK31" s="494">
        <v>820.77532183764106</v>
      </c>
      <c r="BL31" s="494">
        <v>746.28473062057003</v>
      </c>
      <c r="BM31" s="494">
        <v>732.50354406590623</v>
      </c>
      <c r="BN31" s="494">
        <v>690.70394252433982</v>
      </c>
      <c r="BO31" s="494">
        <v>674.51605398659194</v>
      </c>
      <c r="BP31" s="494">
        <v>680.10581281740292</v>
      </c>
      <c r="BQ31" s="494">
        <v>662.5149698657591</v>
      </c>
      <c r="BR31" s="494">
        <v>664.74591914600535</v>
      </c>
      <c r="BS31" s="494">
        <v>672.44661802446933</v>
      </c>
      <c r="BT31" s="494">
        <v>652.97267280433516</v>
      </c>
      <c r="BU31" s="494">
        <v>440.4642037755217</v>
      </c>
      <c r="BV31" s="494">
        <v>299.1457024834346</v>
      </c>
      <c r="BW31" s="494">
        <v>293.41098562280109</v>
      </c>
      <c r="BX31" s="470">
        <v>236.72479274444208</v>
      </c>
      <c r="BY31" s="470">
        <v>153.34196839505893</v>
      </c>
      <c r="BZ31" s="470">
        <v>140.24051581683622</v>
      </c>
      <c r="CA31" s="470">
        <v>73.379033893735738</v>
      </c>
      <c r="CB31" s="470">
        <v>126.552972358483</v>
      </c>
      <c r="CC31" s="470">
        <v>111.12508083481296</v>
      </c>
      <c r="CD31" s="470">
        <v>96.821176098438983</v>
      </c>
      <c r="CE31" s="470">
        <v>84.263155807146205</v>
      </c>
      <c r="CF31" s="436">
        <v>73.281784339453424</v>
      </c>
    </row>
    <row r="32" spans="1:84" s="427" customFormat="1" x14ac:dyDescent="0.35">
      <c r="A32" s="424"/>
      <c r="B32" s="59" t="s">
        <v>450</v>
      </c>
      <c r="C32" s="203"/>
      <c r="D32" s="494" t="s">
        <v>567</v>
      </c>
      <c r="E32" s="494" t="s">
        <v>567</v>
      </c>
      <c r="F32" s="494" t="s">
        <v>567</v>
      </c>
      <c r="G32" s="494" t="s">
        <v>567</v>
      </c>
      <c r="H32" s="494" t="s">
        <v>567</v>
      </c>
      <c r="I32" s="494" t="s">
        <v>567</v>
      </c>
      <c r="J32" s="494" t="s">
        <v>567</v>
      </c>
      <c r="K32" s="494" t="s">
        <v>567</v>
      </c>
      <c r="L32" s="494" t="s">
        <v>567</v>
      </c>
      <c r="M32" s="494" t="s">
        <v>567</v>
      </c>
      <c r="N32" s="494" t="s">
        <v>567</v>
      </c>
      <c r="O32" s="494" t="s">
        <v>567</v>
      </c>
      <c r="P32" s="494" t="s">
        <v>567</v>
      </c>
      <c r="Q32" s="494" t="s">
        <v>567</v>
      </c>
      <c r="R32" s="494" t="s">
        <v>567</v>
      </c>
      <c r="S32" s="494" t="s">
        <v>567</v>
      </c>
      <c r="T32" s="494" t="s">
        <v>567</v>
      </c>
      <c r="U32" s="494" t="s">
        <v>567</v>
      </c>
      <c r="V32" s="494" t="s">
        <v>567</v>
      </c>
      <c r="W32" s="494" t="s">
        <v>567</v>
      </c>
      <c r="X32" s="494" t="s">
        <v>567</v>
      </c>
      <c r="Y32" s="494" t="s">
        <v>567</v>
      </c>
      <c r="Z32" s="494" t="s">
        <v>567</v>
      </c>
      <c r="AA32" s="494" t="s">
        <v>567</v>
      </c>
      <c r="AB32" s="494" t="s">
        <v>567</v>
      </c>
      <c r="AC32" s="494" t="s">
        <v>567</v>
      </c>
      <c r="AD32" s="494" t="s">
        <v>567</v>
      </c>
      <c r="AE32" s="494" t="s">
        <v>567</v>
      </c>
      <c r="AF32" s="494" t="s">
        <v>567</v>
      </c>
      <c r="AG32" s="494" t="s">
        <v>567</v>
      </c>
      <c r="AH32" s="494">
        <v>427.58122551204076</v>
      </c>
      <c r="AI32" s="494">
        <v>363.32653134432491</v>
      </c>
      <c r="AJ32" s="494">
        <v>347.36747836785605</v>
      </c>
      <c r="AK32" s="494">
        <v>341.45097858528067</v>
      </c>
      <c r="AL32" s="494">
        <v>309.4903430925653</v>
      </c>
      <c r="AM32" s="494">
        <v>323.73288847212092</v>
      </c>
      <c r="AN32" s="494">
        <v>304.75794476820721</v>
      </c>
      <c r="AO32" s="494">
        <v>303.45920540028607</v>
      </c>
      <c r="AP32" s="494">
        <v>291.73701196850897</v>
      </c>
      <c r="AQ32" s="494">
        <v>283.96711444570911</v>
      </c>
      <c r="AR32" s="494">
        <v>271.86258075235958</v>
      </c>
      <c r="AS32" s="494">
        <v>279.57436543539615</v>
      </c>
      <c r="AT32" s="494">
        <v>235.44403485091749</v>
      </c>
      <c r="AU32" s="494">
        <v>279.59250407938561</v>
      </c>
      <c r="AV32" s="494">
        <v>285.98528167306415</v>
      </c>
      <c r="AW32" s="494">
        <v>289.59794345536682</v>
      </c>
      <c r="AX32" s="494">
        <v>275.2702697825402</v>
      </c>
      <c r="AY32" s="494">
        <v>262.26225121328105</v>
      </c>
      <c r="AZ32" s="494">
        <v>226.81215117597858</v>
      </c>
      <c r="BA32" s="494">
        <v>207.18919109601501</v>
      </c>
      <c r="BB32" s="494">
        <v>192.99844884074992</v>
      </c>
      <c r="BC32" s="494">
        <v>179.4936397856234</v>
      </c>
      <c r="BD32" s="494">
        <v>162.37126772248504</v>
      </c>
      <c r="BE32" s="494">
        <v>164.56308347858172</v>
      </c>
      <c r="BF32" s="494">
        <v>167.50513886965302</v>
      </c>
      <c r="BG32" s="494">
        <v>147.55774634886646</v>
      </c>
      <c r="BH32" s="494">
        <v>137.16758310037005</v>
      </c>
      <c r="BI32" s="494">
        <v>123.69554812595804</v>
      </c>
      <c r="BJ32" s="494">
        <v>106.26345887108079</v>
      </c>
      <c r="BK32" s="494">
        <v>79.500454593929973</v>
      </c>
      <c r="BL32" s="494">
        <v>64.229610497789409</v>
      </c>
      <c r="BM32" s="494">
        <v>50.211101498571544</v>
      </c>
      <c r="BN32" s="494">
        <v>51.90786248526787</v>
      </c>
      <c r="BO32" s="494">
        <v>39.773573039313042</v>
      </c>
      <c r="BP32" s="494">
        <v>28.548251109645765</v>
      </c>
      <c r="BQ32" s="494">
        <v>18.9276799650555</v>
      </c>
      <c r="BR32" s="494">
        <v>11.950088462747745</v>
      </c>
      <c r="BS32" s="494">
        <v>7.166757060523909</v>
      </c>
      <c r="BT32" s="494">
        <v>4.2325194921562401</v>
      </c>
      <c r="BU32" s="494">
        <v>3.6772267388645417</v>
      </c>
      <c r="BV32" s="494">
        <v>1.6984134910049526</v>
      </c>
      <c r="BW32" s="494">
        <v>0.59607499839251787</v>
      </c>
      <c r="BX32" s="470">
        <v>0</v>
      </c>
      <c r="BY32" s="470">
        <v>0</v>
      </c>
      <c r="BZ32" s="470">
        <v>0</v>
      </c>
      <c r="CA32" s="470">
        <v>0</v>
      </c>
      <c r="CB32" s="470">
        <v>0</v>
      </c>
      <c r="CC32" s="470">
        <v>0</v>
      </c>
      <c r="CD32" s="470">
        <v>0</v>
      </c>
      <c r="CE32" s="470">
        <v>0</v>
      </c>
      <c r="CF32" s="436">
        <v>0</v>
      </c>
    </row>
    <row r="33" spans="1:84" s="427" customFormat="1" ht="26.25" customHeight="1" x14ac:dyDescent="0.35">
      <c r="A33" s="424"/>
      <c r="B33" s="65" t="s">
        <v>573</v>
      </c>
      <c r="C33" s="59"/>
      <c r="D33" s="493">
        <f t="shared" ref="D33:BO33" si="14">SUM(D34:D35)</f>
        <v>0</v>
      </c>
      <c r="E33" s="493">
        <f t="shared" si="14"/>
        <v>0</v>
      </c>
      <c r="F33" s="493">
        <f t="shared" si="14"/>
        <v>0</v>
      </c>
      <c r="G33" s="493">
        <f t="shared" si="14"/>
        <v>0</v>
      </c>
      <c r="H33" s="493">
        <f t="shared" si="14"/>
        <v>0</v>
      </c>
      <c r="I33" s="493">
        <f t="shared" si="14"/>
        <v>0</v>
      </c>
      <c r="J33" s="493">
        <f t="shared" si="14"/>
        <v>0</v>
      </c>
      <c r="K33" s="493">
        <f t="shared" si="14"/>
        <v>0</v>
      </c>
      <c r="L33" s="493">
        <f t="shared" si="14"/>
        <v>0</v>
      </c>
      <c r="M33" s="493">
        <f t="shared" si="14"/>
        <v>0</v>
      </c>
      <c r="N33" s="493">
        <f t="shared" si="14"/>
        <v>0</v>
      </c>
      <c r="O33" s="493">
        <f t="shared" si="14"/>
        <v>0</v>
      </c>
      <c r="P33" s="493">
        <f t="shared" si="14"/>
        <v>0</v>
      </c>
      <c r="Q33" s="493">
        <f t="shared" si="14"/>
        <v>0</v>
      </c>
      <c r="R33" s="493">
        <f t="shared" si="14"/>
        <v>0</v>
      </c>
      <c r="S33" s="493">
        <f t="shared" si="14"/>
        <v>0</v>
      </c>
      <c r="T33" s="493">
        <f t="shared" si="14"/>
        <v>0</v>
      </c>
      <c r="U33" s="493">
        <f t="shared" si="14"/>
        <v>0</v>
      </c>
      <c r="V33" s="493">
        <f t="shared" si="14"/>
        <v>0</v>
      </c>
      <c r="W33" s="493">
        <f t="shared" si="14"/>
        <v>0</v>
      </c>
      <c r="X33" s="493">
        <f t="shared" si="14"/>
        <v>0</v>
      </c>
      <c r="Y33" s="493">
        <f t="shared" si="14"/>
        <v>0</v>
      </c>
      <c r="Z33" s="493">
        <f t="shared" si="14"/>
        <v>0</v>
      </c>
      <c r="AA33" s="493">
        <f t="shared" si="14"/>
        <v>0</v>
      </c>
      <c r="AB33" s="493">
        <f t="shared" si="14"/>
        <v>0</v>
      </c>
      <c r="AC33" s="493">
        <f t="shared" si="14"/>
        <v>0</v>
      </c>
      <c r="AD33" s="493">
        <f t="shared" si="14"/>
        <v>0</v>
      </c>
      <c r="AE33" s="493">
        <f t="shared" si="14"/>
        <v>0</v>
      </c>
      <c r="AF33" s="493">
        <f t="shared" si="14"/>
        <v>0</v>
      </c>
      <c r="AG33" s="493">
        <f t="shared" si="14"/>
        <v>0</v>
      </c>
      <c r="AH33" s="493">
        <f t="shared" si="14"/>
        <v>0</v>
      </c>
      <c r="AI33" s="493">
        <f t="shared" si="14"/>
        <v>0.5744718713804029</v>
      </c>
      <c r="AJ33" s="493">
        <f t="shared" si="14"/>
        <v>8.4704226387194197</v>
      </c>
      <c r="AK33" s="493">
        <f t="shared" si="14"/>
        <v>19.940730116017992</v>
      </c>
      <c r="AL33" s="493">
        <f t="shared" si="14"/>
        <v>32.443572736133838</v>
      </c>
      <c r="AM33" s="493">
        <f t="shared" si="14"/>
        <v>51.615168541693549</v>
      </c>
      <c r="AN33" s="493">
        <f t="shared" si="14"/>
        <v>84.528170091491376</v>
      </c>
      <c r="AO33" s="493">
        <f t="shared" si="14"/>
        <v>101.75001677020002</v>
      </c>
      <c r="AP33" s="493">
        <f t="shared" si="14"/>
        <v>118.52991251209811</v>
      </c>
      <c r="AQ33" s="493">
        <f t="shared" si="14"/>
        <v>140.00636502730489</v>
      </c>
      <c r="AR33" s="493">
        <f t="shared" si="14"/>
        <v>165.16229017284579</v>
      </c>
      <c r="AS33" s="493">
        <f t="shared" si="14"/>
        <v>196.49246865699425</v>
      </c>
      <c r="AT33" s="493">
        <f t="shared" si="14"/>
        <v>224.89550895049078</v>
      </c>
      <c r="AU33" s="493">
        <f t="shared" si="14"/>
        <v>278.21407144551961</v>
      </c>
      <c r="AV33" s="493">
        <f t="shared" si="14"/>
        <v>307.78675699296548</v>
      </c>
      <c r="AW33" s="493">
        <f t="shared" si="14"/>
        <v>343.48459390244921</v>
      </c>
      <c r="AX33" s="493">
        <f t="shared" si="14"/>
        <v>353.9663625477848</v>
      </c>
      <c r="AY33" s="493">
        <f t="shared" si="14"/>
        <v>371.44002916692511</v>
      </c>
      <c r="AZ33" s="493">
        <f t="shared" si="14"/>
        <v>386.0680387742355</v>
      </c>
      <c r="BA33" s="493">
        <f t="shared" si="14"/>
        <v>403.63689064757062</v>
      </c>
      <c r="BB33" s="493">
        <f t="shared" si="14"/>
        <v>417.27166825091194</v>
      </c>
      <c r="BC33" s="493">
        <f t="shared" si="14"/>
        <v>450.62624739647816</v>
      </c>
      <c r="BD33" s="493">
        <f t="shared" si="14"/>
        <v>467.36446549062492</v>
      </c>
      <c r="BE33" s="493">
        <f t="shared" si="14"/>
        <v>469.13398067018557</v>
      </c>
      <c r="BF33" s="493">
        <f t="shared" si="14"/>
        <v>428.03810477825442</v>
      </c>
      <c r="BG33" s="493">
        <f t="shared" si="14"/>
        <v>378.95103447297686</v>
      </c>
      <c r="BH33" s="493">
        <f t="shared" si="14"/>
        <v>327.17503386857464</v>
      </c>
      <c r="BI33" s="493">
        <f t="shared" si="14"/>
        <v>279.90304021242309</v>
      </c>
      <c r="BJ33" s="493">
        <f t="shared" si="14"/>
        <v>237.2015230340877</v>
      </c>
      <c r="BK33" s="493">
        <f t="shared" si="14"/>
        <v>203.73827979233536</v>
      </c>
      <c r="BL33" s="493">
        <f t="shared" si="14"/>
        <v>166.2151681627476</v>
      </c>
      <c r="BM33" s="493">
        <f t="shared" si="14"/>
        <v>145.11231816755577</v>
      </c>
      <c r="BN33" s="493">
        <f t="shared" si="14"/>
        <v>117.42400715575941</v>
      </c>
      <c r="BO33" s="493">
        <f t="shared" si="14"/>
        <v>103.89849157763683</v>
      </c>
      <c r="BP33" s="493">
        <f t="shared" ref="BP33:CF33" si="15">SUM(BP34:BP35)</f>
        <v>92.869521497528311</v>
      </c>
      <c r="BQ33" s="493">
        <f t="shared" si="15"/>
        <v>91.277885744019642</v>
      </c>
      <c r="BR33" s="493">
        <f t="shared" si="15"/>
        <v>71.573081453326409</v>
      </c>
      <c r="BS33" s="493">
        <f t="shared" si="15"/>
        <v>61.03870391240973</v>
      </c>
      <c r="BT33" s="493">
        <f t="shared" si="15"/>
        <v>52.230758616256999</v>
      </c>
      <c r="BU33" s="493">
        <f t="shared" si="15"/>
        <v>47.934049155601301</v>
      </c>
      <c r="BV33" s="493">
        <f t="shared" si="15"/>
        <v>40.729893620846703</v>
      </c>
      <c r="BW33" s="493">
        <f t="shared" si="15"/>
        <v>46.470008547098139</v>
      </c>
      <c r="BX33" s="468">
        <f t="shared" si="15"/>
        <v>37.067291667351022</v>
      </c>
      <c r="BY33" s="468">
        <f t="shared" si="15"/>
        <v>22.998962109158761</v>
      </c>
      <c r="BZ33" s="468">
        <f t="shared" si="15"/>
        <v>15.946267724985749</v>
      </c>
      <c r="CA33" s="468">
        <f t="shared" si="15"/>
        <v>5.4013934650882023</v>
      </c>
      <c r="CB33" s="468">
        <f t="shared" si="15"/>
        <v>9.3155001042191792</v>
      </c>
      <c r="CC33" s="468">
        <f t="shared" si="15"/>
        <v>8.1798608346054813</v>
      </c>
      <c r="CD33" s="468">
        <f t="shared" si="15"/>
        <v>7.1269576622881621</v>
      </c>
      <c r="CE33" s="468">
        <f t="shared" si="15"/>
        <v>6.2025681584134755</v>
      </c>
      <c r="CF33" s="432">
        <f t="shared" si="15"/>
        <v>5.3942349747250837</v>
      </c>
    </row>
    <row r="34" spans="1:84" s="427" customFormat="1" x14ac:dyDescent="0.35">
      <c r="A34" s="424"/>
      <c r="B34" s="59" t="s">
        <v>451</v>
      </c>
      <c r="C34" s="203"/>
      <c r="D34" s="494" t="s">
        <v>567</v>
      </c>
      <c r="E34" s="494" t="s">
        <v>567</v>
      </c>
      <c r="F34" s="494" t="s">
        <v>567</v>
      </c>
      <c r="G34" s="494" t="s">
        <v>567</v>
      </c>
      <c r="H34" s="494" t="s">
        <v>567</v>
      </c>
      <c r="I34" s="494" t="s">
        <v>567</v>
      </c>
      <c r="J34" s="494" t="s">
        <v>567</v>
      </c>
      <c r="K34" s="494" t="s">
        <v>567</v>
      </c>
      <c r="L34" s="494" t="s">
        <v>567</v>
      </c>
      <c r="M34" s="494" t="s">
        <v>567</v>
      </c>
      <c r="N34" s="494" t="s">
        <v>567</v>
      </c>
      <c r="O34" s="494" t="s">
        <v>567</v>
      </c>
      <c r="P34" s="494" t="s">
        <v>567</v>
      </c>
      <c r="Q34" s="494" t="s">
        <v>567</v>
      </c>
      <c r="R34" s="494" t="s">
        <v>567</v>
      </c>
      <c r="S34" s="494" t="s">
        <v>567</v>
      </c>
      <c r="T34" s="494" t="s">
        <v>567</v>
      </c>
      <c r="U34" s="494" t="s">
        <v>567</v>
      </c>
      <c r="V34" s="494" t="s">
        <v>567</v>
      </c>
      <c r="W34" s="494" t="s">
        <v>567</v>
      </c>
      <c r="X34" s="494" t="s">
        <v>567</v>
      </c>
      <c r="Y34" s="494" t="s">
        <v>567</v>
      </c>
      <c r="Z34" s="494" t="s">
        <v>567</v>
      </c>
      <c r="AA34" s="494" t="s">
        <v>567</v>
      </c>
      <c r="AB34" s="494" t="s">
        <v>567</v>
      </c>
      <c r="AC34" s="494" t="s">
        <v>567</v>
      </c>
      <c r="AD34" s="494" t="s">
        <v>567</v>
      </c>
      <c r="AE34" s="494" t="s">
        <v>567</v>
      </c>
      <c r="AF34" s="494" t="s">
        <v>567</v>
      </c>
      <c r="AG34" s="494" t="s">
        <v>567</v>
      </c>
      <c r="AH34" s="494">
        <v>0</v>
      </c>
      <c r="AI34" s="494">
        <v>0.5710050020989631</v>
      </c>
      <c r="AJ34" s="494">
        <v>8.3681866563851575</v>
      </c>
      <c r="AK34" s="494">
        <v>19.579710326541164</v>
      </c>
      <c r="AL34" s="494">
        <v>31.660400356056904</v>
      </c>
      <c r="AM34" s="494">
        <v>50.057711586981817</v>
      </c>
      <c r="AN34" s="494">
        <v>81.930374789058746</v>
      </c>
      <c r="AO34" s="494">
        <v>97.139643213900925</v>
      </c>
      <c r="AP34" s="494">
        <v>112.34039587382159</v>
      </c>
      <c r="AQ34" s="494">
        <v>131.80174867185764</v>
      </c>
      <c r="AR34" s="494">
        <v>154.40388547330062</v>
      </c>
      <c r="AS34" s="494">
        <v>179.69824056665286</v>
      </c>
      <c r="AT34" s="494">
        <v>204.94125879095319</v>
      </c>
      <c r="AU34" s="494">
        <v>247.56248766733256</v>
      </c>
      <c r="AV34" s="494">
        <v>269.76893666178324</v>
      </c>
      <c r="AW34" s="494">
        <v>299.98953693878082</v>
      </c>
      <c r="AX34" s="494">
        <v>309.14298807348251</v>
      </c>
      <c r="AY34" s="494">
        <v>320.18553297220097</v>
      </c>
      <c r="AZ34" s="494">
        <v>334.11309986863409</v>
      </c>
      <c r="BA34" s="494">
        <v>353.87297453650228</v>
      </c>
      <c r="BB34" s="494">
        <v>365.83597667043847</v>
      </c>
      <c r="BC34" s="494">
        <v>398.55411911111776</v>
      </c>
      <c r="BD34" s="494">
        <v>416.75590247531278</v>
      </c>
      <c r="BE34" s="494">
        <v>416.83128886520211</v>
      </c>
      <c r="BF34" s="494">
        <v>375.0324123254772</v>
      </c>
      <c r="BG34" s="494">
        <v>322.70084206109021</v>
      </c>
      <c r="BH34" s="494">
        <v>272.29455172696498</v>
      </c>
      <c r="BI34" s="494">
        <v>229.96693071507525</v>
      </c>
      <c r="BJ34" s="494">
        <v>192.3299310832231</v>
      </c>
      <c r="BK34" s="494">
        <v>164.85903567304356</v>
      </c>
      <c r="BL34" s="494">
        <v>135.7807009825693</v>
      </c>
      <c r="BM34" s="494">
        <v>121.79375100536073</v>
      </c>
      <c r="BN34" s="494">
        <v>98.914573309706626</v>
      </c>
      <c r="BO34" s="494">
        <v>92.227644324000536</v>
      </c>
      <c r="BP34" s="494">
        <v>83.166074229244771</v>
      </c>
      <c r="BQ34" s="494">
        <v>85.641567578938705</v>
      </c>
      <c r="BR34" s="494">
        <v>67.410560040151864</v>
      </c>
      <c r="BS34" s="494">
        <v>59.330171068007985</v>
      </c>
      <c r="BT34" s="494">
        <v>50.278528929143356</v>
      </c>
      <c r="BU34" s="494">
        <v>47.537183753846541</v>
      </c>
      <c r="BV34" s="494">
        <v>40.499953272541134</v>
      </c>
      <c r="BW34" s="494">
        <v>46.375794448254773</v>
      </c>
      <c r="BX34" s="470">
        <v>37.067291667351022</v>
      </c>
      <c r="BY34" s="470">
        <v>22.998962109158761</v>
      </c>
      <c r="BZ34" s="470">
        <v>15.946267724985749</v>
      </c>
      <c r="CA34" s="470">
        <v>5.4013934650882023</v>
      </c>
      <c r="CB34" s="470">
        <v>9.3155001042191792</v>
      </c>
      <c r="CC34" s="470">
        <v>8.1798608346054813</v>
      </c>
      <c r="CD34" s="470">
        <v>7.1269576622881621</v>
      </c>
      <c r="CE34" s="470">
        <v>6.2025681584134755</v>
      </c>
      <c r="CF34" s="436">
        <v>5.3942349747250837</v>
      </c>
    </row>
    <row r="35" spans="1:84" s="427" customFormat="1" x14ac:dyDescent="0.35">
      <c r="B35" s="59" t="s">
        <v>450</v>
      </c>
      <c r="C35" s="203"/>
      <c r="D35" s="494" t="s">
        <v>567</v>
      </c>
      <c r="E35" s="494" t="s">
        <v>567</v>
      </c>
      <c r="F35" s="494" t="s">
        <v>567</v>
      </c>
      <c r="G35" s="494" t="s">
        <v>567</v>
      </c>
      <c r="H35" s="494" t="s">
        <v>567</v>
      </c>
      <c r="I35" s="494" t="s">
        <v>567</v>
      </c>
      <c r="J35" s="494" t="s">
        <v>567</v>
      </c>
      <c r="K35" s="494" t="s">
        <v>567</v>
      </c>
      <c r="L35" s="494" t="s">
        <v>567</v>
      </c>
      <c r="M35" s="494" t="s">
        <v>567</v>
      </c>
      <c r="N35" s="494" t="s">
        <v>567</v>
      </c>
      <c r="O35" s="494" t="s">
        <v>567</v>
      </c>
      <c r="P35" s="494" t="s">
        <v>567</v>
      </c>
      <c r="Q35" s="494" t="s">
        <v>567</v>
      </c>
      <c r="R35" s="494" t="s">
        <v>567</v>
      </c>
      <c r="S35" s="494" t="s">
        <v>567</v>
      </c>
      <c r="T35" s="494" t="s">
        <v>567</v>
      </c>
      <c r="U35" s="494" t="s">
        <v>567</v>
      </c>
      <c r="V35" s="494" t="s">
        <v>567</v>
      </c>
      <c r="W35" s="494" t="s">
        <v>567</v>
      </c>
      <c r="X35" s="494" t="s">
        <v>567</v>
      </c>
      <c r="Y35" s="494" t="s">
        <v>567</v>
      </c>
      <c r="Z35" s="494" t="s">
        <v>567</v>
      </c>
      <c r="AA35" s="494" t="s">
        <v>567</v>
      </c>
      <c r="AB35" s="494" t="s">
        <v>567</v>
      </c>
      <c r="AC35" s="494" t="s">
        <v>567</v>
      </c>
      <c r="AD35" s="494" t="s">
        <v>567</v>
      </c>
      <c r="AE35" s="494" t="s">
        <v>567</v>
      </c>
      <c r="AF35" s="494" t="s">
        <v>567</v>
      </c>
      <c r="AG35" s="494" t="s">
        <v>567</v>
      </c>
      <c r="AH35" s="494">
        <v>0</v>
      </c>
      <c r="AI35" s="494">
        <v>3.4668692814397864E-3</v>
      </c>
      <c r="AJ35" s="494">
        <v>0.10223598233426143</v>
      </c>
      <c r="AK35" s="494">
        <v>0.36101978947682722</v>
      </c>
      <c r="AL35" s="494">
        <v>0.78317238007693157</v>
      </c>
      <c r="AM35" s="494">
        <v>1.5574569547117334</v>
      </c>
      <c r="AN35" s="494">
        <v>2.5977953024326328</v>
      </c>
      <c r="AO35" s="494">
        <v>4.6103735562990922</v>
      </c>
      <c r="AP35" s="494">
        <v>6.1895166382765154</v>
      </c>
      <c r="AQ35" s="494">
        <v>8.2046163554472535</v>
      </c>
      <c r="AR35" s="494">
        <v>10.758404699545165</v>
      </c>
      <c r="AS35" s="494">
        <v>16.794228090341388</v>
      </c>
      <c r="AT35" s="494">
        <v>19.954250159537594</v>
      </c>
      <c r="AU35" s="494">
        <v>30.651583778187032</v>
      </c>
      <c r="AV35" s="494">
        <v>38.017820331182214</v>
      </c>
      <c r="AW35" s="494">
        <v>43.495056963668404</v>
      </c>
      <c r="AX35" s="494">
        <v>44.823374474302298</v>
      </c>
      <c r="AY35" s="494">
        <v>51.254496194724119</v>
      </c>
      <c r="AZ35" s="494">
        <v>51.954938905601416</v>
      </c>
      <c r="BA35" s="494">
        <v>49.76391611106834</v>
      </c>
      <c r="BB35" s="494">
        <v>51.435691580473474</v>
      </c>
      <c r="BC35" s="494">
        <v>52.072128285360414</v>
      </c>
      <c r="BD35" s="494">
        <v>50.608563015312122</v>
      </c>
      <c r="BE35" s="494">
        <v>52.302691804983446</v>
      </c>
      <c r="BF35" s="494">
        <v>53.005692452777225</v>
      </c>
      <c r="BG35" s="494">
        <v>56.25019241188663</v>
      </c>
      <c r="BH35" s="494">
        <v>54.880482141609647</v>
      </c>
      <c r="BI35" s="494">
        <v>49.936109497347815</v>
      </c>
      <c r="BJ35" s="494">
        <v>44.871591950864591</v>
      </c>
      <c r="BK35" s="494">
        <v>38.879244119291798</v>
      </c>
      <c r="BL35" s="494">
        <v>30.434467180178302</v>
      </c>
      <c r="BM35" s="494">
        <v>23.318567162195023</v>
      </c>
      <c r="BN35" s="494">
        <v>18.509433846052783</v>
      </c>
      <c r="BO35" s="494">
        <v>11.6708472536363</v>
      </c>
      <c r="BP35" s="494">
        <v>9.7034472682835364</v>
      </c>
      <c r="BQ35" s="494">
        <v>5.6363181650809313</v>
      </c>
      <c r="BR35" s="494">
        <v>4.1625214131745514</v>
      </c>
      <c r="BS35" s="494">
        <v>1.7085328444017478</v>
      </c>
      <c r="BT35" s="494">
        <v>1.9522296871136455</v>
      </c>
      <c r="BU35" s="494">
        <v>0.39686540175475715</v>
      </c>
      <c r="BV35" s="494">
        <v>0.22994034830556556</v>
      </c>
      <c r="BW35" s="494">
        <v>9.4214098843363209E-2</v>
      </c>
      <c r="BX35" s="470">
        <v>0</v>
      </c>
      <c r="BY35" s="470">
        <v>0</v>
      </c>
      <c r="BZ35" s="470">
        <v>0</v>
      </c>
      <c r="CA35" s="470">
        <v>0</v>
      </c>
      <c r="CB35" s="470">
        <v>0</v>
      </c>
      <c r="CC35" s="470">
        <v>0</v>
      </c>
      <c r="CD35" s="470">
        <v>0</v>
      </c>
      <c r="CE35" s="470">
        <v>0</v>
      </c>
      <c r="CF35" s="436">
        <v>0</v>
      </c>
    </row>
    <row r="36" spans="1:84" s="427" customFormat="1" ht="26.25" customHeight="1" x14ac:dyDescent="0.35">
      <c r="B36" s="65" t="s">
        <v>574</v>
      </c>
      <c r="C36" s="203"/>
      <c r="D36" s="493">
        <f>SUM(D37:D39)</f>
        <v>0</v>
      </c>
      <c r="E36" s="493">
        <f t="shared" ref="E36:BP36" si="16">SUM(E37:E39)</f>
        <v>0</v>
      </c>
      <c r="F36" s="493">
        <f t="shared" si="16"/>
        <v>0</v>
      </c>
      <c r="G36" s="493">
        <f t="shared" si="16"/>
        <v>0</v>
      </c>
      <c r="H36" s="493">
        <f t="shared" si="16"/>
        <v>0</v>
      </c>
      <c r="I36" s="493">
        <f t="shared" si="16"/>
        <v>0</v>
      </c>
      <c r="J36" s="493">
        <f t="shared" si="16"/>
        <v>0</v>
      </c>
      <c r="K36" s="493">
        <f t="shared" si="16"/>
        <v>0</v>
      </c>
      <c r="L36" s="493">
        <f t="shared" si="16"/>
        <v>0</v>
      </c>
      <c r="M36" s="493">
        <f t="shared" si="16"/>
        <v>0</v>
      </c>
      <c r="N36" s="493">
        <f t="shared" si="16"/>
        <v>0</v>
      </c>
      <c r="O36" s="493">
        <f t="shared" si="16"/>
        <v>0</v>
      </c>
      <c r="P36" s="493">
        <f t="shared" si="16"/>
        <v>0</v>
      </c>
      <c r="Q36" s="493">
        <f t="shared" si="16"/>
        <v>0</v>
      </c>
      <c r="R36" s="493">
        <f t="shared" si="16"/>
        <v>0</v>
      </c>
      <c r="S36" s="493">
        <f t="shared" si="16"/>
        <v>0</v>
      </c>
      <c r="T36" s="493">
        <f t="shared" si="16"/>
        <v>0</v>
      </c>
      <c r="U36" s="493">
        <f t="shared" si="16"/>
        <v>0</v>
      </c>
      <c r="V36" s="493">
        <f t="shared" si="16"/>
        <v>0</v>
      </c>
      <c r="W36" s="493">
        <f t="shared" si="16"/>
        <v>0</v>
      </c>
      <c r="X36" s="493">
        <f t="shared" si="16"/>
        <v>0</v>
      </c>
      <c r="Y36" s="493">
        <f t="shared" si="16"/>
        <v>0</v>
      </c>
      <c r="Z36" s="493">
        <f t="shared" si="16"/>
        <v>0</v>
      </c>
      <c r="AA36" s="493">
        <f t="shared" si="16"/>
        <v>0</v>
      </c>
      <c r="AB36" s="493">
        <f t="shared" si="16"/>
        <v>0</v>
      </c>
      <c r="AC36" s="493">
        <f t="shared" si="16"/>
        <v>0</v>
      </c>
      <c r="AD36" s="493">
        <f t="shared" si="16"/>
        <v>0</v>
      </c>
      <c r="AE36" s="493">
        <f t="shared" si="16"/>
        <v>0</v>
      </c>
      <c r="AF36" s="493">
        <f t="shared" si="16"/>
        <v>0</v>
      </c>
      <c r="AG36" s="493">
        <f t="shared" si="16"/>
        <v>0</v>
      </c>
      <c r="AH36" s="493">
        <f t="shared" si="16"/>
        <v>0</v>
      </c>
      <c r="AI36" s="493">
        <f t="shared" si="16"/>
        <v>0</v>
      </c>
      <c r="AJ36" s="493">
        <f t="shared" si="16"/>
        <v>0</v>
      </c>
      <c r="AK36" s="493">
        <f t="shared" si="16"/>
        <v>0</v>
      </c>
      <c r="AL36" s="493">
        <f t="shared" si="16"/>
        <v>0</v>
      </c>
      <c r="AM36" s="493">
        <f t="shared" si="16"/>
        <v>0</v>
      </c>
      <c r="AN36" s="493">
        <f t="shared" si="16"/>
        <v>0</v>
      </c>
      <c r="AO36" s="493">
        <f t="shared" si="16"/>
        <v>0</v>
      </c>
      <c r="AP36" s="493">
        <f t="shared" si="16"/>
        <v>0</v>
      </c>
      <c r="AQ36" s="493">
        <f t="shared" si="16"/>
        <v>0</v>
      </c>
      <c r="AR36" s="493">
        <f t="shared" si="16"/>
        <v>0</v>
      </c>
      <c r="AS36" s="493">
        <f t="shared" si="16"/>
        <v>0</v>
      </c>
      <c r="AT36" s="493">
        <f t="shared" si="16"/>
        <v>0</v>
      </c>
      <c r="AU36" s="493">
        <f t="shared" si="16"/>
        <v>0</v>
      </c>
      <c r="AV36" s="493">
        <f t="shared" si="16"/>
        <v>0</v>
      </c>
      <c r="AW36" s="493">
        <f t="shared" si="16"/>
        <v>0</v>
      </c>
      <c r="AX36" s="493">
        <f t="shared" si="16"/>
        <v>0</v>
      </c>
      <c r="AY36" s="493">
        <f t="shared" si="16"/>
        <v>0</v>
      </c>
      <c r="AZ36" s="493">
        <f t="shared" si="16"/>
        <v>0</v>
      </c>
      <c r="BA36" s="493">
        <f t="shared" si="16"/>
        <v>0</v>
      </c>
      <c r="BB36" s="493">
        <f t="shared" si="16"/>
        <v>0</v>
      </c>
      <c r="BC36" s="493">
        <f t="shared" si="16"/>
        <v>0</v>
      </c>
      <c r="BD36" s="493">
        <f t="shared" si="16"/>
        <v>0</v>
      </c>
      <c r="BE36" s="493">
        <f t="shared" si="16"/>
        <v>0</v>
      </c>
      <c r="BF36" s="493">
        <f t="shared" si="16"/>
        <v>48.484255277159981</v>
      </c>
      <c r="BG36" s="493">
        <f t="shared" si="16"/>
        <v>45.780636575298857</v>
      </c>
      <c r="BH36" s="493">
        <f t="shared" si="16"/>
        <v>42.50467505198862</v>
      </c>
      <c r="BI36" s="493">
        <f t="shared" si="16"/>
        <v>39.768661014195978</v>
      </c>
      <c r="BJ36" s="493">
        <f t="shared" si="16"/>
        <v>36.699150544145134</v>
      </c>
      <c r="BK36" s="493">
        <f t="shared" si="16"/>
        <v>35.027686949176847</v>
      </c>
      <c r="BL36" s="493">
        <f t="shared" si="16"/>
        <v>33.091964858828071</v>
      </c>
      <c r="BM36" s="493">
        <f t="shared" si="16"/>
        <v>31.699457064053156</v>
      </c>
      <c r="BN36" s="493">
        <f t="shared" si="16"/>
        <v>29.061652266340843</v>
      </c>
      <c r="BO36" s="493">
        <f t="shared" si="16"/>
        <v>28.653768505614369</v>
      </c>
      <c r="BP36" s="493">
        <f t="shared" si="16"/>
        <v>28.171783632008825</v>
      </c>
      <c r="BQ36" s="493">
        <f t="shared" ref="BQ36:CF36" si="17">SUM(BQ37:BQ39)</f>
        <v>27.81676377989173</v>
      </c>
      <c r="BR36" s="493">
        <f t="shared" si="17"/>
        <v>25.882199356429691</v>
      </c>
      <c r="BS36" s="493">
        <f t="shared" si="17"/>
        <v>26.040344274745674</v>
      </c>
      <c r="BT36" s="493">
        <f t="shared" si="17"/>
        <v>25.134001139302157</v>
      </c>
      <c r="BU36" s="493">
        <f t="shared" si="17"/>
        <v>19.382004916392358</v>
      </c>
      <c r="BV36" s="493">
        <f t="shared" si="17"/>
        <v>15.513632191904124</v>
      </c>
      <c r="BW36" s="493">
        <f t="shared" si="17"/>
        <v>41.274242396044677</v>
      </c>
      <c r="BX36" s="493">
        <f t="shared" si="17"/>
        <v>35.39741441166592</v>
      </c>
      <c r="BY36" s="493">
        <f t="shared" si="17"/>
        <v>37.228771387493623</v>
      </c>
      <c r="BZ36" s="468">
        <f t="shared" si="17"/>
        <v>40.326570336660147</v>
      </c>
      <c r="CA36" s="468">
        <f t="shared" si="17"/>
        <v>19.276373336061408</v>
      </c>
      <c r="CB36" s="468">
        <f t="shared" si="17"/>
        <v>26.5301209349619</v>
      </c>
      <c r="CC36" s="468">
        <f t="shared" si="17"/>
        <v>25.031003969234817</v>
      </c>
      <c r="CD36" s="468">
        <f t="shared" si="17"/>
        <v>24.180199729458241</v>
      </c>
      <c r="CE36" s="468">
        <f t="shared" si="17"/>
        <v>23.702905373893003</v>
      </c>
      <c r="CF36" s="432">
        <f t="shared" si="17"/>
        <v>23.05534264070236</v>
      </c>
    </row>
    <row r="37" spans="1:84" s="427" customFormat="1" x14ac:dyDescent="0.35">
      <c r="B37" s="59" t="s">
        <v>569</v>
      </c>
      <c r="C37" s="203"/>
      <c r="D37" s="494">
        <v>0</v>
      </c>
      <c r="E37" s="494">
        <v>0</v>
      </c>
      <c r="F37" s="494">
        <v>0</v>
      </c>
      <c r="G37" s="494">
        <v>0</v>
      </c>
      <c r="H37" s="494">
        <v>0</v>
      </c>
      <c r="I37" s="494">
        <v>0</v>
      </c>
      <c r="J37" s="494">
        <v>0</v>
      </c>
      <c r="K37" s="494">
        <v>0</v>
      </c>
      <c r="L37" s="494">
        <v>0</v>
      </c>
      <c r="M37" s="494">
        <v>0</v>
      </c>
      <c r="N37" s="494">
        <v>0</v>
      </c>
      <c r="O37" s="494">
        <v>0</v>
      </c>
      <c r="P37" s="494">
        <v>0</v>
      </c>
      <c r="Q37" s="494">
        <v>0</v>
      </c>
      <c r="R37" s="494">
        <v>0</v>
      </c>
      <c r="S37" s="494">
        <v>0</v>
      </c>
      <c r="T37" s="494">
        <v>0</v>
      </c>
      <c r="U37" s="494">
        <v>0</v>
      </c>
      <c r="V37" s="494">
        <v>0</v>
      </c>
      <c r="W37" s="494">
        <v>0</v>
      </c>
      <c r="X37" s="494">
        <v>0</v>
      </c>
      <c r="Y37" s="494">
        <v>0</v>
      </c>
      <c r="Z37" s="494">
        <v>0</v>
      </c>
      <c r="AA37" s="494">
        <v>0</v>
      </c>
      <c r="AB37" s="494">
        <v>0</v>
      </c>
      <c r="AC37" s="494">
        <v>0</v>
      </c>
      <c r="AD37" s="494">
        <v>0</v>
      </c>
      <c r="AE37" s="494">
        <v>0</v>
      </c>
      <c r="AF37" s="494">
        <v>0</v>
      </c>
      <c r="AG37" s="494">
        <v>0</v>
      </c>
      <c r="AH37" s="494">
        <v>0</v>
      </c>
      <c r="AI37" s="494">
        <v>0</v>
      </c>
      <c r="AJ37" s="494">
        <v>0</v>
      </c>
      <c r="AK37" s="494">
        <v>0</v>
      </c>
      <c r="AL37" s="494">
        <v>0</v>
      </c>
      <c r="AM37" s="494">
        <v>0</v>
      </c>
      <c r="AN37" s="494">
        <v>0</v>
      </c>
      <c r="AO37" s="494">
        <v>0</v>
      </c>
      <c r="AP37" s="494">
        <v>0</v>
      </c>
      <c r="AQ37" s="494">
        <v>0</v>
      </c>
      <c r="AR37" s="494">
        <v>0</v>
      </c>
      <c r="AS37" s="494">
        <v>0</v>
      </c>
      <c r="AT37" s="494">
        <v>0</v>
      </c>
      <c r="AU37" s="494">
        <v>0</v>
      </c>
      <c r="AV37" s="494">
        <v>0</v>
      </c>
      <c r="AW37" s="494">
        <v>0</v>
      </c>
      <c r="AX37" s="494">
        <v>0</v>
      </c>
      <c r="AY37" s="494">
        <v>0</v>
      </c>
      <c r="AZ37" s="494">
        <v>0</v>
      </c>
      <c r="BA37" s="494">
        <v>0</v>
      </c>
      <c r="BB37" s="494">
        <v>0</v>
      </c>
      <c r="BC37" s="494">
        <v>0</v>
      </c>
      <c r="BD37" s="494">
        <v>0</v>
      </c>
      <c r="BE37" s="494">
        <v>0</v>
      </c>
      <c r="BF37" s="494">
        <v>0</v>
      </c>
      <c r="BG37" s="494">
        <v>0</v>
      </c>
      <c r="BH37" s="494">
        <v>0</v>
      </c>
      <c r="BI37" s="494">
        <v>0</v>
      </c>
      <c r="BJ37" s="494">
        <v>0</v>
      </c>
      <c r="BK37" s="494">
        <v>0</v>
      </c>
      <c r="BL37" s="494">
        <v>0</v>
      </c>
      <c r="BM37" s="494">
        <v>0</v>
      </c>
      <c r="BN37" s="494">
        <v>0</v>
      </c>
      <c r="BO37" s="494">
        <v>0</v>
      </c>
      <c r="BP37" s="494">
        <v>0</v>
      </c>
      <c r="BQ37" s="494">
        <v>0</v>
      </c>
      <c r="BR37" s="494">
        <v>0</v>
      </c>
      <c r="BS37" s="494">
        <v>0</v>
      </c>
      <c r="BT37" s="494">
        <v>0</v>
      </c>
      <c r="BU37" s="494">
        <v>2.1593631279427927</v>
      </c>
      <c r="BV37" s="494">
        <v>3.5585418560691044</v>
      </c>
      <c r="BW37" s="494">
        <v>24.555685141775157</v>
      </c>
      <c r="BX37" s="470">
        <v>21.736593630537474</v>
      </c>
      <c r="BY37" s="470">
        <v>28.088902906652336</v>
      </c>
      <c r="BZ37" s="470">
        <v>32.04613841608834</v>
      </c>
      <c r="CA37" s="470">
        <v>15.099733350107535</v>
      </c>
      <c r="CB37" s="470">
        <v>19.326888940122601</v>
      </c>
      <c r="CC37" s="470">
        <v>18.70590766544364</v>
      </c>
      <c r="CD37" s="470">
        <v>18.669263238178765</v>
      </c>
      <c r="CE37" s="470">
        <v>18.906755203853329</v>
      </c>
      <c r="CF37" s="436">
        <v>18.884237973973594</v>
      </c>
    </row>
    <row r="38" spans="1:84" s="427" customFormat="1" x14ac:dyDescent="0.35">
      <c r="B38" s="59" t="s">
        <v>575</v>
      </c>
      <c r="C38" s="203"/>
      <c r="D38" s="494" t="s">
        <v>567</v>
      </c>
      <c r="E38" s="494" t="s">
        <v>567</v>
      </c>
      <c r="F38" s="494" t="s">
        <v>567</v>
      </c>
      <c r="G38" s="494" t="s">
        <v>567</v>
      </c>
      <c r="H38" s="494" t="s">
        <v>567</v>
      </c>
      <c r="I38" s="494" t="s">
        <v>567</v>
      </c>
      <c r="J38" s="494" t="s">
        <v>567</v>
      </c>
      <c r="K38" s="494" t="s">
        <v>567</v>
      </c>
      <c r="L38" s="494" t="s">
        <v>567</v>
      </c>
      <c r="M38" s="494" t="s">
        <v>567</v>
      </c>
      <c r="N38" s="494" t="s">
        <v>567</v>
      </c>
      <c r="O38" s="494" t="s">
        <v>567</v>
      </c>
      <c r="P38" s="494" t="s">
        <v>567</v>
      </c>
      <c r="Q38" s="494" t="s">
        <v>567</v>
      </c>
      <c r="R38" s="494" t="s">
        <v>567</v>
      </c>
      <c r="S38" s="494" t="s">
        <v>567</v>
      </c>
      <c r="T38" s="494" t="s">
        <v>567</v>
      </c>
      <c r="U38" s="494" t="s">
        <v>567</v>
      </c>
      <c r="V38" s="494" t="s">
        <v>567</v>
      </c>
      <c r="W38" s="494" t="s">
        <v>567</v>
      </c>
      <c r="X38" s="494" t="s">
        <v>567</v>
      </c>
      <c r="Y38" s="494" t="s">
        <v>567</v>
      </c>
      <c r="Z38" s="494" t="s">
        <v>567</v>
      </c>
      <c r="AA38" s="494" t="s">
        <v>567</v>
      </c>
      <c r="AB38" s="494" t="s">
        <v>567</v>
      </c>
      <c r="AC38" s="494" t="s">
        <v>567</v>
      </c>
      <c r="AD38" s="494" t="s">
        <v>567</v>
      </c>
      <c r="AE38" s="494" t="s">
        <v>567</v>
      </c>
      <c r="AF38" s="494" t="s">
        <v>567</v>
      </c>
      <c r="AG38" s="494" t="s">
        <v>567</v>
      </c>
      <c r="AH38" s="494" t="s">
        <v>567</v>
      </c>
      <c r="AI38" s="494" t="s">
        <v>567</v>
      </c>
      <c r="AJ38" s="494" t="s">
        <v>567</v>
      </c>
      <c r="AK38" s="494" t="s">
        <v>567</v>
      </c>
      <c r="AL38" s="494" t="s">
        <v>567</v>
      </c>
      <c r="AM38" s="494" t="s">
        <v>567</v>
      </c>
      <c r="AN38" s="494" t="s">
        <v>567</v>
      </c>
      <c r="AO38" s="494" t="s">
        <v>567</v>
      </c>
      <c r="AP38" s="494" t="s">
        <v>567</v>
      </c>
      <c r="AQ38" s="494" t="s">
        <v>567</v>
      </c>
      <c r="AR38" s="494" t="s">
        <v>567</v>
      </c>
      <c r="AS38" s="494" t="s">
        <v>567</v>
      </c>
      <c r="AT38" s="494" t="s">
        <v>567</v>
      </c>
      <c r="AU38" s="494" t="s">
        <v>567</v>
      </c>
      <c r="AV38" s="494" t="s">
        <v>567</v>
      </c>
      <c r="AW38" s="494" t="s">
        <v>567</v>
      </c>
      <c r="AX38" s="494" t="s">
        <v>567</v>
      </c>
      <c r="AY38" s="494" t="s">
        <v>567</v>
      </c>
      <c r="AZ38" s="494" t="s">
        <v>567</v>
      </c>
      <c r="BA38" s="494" t="s">
        <v>567</v>
      </c>
      <c r="BB38" s="494" t="s">
        <v>567</v>
      </c>
      <c r="BC38" s="494" t="s">
        <v>567</v>
      </c>
      <c r="BD38" s="494" t="s">
        <v>567</v>
      </c>
      <c r="BE38" s="494" t="s">
        <v>567</v>
      </c>
      <c r="BF38" s="494">
        <v>37.302453054483401</v>
      </c>
      <c r="BG38" s="494">
        <v>35.453948245072496</v>
      </c>
      <c r="BH38" s="494">
        <v>33.203426508441723</v>
      </c>
      <c r="BI38" s="494">
        <v>31.697598811253439</v>
      </c>
      <c r="BJ38" s="494">
        <v>29.583991691457392</v>
      </c>
      <c r="BK38" s="494">
        <v>28.563565732696276</v>
      </c>
      <c r="BL38" s="494">
        <v>27.460532152454491</v>
      </c>
      <c r="BM38" s="494">
        <v>26.741655793959676</v>
      </c>
      <c r="BN38" s="494">
        <v>25.045521728440278</v>
      </c>
      <c r="BO38" s="494">
        <v>24.980589510445391</v>
      </c>
      <c r="BP38" s="494">
        <v>24.882981015738853</v>
      </c>
      <c r="BQ38" s="494">
        <v>24.523231820055969</v>
      </c>
      <c r="BR38" s="494">
        <v>23.375261302022462</v>
      </c>
      <c r="BS38" s="494">
        <v>23.894304441690689</v>
      </c>
      <c r="BT38" s="494">
        <v>23.283562146354825</v>
      </c>
      <c r="BU38" s="494">
        <v>15.544950068003521</v>
      </c>
      <c r="BV38" s="494">
        <v>10.529544059105385</v>
      </c>
      <c r="BW38" s="494">
        <v>14.436725175536955</v>
      </c>
      <c r="BX38" s="470">
        <v>11.811353038489479</v>
      </c>
      <c r="BY38" s="470">
        <v>7.947816877889494</v>
      </c>
      <c r="BZ38" s="470">
        <v>7.4350211803691986</v>
      </c>
      <c r="CA38" s="470">
        <v>3.8902785547902163</v>
      </c>
      <c r="CB38" s="470">
        <v>6.7093594489691704</v>
      </c>
      <c r="CC38" s="470">
        <v>5.8914310523227922</v>
      </c>
      <c r="CD38" s="470">
        <v>5.1330921795834579</v>
      </c>
      <c r="CE38" s="470">
        <v>4.4673134899841145</v>
      </c>
      <c r="CF38" s="436">
        <v>3.8851227516212168</v>
      </c>
    </row>
    <row r="39" spans="1:84" s="427" customFormat="1" ht="26.25" customHeight="1" thickBot="1" x14ac:dyDescent="0.4">
      <c r="A39" s="424"/>
      <c r="B39" s="191" t="s">
        <v>576</v>
      </c>
      <c r="C39" s="502"/>
      <c r="D39" s="484" t="s">
        <v>567</v>
      </c>
      <c r="E39" s="484" t="s">
        <v>567</v>
      </c>
      <c r="F39" s="484" t="s">
        <v>567</v>
      </c>
      <c r="G39" s="484" t="s">
        <v>567</v>
      </c>
      <c r="H39" s="484" t="s">
        <v>567</v>
      </c>
      <c r="I39" s="484" t="s">
        <v>567</v>
      </c>
      <c r="J39" s="484" t="s">
        <v>567</v>
      </c>
      <c r="K39" s="484" t="s">
        <v>567</v>
      </c>
      <c r="L39" s="484" t="s">
        <v>567</v>
      </c>
      <c r="M39" s="484" t="s">
        <v>567</v>
      </c>
      <c r="N39" s="484" t="s">
        <v>567</v>
      </c>
      <c r="O39" s="484" t="s">
        <v>567</v>
      </c>
      <c r="P39" s="484" t="s">
        <v>567</v>
      </c>
      <c r="Q39" s="484" t="s">
        <v>567</v>
      </c>
      <c r="R39" s="484" t="s">
        <v>567</v>
      </c>
      <c r="S39" s="484" t="s">
        <v>567</v>
      </c>
      <c r="T39" s="484" t="s">
        <v>567</v>
      </c>
      <c r="U39" s="484" t="s">
        <v>567</v>
      </c>
      <c r="V39" s="484" t="s">
        <v>567</v>
      </c>
      <c r="W39" s="484" t="s">
        <v>567</v>
      </c>
      <c r="X39" s="484" t="s">
        <v>567</v>
      </c>
      <c r="Y39" s="484" t="s">
        <v>567</v>
      </c>
      <c r="Z39" s="484" t="s">
        <v>567</v>
      </c>
      <c r="AA39" s="484" t="s">
        <v>567</v>
      </c>
      <c r="AB39" s="484" t="s">
        <v>567</v>
      </c>
      <c r="AC39" s="484" t="s">
        <v>567</v>
      </c>
      <c r="AD39" s="484" t="s">
        <v>567</v>
      </c>
      <c r="AE39" s="484" t="s">
        <v>567</v>
      </c>
      <c r="AF39" s="484" t="s">
        <v>567</v>
      </c>
      <c r="AG39" s="484" t="s">
        <v>567</v>
      </c>
      <c r="AH39" s="484" t="s">
        <v>567</v>
      </c>
      <c r="AI39" s="484" t="s">
        <v>567</v>
      </c>
      <c r="AJ39" s="484" t="s">
        <v>567</v>
      </c>
      <c r="AK39" s="484" t="s">
        <v>567</v>
      </c>
      <c r="AL39" s="484" t="s">
        <v>567</v>
      </c>
      <c r="AM39" s="484" t="s">
        <v>567</v>
      </c>
      <c r="AN39" s="484" t="s">
        <v>567</v>
      </c>
      <c r="AO39" s="484" t="s">
        <v>567</v>
      </c>
      <c r="AP39" s="484" t="s">
        <v>567</v>
      </c>
      <c r="AQ39" s="484" t="s">
        <v>567</v>
      </c>
      <c r="AR39" s="484" t="s">
        <v>567</v>
      </c>
      <c r="AS39" s="484" t="s">
        <v>567</v>
      </c>
      <c r="AT39" s="484" t="s">
        <v>567</v>
      </c>
      <c r="AU39" s="484" t="s">
        <v>567</v>
      </c>
      <c r="AV39" s="484" t="s">
        <v>567</v>
      </c>
      <c r="AW39" s="484" t="s">
        <v>567</v>
      </c>
      <c r="AX39" s="484" t="s">
        <v>567</v>
      </c>
      <c r="AY39" s="484" t="s">
        <v>567</v>
      </c>
      <c r="AZ39" s="484" t="s">
        <v>567</v>
      </c>
      <c r="BA39" s="484" t="s">
        <v>567</v>
      </c>
      <c r="BB39" s="484" t="s">
        <v>567</v>
      </c>
      <c r="BC39" s="484" t="s">
        <v>567</v>
      </c>
      <c r="BD39" s="484" t="s">
        <v>567</v>
      </c>
      <c r="BE39" s="484" t="s">
        <v>567</v>
      </c>
      <c r="BF39" s="484">
        <v>11.181802222676579</v>
      </c>
      <c r="BG39" s="484">
        <v>10.326688330226361</v>
      </c>
      <c r="BH39" s="484">
        <v>9.3012485435468957</v>
      </c>
      <c r="BI39" s="484">
        <v>8.0710622029425387</v>
      </c>
      <c r="BJ39" s="484">
        <v>7.1151588526877436</v>
      </c>
      <c r="BK39" s="484">
        <v>6.464121216480569</v>
      </c>
      <c r="BL39" s="484">
        <v>5.6314327063735776</v>
      </c>
      <c r="BM39" s="484">
        <v>4.9578012700934817</v>
      </c>
      <c r="BN39" s="484">
        <v>4.0161305379005654</v>
      </c>
      <c r="BO39" s="484">
        <v>3.6731789951689788</v>
      </c>
      <c r="BP39" s="484">
        <v>3.2888026162699737</v>
      </c>
      <c r="BQ39" s="484">
        <v>3.2935319598357595</v>
      </c>
      <c r="BR39" s="484">
        <v>2.5069380544072297</v>
      </c>
      <c r="BS39" s="484">
        <v>2.1460398330549864</v>
      </c>
      <c r="BT39" s="484">
        <v>1.8504389929473326</v>
      </c>
      <c r="BU39" s="484">
        <v>1.6776917204460455</v>
      </c>
      <c r="BV39" s="484">
        <v>1.4255462767296347</v>
      </c>
      <c r="BW39" s="484">
        <v>2.2818320787325637</v>
      </c>
      <c r="BX39" s="484">
        <v>1.8494677426389632</v>
      </c>
      <c r="BY39" s="484">
        <v>1.1920516029517936</v>
      </c>
      <c r="BZ39" s="484">
        <v>0.84541074020260654</v>
      </c>
      <c r="CA39" s="484">
        <v>0.28636143116365703</v>
      </c>
      <c r="CB39" s="484">
        <v>0.49387254587013002</v>
      </c>
      <c r="CC39" s="484">
        <v>0.43366525146838464</v>
      </c>
      <c r="CD39" s="484">
        <v>0.37784431169601917</v>
      </c>
      <c r="CE39" s="484">
        <v>0.32883668005556105</v>
      </c>
      <c r="CF39" s="485">
        <v>0.28598191510754989</v>
      </c>
    </row>
    <row r="40" spans="1:84" s="427" customFormat="1" ht="41.25" customHeight="1" x14ac:dyDescent="0.35">
      <c r="A40" s="504"/>
      <c r="B40" s="505" t="s">
        <v>577</v>
      </c>
      <c r="C40" s="506"/>
      <c r="D40" s="489" t="s">
        <v>861</v>
      </c>
      <c r="E40" s="489" t="s">
        <v>862</v>
      </c>
      <c r="F40" s="489" t="s">
        <v>863</v>
      </c>
      <c r="G40" s="489" t="s">
        <v>864</v>
      </c>
      <c r="H40" s="489" t="s">
        <v>865</v>
      </c>
      <c r="I40" s="489" t="s">
        <v>866</v>
      </c>
      <c r="J40" s="489" t="s">
        <v>867</v>
      </c>
      <c r="K40" s="489" t="s">
        <v>868</v>
      </c>
      <c r="L40" s="489" t="s">
        <v>869</v>
      </c>
      <c r="M40" s="489" t="s">
        <v>870</v>
      </c>
      <c r="N40" s="489" t="s">
        <v>871</v>
      </c>
      <c r="O40" s="489" t="s">
        <v>872</v>
      </c>
      <c r="P40" s="489" t="s">
        <v>873</v>
      </c>
      <c r="Q40" s="489" t="s">
        <v>874</v>
      </c>
      <c r="R40" s="489" t="s">
        <v>875</v>
      </c>
      <c r="S40" s="489" t="s">
        <v>876</v>
      </c>
      <c r="T40" s="489" t="s">
        <v>877</v>
      </c>
      <c r="U40" s="489" t="s">
        <v>878</v>
      </c>
      <c r="V40" s="489" t="s">
        <v>879</v>
      </c>
      <c r="W40" s="489" t="s">
        <v>880</v>
      </c>
      <c r="X40" s="489" t="s">
        <v>881</v>
      </c>
      <c r="Y40" s="489" t="s">
        <v>882</v>
      </c>
      <c r="Z40" s="489" t="s">
        <v>883</v>
      </c>
      <c r="AA40" s="489" t="s">
        <v>884</v>
      </c>
      <c r="AB40" s="489" t="s">
        <v>885</v>
      </c>
      <c r="AC40" s="489" t="s">
        <v>886</v>
      </c>
      <c r="AD40" s="489" t="s">
        <v>887</v>
      </c>
      <c r="AE40" s="489" t="s">
        <v>888</v>
      </c>
      <c r="AF40" s="489" t="s">
        <v>889</v>
      </c>
      <c r="AG40" s="489" t="s">
        <v>890</v>
      </c>
      <c r="AH40" s="489" t="s">
        <v>891</v>
      </c>
      <c r="AI40" s="489" t="s">
        <v>892</v>
      </c>
      <c r="AJ40" s="489" t="s">
        <v>893</v>
      </c>
      <c r="AK40" s="489" t="s">
        <v>894</v>
      </c>
      <c r="AL40" s="489" t="s">
        <v>895</v>
      </c>
      <c r="AM40" s="489" t="s">
        <v>896</v>
      </c>
      <c r="AN40" s="489" t="s">
        <v>897</v>
      </c>
      <c r="AO40" s="489" t="s">
        <v>898</v>
      </c>
      <c r="AP40" s="489" t="s">
        <v>899</v>
      </c>
      <c r="AQ40" s="489" t="s">
        <v>900</v>
      </c>
      <c r="AR40" s="489" t="s">
        <v>901</v>
      </c>
      <c r="AS40" s="489" t="s">
        <v>902</v>
      </c>
      <c r="AT40" s="489" t="s">
        <v>903</v>
      </c>
      <c r="AU40" s="489" t="s">
        <v>904</v>
      </c>
      <c r="AV40" s="489" t="s">
        <v>905</v>
      </c>
      <c r="AW40" s="489" t="s">
        <v>906</v>
      </c>
      <c r="AX40" s="489" t="s">
        <v>907</v>
      </c>
      <c r="AY40" s="489" t="s">
        <v>908</v>
      </c>
      <c r="AZ40" s="489" t="s">
        <v>909</v>
      </c>
      <c r="BA40" s="489" t="s">
        <v>910</v>
      </c>
      <c r="BB40" s="489" t="s">
        <v>911</v>
      </c>
      <c r="BC40" s="489" t="s">
        <v>912</v>
      </c>
      <c r="BD40" s="489" t="s">
        <v>913</v>
      </c>
      <c r="BE40" s="489" t="s">
        <v>914</v>
      </c>
      <c r="BF40" s="489" t="s">
        <v>915</v>
      </c>
      <c r="BG40" s="489" t="s">
        <v>916</v>
      </c>
      <c r="BH40" s="489" t="s">
        <v>917</v>
      </c>
      <c r="BI40" s="489" t="s">
        <v>918</v>
      </c>
      <c r="BJ40" s="489" t="s">
        <v>919</v>
      </c>
      <c r="BK40" s="489" t="s">
        <v>920</v>
      </c>
      <c r="BL40" s="489" t="s">
        <v>921</v>
      </c>
      <c r="BM40" s="489" t="s">
        <v>922</v>
      </c>
      <c r="BN40" s="489" t="s">
        <v>923</v>
      </c>
      <c r="BO40" s="489" t="s">
        <v>924</v>
      </c>
      <c r="BP40" s="489" t="s">
        <v>925</v>
      </c>
      <c r="BQ40" s="489" t="s">
        <v>926</v>
      </c>
      <c r="BR40" s="489" t="s">
        <v>927</v>
      </c>
      <c r="BS40" s="489" t="s">
        <v>928</v>
      </c>
      <c r="BT40" s="489" t="s">
        <v>929</v>
      </c>
      <c r="BU40" s="489" t="s">
        <v>930</v>
      </c>
      <c r="BV40" s="489" t="s">
        <v>931</v>
      </c>
      <c r="BW40" s="489" t="s">
        <v>932</v>
      </c>
      <c r="BX40" s="489" t="s">
        <v>933</v>
      </c>
      <c r="BY40" s="489" t="s">
        <v>934</v>
      </c>
      <c r="BZ40" s="489" t="s">
        <v>935</v>
      </c>
      <c r="CA40" s="489" t="s">
        <v>936</v>
      </c>
      <c r="CB40" s="489" t="s">
        <v>937</v>
      </c>
      <c r="CC40" s="489" t="s">
        <v>938</v>
      </c>
      <c r="CD40" s="489" t="s">
        <v>939</v>
      </c>
      <c r="CE40" s="489" t="s">
        <v>940</v>
      </c>
      <c r="CF40" s="490" t="s">
        <v>941</v>
      </c>
    </row>
    <row r="41" spans="1:84" s="251" customFormat="1" ht="26.25" customHeight="1" x14ac:dyDescent="0.35">
      <c r="A41" s="496"/>
      <c r="B41" s="106" t="s">
        <v>214</v>
      </c>
      <c r="C41" s="495"/>
      <c r="D41" s="493">
        <v>0</v>
      </c>
      <c r="E41" s="493">
        <v>0</v>
      </c>
      <c r="F41" s="493">
        <v>0</v>
      </c>
      <c r="G41" s="493">
        <v>0</v>
      </c>
      <c r="H41" s="493">
        <v>0</v>
      </c>
      <c r="I41" s="493">
        <v>0</v>
      </c>
      <c r="J41" s="493">
        <v>0</v>
      </c>
      <c r="K41" s="493">
        <v>0</v>
      </c>
      <c r="L41" s="493">
        <v>0</v>
      </c>
      <c r="M41" s="493">
        <v>0</v>
      </c>
      <c r="N41" s="493">
        <v>0</v>
      </c>
      <c r="O41" s="493">
        <v>0</v>
      </c>
      <c r="P41" s="493">
        <v>0</v>
      </c>
      <c r="Q41" s="493">
        <v>0</v>
      </c>
      <c r="R41" s="493">
        <v>0</v>
      </c>
      <c r="S41" s="493">
        <v>0</v>
      </c>
      <c r="T41" s="493">
        <v>0</v>
      </c>
      <c r="U41" s="493">
        <v>0</v>
      </c>
      <c r="V41" s="493">
        <v>0</v>
      </c>
      <c r="W41" s="493">
        <v>0</v>
      </c>
      <c r="X41" s="493">
        <v>0</v>
      </c>
      <c r="Y41" s="493">
        <v>0</v>
      </c>
      <c r="Z41" s="493">
        <v>0</v>
      </c>
      <c r="AA41" s="493">
        <v>0</v>
      </c>
      <c r="AB41" s="493">
        <v>0</v>
      </c>
      <c r="AC41" s="493">
        <v>0</v>
      </c>
      <c r="AD41" s="493">
        <v>0</v>
      </c>
      <c r="AE41" s="493">
        <v>0</v>
      </c>
      <c r="AF41" s="493">
        <v>0</v>
      </c>
      <c r="AG41" s="493">
        <v>0</v>
      </c>
      <c r="AH41" s="493">
        <v>469</v>
      </c>
      <c r="AI41" s="493">
        <v>463</v>
      </c>
      <c r="AJ41" s="493">
        <v>446</v>
      </c>
      <c r="AK41" s="493">
        <v>429</v>
      </c>
      <c r="AL41" s="493">
        <v>422</v>
      </c>
      <c r="AM41" s="493">
        <v>416</v>
      </c>
      <c r="AN41" s="493">
        <v>410</v>
      </c>
      <c r="AO41" s="493">
        <v>394</v>
      </c>
      <c r="AP41" s="493">
        <v>385</v>
      </c>
      <c r="AQ41" s="493">
        <v>376</v>
      </c>
      <c r="AR41" s="493">
        <v>384</v>
      </c>
      <c r="AS41" s="493">
        <v>381</v>
      </c>
      <c r="AT41" s="493">
        <v>362</v>
      </c>
      <c r="AU41" s="493">
        <v>354</v>
      </c>
      <c r="AV41" s="493">
        <v>349</v>
      </c>
      <c r="AW41" s="493">
        <v>343</v>
      </c>
      <c r="AX41" s="493">
        <v>332</v>
      </c>
      <c r="AY41" s="493">
        <v>322</v>
      </c>
      <c r="AZ41" s="493">
        <v>309</v>
      </c>
      <c r="BA41" s="493">
        <v>291</v>
      </c>
      <c r="BB41" s="493">
        <v>280</v>
      </c>
      <c r="BC41" s="493">
        <v>270</v>
      </c>
      <c r="BD41" s="493">
        <v>263</v>
      </c>
      <c r="BE41" s="493">
        <v>243</v>
      </c>
      <c r="BF41" s="493">
        <v>256</v>
      </c>
      <c r="BG41" s="493">
        <v>230</v>
      </c>
      <c r="BH41" s="493">
        <v>206</v>
      </c>
      <c r="BI41" s="493">
        <v>186</v>
      </c>
      <c r="BJ41" s="493">
        <v>168</v>
      </c>
      <c r="BK41" s="493">
        <v>148</v>
      </c>
      <c r="BL41" s="493">
        <v>131</v>
      </c>
      <c r="BM41" s="493">
        <v>119</v>
      </c>
      <c r="BN41" s="493">
        <v>112</v>
      </c>
      <c r="BO41" s="493">
        <v>106</v>
      </c>
      <c r="BP41" s="493">
        <v>102</v>
      </c>
      <c r="BQ41" s="493">
        <v>98</v>
      </c>
      <c r="BR41" s="493">
        <v>94</v>
      </c>
      <c r="BS41" s="493">
        <v>93</v>
      </c>
      <c r="BT41" s="493">
        <v>91</v>
      </c>
      <c r="BU41" s="493">
        <v>87</v>
      </c>
      <c r="BV41" s="493">
        <v>101</v>
      </c>
      <c r="BW41" s="493">
        <v>102</v>
      </c>
      <c r="BX41" s="468">
        <v>99</v>
      </c>
      <c r="BY41" s="468">
        <v>97</v>
      </c>
      <c r="BZ41" s="468">
        <v>91</v>
      </c>
      <c r="CA41" s="468">
        <v>86</v>
      </c>
      <c r="CB41" s="468">
        <v>82</v>
      </c>
      <c r="CC41" s="468">
        <v>81</v>
      </c>
      <c r="CD41" s="468">
        <v>78</v>
      </c>
      <c r="CE41" s="468">
        <v>78</v>
      </c>
      <c r="CF41" s="507">
        <v>78</v>
      </c>
    </row>
    <row r="42" spans="1:84" s="427" customFormat="1" x14ac:dyDescent="0.35">
      <c r="A42" s="496"/>
      <c r="B42" s="59" t="s">
        <v>451</v>
      </c>
      <c r="C42" s="424"/>
      <c r="D42" s="494">
        <v>0</v>
      </c>
      <c r="E42" s="494">
        <v>0</v>
      </c>
      <c r="F42" s="494">
        <v>0</v>
      </c>
      <c r="G42" s="494">
        <v>0</v>
      </c>
      <c r="H42" s="494">
        <v>0</v>
      </c>
      <c r="I42" s="494">
        <v>0</v>
      </c>
      <c r="J42" s="494">
        <v>0</v>
      </c>
      <c r="K42" s="494">
        <v>0</v>
      </c>
      <c r="L42" s="494">
        <v>0</v>
      </c>
      <c r="M42" s="494">
        <v>0</v>
      </c>
      <c r="N42" s="494">
        <v>0</v>
      </c>
      <c r="O42" s="494">
        <v>0</v>
      </c>
      <c r="P42" s="494">
        <v>0</v>
      </c>
      <c r="Q42" s="494">
        <v>0</v>
      </c>
      <c r="R42" s="494">
        <v>0</v>
      </c>
      <c r="S42" s="494">
        <v>0</v>
      </c>
      <c r="T42" s="494">
        <v>0</v>
      </c>
      <c r="U42" s="494">
        <v>0</v>
      </c>
      <c r="V42" s="494">
        <v>0</v>
      </c>
      <c r="W42" s="494">
        <v>0</v>
      </c>
      <c r="X42" s="494">
        <v>0</v>
      </c>
      <c r="Y42" s="494">
        <v>0</v>
      </c>
      <c r="Z42" s="494">
        <v>0</v>
      </c>
      <c r="AA42" s="494">
        <v>0</v>
      </c>
      <c r="AB42" s="494">
        <v>0</v>
      </c>
      <c r="AC42" s="494">
        <v>0</v>
      </c>
      <c r="AD42" s="494">
        <v>0</v>
      </c>
      <c r="AE42" s="494">
        <v>0</v>
      </c>
      <c r="AF42" s="494">
        <v>0</v>
      </c>
      <c r="AG42" s="494">
        <v>0</v>
      </c>
      <c r="AH42" s="494">
        <v>407</v>
      </c>
      <c r="AI42" s="494">
        <v>408</v>
      </c>
      <c r="AJ42" s="494">
        <v>393</v>
      </c>
      <c r="AK42" s="494">
        <v>377</v>
      </c>
      <c r="AL42" s="494">
        <v>374</v>
      </c>
      <c r="AM42" s="494">
        <v>367</v>
      </c>
      <c r="AN42" s="494">
        <v>362</v>
      </c>
      <c r="AO42" s="494">
        <v>347</v>
      </c>
      <c r="AP42" s="494">
        <v>340</v>
      </c>
      <c r="AQ42" s="494">
        <v>330</v>
      </c>
      <c r="AR42" s="494">
        <v>337</v>
      </c>
      <c r="AS42" s="494">
        <v>327</v>
      </c>
      <c r="AT42" s="494">
        <v>317</v>
      </c>
      <c r="AU42" s="494">
        <v>304</v>
      </c>
      <c r="AV42" s="494">
        <v>295</v>
      </c>
      <c r="AW42" s="494">
        <v>288</v>
      </c>
      <c r="AX42" s="494">
        <v>281</v>
      </c>
      <c r="AY42" s="494">
        <v>271</v>
      </c>
      <c r="AZ42" s="494">
        <v>263</v>
      </c>
      <c r="BA42" s="494">
        <v>252</v>
      </c>
      <c r="BB42" s="494">
        <v>244</v>
      </c>
      <c r="BC42" s="494">
        <v>237</v>
      </c>
      <c r="BD42" s="494">
        <v>233</v>
      </c>
      <c r="BE42" s="494">
        <v>214</v>
      </c>
      <c r="BF42" s="494">
        <v>227</v>
      </c>
      <c r="BG42" s="494">
        <v>203</v>
      </c>
      <c r="BH42" s="494">
        <v>180</v>
      </c>
      <c r="BI42" s="494">
        <v>163</v>
      </c>
      <c r="BJ42" s="494">
        <v>147</v>
      </c>
      <c r="BK42" s="494">
        <v>129</v>
      </c>
      <c r="BL42" s="494">
        <v>117</v>
      </c>
      <c r="BM42" s="494">
        <v>108</v>
      </c>
      <c r="BN42" s="494">
        <v>103</v>
      </c>
      <c r="BO42" s="494">
        <v>100</v>
      </c>
      <c r="BP42" s="494">
        <v>97</v>
      </c>
      <c r="BQ42" s="494">
        <v>95</v>
      </c>
      <c r="BR42" s="494">
        <v>92</v>
      </c>
      <c r="BS42" s="494">
        <v>92</v>
      </c>
      <c r="BT42" s="494">
        <v>90</v>
      </c>
      <c r="BU42" s="494">
        <v>86</v>
      </c>
      <c r="BV42" s="494">
        <v>101</v>
      </c>
      <c r="BW42" s="494">
        <v>101</v>
      </c>
      <c r="BX42" s="470">
        <v>99</v>
      </c>
      <c r="BY42" s="470">
        <v>97</v>
      </c>
      <c r="BZ42" s="470">
        <v>91</v>
      </c>
      <c r="CA42" s="470">
        <v>86</v>
      </c>
      <c r="CB42" s="470">
        <v>82</v>
      </c>
      <c r="CC42" s="470">
        <v>81</v>
      </c>
      <c r="CD42" s="470">
        <v>78</v>
      </c>
      <c r="CE42" s="470">
        <v>78</v>
      </c>
      <c r="CF42" s="436">
        <v>78</v>
      </c>
    </row>
    <row r="43" spans="1:84" s="427" customFormat="1" x14ac:dyDescent="0.35">
      <c r="A43" s="496"/>
      <c r="B43" s="59" t="s">
        <v>450</v>
      </c>
      <c r="C43" s="424"/>
      <c r="D43" s="494">
        <v>0</v>
      </c>
      <c r="E43" s="494">
        <v>0</v>
      </c>
      <c r="F43" s="494">
        <v>0</v>
      </c>
      <c r="G43" s="494">
        <v>0</v>
      </c>
      <c r="H43" s="494">
        <v>0</v>
      </c>
      <c r="I43" s="494">
        <v>0</v>
      </c>
      <c r="J43" s="494">
        <v>0</v>
      </c>
      <c r="K43" s="494">
        <v>0</v>
      </c>
      <c r="L43" s="494">
        <v>0</v>
      </c>
      <c r="M43" s="494">
        <v>0</v>
      </c>
      <c r="N43" s="494">
        <v>0</v>
      </c>
      <c r="O43" s="494">
        <v>0</v>
      </c>
      <c r="P43" s="494">
        <v>0</v>
      </c>
      <c r="Q43" s="494">
        <v>0</v>
      </c>
      <c r="R43" s="494">
        <v>0</v>
      </c>
      <c r="S43" s="494">
        <v>0</v>
      </c>
      <c r="T43" s="494">
        <v>0</v>
      </c>
      <c r="U43" s="494">
        <v>0</v>
      </c>
      <c r="V43" s="494">
        <v>0</v>
      </c>
      <c r="W43" s="494">
        <v>0</v>
      </c>
      <c r="X43" s="494">
        <v>0</v>
      </c>
      <c r="Y43" s="494">
        <v>0</v>
      </c>
      <c r="Z43" s="494">
        <v>0</v>
      </c>
      <c r="AA43" s="494">
        <v>0</v>
      </c>
      <c r="AB43" s="494">
        <v>0</v>
      </c>
      <c r="AC43" s="494">
        <v>0</v>
      </c>
      <c r="AD43" s="494">
        <v>0</v>
      </c>
      <c r="AE43" s="494">
        <v>0</v>
      </c>
      <c r="AF43" s="494">
        <v>0</v>
      </c>
      <c r="AG43" s="494">
        <v>0</v>
      </c>
      <c r="AH43" s="494">
        <v>63</v>
      </c>
      <c r="AI43" s="494">
        <v>55</v>
      </c>
      <c r="AJ43" s="494">
        <v>54</v>
      </c>
      <c r="AK43" s="494">
        <v>52</v>
      </c>
      <c r="AL43" s="494">
        <v>48</v>
      </c>
      <c r="AM43" s="494">
        <v>49</v>
      </c>
      <c r="AN43" s="494">
        <v>48</v>
      </c>
      <c r="AO43" s="494">
        <v>48</v>
      </c>
      <c r="AP43" s="494">
        <v>45</v>
      </c>
      <c r="AQ43" s="494">
        <v>45</v>
      </c>
      <c r="AR43" s="494">
        <v>48</v>
      </c>
      <c r="AS43" s="494">
        <v>53</v>
      </c>
      <c r="AT43" s="494">
        <v>45</v>
      </c>
      <c r="AU43" s="494">
        <v>50</v>
      </c>
      <c r="AV43" s="494">
        <v>54</v>
      </c>
      <c r="AW43" s="494">
        <v>55</v>
      </c>
      <c r="AX43" s="494">
        <v>51</v>
      </c>
      <c r="AY43" s="494">
        <v>51</v>
      </c>
      <c r="AZ43" s="494">
        <v>46</v>
      </c>
      <c r="BA43" s="494">
        <v>38</v>
      </c>
      <c r="BB43" s="494">
        <v>36</v>
      </c>
      <c r="BC43" s="494">
        <v>34</v>
      </c>
      <c r="BD43" s="494">
        <v>30</v>
      </c>
      <c r="BE43" s="494">
        <v>29</v>
      </c>
      <c r="BF43" s="494">
        <v>29</v>
      </c>
      <c r="BG43" s="494">
        <v>27</v>
      </c>
      <c r="BH43" s="494">
        <v>26</v>
      </c>
      <c r="BI43" s="494">
        <v>23</v>
      </c>
      <c r="BJ43" s="494">
        <v>21</v>
      </c>
      <c r="BK43" s="494">
        <v>19</v>
      </c>
      <c r="BL43" s="494">
        <v>14</v>
      </c>
      <c r="BM43" s="494">
        <v>11</v>
      </c>
      <c r="BN43" s="494">
        <v>8</v>
      </c>
      <c r="BO43" s="494">
        <v>6</v>
      </c>
      <c r="BP43" s="494">
        <v>5</v>
      </c>
      <c r="BQ43" s="494">
        <v>3</v>
      </c>
      <c r="BR43" s="494">
        <v>2</v>
      </c>
      <c r="BS43" s="494">
        <v>1</v>
      </c>
      <c r="BT43" s="494">
        <v>1</v>
      </c>
      <c r="BU43" s="494">
        <v>1</v>
      </c>
      <c r="BV43" s="494">
        <v>0</v>
      </c>
      <c r="BW43" s="494">
        <v>0</v>
      </c>
      <c r="BX43" s="470">
        <v>0</v>
      </c>
      <c r="BY43" s="470">
        <v>0</v>
      </c>
      <c r="BZ43" s="470">
        <v>0</v>
      </c>
      <c r="CA43" s="470">
        <v>0</v>
      </c>
      <c r="CB43" s="470">
        <v>0</v>
      </c>
      <c r="CC43" s="470">
        <v>0</v>
      </c>
      <c r="CD43" s="470">
        <v>0</v>
      </c>
      <c r="CE43" s="470">
        <v>0</v>
      </c>
      <c r="CF43" s="436">
        <v>0</v>
      </c>
    </row>
    <row r="44" spans="1:84" s="427" customFormat="1" x14ac:dyDescent="0.35">
      <c r="A44" s="496"/>
      <c r="B44" s="59"/>
      <c r="C44" s="42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c r="AL44" s="494"/>
      <c r="AM44" s="494"/>
      <c r="AN44" s="494"/>
      <c r="AO44" s="494"/>
      <c r="AP44" s="494"/>
      <c r="AQ44" s="494"/>
      <c r="AR44" s="494"/>
      <c r="AS44" s="494"/>
      <c r="AT44" s="494"/>
      <c r="AU44" s="494"/>
      <c r="AV44" s="494"/>
      <c r="AW44" s="494"/>
      <c r="AX44" s="494"/>
      <c r="AY44" s="494"/>
      <c r="AZ44" s="494"/>
      <c r="BA44" s="494"/>
      <c r="BB44" s="494"/>
      <c r="BC44" s="494"/>
      <c r="BD44" s="494"/>
      <c r="BE44" s="494"/>
      <c r="BF44" s="494"/>
      <c r="BG44" s="494"/>
      <c r="BH44" s="494"/>
      <c r="BI44" s="494"/>
      <c r="BJ44" s="494"/>
      <c r="BK44" s="494"/>
      <c r="BL44" s="494"/>
      <c r="BM44" s="494"/>
      <c r="BN44" s="494"/>
      <c r="BO44" s="494"/>
      <c r="BP44" s="494"/>
      <c r="BQ44" s="494"/>
      <c r="BR44" s="494"/>
      <c r="BS44" s="494"/>
      <c r="BT44" s="494"/>
      <c r="BU44" s="494"/>
      <c r="BV44" s="494"/>
      <c r="BW44" s="494"/>
      <c r="BX44" s="470"/>
      <c r="BY44" s="470"/>
      <c r="BZ44" s="470"/>
      <c r="CA44" s="470"/>
      <c r="CB44" s="470"/>
      <c r="CC44" s="470"/>
      <c r="CD44" s="470"/>
      <c r="CE44" s="470"/>
      <c r="CF44" s="436"/>
    </row>
    <row r="45" spans="1:84" s="427" customFormat="1" x14ac:dyDescent="0.35">
      <c r="A45" s="496"/>
      <c r="B45" s="65" t="s">
        <v>569</v>
      </c>
      <c r="C45" s="424"/>
      <c r="D45" s="493">
        <v>0</v>
      </c>
      <c r="E45" s="493">
        <v>0</v>
      </c>
      <c r="F45" s="493">
        <v>0</v>
      </c>
      <c r="G45" s="493">
        <v>0</v>
      </c>
      <c r="H45" s="493">
        <v>0</v>
      </c>
      <c r="I45" s="493">
        <v>0</v>
      </c>
      <c r="J45" s="493">
        <v>0</v>
      </c>
      <c r="K45" s="493">
        <v>0</v>
      </c>
      <c r="L45" s="493">
        <v>0</v>
      </c>
      <c r="M45" s="493">
        <v>0</v>
      </c>
      <c r="N45" s="493">
        <v>0</v>
      </c>
      <c r="O45" s="493">
        <v>0</v>
      </c>
      <c r="P45" s="493">
        <v>0</v>
      </c>
      <c r="Q45" s="493">
        <v>0</v>
      </c>
      <c r="R45" s="493">
        <v>0</v>
      </c>
      <c r="S45" s="493">
        <v>0</v>
      </c>
      <c r="T45" s="493">
        <v>0</v>
      </c>
      <c r="U45" s="493">
        <v>0</v>
      </c>
      <c r="V45" s="493">
        <v>0</v>
      </c>
      <c r="W45" s="493">
        <v>0</v>
      </c>
      <c r="X45" s="493">
        <v>0</v>
      </c>
      <c r="Y45" s="493">
        <v>0</v>
      </c>
      <c r="Z45" s="493">
        <v>0</v>
      </c>
      <c r="AA45" s="493">
        <v>0</v>
      </c>
      <c r="AB45" s="493">
        <v>0</v>
      </c>
      <c r="AC45" s="493">
        <v>0</v>
      </c>
      <c r="AD45" s="493">
        <v>0</v>
      </c>
      <c r="AE45" s="493">
        <v>0</v>
      </c>
      <c r="AF45" s="493">
        <v>0</v>
      </c>
      <c r="AG45" s="493">
        <v>0</v>
      </c>
      <c r="AH45" s="493">
        <v>0</v>
      </c>
      <c r="AI45" s="493">
        <v>0</v>
      </c>
      <c r="AJ45" s="493">
        <v>0</v>
      </c>
      <c r="AK45" s="493">
        <v>0</v>
      </c>
      <c r="AL45" s="493">
        <v>0</v>
      </c>
      <c r="AM45" s="493">
        <v>0</v>
      </c>
      <c r="AN45" s="493">
        <v>0</v>
      </c>
      <c r="AO45" s="493">
        <v>0</v>
      </c>
      <c r="AP45" s="493">
        <v>0</v>
      </c>
      <c r="AQ45" s="493">
        <v>0</v>
      </c>
      <c r="AR45" s="493">
        <v>0</v>
      </c>
      <c r="AS45" s="493">
        <v>0</v>
      </c>
      <c r="AT45" s="493">
        <v>0</v>
      </c>
      <c r="AU45" s="493">
        <v>0</v>
      </c>
      <c r="AV45" s="493">
        <v>0</v>
      </c>
      <c r="AW45" s="493">
        <v>0</v>
      </c>
      <c r="AX45" s="493">
        <v>0</v>
      </c>
      <c r="AY45" s="493">
        <v>0</v>
      </c>
      <c r="AZ45" s="493">
        <v>0</v>
      </c>
      <c r="BA45" s="493">
        <v>0</v>
      </c>
      <c r="BB45" s="493">
        <v>0</v>
      </c>
      <c r="BC45" s="493">
        <v>0</v>
      </c>
      <c r="BD45" s="493">
        <v>0</v>
      </c>
      <c r="BE45" s="493">
        <v>0</v>
      </c>
      <c r="BF45" s="493">
        <v>0</v>
      </c>
      <c r="BG45" s="493">
        <v>0</v>
      </c>
      <c r="BH45" s="493">
        <v>0</v>
      </c>
      <c r="BI45" s="493">
        <v>0</v>
      </c>
      <c r="BJ45" s="493">
        <v>0</v>
      </c>
      <c r="BK45" s="493">
        <v>0</v>
      </c>
      <c r="BL45" s="493">
        <v>0</v>
      </c>
      <c r="BM45" s="493">
        <v>0</v>
      </c>
      <c r="BN45" s="493">
        <v>0</v>
      </c>
      <c r="BO45" s="493">
        <v>0</v>
      </c>
      <c r="BP45" s="493">
        <v>0</v>
      </c>
      <c r="BQ45" s="493">
        <v>0</v>
      </c>
      <c r="BR45" s="493">
        <v>0</v>
      </c>
      <c r="BS45" s="493">
        <v>0</v>
      </c>
      <c r="BT45" s="493">
        <v>0</v>
      </c>
      <c r="BU45" s="493">
        <v>17</v>
      </c>
      <c r="BV45" s="493">
        <v>51</v>
      </c>
      <c r="BW45" s="493">
        <v>56</v>
      </c>
      <c r="BX45" s="493">
        <v>60</v>
      </c>
      <c r="BY45" s="493">
        <v>64</v>
      </c>
      <c r="BZ45" s="468">
        <v>64</v>
      </c>
      <c r="CA45" s="468">
        <v>63</v>
      </c>
      <c r="CB45" s="468">
        <v>62</v>
      </c>
      <c r="CC45" s="468">
        <v>64</v>
      </c>
      <c r="CD45" s="468">
        <v>64</v>
      </c>
      <c r="CE45" s="468">
        <v>66</v>
      </c>
      <c r="CF45" s="432">
        <v>68</v>
      </c>
    </row>
    <row r="46" spans="1:84" s="427" customFormat="1" x14ac:dyDescent="0.35">
      <c r="A46" s="491"/>
      <c r="B46" s="59" t="s">
        <v>570</v>
      </c>
      <c r="C46" s="42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c r="AG46" s="494"/>
      <c r="AH46" s="494"/>
      <c r="AI46" s="494"/>
      <c r="AJ46" s="494"/>
      <c r="AK46" s="494"/>
      <c r="AL46" s="494"/>
      <c r="AM46" s="494"/>
      <c r="AN46" s="494"/>
      <c r="AO46" s="494"/>
      <c r="AP46" s="494"/>
      <c r="AQ46" s="494"/>
      <c r="AR46" s="494"/>
      <c r="AS46" s="494"/>
      <c r="AT46" s="494"/>
      <c r="AU46" s="494"/>
      <c r="AV46" s="494"/>
      <c r="AW46" s="494"/>
      <c r="AX46" s="494"/>
      <c r="AY46" s="494"/>
      <c r="AZ46" s="494"/>
      <c r="BA46" s="494"/>
      <c r="BB46" s="494"/>
      <c r="BC46" s="494"/>
      <c r="BD46" s="494"/>
      <c r="BE46" s="494"/>
      <c r="BF46" s="494"/>
      <c r="BG46" s="494"/>
      <c r="BH46" s="494"/>
      <c r="BI46" s="494"/>
      <c r="BJ46" s="494"/>
      <c r="BK46" s="494"/>
      <c r="BL46" s="494"/>
      <c r="BM46" s="494"/>
      <c r="BN46" s="494"/>
      <c r="BO46" s="494"/>
      <c r="BP46" s="494"/>
      <c r="BQ46" s="494"/>
      <c r="BR46" s="494"/>
      <c r="BS46" s="494"/>
      <c r="BT46" s="494"/>
      <c r="BU46" s="494">
        <v>3</v>
      </c>
      <c r="BV46" s="494">
        <v>7</v>
      </c>
      <c r="BW46" s="494">
        <v>8</v>
      </c>
      <c r="BX46" s="494">
        <v>10</v>
      </c>
      <c r="BY46" s="494">
        <v>11</v>
      </c>
      <c r="BZ46" s="470">
        <v>12</v>
      </c>
      <c r="CA46" s="470">
        <v>11</v>
      </c>
      <c r="CB46" s="470">
        <v>12</v>
      </c>
      <c r="CC46" s="470">
        <v>12</v>
      </c>
      <c r="CD46" s="470">
        <v>12</v>
      </c>
      <c r="CE46" s="470">
        <v>12</v>
      </c>
      <c r="CF46" s="436">
        <v>13</v>
      </c>
    </row>
    <row r="47" spans="1:84" s="427" customFormat="1" x14ac:dyDescent="0.35">
      <c r="A47" s="491"/>
      <c r="B47" s="59" t="s">
        <v>571</v>
      </c>
      <c r="C47" s="42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4"/>
      <c r="BA47" s="494"/>
      <c r="BB47" s="494"/>
      <c r="BC47" s="494"/>
      <c r="BD47" s="494"/>
      <c r="BE47" s="494"/>
      <c r="BF47" s="494"/>
      <c r="BG47" s="494"/>
      <c r="BH47" s="494"/>
      <c r="BI47" s="494"/>
      <c r="BJ47" s="494"/>
      <c r="BK47" s="494"/>
      <c r="BL47" s="494"/>
      <c r="BM47" s="494"/>
      <c r="BN47" s="494"/>
      <c r="BO47" s="494"/>
      <c r="BP47" s="494"/>
      <c r="BQ47" s="494"/>
      <c r="BR47" s="494"/>
      <c r="BS47" s="494"/>
      <c r="BT47" s="494"/>
      <c r="BU47" s="494">
        <v>14</v>
      </c>
      <c r="BV47" s="494">
        <v>43</v>
      </c>
      <c r="BW47" s="494">
        <v>47</v>
      </c>
      <c r="BX47" s="494">
        <v>50</v>
      </c>
      <c r="BY47" s="494">
        <v>53</v>
      </c>
      <c r="BZ47" s="470">
        <v>52</v>
      </c>
      <c r="CA47" s="470">
        <v>51</v>
      </c>
      <c r="CB47" s="470">
        <v>50</v>
      </c>
      <c r="CC47" s="470">
        <v>52</v>
      </c>
      <c r="CD47" s="470">
        <v>53</v>
      </c>
      <c r="CE47" s="470">
        <v>54</v>
      </c>
      <c r="CF47" s="436">
        <v>55</v>
      </c>
    </row>
    <row r="48" spans="1:84" s="427" customFormat="1" ht="27.75" customHeight="1" thickBot="1" x14ac:dyDescent="0.4">
      <c r="A48" s="508"/>
      <c r="B48" s="509" t="s">
        <v>578</v>
      </c>
      <c r="C48" s="498"/>
      <c r="D48" s="510">
        <f t="shared" ref="D48:BO48" si="18">+D41-D45</f>
        <v>0</v>
      </c>
      <c r="E48" s="510">
        <f t="shared" si="18"/>
        <v>0</v>
      </c>
      <c r="F48" s="510">
        <f t="shared" si="18"/>
        <v>0</v>
      </c>
      <c r="G48" s="510">
        <f t="shared" si="18"/>
        <v>0</v>
      </c>
      <c r="H48" s="510">
        <f t="shared" si="18"/>
        <v>0</v>
      </c>
      <c r="I48" s="510">
        <f t="shared" si="18"/>
        <v>0</v>
      </c>
      <c r="J48" s="510">
        <f t="shared" si="18"/>
        <v>0</v>
      </c>
      <c r="K48" s="510">
        <f t="shared" si="18"/>
        <v>0</v>
      </c>
      <c r="L48" s="510">
        <f t="shared" si="18"/>
        <v>0</v>
      </c>
      <c r="M48" s="510">
        <f t="shared" si="18"/>
        <v>0</v>
      </c>
      <c r="N48" s="510">
        <f t="shared" si="18"/>
        <v>0</v>
      </c>
      <c r="O48" s="510">
        <f t="shared" si="18"/>
        <v>0</v>
      </c>
      <c r="P48" s="510">
        <f t="shared" si="18"/>
        <v>0</v>
      </c>
      <c r="Q48" s="510">
        <f t="shared" si="18"/>
        <v>0</v>
      </c>
      <c r="R48" s="510">
        <f t="shared" si="18"/>
        <v>0</v>
      </c>
      <c r="S48" s="510">
        <f t="shared" si="18"/>
        <v>0</v>
      </c>
      <c r="T48" s="510">
        <f t="shared" si="18"/>
        <v>0</v>
      </c>
      <c r="U48" s="510">
        <f t="shared" si="18"/>
        <v>0</v>
      </c>
      <c r="V48" s="510">
        <f t="shared" si="18"/>
        <v>0</v>
      </c>
      <c r="W48" s="510">
        <f t="shared" si="18"/>
        <v>0</v>
      </c>
      <c r="X48" s="510">
        <f t="shared" si="18"/>
        <v>0</v>
      </c>
      <c r="Y48" s="510">
        <f t="shared" si="18"/>
        <v>0</v>
      </c>
      <c r="Z48" s="510">
        <f t="shared" si="18"/>
        <v>0</v>
      </c>
      <c r="AA48" s="510">
        <f t="shared" si="18"/>
        <v>0</v>
      </c>
      <c r="AB48" s="510">
        <f t="shared" si="18"/>
        <v>0</v>
      </c>
      <c r="AC48" s="510">
        <f t="shared" si="18"/>
        <v>0</v>
      </c>
      <c r="AD48" s="510">
        <f t="shared" si="18"/>
        <v>0</v>
      </c>
      <c r="AE48" s="510">
        <f t="shared" si="18"/>
        <v>0</v>
      </c>
      <c r="AF48" s="510">
        <f t="shared" si="18"/>
        <v>0</v>
      </c>
      <c r="AG48" s="510">
        <f t="shared" si="18"/>
        <v>0</v>
      </c>
      <c r="AH48" s="510">
        <f t="shared" si="18"/>
        <v>469</v>
      </c>
      <c r="AI48" s="510">
        <f t="shared" si="18"/>
        <v>463</v>
      </c>
      <c r="AJ48" s="510">
        <f t="shared" si="18"/>
        <v>446</v>
      </c>
      <c r="AK48" s="510">
        <f t="shared" si="18"/>
        <v>429</v>
      </c>
      <c r="AL48" s="510">
        <f t="shared" si="18"/>
        <v>422</v>
      </c>
      <c r="AM48" s="510">
        <f t="shared" si="18"/>
        <v>416</v>
      </c>
      <c r="AN48" s="510">
        <f t="shared" si="18"/>
        <v>410</v>
      </c>
      <c r="AO48" s="510">
        <f t="shared" si="18"/>
        <v>394</v>
      </c>
      <c r="AP48" s="510">
        <f t="shared" si="18"/>
        <v>385</v>
      </c>
      <c r="AQ48" s="510">
        <f t="shared" si="18"/>
        <v>376</v>
      </c>
      <c r="AR48" s="510">
        <f t="shared" si="18"/>
        <v>384</v>
      </c>
      <c r="AS48" s="510">
        <f t="shared" si="18"/>
        <v>381</v>
      </c>
      <c r="AT48" s="510">
        <f t="shared" si="18"/>
        <v>362</v>
      </c>
      <c r="AU48" s="510">
        <f t="shared" si="18"/>
        <v>354</v>
      </c>
      <c r="AV48" s="510">
        <f t="shared" si="18"/>
        <v>349</v>
      </c>
      <c r="AW48" s="510">
        <f t="shared" si="18"/>
        <v>343</v>
      </c>
      <c r="AX48" s="510">
        <f t="shared" si="18"/>
        <v>332</v>
      </c>
      <c r="AY48" s="510">
        <f t="shared" si="18"/>
        <v>322</v>
      </c>
      <c r="AZ48" s="510">
        <f t="shared" si="18"/>
        <v>309</v>
      </c>
      <c r="BA48" s="510">
        <f t="shared" si="18"/>
        <v>291</v>
      </c>
      <c r="BB48" s="510">
        <f t="shared" si="18"/>
        <v>280</v>
      </c>
      <c r="BC48" s="510">
        <f t="shared" si="18"/>
        <v>270</v>
      </c>
      <c r="BD48" s="510">
        <f t="shared" si="18"/>
        <v>263</v>
      </c>
      <c r="BE48" s="510">
        <f t="shared" si="18"/>
        <v>243</v>
      </c>
      <c r="BF48" s="510">
        <f t="shared" si="18"/>
        <v>256</v>
      </c>
      <c r="BG48" s="510">
        <f t="shared" si="18"/>
        <v>230</v>
      </c>
      <c r="BH48" s="510">
        <f t="shared" si="18"/>
        <v>206</v>
      </c>
      <c r="BI48" s="510">
        <f t="shared" si="18"/>
        <v>186</v>
      </c>
      <c r="BJ48" s="510">
        <f t="shared" si="18"/>
        <v>168</v>
      </c>
      <c r="BK48" s="510">
        <f t="shared" si="18"/>
        <v>148</v>
      </c>
      <c r="BL48" s="510">
        <f t="shared" si="18"/>
        <v>131</v>
      </c>
      <c r="BM48" s="510">
        <f t="shared" si="18"/>
        <v>119</v>
      </c>
      <c r="BN48" s="510">
        <f t="shared" si="18"/>
        <v>112</v>
      </c>
      <c r="BO48" s="510">
        <f t="shared" si="18"/>
        <v>106</v>
      </c>
      <c r="BP48" s="510">
        <f t="shared" ref="BP48:CF48" si="19">+BP41-BP45</f>
        <v>102</v>
      </c>
      <c r="BQ48" s="510">
        <f t="shared" si="19"/>
        <v>98</v>
      </c>
      <c r="BR48" s="510">
        <f t="shared" si="19"/>
        <v>94</v>
      </c>
      <c r="BS48" s="510">
        <f t="shared" si="19"/>
        <v>93</v>
      </c>
      <c r="BT48" s="510">
        <f t="shared" si="19"/>
        <v>91</v>
      </c>
      <c r="BU48" s="510">
        <f t="shared" si="19"/>
        <v>70</v>
      </c>
      <c r="BV48" s="510">
        <f t="shared" si="19"/>
        <v>50</v>
      </c>
      <c r="BW48" s="510">
        <f t="shared" si="19"/>
        <v>46</v>
      </c>
      <c r="BX48" s="510">
        <f t="shared" si="19"/>
        <v>39</v>
      </c>
      <c r="BY48" s="510">
        <f t="shared" si="19"/>
        <v>33</v>
      </c>
      <c r="BZ48" s="510">
        <f t="shared" si="19"/>
        <v>27</v>
      </c>
      <c r="CA48" s="510">
        <f t="shared" si="19"/>
        <v>23</v>
      </c>
      <c r="CB48" s="510">
        <f t="shared" si="19"/>
        <v>20</v>
      </c>
      <c r="CC48" s="510">
        <f t="shared" si="19"/>
        <v>17</v>
      </c>
      <c r="CD48" s="510">
        <f t="shared" si="19"/>
        <v>14</v>
      </c>
      <c r="CE48" s="510">
        <f t="shared" si="19"/>
        <v>12</v>
      </c>
      <c r="CF48" s="511">
        <f t="shared" si="19"/>
        <v>10</v>
      </c>
    </row>
  </sheetData>
  <hyperlinks>
    <hyperlink ref="B1" location="Notes!A1" display="Information relating to this table can be found in the 'Notes' tab" xr:uid="{4FDB51DF-4287-46CF-8C92-33AB173120EA}"/>
    <hyperlink ref="A1" location="Contents!A1" display="Contents page" xr:uid="{F54E41D7-C903-4CE6-BA86-74797A8C9BDF}"/>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8E679-756B-42B9-9D0D-5FC808267B49}">
  <dimension ref="A1:CF23"/>
  <sheetViews>
    <sheetView zoomScale="70" zoomScaleNormal="70" workbookViewId="0">
      <pane xSplit="2" topLeftCell="BL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463" customWidth="1"/>
    <col min="76" max="84" width="12.54296875" style="427" customWidth="1"/>
    <col min="85" max="16384" width="9" style="427"/>
  </cols>
  <sheetData>
    <row r="1" spans="1:84" s="425" customFormat="1" ht="25.5" customHeight="1" thickBot="1" x14ac:dyDescent="0.3">
      <c r="A1" s="29" t="s">
        <v>45</v>
      </c>
      <c r="B1" s="113" t="s">
        <v>200</v>
      </c>
      <c r="C1" s="114"/>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64"/>
      <c r="BW1" s="464"/>
      <c r="BX1" s="464"/>
    </row>
    <row r="2" spans="1:84" ht="15.75" customHeight="1" x14ac:dyDescent="0.35">
      <c r="A2" s="33" t="s">
        <v>584</v>
      </c>
      <c r="B2" s="34" t="s">
        <v>579</v>
      </c>
      <c r="C2" s="42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29"/>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6.25" customHeight="1" x14ac:dyDescent="0.35">
      <c r="A4" s="93"/>
      <c r="B4" s="106" t="s">
        <v>214</v>
      </c>
      <c r="C4" s="106"/>
      <c r="D4" s="493">
        <f>SUM(D5:D6)</f>
        <v>0</v>
      </c>
      <c r="E4" s="493">
        <f t="shared" ref="E4:BP4" si="0">SUM(E5:E6)</f>
        <v>0</v>
      </c>
      <c r="F4" s="493">
        <f t="shared" si="0"/>
        <v>0</v>
      </c>
      <c r="G4" s="493">
        <f t="shared" si="0"/>
        <v>0</v>
      </c>
      <c r="H4" s="493">
        <f t="shared" si="0"/>
        <v>0</v>
      </c>
      <c r="I4" s="493">
        <f t="shared" si="0"/>
        <v>0</v>
      </c>
      <c r="J4" s="493">
        <f t="shared" si="0"/>
        <v>0</v>
      </c>
      <c r="K4" s="493">
        <f t="shared" si="0"/>
        <v>0</v>
      </c>
      <c r="L4" s="493">
        <f t="shared" si="0"/>
        <v>0</v>
      </c>
      <c r="M4" s="493">
        <f t="shared" si="0"/>
        <v>0</v>
      </c>
      <c r="N4" s="493">
        <f t="shared" si="0"/>
        <v>0</v>
      </c>
      <c r="O4" s="493">
        <f t="shared" si="0"/>
        <v>0</v>
      </c>
      <c r="P4" s="493">
        <f t="shared" si="0"/>
        <v>0</v>
      </c>
      <c r="Q4" s="493">
        <f t="shared" si="0"/>
        <v>0</v>
      </c>
      <c r="R4" s="493">
        <f t="shared" si="0"/>
        <v>0</v>
      </c>
      <c r="S4" s="493">
        <f t="shared" si="0"/>
        <v>0</v>
      </c>
      <c r="T4" s="493">
        <f t="shared" si="0"/>
        <v>0</v>
      </c>
      <c r="U4" s="493">
        <f t="shared" si="0"/>
        <v>0</v>
      </c>
      <c r="V4" s="493">
        <f t="shared" si="0"/>
        <v>0</v>
      </c>
      <c r="W4" s="493">
        <f t="shared" si="0"/>
        <v>0</v>
      </c>
      <c r="X4" s="493">
        <f t="shared" si="0"/>
        <v>0</v>
      </c>
      <c r="Y4" s="493">
        <f t="shared" si="0"/>
        <v>0</v>
      </c>
      <c r="Z4" s="493">
        <f t="shared" si="0"/>
        <v>0</v>
      </c>
      <c r="AA4" s="493">
        <f t="shared" si="0"/>
        <v>0</v>
      </c>
      <c r="AB4" s="493">
        <f t="shared" si="0"/>
        <v>0</v>
      </c>
      <c r="AC4" s="493">
        <f t="shared" si="0"/>
        <v>0</v>
      </c>
      <c r="AD4" s="493">
        <f t="shared" si="0"/>
        <v>0</v>
      </c>
      <c r="AE4" s="493">
        <f t="shared" si="0"/>
        <v>0</v>
      </c>
      <c r="AF4" s="493">
        <v>1.9</v>
      </c>
      <c r="AG4" s="493">
        <v>2.9</v>
      </c>
      <c r="AH4" s="493">
        <f t="shared" si="0"/>
        <v>4</v>
      </c>
      <c r="AI4" s="493">
        <f t="shared" si="0"/>
        <v>4</v>
      </c>
      <c r="AJ4" s="493">
        <f t="shared" si="0"/>
        <v>5</v>
      </c>
      <c r="AK4" s="493">
        <f t="shared" si="0"/>
        <v>6</v>
      </c>
      <c r="AL4" s="493">
        <f t="shared" si="0"/>
        <v>8</v>
      </c>
      <c r="AM4" s="493">
        <f t="shared" si="0"/>
        <v>10</v>
      </c>
      <c r="AN4" s="493">
        <f t="shared" si="0"/>
        <v>11</v>
      </c>
      <c r="AO4" s="493">
        <f t="shared" si="0"/>
        <v>13</v>
      </c>
      <c r="AP4" s="493">
        <f t="shared" si="0"/>
        <v>104</v>
      </c>
      <c r="AQ4" s="493">
        <f t="shared" si="0"/>
        <v>183.72300000000001</v>
      </c>
      <c r="AR4" s="493">
        <f t="shared" si="0"/>
        <v>173.41800000000001</v>
      </c>
      <c r="AS4" s="493">
        <f t="shared" si="0"/>
        <v>183.63200000000001</v>
      </c>
      <c r="AT4" s="493">
        <f t="shared" si="0"/>
        <v>208.02</v>
      </c>
      <c r="AU4" s="493">
        <f t="shared" si="0"/>
        <v>284.64699999999999</v>
      </c>
      <c r="AV4" s="493">
        <f t="shared" si="0"/>
        <v>345.29700000000008</v>
      </c>
      <c r="AW4" s="493">
        <f t="shared" si="0"/>
        <v>441.74999999999994</v>
      </c>
      <c r="AX4" s="493">
        <f t="shared" si="0"/>
        <v>526.322</v>
      </c>
      <c r="AY4" s="493">
        <f t="shared" si="0"/>
        <v>617.35</v>
      </c>
      <c r="AZ4" s="493">
        <f t="shared" si="0"/>
        <v>736.40099999999995</v>
      </c>
      <c r="BA4" s="493">
        <f t="shared" si="0"/>
        <v>745.90700000000004</v>
      </c>
      <c r="BB4" s="493">
        <f t="shared" si="0"/>
        <v>782.37199999999996</v>
      </c>
      <c r="BC4" s="493">
        <f t="shared" si="0"/>
        <v>834.52800000000002</v>
      </c>
      <c r="BD4" s="493">
        <f t="shared" si="0"/>
        <v>867.01099999999997</v>
      </c>
      <c r="BE4" s="493">
        <f t="shared" si="0"/>
        <v>931.78101869</v>
      </c>
      <c r="BF4" s="493">
        <f t="shared" si="0"/>
        <v>993.10799999999995</v>
      </c>
      <c r="BG4" s="493">
        <f t="shared" si="0"/>
        <v>1053.6691153298639</v>
      </c>
      <c r="BH4" s="493">
        <f t="shared" si="0"/>
        <v>1096.0409999999999</v>
      </c>
      <c r="BI4" s="493">
        <f t="shared" si="0"/>
        <v>1149.1385723000005</v>
      </c>
      <c r="BJ4" s="493">
        <f t="shared" si="0"/>
        <v>1181.2635561100005</v>
      </c>
      <c r="BK4" s="493">
        <f t="shared" si="0"/>
        <v>1279.8853888127105</v>
      </c>
      <c r="BL4" s="493">
        <f t="shared" si="0"/>
        <v>1362.9964772500002</v>
      </c>
      <c r="BM4" s="493">
        <f t="shared" si="0"/>
        <v>1494.8980367000006</v>
      </c>
      <c r="BN4" s="493">
        <f t="shared" si="0"/>
        <v>1572.0826307400002</v>
      </c>
      <c r="BO4" s="493">
        <f t="shared" si="0"/>
        <v>1732.9771967700003</v>
      </c>
      <c r="BP4" s="493">
        <f t="shared" si="0"/>
        <v>1927.2231981999998</v>
      </c>
      <c r="BQ4" s="493">
        <f t="shared" ref="BQ4:CF4" si="1">SUM(BQ5:BQ6)</f>
        <v>2088.2668163797011</v>
      </c>
      <c r="BR4" s="493">
        <f t="shared" si="1"/>
        <v>2319.2115774999988</v>
      </c>
      <c r="BS4" s="493">
        <f t="shared" si="1"/>
        <v>2545.4439678199992</v>
      </c>
      <c r="BT4" s="493">
        <f t="shared" si="1"/>
        <v>2666.973573598962</v>
      </c>
      <c r="BU4" s="493">
        <f t="shared" si="1"/>
        <v>2830.0153530399994</v>
      </c>
      <c r="BV4" s="493">
        <f t="shared" si="1"/>
        <v>2885.0112320200001</v>
      </c>
      <c r="BW4" s="493">
        <f t="shared" si="1"/>
        <v>2940.7993121</v>
      </c>
      <c r="BX4" s="468">
        <f t="shared" si="1"/>
        <v>3038.5844548800001</v>
      </c>
      <c r="BY4" s="468">
        <f t="shared" si="1"/>
        <v>3074.7655140199986</v>
      </c>
      <c r="BZ4" s="468">
        <f t="shared" si="1"/>
        <v>3249.8153584199999</v>
      </c>
      <c r="CA4" s="468">
        <f t="shared" si="1"/>
        <v>3739.2064218209061</v>
      </c>
      <c r="CB4" s="468">
        <f t="shared" si="1"/>
        <v>4173.8545519518893</v>
      </c>
      <c r="CC4" s="468">
        <f t="shared" si="1"/>
        <v>4434.0795606921347</v>
      </c>
      <c r="CD4" s="468">
        <f t="shared" si="1"/>
        <v>4690.3522819830841</v>
      </c>
      <c r="CE4" s="468">
        <f t="shared" si="1"/>
        <v>4943.3923621820204</v>
      </c>
      <c r="CF4" s="432">
        <f t="shared" si="1"/>
        <v>5068.5590447453942</v>
      </c>
    </row>
    <row r="5" spans="1:84" x14ac:dyDescent="0.35">
      <c r="B5" s="59" t="s">
        <v>451</v>
      </c>
      <c r="C5" s="59"/>
      <c r="D5" s="494">
        <v>0</v>
      </c>
      <c r="E5" s="494">
        <v>0</v>
      </c>
      <c r="F5" s="494">
        <v>0</v>
      </c>
      <c r="G5" s="494">
        <v>0</v>
      </c>
      <c r="H5" s="494">
        <v>0</v>
      </c>
      <c r="I5" s="494">
        <v>0</v>
      </c>
      <c r="J5" s="494">
        <v>0</v>
      </c>
      <c r="K5" s="494">
        <v>0</v>
      </c>
      <c r="L5" s="494">
        <v>0</v>
      </c>
      <c r="M5" s="494">
        <v>0</v>
      </c>
      <c r="N5" s="494">
        <v>0</v>
      </c>
      <c r="O5" s="494">
        <v>0</v>
      </c>
      <c r="P5" s="494">
        <v>0</v>
      </c>
      <c r="Q5" s="494">
        <v>0</v>
      </c>
      <c r="R5" s="494">
        <v>0</v>
      </c>
      <c r="S5" s="494">
        <v>0</v>
      </c>
      <c r="T5" s="494">
        <v>0</v>
      </c>
      <c r="U5" s="494">
        <v>0</v>
      </c>
      <c r="V5" s="494">
        <v>0</v>
      </c>
      <c r="W5" s="494">
        <v>0</v>
      </c>
      <c r="X5" s="494">
        <v>0</v>
      </c>
      <c r="Y5" s="494">
        <v>0</v>
      </c>
      <c r="Z5" s="494">
        <v>0</v>
      </c>
      <c r="AA5" s="494">
        <v>0</v>
      </c>
      <c r="AB5" s="494">
        <v>0</v>
      </c>
      <c r="AC5" s="494">
        <v>0</v>
      </c>
      <c r="AD5" s="494">
        <v>0</v>
      </c>
      <c r="AE5" s="494">
        <v>0</v>
      </c>
      <c r="AF5" s="494" t="s">
        <v>567</v>
      </c>
      <c r="AG5" s="494" t="s">
        <v>567</v>
      </c>
      <c r="AH5" s="494">
        <v>4</v>
      </c>
      <c r="AI5" s="494">
        <v>4</v>
      </c>
      <c r="AJ5" s="494">
        <v>5</v>
      </c>
      <c r="AK5" s="494">
        <v>6</v>
      </c>
      <c r="AL5" s="494">
        <v>8</v>
      </c>
      <c r="AM5" s="494">
        <v>10</v>
      </c>
      <c r="AN5" s="494">
        <v>11</v>
      </c>
      <c r="AO5" s="494">
        <v>13</v>
      </c>
      <c r="AP5" s="494">
        <v>104</v>
      </c>
      <c r="AQ5" s="494">
        <v>183.72300000000001</v>
      </c>
      <c r="AR5" s="494">
        <v>173.41800000000001</v>
      </c>
      <c r="AS5" s="494">
        <v>183.63200000000001</v>
      </c>
      <c r="AT5" s="494">
        <v>208.02</v>
      </c>
      <c r="AU5" s="494">
        <v>269.96832117263904</v>
      </c>
      <c r="AV5" s="494">
        <v>327.97337600551521</v>
      </c>
      <c r="AW5" s="494">
        <v>419.73289899962754</v>
      </c>
      <c r="AX5" s="494">
        <v>500.04761254962028</v>
      </c>
      <c r="AY5" s="494">
        <v>586.19055781453687</v>
      </c>
      <c r="AZ5" s="494">
        <v>699.84472339379818</v>
      </c>
      <c r="BA5" s="494">
        <v>709.21133412100005</v>
      </c>
      <c r="BB5" s="494">
        <v>743.95880802719989</v>
      </c>
      <c r="BC5" s="494">
        <v>796.16035103942988</v>
      </c>
      <c r="BD5" s="494">
        <v>809.72477850657356</v>
      </c>
      <c r="BE5" s="494">
        <v>870.53092037570082</v>
      </c>
      <c r="BF5" s="494">
        <v>947.298</v>
      </c>
      <c r="BG5" s="494">
        <v>1017.4757964240732</v>
      </c>
      <c r="BH5" s="494">
        <v>1057.6289999999999</v>
      </c>
      <c r="BI5" s="494">
        <v>1113.5155272727516</v>
      </c>
      <c r="BJ5" s="494">
        <v>1142.0356692484781</v>
      </c>
      <c r="BK5" s="494">
        <v>1235.597033053456</v>
      </c>
      <c r="BL5" s="494">
        <v>1316.2793594178083</v>
      </c>
      <c r="BM5" s="494">
        <v>1446.1896739375136</v>
      </c>
      <c r="BN5" s="494">
        <v>1526.3989427992453</v>
      </c>
      <c r="BO5" s="494">
        <v>1691.4195913635774</v>
      </c>
      <c r="BP5" s="494">
        <v>1882.2267307552024</v>
      </c>
      <c r="BQ5" s="494">
        <v>2041.8053091705644</v>
      </c>
      <c r="BR5" s="494">
        <v>2274.4593787053836</v>
      </c>
      <c r="BS5" s="494">
        <v>2503.5602726161615</v>
      </c>
      <c r="BT5" s="494">
        <v>2626.7182223174623</v>
      </c>
      <c r="BU5" s="494">
        <v>2791.2308667358793</v>
      </c>
      <c r="BV5" s="494">
        <v>2855.414544307062</v>
      </c>
      <c r="BW5" s="494">
        <v>2913.4681466665279</v>
      </c>
      <c r="BX5" s="470">
        <v>3011.148786525986</v>
      </c>
      <c r="BY5" s="470">
        <v>3044.3763376680536</v>
      </c>
      <c r="BZ5" s="470">
        <v>3219.2153868800028</v>
      </c>
      <c r="CA5" s="470">
        <v>3704.3236609048954</v>
      </c>
      <c r="CB5" s="470">
        <v>4133.5749993291602</v>
      </c>
      <c r="CC5" s="470">
        <v>4390.8191104208481</v>
      </c>
      <c r="CD5" s="470">
        <v>4647.5000680424582</v>
      </c>
      <c r="CE5" s="470">
        <v>4903.3998486210376</v>
      </c>
      <c r="CF5" s="436">
        <v>5026.2448495365725</v>
      </c>
    </row>
    <row r="6" spans="1:84" x14ac:dyDescent="0.35">
      <c r="B6" s="59" t="s">
        <v>450</v>
      </c>
      <c r="C6" s="59"/>
      <c r="D6" s="494">
        <v>0</v>
      </c>
      <c r="E6" s="494">
        <v>0</v>
      </c>
      <c r="F6" s="494">
        <v>0</v>
      </c>
      <c r="G6" s="494">
        <v>0</v>
      </c>
      <c r="H6" s="494">
        <v>0</v>
      </c>
      <c r="I6" s="494">
        <v>0</v>
      </c>
      <c r="J6" s="494">
        <v>0</v>
      </c>
      <c r="K6" s="494">
        <v>0</v>
      </c>
      <c r="L6" s="494">
        <v>0</v>
      </c>
      <c r="M6" s="494">
        <v>0</v>
      </c>
      <c r="N6" s="494">
        <v>0</v>
      </c>
      <c r="O6" s="494">
        <v>0</v>
      </c>
      <c r="P6" s="494">
        <v>0</v>
      </c>
      <c r="Q6" s="494">
        <v>0</v>
      </c>
      <c r="R6" s="494">
        <v>0</v>
      </c>
      <c r="S6" s="494">
        <v>0</v>
      </c>
      <c r="T6" s="494">
        <v>0</v>
      </c>
      <c r="U6" s="494">
        <v>0</v>
      </c>
      <c r="V6" s="494">
        <v>0</v>
      </c>
      <c r="W6" s="494">
        <v>0</v>
      </c>
      <c r="X6" s="494">
        <v>0</v>
      </c>
      <c r="Y6" s="494">
        <v>0</v>
      </c>
      <c r="Z6" s="494">
        <v>0</v>
      </c>
      <c r="AA6" s="494">
        <v>0</v>
      </c>
      <c r="AB6" s="494">
        <v>0</v>
      </c>
      <c r="AC6" s="494">
        <v>0</v>
      </c>
      <c r="AD6" s="494">
        <v>0</v>
      </c>
      <c r="AE6" s="494">
        <v>0</v>
      </c>
      <c r="AF6" s="494" t="s">
        <v>567</v>
      </c>
      <c r="AG6" s="494" t="s">
        <v>567</v>
      </c>
      <c r="AH6" s="494">
        <v>0</v>
      </c>
      <c r="AI6" s="494">
        <v>0</v>
      </c>
      <c r="AJ6" s="494">
        <v>0</v>
      </c>
      <c r="AK6" s="494">
        <v>0</v>
      </c>
      <c r="AL6" s="494">
        <v>0</v>
      </c>
      <c r="AM6" s="494">
        <v>0</v>
      </c>
      <c r="AN6" s="494">
        <v>0</v>
      </c>
      <c r="AO6" s="494">
        <v>0</v>
      </c>
      <c r="AP6" s="494">
        <v>0</v>
      </c>
      <c r="AQ6" s="494">
        <v>0</v>
      </c>
      <c r="AR6" s="494">
        <v>0</v>
      </c>
      <c r="AS6" s="494">
        <v>0</v>
      </c>
      <c r="AT6" s="494">
        <v>0</v>
      </c>
      <c r="AU6" s="494">
        <v>14.67867882736096</v>
      </c>
      <c r="AV6" s="494">
        <v>17.32362399448489</v>
      </c>
      <c r="AW6" s="494">
        <v>22.017101000372413</v>
      </c>
      <c r="AX6" s="494">
        <v>26.274387450379745</v>
      </c>
      <c r="AY6" s="494">
        <v>31.159442185463192</v>
      </c>
      <c r="AZ6" s="494">
        <v>36.556276606201791</v>
      </c>
      <c r="BA6" s="494">
        <v>36.695665879000003</v>
      </c>
      <c r="BB6" s="494">
        <v>38.413191972800014</v>
      </c>
      <c r="BC6" s="494">
        <v>38.367648960570129</v>
      </c>
      <c r="BD6" s="494">
        <v>57.286221493426368</v>
      </c>
      <c r="BE6" s="494">
        <v>61.250098314299194</v>
      </c>
      <c r="BF6" s="494">
        <v>45.81</v>
      </c>
      <c r="BG6" s="494">
        <v>36.193318905790619</v>
      </c>
      <c r="BH6" s="494">
        <v>38.411999999999999</v>
      </c>
      <c r="BI6" s="494">
        <v>35.623045027248956</v>
      </c>
      <c r="BJ6" s="494">
        <v>39.227886861522336</v>
      </c>
      <c r="BK6" s="494">
        <v>44.288355759254614</v>
      </c>
      <c r="BL6" s="494">
        <v>46.717117832191811</v>
      </c>
      <c r="BM6" s="494">
        <v>48.708362762486907</v>
      </c>
      <c r="BN6" s="494">
        <v>45.683687940754801</v>
      </c>
      <c r="BO6" s="494">
        <v>41.557605406422965</v>
      </c>
      <c r="BP6" s="494">
        <v>44.996467444797425</v>
      </c>
      <c r="BQ6" s="494">
        <v>46.46150720913667</v>
      </c>
      <c r="BR6" s="494">
        <v>44.752198794615161</v>
      </c>
      <c r="BS6" s="494">
        <v>41.883695203837881</v>
      </c>
      <c r="BT6" s="494">
        <v>40.255351281499983</v>
      </c>
      <c r="BU6" s="494">
        <v>38.784486304119874</v>
      </c>
      <c r="BV6" s="494">
        <v>29.596687712938138</v>
      </c>
      <c r="BW6" s="494">
        <v>27.33116543347186</v>
      </c>
      <c r="BX6" s="470">
        <v>27.435668354013981</v>
      </c>
      <c r="BY6" s="470">
        <v>30.389176351945153</v>
      </c>
      <c r="BZ6" s="470">
        <v>30.599971539997252</v>
      </c>
      <c r="CA6" s="470">
        <v>34.882760916010959</v>
      </c>
      <c r="CB6" s="470">
        <v>40.279552622728794</v>
      </c>
      <c r="CC6" s="470">
        <v>43.260450271286537</v>
      </c>
      <c r="CD6" s="470">
        <v>42.852213940625646</v>
      </c>
      <c r="CE6" s="470">
        <v>39.992513560983092</v>
      </c>
      <c r="CF6" s="436">
        <v>42.314195208822092</v>
      </c>
    </row>
    <row r="7" spans="1:84" s="425" customFormat="1" ht="35.25" customHeight="1" thickBot="1" x14ac:dyDescent="0.3">
      <c r="B7" s="512" t="s">
        <v>580</v>
      </c>
      <c r="C7" s="513"/>
      <c r="D7" s="514">
        <v>0</v>
      </c>
      <c r="E7" s="514">
        <v>0</v>
      </c>
      <c r="F7" s="514">
        <v>0</v>
      </c>
      <c r="G7" s="514">
        <v>0</v>
      </c>
      <c r="H7" s="514">
        <v>0</v>
      </c>
      <c r="I7" s="514">
        <v>0</v>
      </c>
      <c r="J7" s="514">
        <v>0</v>
      </c>
      <c r="K7" s="514">
        <v>0</v>
      </c>
      <c r="L7" s="514">
        <v>0</v>
      </c>
      <c r="M7" s="514">
        <v>0</v>
      </c>
      <c r="N7" s="514">
        <v>0</v>
      </c>
      <c r="O7" s="514">
        <v>0</v>
      </c>
      <c r="P7" s="514">
        <v>0</v>
      </c>
      <c r="Q7" s="514">
        <v>0</v>
      </c>
      <c r="R7" s="514">
        <v>0</v>
      </c>
      <c r="S7" s="514">
        <v>0</v>
      </c>
      <c r="T7" s="514">
        <v>0</v>
      </c>
      <c r="U7" s="514">
        <v>0</v>
      </c>
      <c r="V7" s="514">
        <v>0</v>
      </c>
      <c r="W7" s="514">
        <v>0</v>
      </c>
      <c r="X7" s="514">
        <v>0</v>
      </c>
      <c r="Y7" s="514">
        <v>0</v>
      </c>
      <c r="Z7" s="514">
        <v>0</v>
      </c>
      <c r="AA7" s="514">
        <v>0</v>
      </c>
      <c r="AB7" s="514">
        <v>0</v>
      </c>
      <c r="AC7" s="514">
        <v>0</v>
      </c>
      <c r="AD7" s="514">
        <v>0</v>
      </c>
      <c r="AE7" s="514">
        <v>0</v>
      </c>
      <c r="AF7" s="514" t="s">
        <v>567</v>
      </c>
      <c r="AG7" s="514" t="s">
        <v>567</v>
      </c>
      <c r="AH7" s="514" t="s">
        <v>567</v>
      </c>
      <c r="AI7" s="514" t="s">
        <v>567</v>
      </c>
      <c r="AJ7" s="514" t="s">
        <v>567</v>
      </c>
      <c r="AK7" s="514" t="s">
        <v>567</v>
      </c>
      <c r="AL7" s="514" t="s">
        <v>567</v>
      </c>
      <c r="AM7" s="514" t="s">
        <v>567</v>
      </c>
      <c r="AN7" s="514" t="s">
        <v>567</v>
      </c>
      <c r="AO7" s="514" t="s">
        <v>567</v>
      </c>
      <c r="AP7" s="514" t="s">
        <v>567</v>
      </c>
      <c r="AQ7" s="514" t="s">
        <v>567</v>
      </c>
      <c r="AR7" s="514" t="s">
        <v>567</v>
      </c>
      <c r="AS7" s="514" t="s">
        <v>567</v>
      </c>
      <c r="AT7" s="514" t="s">
        <v>567</v>
      </c>
      <c r="AU7" s="514" t="s">
        <v>567</v>
      </c>
      <c r="AV7" s="514" t="s">
        <v>567</v>
      </c>
      <c r="AW7" s="514" t="s">
        <v>567</v>
      </c>
      <c r="AX7" s="514" t="s">
        <v>567</v>
      </c>
      <c r="AY7" s="514" t="s">
        <v>567</v>
      </c>
      <c r="AZ7" s="514" t="s">
        <v>567</v>
      </c>
      <c r="BA7" s="514" t="s">
        <v>567</v>
      </c>
      <c r="BB7" s="514" t="s">
        <v>567</v>
      </c>
      <c r="BC7" s="514" t="s">
        <v>567</v>
      </c>
      <c r="BD7" s="514" t="s">
        <v>567</v>
      </c>
      <c r="BE7" s="514">
        <v>1.3540926892315711E-2</v>
      </c>
      <c r="BF7" s="514">
        <v>2.1977966900388161E-2</v>
      </c>
      <c r="BG7" s="514">
        <v>0.2155242747099195</v>
      </c>
      <c r="BH7" s="514">
        <v>0.20291748990917122</v>
      </c>
      <c r="BI7" s="514">
        <v>0.23287380703620139</v>
      </c>
      <c r="BJ7" s="514">
        <v>0.26961032804237534</v>
      </c>
      <c r="BK7" s="514">
        <v>0.49867797332341446</v>
      </c>
      <c r="BL7" s="514">
        <v>0.29094543864759853</v>
      </c>
      <c r="BM7" s="514">
        <v>0.38429314039836332</v>
      </c>
      <c r="BN7" s="514">
        <v>0.45292188988213572</v>
      </c>
      <c r="BO7" s="514">
        <v>0.59714108918121755</v>
      </c>
      <c r="BP7" s="514">
        <v>0.81735531188868504</v>
      </c>
      <c r="BQ7" s="514">
        <v>1.0010264415926948</v>
      </c>
      <c r="BR7" s="514">
        <v>1.1379327421129755</v>
      </c>
      <c r="BS7" s="514">
        <v>1.24893479417634</v>
      </c>
      <c r="BT7" s="514">
        <v>1.3085639021428659</v>
      </c>
      <c r="BU7" s="514">
        <v>1.3885611654189969</v>
      </c>
      <c r="BV7" s="514">
        <v>1.6374587138644847</v>
      </c>
      <c r="BW7" s="514">
        <v>2.1295017682079083</v>
      </c>
      <c r="BX7" s="514">
        <v>2.4039912675934056</v>
      </c>
      <c r="BY7" s="514">
        <v>2.5889225438796375</v>
      </c>
      <c r="BZ7" s="514">
        <v>2.4080711163920783</v>
      </c>
      <c r="CA7" s="514">
        <v>2.770703559906988</v>
      </c>
      <c r="CB7" s="514">
        <v>3.0927721984376135</v>
      </c>
      <c r="CC7" s="514">
        <v>3.285595561674755</v>
      </c>
      <c r="CD7" s="514">
        <v>3.4754903310686585</v>
      </c>
      <c r="CE7" s="514">
        <v>3.6629897552552815</v>
      </c>
      <c r="CF7" s="515">
        <v>3.7557366469316187</v>
      </c>
    </row>
    <row r="8" spans="1:84" ht="26.25" customHeight="1" x14ac:dyDescent="0.35">
      <c r="A8" s="503"/>
      <c r="B8" s="106" t="s">
        <v>579</v>
      </c>
      <c r="D8" s="37" t="s">
        <v>586</v>
      </c>
      <c r="E8" s="37" t="s">
        <v>587</v>
      </c>
      <c r="F8" s="37" t="s">
        <v>588</v>
      </c>
      <c r="G8" s="37" t="s">
        <v>589</v>
      </c>
      <c r="H8" s="37" t="s">
        <v>590</v>
      </c>
      <c r="I8" s="37" t="s">
        <v>591</v>
      </c>
      <c r="J8" s="37" t="s">
        <v>592</v>
      </c>
      <c r="K8" s="37" t="s">
        <v>593</v>
      </c>
      <c r="L8" s="37" t="s">
        <v>594</v>
      </c>
      <c r="M8" s="37" t="s">
        <v>595</v>
      </c>
      <c r="N8" s="37" t="s">
        <v>596</v>
      </c>
      <c r="O8" s="37" t="s">
        <v>597</v>
      </c>
      <c r="P8" s="37" t="s">
        <v>598</v>
      </c>
      <c r="Q8" s="37" t="s">
        <v>599</v>
      </c>
      <c r="R8" s="37" t="s">
        <v>600</v>
      </c>
      <c r="S8" s="37" t="s">
        <v>601</v>
      </c>
      <c r="T8" s="37" t="s">
        <v>602</v>
      </c>
      <c r="U8" s="37" t="s">
        <v>603</v>
      </c>
      <c r="V8" s="37" t="s">
        <v>604</v>
      </c>
      <c r="W8" s="37" t="s">
        <v>605</v>
      </c>
      <c r="X8" s="37" t="s">
        <v>606</v>
      </c>
      <c r="Y8" s="37" t="s">
        <v>607</v>
      </c>
      <c r="Z8" s="37" t="s">
        <v>608</v>
      </c>
      <c r="AA8" s="37" t="s">
        <v>609</v>
      </c>
      <c r="AB8" s="37" t="s">
        <v>610</v>
      </c>
      <c r="AC8" s="37" t="s">
        <v>611</v>
      </c>
      <c r="AD8" s="37" t="s">
        <v>612</v>
      </c>
      <c r="AE8" s="37" t="s">
        <v>613</v>
      </c>
      <c r="AF8" s="37" t="s">
        <v>614</v>
      </c>
      <c r="AG8" s="37" t="s">
        <v>615</v>
      </c>
      <c r="AH8" s="37" t="s">
        <v>616</v>
      </c>
      <c r="AI8" s="37" t="s">
        <v>617</v>
      </c>
      <c r="AJ8" s="37" t="s">
        <v>618</v>
      </c>
      <c r="AK8" s="37" t="s">
        <v>619</v>
      </c>
      <c r="AL8" s="37" t="s">
        <v>620</v>
      </c>
      <c r="AM8" s="37" t="s">
        <v>621</v>
      </c>
      <c r="AN8" s="37" t="s">
        <v>622</v>
      </c>
      <c r="AO8" s="37" t="s">
        <v>623</v>
      </c>
      <c r="AP8" s="37" t="s">
        <v>624</v>
      </c>
      <c r="AQ8" s="37" t="s">
        <v>625</v>
      </c>
      <c r="AR8" s="37" t="s">
        <v>626</v>
      </c>
      <c r="AS8" s="37" t="s">
        <v>627</v>
      </c>
      <c r="AT8" s="37" t="s">
        <v>628</v>
      </c>
      <c r="AU8" s="37" t="s">
        <v>629</v>
      </c>
      <c r="AV8" s="37" t="s">
        <v>630</v>
      </c>
      <c r="AW8" s="37" t="s">
        <v>631</v>
      </c>
      <c r="AX8" s="37" t="s">
        <v>632</v>
      </c>
      <c r="AY8" s="37" t="s">
        <v>633</v>
      </c>
      <c r="AZ8" s="37" t="s">
        <v>634</v>
      </c>
      <c r="BA8" s="37" t="s">
        <v>635</v>
      </c>
      <c r="BB8" s="37" t="s">
        <v>636</v>
      </c>
      <c r="BC8" s="37" t="s">
        <v>637</v>
      </c>
      <c r="BD8" s="37" t="s">
        <v>638</v>
      </c>
      <c r="BE8" s="37" t="s">
        <v>639</v>
      </c>
      <c r="BF8" s="37" t="s">
        <v>515</v>
      </c>
      <c r="BG8" s="37" t="s">
        <v>516</v>
      </c>
      <c r="BH8" s="37" t="s">
        <v>517</v>
      </c>
      <c r="BI8" s="37" t="s">
        <v>518</v>
      </c>
      <c r="BJ8" s="37" t="s">
        <v>519</v>
      </c>
      <c r="BK8" s="37" t="s">
        <v>520</v>
      </c>
      <c r="BL8" s="37" t="s">
        <v>521</v>
      </c>
      <c r="BM8" s="37" t="s">
        <v>522</v>
      </c>
      <c r="BN8" s="37" t="s">
        <v>523</v>
      </c>
      <c r="BO8" s="37" t="s">
        <v>524</v>
      </c>
      <c r="BP8" s="37" t="s">
        <v>525</v>
      </c>
      <c r="BQ8" s="37" t="s">
        <v>526</v>
      </c>
      <c r="BR8" s="37" t="s">
        <v>527</v>
      </c>
      <c r="BS8" s="37" t="s">
        <v>528</v>
      </c>
      <c r="BT8" s="37" t="s">
        <v>529</v>
      </c>
      <c r="BU8" s="37" t="s">
        <v>530</v>
      </c>
      <c r="BV8" s="37" t="s">
        <v>531</v>
      </c>
      <c r="BW8" s="37" t="s">
        <v>532</v>
      </c>
      <c r="BX8" s="37" t="s">
        <v>533</v>
      </c>
      <c r="BY8" s="37" t="s">
        <v>534</v>
      </c>
      <c r="BZ8" s="37" t="s">
        <v>535</v>
      </c>
      <c r="CA8" s="37" t="s">
        <v>536</v>
      </c>
      <c r="CB8" s="37" t="s">
        <v>537</v>
      </c>
      <c r="CC8" s="37" t="s">
        <v>538</v>
      </c>
      <c r="CD8" s="37" t="s">
        <v>539</v>
      </c>
      <c r="CE8" s="37" t="s">
        <v>540</v>
      </c>
      <c r="CF8" s="38" t="s">
        <v>541</v>
      </c>
    </row>
    <row r="9" spans="1:84" x14ac:dyDescent="0.35">
      <c r="A9" s="503"/>
      <c r="B9" s="452" t="s">
        <v>581</v>
      </c>
      <c r="C9" s="466"/>
      <c r="D9" s="281" t="s">
        <v>542</v>
      </c>
      <c r="E9" s="281" t="s">
        <v>542</v>
      </c>
      <c r="F9" s="281" t="s">
        <v>542</v>
      </c>
      <c r="G9" s="281" t="s">
        <v>542</v>
      </c>
      <c r="H9" s="281" t="s">
        <v>542</v>
      </c>
      <c r="I9" s="281" t="s">
        <v>542</v>
      </c>
      <c r="J9" s="281" t="s">
        <v>542</v>
      </c>
      <c r="K9" s="281" t="s">
        <v>542</v>
      </c>
      <c r="L9" s="281" t="s">
        <v>542</v>
      </c>
      <c r="M9" s="281" t="s">
        <v>542</v>
      </c>
      <c r="N9" s="281" t="s">
        <v>542</v>
      </c>
      <c r="O9" s="281" t="s">
        <v>542</v>
      </c>
      <c r="P9" s="281" t="s">
        <v>542</v>
      </c>
      <c r="Q9" s="281" t="s">
        <v>542</v>
      </c>
      <c r="R9" s="281" t="s">
        <v>542</v>
      </c>
      <c r="S9" s="281" t="s">
        <v>542</v>
      </c>
      <c r="T9" s="281" t="s">
        <v>542</v>
      </c>
      <c r="U9" s="281" t="s">
        <v>542</v>
      </c>
      <c r="V9" s="281" t="s">
        <v>542</v>
      </c>
      <c r="W9" s="281" t="s">
        <v>542</v>
      </c>
      <c r="X9" s="281" t="s">
        <v>542</v>
      </c>
      <c r="Y9" s="281" t="s">
        <v>542</v>
      </c>
      <c r="Z9" s="281" t="s">
        <v>542</v>
      </c>
      <c r="AA9" s="281" t="s">
        <v>542</v>
      </c>
      <c r="AB9" s="281" t="s">
        <v>542</v>
      </c>
      <c r="AC9" s="281" t="s">
        <v>542</v>
      </c>
      <c r="AD9" s="281" t="s">
        <v>542</v>
      </c>
      <c r="AE9" s="281" t="s">
        <v>542</v>
      </c>
      <c r="AF9" s="281" t="s">
        <v>542</v>
      </c>
      <c r="AG9" s="281" t="s">
        <v>542</v>
      </c>
      <c r="AH9" s="281" t="s">
        <v>542</v>
      </c>
      <c r="AI9" s="281" t="s">
        <v>542</v>
      </c>
      <c r="AJ9" s="281" t="s">
        <v>542</v>
      </c>
      <c r="AK9" s="281" t="s">
        <v>542</v>
      </c>
      <c r="AL9" s="281" t="s">
        <v>542</v>
      </c>
      <c r="AM9" s="281" t="s">
        <v>542</v>
      </c>
      <c r="AN9" s="281" t="s">
        <v>542</v>
      </c>
      <c r="AO9" s="281" t="s">
        <v>542</v>
      </c>
      <c r="AP9" s="281" t="s">
        <v>542</v>
      </c>
      <c r="AQ9" s="281" t="s">
        <v>542</v>
      </c>
      <c r="AR9" s="281" t="s">
        <v>542</v>
      </c>
      <c r="AS9" s="281" t="s">
        <v>542</v>
      </c>
      <c r="AT9" s="281" t="s">
        <v>542</v>
      </c>
      <c r="AU9" s="281" t="s">
        <v>542</v>
      </c>
      <c r="AV9" s="281" t="s">
        <v>542</v>
      </c>
      <c r="AW9" s="281" t="s">
        <v>542</v>
      </c>
      <c r="AX9" s="281" t="s">
        <v>542</v>
      </c>
      <c r="AY9" s="281" t="s">
        <v>542</v>
      </c>
      <c r="AZ9" s="281" t="s">
        <v>542</v>
      </c>
      <c r="BA9" s="281" t="s">
        <v>542</v>
      </c>
      <c r="BB9" s="281" t="s">
        <v>542</v>
      </c>
      <c r="BC9" s="281" t="s">
        <v>542</v>
      </c>
      <c r="BD9" s="281" t="s">
        <v>542</v>
      </c>
      <c r="BE9" s="281" t="s">
        <v>542</v>
      </c>
      <c r="BF9" s="281" t="s">
        <v>542</v>
      </c>
      <c r="BG9" s="281" t="s">
        <v>542</v>
      </c>
      <c r="BH9" s="281" t="s">
        <v>542</v>
      </c>
      <c r="BI9" s="281" t="s">
        <v>542</v>
      </c>
      <c r="BJ9" s="281" t="s">
        <v>542</v>
      </c>
      <c r="BK9" s="281" t="s">
        <v>542</v>
      </c>
      <c r="BL9" s="281" t="s">
        <v>542</v>
      </c>
      <c r="BM9" s="281" t="s">
        <v>542</v>
      </c>
      <c r="BN9" s="281" t="s">
        <v>542</v>
      </c>
      <c r="BO9" s="281" t="s">
        <v>542</v>
      </c>
      <c r="BP9" s="281" t="s">
        <v>542</v>
      </c>
      <c r="BQ9" s="281" t="s">
        <v>542</v>
      </c>
      <c r="BR9" s="281" t="s">
        <v>542</v>
      </c>
      <c r="BS9" s="281" t="s">
        <v>542</v>
      </c>
      <c r="BT9" s="281" t="s">
        <v>542</v>
      </c>
      <c r="BU9" s="281" t="s">
        <v>542</v>
      </c>
      <c r="BV9" s="281" t="s">
        <v>542</v>
      </c>
      <c r="BW9" s="281" t="s">
        <v>542</v>
      </c>
      <c r="BX9" s="281" t="s">
        <v>542</v>
      </c>
      <c r="BY9" s="281" t="s">
        <v>542</v>
      </c>
      <c r="BZ9" s="281" t="s">
        <v>542</v>
      </c>
      <c r="CA9" s="281" t="s">
        <v>543</v>
      </c>
      <c r="CB9" s="281" t="s">
        <v>543</v>
      </c>
      <c r="CC9" s="281" t="s">
        <v>543</v>
      </c>
      <c r="CD9" s="281" t="s">
        <v>543</v>
      </c>
      <c r="CE9" s="281" t="s">
        <v>543</v>
      </c>
      <c r="CF9" s="282" t="s">
        <v>543</v>
      </c>
    </row>
    <row r="10" spans="1:84" s="251" customFormat="1" ht="26.25" customHeight="1" x14ac:dyDescent="0.35">
      <c r="A10" s="496"/>
      <c r="B10" s="106" t="s">
        <v>214</v>
      </c>
      <c r="C10" s="106"/>
      <c r="D10" s="493">
        <v>0</v>
      </c>
      <c r="E10" s="493">
        <v>0</v>
      </c>
      <c r="F10" s="493">
        <v>0</v>
      </c>
      <c r="G10" s="493">
        <v>0</v>
      </c>
      <c r="H10" s="493">
        <v>0</v>
      </c>
      <c r="I10" s="493">
        <v>0</v>
      </c>
      <c r="J10" s="493">
        <v>0</v>
      </c>
      <c r="K10" s="493">
        <v>0</v>
      </c>
      <c r="L10" s="493">
        <v>0</v>
      </c>
      <c r="M10" s="493">
        <v>0</v>
      </c>
      <c r="N10" s="493">
        <v>0</v>
      </c>
      <c r="O10" s="493">
        <v>0</v>
      </c>
      <c r="P10" s="493">
        <v>0</v>
      </c>
      <c r="Q10" s="493">
        <v>0</v>
      </c>
      <c r="R10" s="493">
        <v>0</v>
      </c>
      <c r="S10" s="493">
        <v>0</v>
      </c>
      <c r="T10" s="493">
        <v>0</v>
      </c>
      <c r="U10" s="493">
        <v>0</v>
      </c>
      <c r="V10" s="493">
        <v>0</v>
      </c>
      <c r="W10" s="493">
        <v>0</v>
      </c>
      <c r="X10" s="493">
        <v>0</v>
      </c>
      <c r="Y10" s="493">
        <v>0</v>
      </c>
      <c r="Z10" s="493">
        <v>0</v>
      </c>
      <c r="AA10" s="493">
        <v>0</v>
      </c>
      <c r="AB10" s="493">
        <v>0</v>
      </c>
      <c r="AC10" s="493">
        <v>0</v>
      </c>
      <c r="AD10" s="493">
        <v>0</v>
      </c>
      <c r="AE10" s="493">
        <v>0</v>
      </c>
      <c r="AF10" s="493">
        <v>14.317700957940859</v>
      </c>
      <c r="AG10" s="493">
        <v>19.213504980353118</v>
      </c>
      <c r="AH10" s="493">
        <f>SUM(AH11:AH12)</f>
        <v>23.819479635293352</v>
      </c>
      <c r="AI10" s="493">
        <f t="shared" ref="AI10:CF10" si="2">SUM(AI11:AI12)</f>
        <v>20.380343313403376</v>
      </c>
      <c r="AJ10" s="493">
        <f t="shared" si="2"/>
        <v>21.392118580234939</v>
      </c>
      <c r="AK10" s="493">
        <f t="shared" si="2"/>
        <v>23.223728676947484</v>
      </c>
      <c r="AL10" s="493">
        <f t="shared" si="2"/>
        <v>28.838731321007852</v>
      </c>
      <c r="AM10" s="493">
        <f t="shared" si="2"/>
        <v>34.410112361129038</v>
      </c>
      <c r="AN10" s="493">
        <f t="shared" si="2"/>
        <v>35.761918115630969</v>
      </c>
      <c r="AO10" s="493">
        <f t="shared" si="2"/>
        <v>40.083339939775762</v>
      </c>
      <c r="AP10" s="493">
        <f t="shared" si="2"/>
        <v>308.1777725314551</v>
      </c>
      <c r="AQ10" s="493">
        <f t="shared" si="2"/>
        <v>514.44778803823067</v>
      </c>
      <c r="AR10" s="493">
        <f t="shared" si="2"/>
        <v>454.63673074912015</v>
      </c>
      <c r="AS10" s="493">
        <f t="shared" si="2"/>
        <v>445.46055561013782</v>
      </c>
      <c r="AT10" s="493">
        <f t="shared" si="2"/>
        <v>465.52792974586635</v>
      </c>
      <c r="AU10" s="493">
        <f t="shared" si="2"/>
        <v>600.77835783512603</v>
      </c>
      <c r="AV10" s="493">
        <f t="shared" si="2"/>
        <v>709.21872133438342</v>
      </c>
      <c r="AW10" s="493">
        <f t="shared" si="2"/>
        <v>882.17627532794722</v>
      </c>
      <c r="AX10" s="493">
        <f t="shared" si="2"/>
        <v>1033.9733479976869</v>
      </c>
      <c r="AY10" s="493">
        <f t="shared" si="2"/>
        <v>1175.4949506659075</v>
      </c>
      <c r="AZ10" s="493">
        <f t="shared" si="2"/>
        <v>1356.2679602203309</v>
      </c>
      <c r="BA10" s="493">
        <f t="shared" si="2"/>
        <v>1374.0089182841405</v>
      </c>
      <c r="BB10" s="493">
        <f t="shared" si="2"/>
        <v>1421.7475378137899</v>
      </c>
      <c r="BC10" s="493">
        <f t="shared" si="2"/>
        <v>1496.5605352820849</v>
      </c>
      <c r="BD10" s="493">
        <f t="shared" si="2"/>
        <v>1539.1077522808464</v>
      </c>
      <c r="BE10" s="493">
        <f t="shared" si="2"/>
        <v>1626.4800841993931</v>
      </c>
      <c r="BF10" s="493">
        <f t="shared" si="2"/>
        <v>1695.0115547046669</v>
      </c>
      <c r="BG10" s="493">
        <f t="shared" si="2"/>
        <v>1758.3992820499204</v>
      </c>
      <c r="BH10" s="493">
        <f t="shared" si="2"/>
        <v>1775.787752102618</v>
      </c>
      <c r="BI10" s="493">
        <f t="shared" si="2"/>
        <v>1812.2189174694829</v>
      </c>
      <c r="BJ10" s="493">
        <f t="shared" si="2"/>
        <v>1814.3617545566983</v>
      </c>
      <c r="BK10" s="493">
        <f t="shared" si="2"/>
        <v>1919.4035070164614</v>
      </c>
      <c r="BL10" s="493">
        <f t="shared" si="2"/>
        <v>1972.9951931712942</v>
      </c>
      <c r="BM10" s="493">
        <f t="shared" si="2"/>
        <v>2135.0372795289531</v>
      </c>
      <c r="BN10" s="493">
        <f t="shared" si="2"/>
        <v>2203.7391288305012</v>
      </c>
      <c r="BO10" s="493">
        <f t="shared" si="2"/>
        <v>2387.2080500273601</v>
      </c>
      <c r="BP10" s="493">
        <f t="shared" si="2"/>
        <v>2606.9379109607148</v>
      </c>
      <c r="BQ10" s="493">
        <f t="shared" si="2"/>
        <v>2771.4887174589098</v>
      </c>
      <c r="BR10" s="493">
        <f t="shared" si="2"/>
        <v>3041.000107762331</v>
      </c>
      <c r="BS10" s="493">
        <f t="shared" si="2"/>
        <v>3313.7995230624169</v>
      </c>
      <c r="BT10" s="493">
        <f t="shared" si="2"/>
        <v>3394.7957123134956</v>
      </c>
      <c r="BU10" s="493">
        <f t="shared" si="2"/>
        <v>3546.7895712271302</v>
      </c>
      <c r="BV10" s="493">
        <f t="shared" si="2"/>
        <v>3541.0192188499491</v>
      </c>
      <c r="BW10" s="493">
        <f t="shared" si="2"/>
        <v>3526.240730243554</v>
      </c>
      <c r="BX10" s="468">
        <f t="shared" si="2"/>
        <v>3455.3293855299203</v>
      </c>
      <c r="BY10" s="468">
        <f t="shared" si="2"/>
        <v>3525.3557016171135</v>
      </c>
      <c r="BZ10" s="468">
        <f t="shared" si="2"/>
        <v>3490.3290811876705</v>
      </c>
      <c r="CA10" s="468">
        <f t="shared" si="2"/>
        <v>3769.2638453560608</v>
      </c>
      <c r="CB10" s="468">
        <f t="shared" si="2"/>
        <v>4173.8545519518893</v>
      </c>
      <c r="CC10" s="468">
        <f t="shared" si="2"/>
        <v>4375.0957919217517</v>
      </c>
      <c r="CD10" s="468">
        <f t="shared" si="2"/>
        <v>4548.6526920487313</v>
      </c>
      <c r="CE10" s="468">
        <f t="shared" si="2"/>
        <v>4705.910832162831</v>
      </c>
      <c r="CF10" s="432">
        <f t="shared" si="2"/>
        <v>4733.5765760826671</v>
      </c>
    </row>
    <row r="11" spans="1:84" x14ac:dyDescent="0.35">
      <c r="B11" s="59" t="s">
        <v>451</v>
      </c>
      <c r="C11" s="59"/>
      <c r="D11" s="494">
        <v>0</v>
      </c>
      <c r="E11" s="494">
        <v>0</v>
      </c>
      <c r="F11" s="494">
        <v>0</v>
      </c>
      <c r="G11" s="494">
        <v>0</v>
      </c>
      <c r="H11" s="494">
        <v>0</v>
      </c>
      <c r="I11" s="494">
        <v>0</v>
      </c>
      <c r="J11" s="494">
        <v>0</v>
      </c>
      <c r="K11" s="494">
        <v>0</v>
      </c>
      <c r="L11" s="494">
        <v>0</v>
      </c>
      <c r="M11" s="494">
        <v>0</v>
      </c>
      <c r="N11" s="494">
        <v>0</v>
      </c>
      <c r="O11" s="494">
        <v>0</v>
      </c>
      <c r="P11" s="494">
        <v>0</v>
      </c>
      <c r="Q11" s="494">
        <v>0</v>
      </c>
      <c r="R11" s="494">
        <v>0</v>
      </c>
      <c r="S11" s="494">
        <v>0</v>
      </c>
      <c r="T11" s="494">
        <v>0</v>
      </c>
      <c r="U11" s="494">
        <v>0</v>
      </c>
      <c r="V11" s="494">
        <v>0</v>
      </c>
      <c r="W11" s="494">
        <v>0</v>
      </c>
      <c r="X11" s="494">
        <v>0</v>
      </c>
      <c r="Y11" s="494">
        <v>0</v>
      </c>
      <c r="Z11" s="494">
        <v>0</v>
      </c>
      <c r="AA11" s="494">
        <v>0</v>
      </c>
      <c r="AB11" s="494">
        <v>0</v>
      </c>
      <c r="AC11" s="494">
        <v>0</v>
      </c>
      <c r="AD11" s="494">
        <v>0</v>
      </c>
      <c r="AE11" s="494">
        <v>0</v>
      </c>
      <c r="AF11" s="494" t="s">
        <v>567</v>
      </c>
      <c r="AG11" s="494" t="s">
        <v>567</v>
      </c>
      <c r="AH11" s="494">
        <v>23.819479635293352</v>
      </c>
      <c r="AI11" s="494">
        <v>20.380343313403376</v>
      </c>
      <c r="AJ11" s="494">
        <v>21.392118580234939</v>
      </c>
      <c r="AK11" s="494">
        <v>23.223728676947484</v>
      </c>
      <c r="AL11" s="494">
        <v>28.838731321007852</v>
      </c>
      <c r="AM11" s="494">
        <v>34.410112361129038</v>
      </c>
      <c r="AN11" s="494">
        <v>35.761918115630969</v>
      </c>
      <c r="AO11" s="494">
        <v>40.083339939775762</v>
      </c>
      <c r="AP11" s="494">
        <v>308.1777725314551</v>
      </c>
      <c r="AQ11" s="494">
        <v>514.44778803823067</v>
      </c>
      <c r="AR11" s="494">
        <v>454.63673074912015</v>
      </c>
      <c r="AS11" s="494">
        <v>445.46055561013782</v>
      </c>
      <c r="AT11" s="494">
        <v>465.52792974586635</v>
      </c>
      <c r="AU11" s="494">
        <v>569.7974145576942</v>
      </c>
      <c r="AV11" s="494">
        <v>673.63706711136319</v>
      </c>
      <c r="AW11" s="494">
        <v>838.20804860688838</v>
      </c>
      <c r="AX11" s="494">
        <v>982.35662599355715</v>
      </c>
      <c r="AY11" s="494">
        <v>1116.1643165773382</v>
      </c>
      <c r="AZ11" s="494">
        <v>1288.9403673654278</v>
      </c>
      <c r="BA11" s="494">
        <v>1306.4131292915167</v>
      </c>
      <c r="BB11" s="494">
        <v>1351.9420474500027</v>
      </c>
      <c r="BC11" s="494">
        <v>1427.755762684945</v>
      </c>
      <c r="BD11" s="494">
        <v>1437.4139241755395</v>
      </c>
      <c r="BE11" s="494">
        <v>1519.5643356863766</v>
      </c>
      <c r="BF11" s="494">
        <v>1616.8242081914773</v>
      </c>
      <c r="BG11" s="494">
        <v>1697.9986258543347</v>
      </c>
      <c r="BH11" s="494">
        <v>1713.5532561907262</v>
      </c>
      <c r="BI11" s="494">
        <v>1756.0405264099631</v>
      </c>
      <c r="BJ11" s="494">
        <v>1754.1096818795356</v>
      </c>
      <c r="BK11" s="494">
        <v>1852.985665147696</v>
      </c>
      <c r="BL11" s="494">
        <v>1905.3701842587986</v>
      </c>
      <c r="BM11" s="494">
        <v>2065.4712169817726</v>
      </c>
      <c r="BN11" s="494">
        <v>2139.6999182344689</v>
      </c>
      <c r="BO11" s="494">
        <v>2329.9616821288214</v>
      </c>
      <c r="BP11" s="494">
        <v>2546.0715842421951</v>
      </c>
      <c r="BQ11" s="494">
        <v>2709.8263177998979</v>
      </c>
      <c r="BR11" s="494">
        <v>2982.3200620617458</v>
      </c>
      <c r="BS11" s="494">
        <v>3259.2730157241167</v>
      </c>
      <c r="BT11" s="494">
        <v>3343.5545994352397</v>
      </c>
      <c r="BU11" s="494">
        <v>3498.1819156534293</v>
      </c>
      <c r="BV11" s="494">
        <v>3504.6926912986387</v>
      </c>
      <c r="BW11" s="494">
        <v>3493.4685963682532</v>
      </c>
      <c r="BX11" s="470">
        <v>3424.1308875177851</v>
      </c>
      <c r="BY11" s="470">
        <v>3490.513156508784</v>
      </c>
      <c r="BZ11" s="470">
        <v>3457.4644538872772</v>
      </c>
      <c r="CA11" s="470">
        <v>3734.100681113609</v>
      </c>
      <c r="CB11" s="470">
        <v>4133.5749993291602</v>
      </c>
      <c r="CC11" s="470">
        <v>4332.4108081843369</v>
      </c>
      <c r="CD11" s="470">
        <v>4507.0950804701697</v>
      </c>
      <c r="CE11" s="470">
        <v>4667.8395667274126</v>
      </c>
      <c r="CF11" s="436">
        <v>4694.0589377345614</v>
      </c>
    </row>
    <row r="12" spans="1:84" ht="15" customHeight="1" x14ac:dyDescent="0.35">
      <c r="B12" s="59" t="s">
        <v>450</v>
      </c>
      <c r="C12" s="59"/>
      <c r="D12" s="494">
        <v>0</v>
      </c>
      <c r="E12" s="494">
        <v>0</v>
      </c>
      <c r="F12" s="494">
        <v>0</v>
      </c>
      <c r="G12" s="494">
        <v>0</v>
      </c>
      <c r="H12" s="494">
        <v>0</v>
      </c>
      <c r="I12" s="494">
        <v>0</v>
      </c>
      <c r="J12" s="494">
        <v>0</v>
      </c>
      <c r="K12" s="494">
        <v>0</v>
      </c>
      <c r="L12" s="494">
        <v>0</v>
      </c>
      <c r="M12" s="494">
        <v>0</v>
      </c>
      <c r="N12" s="494">
        <v>0</v>
      </c>
      <c r="O12" s="494">
        <v>0</v>
      </c>
      <c r="P12" s="494">
        <v>0</v>
      </c>
      <c r="Q12" s="494">
        <v>0</v>
      </c>
      <c r="R12" s="494">
        <v>0</v>
      </c>
      <c r="S12" s="494">
        <v>0</v>
      </c>
      <c r="T12" s="494">
        <v>0</v>
      </c>
      <c r="U12" s="494">
        <v>0</v>
      </c>
      <c r="V12" s="494">
        <v>0</v>
      </c>
      <c r="W12" s="494">
        <v>0</v>
      </c>
      <c r="X12" s="494">
        <v>0</v>
      </c>
      <c r="Y12" s="494">
        <v>0</v>
      </c>
      <c r="Z12" s="494">
        <v>0</v>
      </c>
      <c r="AA12" s="494">
        <v>0</v>
      </c>
      <c r="AB12" s="494">
        <v>0</v>
      </c>
      <c r="AC12" s="494">
        <v>0</v>
      </c>
      <c r="AD12" s="494">
        <v>0</v>
      </c>
      <c r="AE12" s="494">
        <v>0</v>
      </c>
      <c r="AF12" s="494" t="s">
        <v>567</v>
      </c>
      <c r="AG12" s="494" t="s">
        <v>567</v>
      </c>
      <c r="AH12" s="494">
        <v>0</v>
      </c>
      <c r="AI12" s="494">
        <v>0</v>
      </c>
      <c r="AJ12" s="494">
        <v>0</v>
      </c>
      <c r="AK12" s="494">
        <v>0</v>
      </c>
      <c r="AL12" s="494">
        <v>0</v>
      </c>
      <c r="AM12" s="494">
        <v>0</v>
      </c>
      <c r="AN12" s="494">
        <v>0</v>
      </c>
      <c r="AO12" s="494">
        <v>0</v>
      </c>
      <c r="AP12" s="494">
        <v>0</v>
      </c>
      <c r="AQ12" s="494">
        <v>0</v>
      </c>
      <c r="AR12" s="494">
        <v>0</v>
      </c>
      <c r="AS12" s="494">
        <v>0</v>
      </c>
      <c r="AT12" s="494">
        <v>0</v>
      </c>
      <c r="AU12" s="494">
        <v>30.980943277431876</v>
      </c>
      <c r="AV12" s="494">
        <v>35.581654223020223</v>
      </c>
      <c r="AW12" s="494">
        <v>43.968226721058876</v>
      </c>
      <c r="AX12" s="494">
        <v>51.616722004129699</v>
      </c>
      <c r="AY12" s="494">
        <v>59.330634088569283</v>
      </c>
      <c r="AZ12" s="494">
        <v>67.327592854903116</v>
      </c>
      <c r="BA12" s="494">
        <v>67.595788992623795</v>
      </c>
      <c r="BB12" s="494">
        <v>69.805490363787129</v>
      </c>
      <c r="BC12" s="494">
        <v>68.804772597139902</v>
      </c>
      <c r="BD12" s="494">
        <v>101.69382810530682</v>
      </c>
      <c r="BE12" s="494">
        <v>106.9157485130166</v>
      </c>
      <c r="BF12" s="494">
        <v>78.187346513189695</v>
      </c>
      <c r="BG12" s="494">
        <v>60.40065619558569</v>
      </c>
      <c r="BH12" s="494">
        <v>62.23449591189177</v>
      </c>
      <c r="BI12" s="494">
        <v>56.178391059519853</v>
      </c>
      <c r="BJ12" s="494">
        <v>60.252072677162623</v>
      </c>
      <c r="BK12" s="494">
        <v>66.41784186876545</v>
      </c>
      <c r="BL12" s="494">
        <v>67.62500891249563</v>
      </c>
      <c r="BM12" s="494">
        <v>69.56606254718038</v>
      </c>
      <c r="BN12" s="494">
        <v>64.039210596032376</v>
      </c>
      <c r="BO12" s="494">
        <v>57.24636789853853</v>
      </c>
      <c r="BP12" s="494">
        <v>60.866326718519893</v>
      </c>
      <c r="BQ12" s="494">
        <v>61.662399659012152</v>
      </c>
      <c r="BR12" s="494">
        <v>58.68004570058509</v>
      </c>
      <c r="BS12" s="494">
        <v>54.52650733830037</v>
      </c>
      <c r="BT12" s="494">
        <v>51.241112878255812</v>
      </c>
      <c r="BU12" s="494">
        <v>48.607655573700896</v>
      </c>
      <c r="BV12" s="494">
        <v>36.326527551310257</v>
      </c>
      <c r="BW12" s="494">
        <v>32.772133875300625</v>
      </c>
      <c r="BX12" s="470">
        <v>31.198498012134937</v>
      </c>
      <c r="BY12" s="470">
        <v>34.842545108329517</v>
      </c>
      <c r="BZ12" s="470">
        <v>32.864627300393337</v>
      </c>
      <c r="CA12" s="470">
        <v>35.163164242451948</v>
      </c>
      <c r="CB12" s="470">
        <v>40.279552622728794</v>
      </c>
      <c r="CC12" s="470">
        <v>42.684983737414527</v>
      </c>
      <c r="CD12" s="470">
        <v>41.557611578562025</v>
      </c>
      <c r="CE12" s="470">
        <v>38.071265435417907</v>
      </c>
      <c r="CF12" s="436">
        <v>39.517638348105912</v>
      </c>
    </row>
    <row r="13" spans="1:84" s="425" customFormat="1" ht="35.25" customHeight="1" thickBot="1" x14ac:dyDescent="0.3">
      <c r="B13" s="512" t="s">
        <v>582</v>
      </c>
      <c r="C13" s="513"/>
      <c r="D13" s="514">
        <v>0</v>
      </c>
      <c r="E13" s="514">
        <v>0</v>
      </c>
      <c r="F13" s="514">
        <v>0</v>
      </c>
      <c r="G13" s="514">
        <v>0</v>
      </c>
      <c r="H13" s="514">
        <v>0</v>
      </c>
      <c r="I13" s="514">
        <v>0</v>
      </c>
      <c r="J13" s="514">
        <v>0</v>
      </c>
      <c r="K13" s="514">
        <v>0</v>
      </c>
      <c r="L13" s="514">
        <v>0</v>
      </c>
      <c r="M13" s="514">
        <v>0</v>
      </c>
      <c r="N13" s="514">
        <v>0</v>
      </c>
      <c r="O13" s="514">
        <v>0</v>
      </c>
      <c r="P13" s="514">
        <v>0</v>
      </c>
      <c r="Q13" s="514">
        <v>0</v>
      </c>
      <c r="R13" s="514">
        <v>0</v>
      </c>
      <c r="S13" s="514">
        <v>0</v>
      </c>
      <c r="T13" s="514">
        <v>0</v>
      </c>
      <c r="U13" s="514">
        <v>0</v>
      </c>
      <c r="V13" s="514">
        <v>0</v>
      </c>
      <c r="W13" s="514">
        <v>0</v>
      </c>
      <c r="X13" s="514">
        <v>0</v>
      </c>
      <c r="Y13" s="514">
        <v>0</v>
      </c>
      <c r="Z13" s="514">
        <v>0</v>
      </c>
      <c r="AA13" s="514">
        <v>0</v>
      </c>
      <c r="AB13" s="514">
        <v>0</v>
      </c>
      <c r="AC13" s="514">
        <v>0</v>
      </c>
      <c r="AD13" s="514">
        <v>0</v>
      </c>
      <c r="AE13" s="514">
        <v>0</v>
      </c>
      <c r="AF13" s="514" t="s">
        <v>567</v>
      </c>
      <c r="AG13" s="514" t="s">
        <v>567</v>
      </c>
      <c r="AH13" s="514" t="s">
        <v>567</v>
      </c>
      <c r="AI13" s="514" t="s">
        <v>567</v>
      </c>
      <c r="AJ13" s="514" t="s">
        <v>567</v>
      </c>
      <c r="AK13" s="514" t="s">
        <v>567</v>
      </c>
      <c r="AL13" s="514" t="s">
        <v>567</v>
      </c>
      <c r="AM13" s="514" t="s">
        <v>567</v>
      </c>
      <c r="AN13" s="514" t="s">
        <v>567</v>
      </c>
      <c r="AO13" s="514" t="s">
        <v>567</v>
      </c>
      <c r="AP13" s="514" t="s">
        <v>567</v>
      </c>
      <c r="AQ13" s="514" t="s">
        <v>567</v>
      </c>
      <c r="AR13" s="514" t="s">
        <v>567</v>
      </c>
      <c r="AS13" s="514" t="s">
        <v>567</v>
      </c>
      <c r="AT13" s="514" t="s">
        <v>567</v>
      </c>
      <c r="AU13" s="514" t="s">
        <v>567</v>
      </c>
      <c r="AV13" s="514" t="s">
        <v>567</v>
      </c>
      <c r="AW13" s="514" t="s">
        <v>567</v>
      </c>
      <c r="AX13" s="514" t="s">
        <v>567</v>
      </c>
      <c r="AY13" s="514" t="s">
        <v>567</v>
      </c>
      <c r="AZ13" s="514" t="s">
        <v>567</v>
      </c>
      <c r="BA13" s="514" t="s">
        <v>567</v>
      </c>
      <c r="BB13" s="514" t="s">
        <v>567</v>
      </c>
      <c r="BC13" s="514" t="s">
        <v>567</v>
      </c>
      <c r="BD13" s="514" t="s">
        <v>567</v>
      </c>
      <c r="BE13" s="514">
        <v>2.3636506292986421E-2</v>
      </c>
      <c r="BF13" s="514">
        <v>3.7511436666580723E-2</v>
      </c>
      <c r="BG13" s="514">
        <v>0.35967432697845442</v>
      </c>
      <c r="BH13" s="514">
        <v>0.32876360762791984</v>
      </c>
      <c r="BI13" s="514">
        <v>0.36724754408815347</v>
      </c>
      <c r="BJ13" s="514">
        <v>0.41410798234091889</v>
      </c>
      <c r="BK13" s="514">
        <v>0.74785153361016121</v>
      </c>
      <c r="BL13" s="514">
        <v>0.42115585880676976</v>
      </c>
      <c r="BM13" s="514">
        <v>0.54885360798852623</v>
      </c>
      <c r="BN13" s="514">
        <v>0.63490408933994325</v>
      </c>
      <c r="BO13" s="514">
        <v>0.82257286348165359</v>
      </c>
      <c r="BP13" s="514">
        <v>1.1056293590061936</v>
      </c>
      <c r="BQ13" s="514">
        <v>1.3285340105925183</v>
      </c>
      <c r="BR13" s="514">
        <v>1.4920818889331562</v>
      </c>
      <c r="BS13" s="514">
        <v>1.6259322843480806</v>
      </c>
      <c r="BT13" s="514">
        <v>1.6656734690805808</v>
      </c>
      <c r="BU13" s="514">
        <v>1.7402500149791518</v>
      </c>
      <c r="BV13" s="514">
        <v>2.0097920976923471</v>
      </c>
      <c r="BW13" s="514">
        <v>2.5534336325786824</v>
      </c>
      <c r="BX13" s="514">
        <v>2.7337011008966212</v>
      </c>
      <c r="BY13" s="514">
        <v>2.968315082725947</v>
      </c>
      <c r="BZ13" s="514">
        <v>2.5862886718578579</v>
      </c>
      <c r="CA13" s="514">
        <v>2.7929757216963149</v>
      </c>
      <c r="CB13" s="514">
        <v>3.0927721984376135</v>
      </c>
      <c r="CC13" s="514">
        <v>3.2418893524761612</v>
      </c>
      <c r="CD13" s="514">
        <v>3.3704927690251916</v>
      </c>
      <c r="CE13" s="514">
        <v>3.487019015368741</v>
      </c>
      <c r="CF13" s="515">
        <v>3.5075189735199785</v>
      </c>
    </row>
    <row r="14" spans="1:84" ht="41.25" customHeight="1" x14ac:dyDescent="0.35">
      <c r="A14" s="487"/>
      <c r="B14" s="505" t="s">
        <v>583</v>
      </c>
      <c r="C14" s="516"/>
      <c r="D14" s="489" t="s">
        <v>861</v>
      </c>
      <c r="E14" s="489" t="s">
        <v>862</v>
      </c>
      <c r="F14" s="489" t="s">
        <v>863</v>
      </c>
      <c r="G14" s="489" t="s">
        <v>864</v>
      </c>
      <c r="H14" s="489" t="s">
        <v>865</v>
      </c>
      <c r="I14" s="489" t="s">
        <v>866</v>
      </c>
      <c r="J14" s="489" t="s">
        <v>867</v>
      </c>
      <c r="K14" s="489" t="s">
        <v>868</v>
      </c>
      <c r="L14" s="489" t="s">
        <v>869</v>
      </c>
      <c r="M14" s="489" t="s">
        <v>870</v>
      </c>
      <c r="N14" s="489" t="s">
        <v>871</v>
      </c>
      <c r="O14" s="489" t="s">
        <v>872</v>
      </c>
      <c r="P14" s="489" t="s">
        <v>873</v>
      </c>
      <c r="Q14" s="489" t="s">
        <v>874</v>
      </c>
      <c r="R14" s="489" t="s">
        <v>875</v>
      </c>
      <c r="S14" s="489" t="s">
        <v>876</v>
      </c>
      <c r="T14" s="489" t="s">
        <v>877</v>
      </c>
      <c r="U14" s="489" t="s">
        <v>878</v>
      </c>
      <c r="V14" s="489" t="s">
        <v>879</v>
      </c>
      <c r="W14" s="489" t="s">
        <v>880</v>
      </c>
      <c r="X14" s="489" t="s">
        <v>881</v>
      </c>
      <c r="Y14" s="489" t="s">
        <v>882</v>
      </c>
      <c r="Z14" s="489" t="s">
        <v>883</v>
      </c>
      <c r="AA14" s="489" t="s">
        <v>884</v>
      </c>
      <c r="AB14" s="489" t="s">
        <v>885</v>
      </c>
      <c r="AC14" s="489" t="s">
        <v>886</v>
      </c>
      <c r="AD14" s="489" t="s">
        <v>887</v>
      </c>
      <c r="AE14" s="489" t="s">
        <v>888</v>
      </c>
      <c r="AF14" s="489" t="s">
        <v>889</v>
      </c>
      <c r="AG14" s="489" t="s">
        <v>890</v>
      </c>
      <c r="AH14" s="489" t="s">
        <v>891</v>
      </c>
      <c r="AI14" s="489" t="s">
        <v>892</v>
      </c>
      <c r="AJ14" s="489" t="s">
        <v>893</v>
      </c>
      <c r="AK14" s="489" t="s">
        <v>894</v>
      </c>
      <c r="AL14" s="489" t="s">
        <v>895</v>
      </c>
      <c r="AM14" s="489" t="s">
        <v>896</v>
      </c>
      <c r="AN14" s="489" t="s">
        <v>897</v>
      </c>
      <c r="AO14" s="489" t="s">
        <v>898</v>
      </c>
      <c r="AP14" s="489" t="s">
        <v>899</v>
      </c>
      <c r="AQ14" s="489" t="s">
        <v>900</v>
      </c>
      <c r="AR14" s="489" t="s">
        <v>901</v>
      </c>
      <c r="AS14" s="489" t="s">
        <v>902</v>
      </c>
      <c r="AT14" s="489" t="s">
        <v>903</v>
      </c>
      <c r="AU14" s="489" t="s">
        <v>904</v>
      </c>
      <c r="AV14" s="489" t="s">
        <v>905</v>
      </c>
      <c r="AW14" s="489" t="s">
        <v>906</v>
      </c>
      <c r="AX14" s="489" t="s">
        <v>907</v>
      </c>
      <c r="AY14" s="489" t="s">
        <v>908</v>
      </c>
      <c r="AZ14" s="489" t="s">
        <v>909</v>
      </c>
      <c r="BA14" s="489" t="s">
        <v>910</v>
      </c>
      <c r="BB14" s="489" t="s">
        <v>911</v>
      </c>
      <c r="BC14" s="489" t="s">
        <v>912</v>
      </c>
      <c r="BD14" s="489" t="s">
        <v>913</v>
      </c>
      <c r="BE14" s="489" t="s">
        <v>914</v>
      </c>
      <c r="BF14" s="489" t="s">
        <v>915</v>
      </c>
      <c r="BG14" s="489" t="s">
        <v>916</v>
      </c>
      <c r="BH14" s="489" t="s">
        <v>917</v>
      </c>
      <c r="BI14" s="489" t="s">
        <v>918</v>
      </c>
      <c r="BJ14" s="489" t="s">
        <v>919</v>
      </c>
      <c r="BK14" s="489" t="s">
        <v>920</v>
      </c>
      <c r="BL14" s="489" t="s">
        <v>921</v>
      </c>
      <c r="BM14" s="489" t="s">
        <v>922</v>
      </c>
      <c r="BN14" s="489" t="s">
        <v>923</v>
      </c>
      <c r="BO14" s="489" t="s">
        <v>924</v>
      </c>
      <c r="BP14" s="489" t="s">
        <v>925</v>
      </c>
      <c r="BQ14" s="489" t="s">
        <v>926</v>
      </c>
      <c r="BR14" s="489" t="s">
        <v>927</v>
      </c>
      <c r="BS14" s="489" t="s">
        <v>928</v>
      </c>
      <c r="BT14" s="489" t="s">
        <v>929</v>
      </c>
      <c r="BU14" s="489" t="s">
        <v>930</v>
      </c>
      <c r="BV14" s="489" t="s">
        <v>931</v>
      </c>
      <c r="BW14" s="489" t="s">
        <v>932</v>
      </c>
      <c r="BX14" s="489" t="s">
        <v>933</v>
      </c>
      <c r="BY14" s="489" t="s">
        <v>934</v>
      </c>
      <c r="BZ14" s="489" t="s">
        <v>935</v>
      </c>
      <c r="CA14" s="489" t="s">
        <v>936</v>
      </c>
      <c r="CB14" s="489" t="s">
        <v>937</v>
      </c>
      <c r="CC14" s="489" t="s">
        <v>938</v>
      </c>
      <c r="CD14" s="489" t="s">
        <v>939</v>
      </c>
      <c r="CE14" s="489" t="s">
        <v>940</v>
      </c>
      <c r="CF14" s="490" t="s">
        <v>941</v>
      </c>
    </row>
    <row r="15" spans="1:84" s="519" customFormat="1" ht="26.25" customHeight="1" x14ac:dyDescent="0.35">
      <c r="A15" s="517"/>
      <c r="B15" s="52" t="s">
        <v>214</v>
      </c>
      <c r="C15" s="518"/>
      <c r="D15" s="493">
        <v>0</v>
      </c>
      <c r="E15" s="493">
        <v>0</v>
      </c>
      <c r="F15" s="493">
        <v>0</v>
      </c>
      <c r="G15" s="493">
        <v>0</v>
      </c>
      <c r="H15" s="493">
        <v>0</v>
      </c>
      <c r="I15" s="493">
        <v>0</v>
      </c>
      <c r="J15" s="493">
        <v>0</v>
      </c>
      <c r="K15" s="493">
        <v>0</v>
      </c>
      <c r="L15" s="493">
        <v>0</v>
      </c>
      <c r="M15" s="493">
        <v>0</v>
      </c>
      <c r="N15" s="493">
        <v>0</v>
      </c>
      <c r="O15" s="493">
        <v>0</v>
      </c>
      <c r="P15" s="493">
        <v>0</v>
      </c>
      <c r="Q15" s="493">
        <v>0</v>
      </c>
      <c r="R15" s="493">
        <v>0</v>
      </c>
      <c r="S15" s="493">
        <v>0</v>
      </c>
      <c r="T15" s="493">
        <v>0</v>
      </c>
      <c r="U15" s="493">
        <v>0</v>
      </c>
      <c r="V15" s="493">
        <v>0</v>
      </c>
      <c r="W15" s="493">
        <v>0</v>
      </c>
      <c r="X15" s="493">
        <v>0</v>
      </c>
      <c r="Y15" s="493">
        <v>0</v>
      </c>
      <c r="Z15" s="493">
        <v>0</v>
      </c>
      <c r="AA15" s="493">
        <v>0</v>
      </c>
      <c r="AB15" s="493">
        <v>0</v>
      </c>
      <c r="AC15" s="493">
        <v>0</v>
      </c>
      <c r="AD15" s="493">
        <v>0</v>
      </c>
      <c r="AE15" s="493">
        <v>0</v>
      </c>
      <c r="AF15" s="493">
        <v>0</v>
      </c>
      <c r="AG15" s="493">
        <v>0</v>
      </c>
      <c r="AH15" s="493">
        <v>0</v>
      </c>
      <c r="AI15" s="493">
        <v>0</v>
      </c>
      <c r="AJ15" s="493">
        <v>0</v>
      </c>
      <c r="AK15" s="493">
        <v>0</v>
      </c>
      <c r="AL15" s="493">
        <v>0</v>
      </c>
      <c r="AM15" s="493">
        <v>0</v>
      </c>
      <c r="AN15" s="493">
        <v>0</v>
      </c>
      <c r="AO15" s="493">
        <v>0</v>
      </c>
      <c r="AP15" s="493">
        <v>0</v>
      </c>
      <c r="AQ15" s="493">
        <v>0</v>
      </c>
      <c r="AR15" s="493">
        <v>0</v>
      </c>
      <c r="AS15" s="493">
        <v>0</v>
      </c>
      <c r="AT15" s="493">
        <v>0</v>
      </c>
      <c r="AU15" s="493">
        <v>0</v>
      </c>
      <c r="AV15" s="493">
        <v>0</v>
      </c>
      <c r="AW15" s="493">
        <v>0</v>
      </c>
      <c r="AX15" s="493">
        <v>0</v>
      </c>
      <c r="AY15" s="493">
        <v>0</v>
      </c>
      <c r="AZ15" s="493">
        <v>0</v>
      </c>
      <c r="BA15" s="493">
        <v>0</v>
      </c>
      <c r="BB15" s="493">
        <v>0</v>
      </c>
      <c r="BC15" s="493">
        <v>448</v>
      </c>
      <c r="BD15" s="493">
        <v>459</v>
      </c>
      <c r="BE15" s="493">
        <v>493</v>
      </c>
      <c r="BF15" s="493">
        <v>541</v>
      </c>
      <c r="BG15" s="493">
        <v>632</v>
      </c>
      <c r="BH15" s="493">
        <v>702</v>
      </c>
      <c r="BI15" s="493">
        <v>754</v>
      </c>
      <c r="BJ15" s="493">
        <v>803</v>
      </c>
      <c r="BK15" s="493">
        <v>852</v>
      </c>
      <c r="BL15" s="493">
        <v>907</v>
      </c>
      <c r="BM15" s="493">
        <v>961</v>
      </c>
      <c r="BN15" s="493">
        <v>1004</v>
      </c>
      <c r="BO15" s="493">
        <v>1032</v>
      </c>
      <c r="BP15" s="493">
        <v>1056</v>
      </c>
      <c r="BQ15" s="493">
        <v>1071</v>
      </c>
      <c r="BR15" s="493">
        <v>1108</v>
      </c>
      <c r="BS15" s="493">
        <v>1170</v>
      </c>
      <c r="BT15" s="493">
        <v>1210</v>
      </c>
      <c r="BU15" s="493">
        <v>1245</v>
      </c>
      <c r="BV15" s="493">
        <v>1219</v>
      </c>
      <c r="BW15" s="493">
        <v>1179</v>
      </c>
      <c r="BX15" s="468">
        <v>1181</v>
      </c>
      <c r="BY15" s="468">
        <v>1187</v>
      </c>
      <c r="BZ15" s="468">
        <v>1230</v>
      </c>
      <c r="CA15" s="468">
        <v>1270</v>
      </c>
      <c r="CB15" s="468">
        <v>1328</v>
      </c>
      <c r="CC15" s="468">
        <v>1386</v>
      </c>
      <c r="CD15" s="468">
        <v>1431</v>
      </c>
      <c r="CE15" s="468">
        <v>1465</v>
      </c>
      <c r="CF15" s="432">
        <v>1481</v>
      </c>
    </row>
    <row r="16" spans="1:84" s="251" customFormat="1" x14ac:dyDescent="0.35">
      <c r="A16" s="496"/>
      <c r="B16" s="59" t="s">
        <v>353</v>
      </c>
      <c r="C16" s="495"/>
      <c r="D16" s="494">
        <v>0</v>
      </c>
      <c r="E16" s="494">
        <v>0</v>
      </c>
      <c r="F16" s="494">
        <v>0</v>
      </c>
      <c r="G16" s="494">
        <v>0</v>
      </c>
      <c r="H16" s="494">
        <v>0</v>
      </c>
      <c r="I16" s="494">
        <v>0</v>
      </c>
      <c r="J16" s="494">
        <v>0</v>
      </c>
      <c r="K16" s="494">
        <v>0</v>
      </c>
      <c r="L16" s="494">
        <v>0</v>
      </c>
      <c r="M16" s="494">
        <v>0</v>
      </c>
      <c r="N16" s="494">
        <v>0</v>
      </c>
      <c r="O16" s="494">
        <v>0</v>
      </c>
      <c r="P16" s="494">
        <v>0</v>
      </c>
      <c r="Q16" s="494">
        <v>0</v>
      </c>
      <c r="R16" s="494">
        <v>0</v>
      </c>
      <c r="S16" s="494">
        <v>0</v>
      </c>
      <c r="T16" s="494">
        <v>0</v>
      </c>
      <c r="U16" s="494">
        <v>0</v>
      </c>
      <c r="V16" s="494">
        <v>0</v>
      </c>
      <c r="W16" s="494">
        <v>0</v>
      </c>
      <c r="X16" s="494">
        <v>0</v>
      </c>
      <c r="Y16" s="494">
        <v>0</v>
      </c>
      <c r="Z16" s="494">
        <v>0</v>
      </c>
      <c r="AA16" s="494">
        <v>0</v>
      </c>
      <c r="AB16" s="494">
        <v>0</v>
      </c>
      <c r="AC16" s="494">
        <v>0</v>
      </c>
      <c r="AD16" s="494">
        <v>0</v>
      </c>
      <c r="AE16" s="494">
        <v>0</v>
      </c>
      <c r="AF16" s="494">
        <v>0</v>
      </c>
      <c r="AG16" s="494">
        <v>0</v>
      </c>
      <c r="AH16" s="494">
        <v>6</v>
      </c>
      <c r="AI16" s="494">
        <v>6</v>
      </c>
      <c r="AJ16" s="494">
        <v>7</v>
      </c>
      <c r="AK16" s="494">
        <v>7</v>
      </c>
      <c r="AL16" s="494">
        <v>8</v>
      </c>
      <c r="AM16" s="494">
        <v>9</v>
      </c>
      <c r="AN16" s="494">
        <v>10</v>
      </c>
      <c r="AO16" s="494">
        <v>10</v>
      </c>
      <c r="AP16" s="494">
        <v>33</v>
      </c>
      <c r="AQ16" s="494">
        <v>76</v>
      </c>
      <c r="AR16" s="494">
        <v>104</v>
      </c>
      <c r="AS16" s="494">
        <v>118</v>
      </c>
      <c r="AT16" s="494">
        <v>130</v>
      </c>
      <c r="AU16" s="494">
        <v>152</v>
      </c>
      <c r="AV16" s="494">
        <v>182</v>
      </c>
      <c r="AW16" s="494">
        <v>220</v>
      </c>
      <c r="AX16" s="494">
        <v>263</v>
      </c>
      <c r="AY16" s="494">
        <v>326</v>
      </c>
      <c r="AZ16" s="494">
        <v>343</v>
      </c>
      <c r="BA16" s="494">
        <v>367</v>
      </c>
      <c r="BB16" s="494">
        <v>373</v>
      </c>
      <c r="BC16" s="494">
        <v>378</v>
      </c>
      <c r="BD16" s="494">
        <v>384</v>
      </c>
      <c r="BE16" s="494">
        <v>386</v>
      </c>
      <c r="BF16" s="494">
        <v>395</v>
      </c>
      <c r="BG16" s="494">
        <v>406</v>
      </c>
      <c r="BH16" s="494">
        <v>429</v>
      </c>
      <c r="BI16" s="494">
        <v>446</v>
      </c>
      <c r="BJ16" s="494">
        <v>458</v>
      </c>
      <c r="BK16" s="494">
        <v>471</v>
      </c>
      <c r="BL16" s="494">
        <v>492</v>
      </c>
      <c r="BM16" s="494">
        <v>521</v>
      </c>
      <c r="BN16" s="494">
        <v>553</v>
      </c>
      <c r="BO16" s="494">
        <v>584</v>
      </c>
      <c r="BP16" s="494">
        <v>618</v>
      </c>
      <c r="BQ16" s="494">
        <v>653</v>
      </c>
      <c r="BR16" s="494">
        <v>699</v>
      </c>
      <c r="BS16" s="494">
        <v>760</v>
      </c>
      <c r="BT16" s="494">
        <v>798</v>
      </c>
      <c r="BU16" s="494">
        <v>826</v>
      </c>
      <c r="BV16" s="494">
        <v>815</v>
      </c>
      <c r="BW16" s="494">
        <v>808</v>
      </c>
      <c r="BX16" s="470">
        <v>850</v>
      </c>
      <c r="BY16" s="470">
        <v>848</v>
      </c>
      <c r="BZ16" s="470">
        <v>872</v>
      </c>
      <c r="CA16" s="470">
        <v>909</v>
      </c>
      <c r="CB16" s="470">
        <v>949</v>
      </c>
      <c r="CC16" s="470">
        <v>992</v>
      </c>
      <c r="CD16" s="470">
        <v>1033</v>
      </c>
      <c r="CE16" s="470">
        <v>1070</v>
      </c>
      <c r="CF16" s="436">
        <v>1080</v>
      </c>
    </row>
    <row r="17" spans="1:84" x14ac:dyDescent="0.35">
      <c r="B17" s="203" t="s">
        <v>451</v>
      </c>
      <c r="D17" s="494">
        <v>0</v>
      </c>
      <c r="E17" s="494">
        <v>0</v>
      </c>
      <c r="F17" s="494">
        <v>0</v>
      </c>
      <c r="G17" s="494">
        <v>0</v>
      </c>
      <c r="H17" s="494">
        <v>0</v>
      </c>
      <c r="I17" s="494">
        <v>0</v>
      </c>
      <c r="J17" s="494">
        <v>0</v>
      </c>
      <c r="K17" s="494">
        <v>0</v>
      </c>
      <c r="L17" s="494">
        <v>0</v>
      </c>
      <c r="M17" s="494">
        <v>0</v>
      </c>
      <c r="N17" s="494">
        <v>0</v>
      </c>
      <c r="O17" s="494">
        <v>0</v>
      </c>
      <c r="P17" s="494">
        <v>0</v>
      </c>
      <c r="Q17" s="494">
        <v>0</v>
      </c>
      <c r="R17" s="494">
        <v>0</v>
      </c>
      <c r="S17" s="494">
        <v>0</v>
      </c>
      <c r="T17" s="494">
        <v>0</v>
      </c>
      <c r="U17" s="494">
        <v>0</v>
      </c>
      <c r="V17" s="494">
        <v>0</v>
      </c>
      <c r="W17" s="494">
        <v>0</v>
      </c>
      <c r="X17" s="494">
        <v>0</v>
      </c>
      <c r="Y17" s="494">
        <v>0</v>
      </c>
      <c r="Z17" s="494">
        <v>0</v>
      </c>
      <c r="AA17" s="494">
        <v>0</v>
      </c>
      <c r="AB17" s="494">
        <v>0</v>
      </c>
      <c r="AC17" s="494">
        <v>0</v>
      </c>
      <c r="AD17" s="494">
        <v>0</v>
      </c>
      <c r="AE17" s="494">
        <v>0</v>
      </c>
      <c r="AF17" s="494">
        <v>0</v>
      </c>
      <c r="AG17" s="494">
        <v>0</v>
      </c>
      <c r="AH17" s="494">
        <v>0</v>
      </c>
      <c r="AI17" s="494">
        <v>0</v>
      </c>
      <c r="AJ17" s="494">
        <v>0</v>
      </c>
      <c r="AK17" s="494">
        <v>0</v>
      </c>
      <c r="AL17" s="494">
        <v>0</v>
      </c>
      <c r="AM17" s="494">
        <v>0</v>
      </c>
      <c r="AN17" s="494">
        <v>0</v>
      </c>
      <c r="AO17" s="494">
        <v>0</v>
      </c>
      <c r="AP17" s="494">
        <v>0</v>
      </c>
      <c r="AQ17" s="494">
        <v>0</v>
      </c>
      <c r="AR17" s="494">
        <v>0</v>
      </c>
      <c r="AS17" s="494">
        <v>0</v>
      </c>
      <c r="AT17" s="494">
        <v>0</v>
      </c>
      <c r="AU17" s="494">
        <v>0</v>
      </c>
      <c r="AV17" s="494">
        <v>0</v>
      </c>
      <c r="AW17" s="494">
        <v>0</v>
      </c>
      <c r="AX17" s="494">
        <v>0</v>
      </c>
      <c r="AY17" s="494">
        <v>0</v>
      </c>
      <c r="AZ17" s="494">
        <v>0</v>
      </c>
      <c r="BA17" s="494">
        <v>0</v>
      </c>
      <c r="BB17" s="494">
        <v>0</v>
      </c>
      <c r="BC17" s="494">
        <v>0</v>
      </c>
      <c r="BD17" s="494">
        <v>0</v>
      </c>
      <c r="BE17" s="494">
        <v>0</v>
      </c>
      <c r="BF17" s="494">
        <v>0</v>
      </c>
      <c r="BG17" s="494">
        <v>386</v>
      </c>
      <c r="BH17" s="494">
        <v>407</v>
      </c>
      <c r="BI17" s="494">
        <v>422</v>
      </c>
      <c r="BJ17" s="494">
        <v>432</v>
      </c>
      <c r="BK17" s="494">
        <v>442</v>
      </c>
      <c r="BL17" s="494">
        <v>462</v>
      </c>
      <c r="BM17" s="494">
        <v>491</v>
      </c>
      <c r="BN17" s="494">
        <v>523</v>
      </c>
      <c r="BO17" s="494">
        <v>558</v>
      </c>
      <c r="BP17" s="494">
        <v>595</v>
      </c>
      <c r="BQ17" s="494">
        <v>631</v>
      </c>
      <c r="BR17" s="494">
        <v>679</v>
      </c>
      <c r="BS17" s="494">
        <v>740</v>
      </c>
      <c r="BT17" s="494">
        <v>780</v>
      </c>
      <c r="BU17" s="494">
        <v>809</v>
      </c>
      <c r="BV17" s="494">
        <v>803</v>
      </c>
      <c r="BW17" s="494">
        <v>797</v>
      </c>
      <c r="BX17" s="470">
        <v>839</v>
      </c>
      <c r="BY17" s="470">
        <v>836</v>
      </c>
      <c r="BZ17" s="470">
        <v>861</v>
      </c>
      <c r="CA17" s="470">
        <v>899</v>
      </c>
      <c r="CB17" s="470">
        <v>937</v>
      </c>
      <c r="CC17" s="470">
        <v>980</v>
      </c>
      <c r="CD17" s="470">
        <v>1020</v>
      </c>
      <c r="CE17" s="470">
        <v>1057</v>
      </c>
      <c r="CF17" s="436">
        <v>1066</v>
      </c>
    </row>
    <row r="18" spans="1:84" x14ac:dyDescent="0.35">
      <c r="B18" s="203" t="s">
        <v>450</v>
      </c>
      <c r="D18" s="494">
        <v>0</v>
      </c>
      <c r="E18" s="494">
        <v>0</v>
      </c>
      <c r="F18" s="494">
        <v>0</v>
      </c>
      <c r="G18" s="494">
        <v>0</v>
      </c>
      <c r="H18" s="494">
        <v>0</v>
      </c>
      <c r="I18" s="494">
        <v>0</v>
      </c>
      <c r="J18" s="494">
        <v>0</v>
      </c>
      <c r="K18" s="494">
        <v>0</v>
      </c>
      <c r="L18" s="494">
        <v>0</v>
      </c>
      <c r="M18" s="494">
        <v>0</v>
      </c>
      <c r="N18" s="494">
        <v>0</v>
      </c>
      <c r="O18" s="494">
        <v>0</v>
      </c>
      <c r="P18" s="494">
        <v>0</v>
      </c>
      <c r="Q18" s="494">
        <v>0</v>
      </c>
      <c r="R18" s="494">
        <v>0</v>
      </c>
      <c r="S18" s="494">
        <v>0</v>
      </c>
      <c r="T18" s="494">
        <v>0</v>
      </c>
      <c r="U18" s="494">
        <v>0</v>
      </c>
      <c r="V18" s="494">
        <v>0</v>
      </c>
      <c r="W18" s="494">
        <v>0</v>
      </c>
      <c r="X18" s="494">
        <v>0</v>
      </c>
      <c r="Y18" s="494">
        <v>0</v>
      </c>
      <c r="Z18" s="494">
        <v>0</v>
      </c>
      <c r="AA18" s="494">
        <v>0</v>
      </c>
      <c r="AB18" s="494">
        <v>0</v>
      </c>
      <c r="AC18" s="494">
        <v>0</v>
      </c>
      <c r="AD18" s="494">
        <v>0</v>
      </c>
      <c r="AE18" s="494">
        <v>0</v>
      </c>
      <c r="AF18" s="494">
        <v>0</v>
      </c>
      <c r="AG18" s="494">
        <v>0</v>
      </c>
      <c r="AH18" s="494">
        <v>0</v>
      </c>
      <c r="AI18" s="494">
        <v>0</v>
      </c>
      <c r="AJ18" s="494">
        <v>0</v>
      </c>
      <c r="AK18" s="494">
        <v>0</v>
      </c>
      <c r="AL18" s="494">
        <v>0</v>
      </c>
      <c r="AM18" s="494">
        <v>0</v>
      </c>
      <c r="AN18" s="494">
        <v>0</v>
      </c>
      <c r="AO18" s="494">
        <v>0</v>
      </c>
      <c r="AP18" s="494">
        <v>0</v>
      </c>
      <c r="AQ18" s="494">
        <v>0</v>
      </c>
      <c r="AR18" s="494">
        <v>0</v>
      </c>
      <c r="AS18" s="494">
        <v>0</v>
      </c>
      <c r="AT18" s="494">
        <v>0</v>
      </c>
      <c r="AU18" s="494">
        <v>0</v>
      </c>
      <c r="AV18" s="494">
        <v>0</v>
      </c>
      <c r="AW18" s="494">
        <v>0</v>
      </c>
      <c r="AX18" s="494">
        <v>0</v>
      </c>
      <c r="AY18" s="494">
        <v>0</v>
      </c>
      <c r="AZ18" s="494">
        <v>0</v>
      </c>
      <c r="BA18" s="494">
        <v>0</v>
      </c>
      <c r="BB18" s="494">
        <v>0</v>
      </c>
      <c r="BC18" s="494">
        <v>0</v>
      </c>
      <c r="BD18" s="494">
        <v>0</v>
      </c>
      <c r="BE18" s="494">
        <v>0</v>
      </c>
      <c r="BF18" s="494">
        <v>0</v>
      </c>
      <c r="BG18" s="494">
        <v>20</v>
      </c>
      <c r="BH18" s="494">
        <v>22</v>
      </c>
      <c r="BI18" s="494">
        <v>24</v>
      </c>
      <c r="BJ18" s="494">
        <v>26</v>
      </c>
      <c r="BK18" s="494">
        <v>28</v>
      </c>
      <c r="BL18" s="494">
        <v>30</v>
      </c>
      <c r="BM18" s="494">
        <v>31</v>
      </c>
      <c r="BN18" s="494">
        <v>30</v>
      </c>
      <c r="BO18" s="494">
        <v>26</v>
      </c>
      <c r="BP18" s="494">
        <v>22</v>
      </c>
      <c r="BQ18" s="494">
        <v>22</v>
      </c>
      <c r="BR18" s="494">
        <v>20</v>
      </c>
      <c r="BS18" s="494">
        <v>19</v>
      </c>
      <c r="BT18" s="494">
        <v>18</v>
      </c>
      <c r="BU18" s="494">
        <v>17</v>
      </c>
      <c r="BV18" s="494">
        <v>12</v>
      </c>
      <c r="BW18" s="494">
        <v>11</v>
      </c>
      <c r="BX18" s="470">
        <v>11</v>
      </c>
      <c r="BY18" s="470">
        <v>11</v>
      </c>
      <c r="BZ18" s="470">
        <v>10</v>
      </c>
      <c r="CA18" s="470">
        <v>11</v>
      </c>
      <c r="CB18" s="470">
        <v>11</v>
      </c>
      <c r="CC18" s="470">
        <v>12</v>
      </c>
      <c r="CD18" s="470">
        <v>13</v>
      </c>
      <c r="CE18" s="470">
        <v>13</v>
      </c>
      <c r="CF18" s="436">
        <v>13</v>
      </c>
    </row>
    <row r="19" spans="1:84" ht="25.5" customHeight="1" x14ac:dyDescent="0.35">
      <c r="B19" s="59" t="s">
        <v>354</v>
      </c>
      <c r="D19" s="494">
        <v>0</v>
      </c>
      <c r="E19" s="494">
        <v>0</v>
      </c>
      <c r="F19" s="494">
        <v>0</v>
      </c>
      <c r="G19" s="494">
        <v>0</v>
      </c>
      <c r="H19" s="494">
        <v>0</v>
      </c>
      <c r="I19" s="494">
        <v>0</v>
      </c>
      <c r="J19" s="494">
        <v>0</v>
      </c>
      <c r="K19" s="494">
        <v>0</v>
      </c>
      <c r="L19" s="494">
        <v>0</v>
      </c>
      <c r="M19" s="494">
        <v>0</v>
      </c>
      <c r="N19" s="494">
        <v>0</v>
      </c>
      <c r="O19" s="494">
        <v>0</v>
      </c>
      <c r="P19" s="494">
        <v>0</v>
      </c>
      <c r="Q19" s="494">
        <v>0</v>
      </c>
      <c r="R19" s="494">
        <v>0</v>
      </c>
      <c r="S19" s="494">
        <v>0</v>
      </c>
      <c r="T19" s="494">
        <v>0</v>
      </c>
      <c r="U19" s="494">
        <v>0</v>
      </c>
      <c r="V19" s="494">
        <v>0</v>
      </c>
      <c r="W19" s="494">
        <v>0</v>
      </c>
      <c r="X19" s="494">
        <v>0</v>
      </c>
      <c r="Y19" s="494">
        <v>0</v>
      </c>
      <c r="Z19" s="494">
        <v>0</v>
      </c>
      <c r="AA19" s="494">
        <v>0</v>
      </c>
      <c r="AB19" s="494">
        <v>0</v>
      </c>
      <c r="AC19" s="494">
        <v>0</v>
      </c>
      <c r="AD19" s="494">
        <v>0</v>
      </c>
      <c r="AE19" s="494">
        <v>0</v>
      </c>
      <c r="AF19" s="494">
        <v>0</v>
      </c>
      <c r="AG19" s="494">
        <v>0</v>
      </c>
      <c r="AH19" s="494">
        <v>0</v>
      </c>
      <c r="AI19" s="494">
        <v>0</v>
      </c>
      <c r="AJ19" s="494">
        <v>0</v>
      </c>
      <c r="AK19" s="494">
        <v>0</v>
      </c>
      <c r="AL19" s="494">
        <v>0</v>
      </c>
      <c r="AM19" s="494">
        <v>0</v>
      </c>
      <c r="AN19" s="494">
        <v>0</v>
      </c>
      <c r="AO19" s="494">
        <v>0</v>
      </c>
      <c r="AP19" s="494">
        <v>0</v>
      </c>
      <c r="AQ19" s="494">
        <v>0</v>
      </c>
      <c r="AR19" s="494">
        <v>0</v>
      </c>
      <c r="AS19" s="494">
        <v>0</v>
      </c>
      <c r="AT19" s="494">
        <v>0</v>
      </c>
      <c r="AU19" s="494">
        <v>0</v>
      </c>
      <c r="AV19" s="494">
        <v>0</v>
      </c>
      <c r="AW19" s="494">
        <v>0</v>
      </c>
      <c r="AX19" s="494">
        <v>0</v>
      </c>
      <c r="AY19" s="494">
        <v>0</v>
      </c>
      <c r="AZ19" s="494">
        <v>0</v>
      </c>
      <c r="BA19" s="494">
        <v>0</v>
      </c>
      <c r="BB19" s="494">
        <v>0</v>
      </c>
      <c r="BC19" s="494">
        <v>0</v>
      </c>
      <c r="BD19" s="494">
        <v>0</v>
      </c>
      <c r="BE19" s="494">
        <v>0</v>
      </c>
      <c r="BF19" s="494">
        <v>0</v>
      </c>
      <c r="BG19" s="494">
        <v>226</v>
      </c>
      <c r="BH19" s="494">
        <v>273</v>
      </c>
      <c r="BI19" s="494">
        <v>308</v>
      </c>
      <c r="BJ19" s="494">
        <v>345</v>
      </c>
      <c r="BK19" s="494">
        <v>381</v>
      </c>
      <c r="BL19" s="494">
        <v>414</v>
      </c>
      <c r="BM19" s="494">
        <v>439</v>
      </c>
      <c r="BN19" s="494">
        <v>451</v>
      </c>
      <c r="BO19" s="494">
        <v>448</v>
      </c>
      <c r="BP19" s="494">
        <v>438</v>
      </c>
      <c r="BQ19" s="494">
        <v>418</v>
      </c>
      <c r="BR19" s="494">
        <v>409</v>
      </c>
      <c r="BS19" s="494">
        <v>411</v>
      </c>
      <c r="BT19" s="494">
        <v>412</v>
      </c>
      <c r="BU19" s="494">
        <v>419</v>
      </c>
      <c r="BV19" s="494">
        <v>404</v>
      </c>
      <c r="BW19" s="494">
        <v>371</v>
      </c>
      <c r="BX19" s="470">
        <v>331</v>
      </c>
      <c r="BY19" s="470">
        <v>340</v>
      </c>
      <c r="BZ19" s="470">
        <v>358</v>
      </c>
      <c r="CA19" s="470">
        <v>360</v>
      </c>
      <c r="CB19" s="470">
        <v>380</v>
      </c>
      <c r="CC19" s="470">
        <v>394</v>
      </c>
      <c r="CD19" s="470">
        <v>398</v>
      </c>
      <c r="CE19" s="470">
        <v>395</v>
      </c>
      <c r="CF19" s="436">
        <v>401</v>
      </c>
    </row>
    <row r="20" spans="1:84" x14ac:dyDescent="0.35">
      <c r="B20" s="203" t="s">
        <v>451</v>
      </c>
      <c r="D20" s="494">
        <v>0</v>
      </c>
      <c r="E20" s="494">
        <v>0</v>
      </c>
      <c r="F20" s="494">
        <v>0</v>
      </c>
      <c r="G20" s="494">
        <v>0</v>
      </c>
      <c r="H20" s="494">
        <v>0</v>
      </c>
      <c r="I20" s="494">
        <v>0</v>
      </c>
      <c r="J20" s="494">
        <v>0</v>
      </c>
      <c r="K20" s="494">
        <v>0</v>
      </c>
      <c r="L20" s="494">
        <v>0</v>
      </c>
      <c r="M20" s="494">
        <v>0</v>
      </c>
      <c r="N20" s="494">
        <v>0</v>
      </c>
      <c r="O20" s="494">
        <v>0</v>
      </c>
      <c r="P20" s="494">
        <v>0</v>
      </c>
      <c r="Q20" s="494">
        <v>0</v>
      </c>
      <c r="R20" s="494">
        <v>0</v>
      </c>
      <c r="S20" s="494">
        <v>0</v>
      </c>
      <c r="T20" s="494">
        <v>0</v>
      </c>
      <c r="U20" s="494">
        <v>0</v>
      </c>
      <c r="V20" s="494">
        <v>0</v>
      </c>
      <c r="W20" s="494">
        <v>0</v>
      </c>
      <c r="X20" s="494">
        <v>0</v>
      </c>
      <c r="Y20" s="494">
        <v>0</v>
      </c>
      <c r="Z20" s="494">
        <v>0</v>
      </c>
      <c r="AA20" s="494">
        <v>0</v>
      </c>
      <c r="AB20" s="494">
        <v>0</v>
      </c>
      <c r="AC20" s="494">
        <v>0</v>
      </c>
      <c r="AD20" s="494">
        <v>0</v>
      </c>
      <c r="AE20" s="494">
        <v>0</v>
      </c>
      <c r="AF20" s="494">
        <v>0</v>
      </c>
      <c r="AG20" s="494">
        <v>0</v>
      </c>
      <c r="AH20" s="494">
        <v>0</v>
      </c>
      <c r="AI20" s="494">
        <v>0</v>
      </c>
      <c r="AJ20" s="494">
        <v>0</v>
      </c>
      <c r="AK20" s="494">
        <v>0</v>
      </c>
      <c r="AL20" s="494">
        <v>0</v>
      </c>
      <c r="AM20" s="494">
        <v>0</v>
      </c>
      <c r="AN20" s="494">
        <v>0</v>
      </c>
      <c r="AO20" s="494">
        <v>0</v>
      </c>
      <c r="AP20" s="494">
        <v>0</v>
      </c>
      <c r="AQ20" s="494">
        <v>0</v>
      </c>
      <c r="AR20" s="494">
        <v>0</v>
      </c>
      <c r="AS20" s="494">
        <v>0</v>
      </c>
      <c r="AT20" s="494">
        <v>0</v>
      </c>
      <c r="AU20" s="494">
        <v>0</v>
      </c>
      <c r="AV20" s="494">
        <v>0</v>
      </c>
      <c r="AW20" s="494">
        <v>0</v>
      </c>
      <c r="AX20" s="494">
        <v>0</v>
      </c>
      <c r="AY20" s="494">
        <v>0</v>
      </c>
      <c r="AZ20" s="494">
        <v>0</v>
      </c>
      <c r="BA20" s="494">
        <v>0</v>
      </c>
      <c r="BB20" s="494">
        <v>0</v>
      </c>
      <c r="BC20" s="494">
        <v>0</v>
      </c>
      <c r="BD20" s="494">
        <v>0</v>
      </c>
      <c r="BE20" s="494">
        <v>0</v>
      </c>
      <c r="BF20" s="494">
        <v>0</v>
      </c>
      <c r="BG20" s="494">
        <v>69</v>
      </c>
      <c r="BH20" s="494">
        <v>60</v>
      </c>
      <c r="BI20" s="494">
        <v>53</v>
      </c>
      <c r="BJ20" s="494">
        <v>52</v>
      </c>
      <c r="BK20" s="494">
        <v>54</v>
      </c>
      <c r="BL20" s="494">
        <v>57</v>
      </c>
      <c r="BM20" s="494">
        <v>59</v>
      </c>
      <c r="BN20" s="494">
        <v>61</v>
      </c>
      <c r="BO20" s="494">
        <v>57</v>
      </c>
      <c r="BP20" s="494">
        <v>55</v>
      </c>
      <c r="BQ20" s="494">
        <v>44</v>
      </c>
      <c r="BR20" s="494">
        <v>52</v>
      </c>
      <c r="BS20" s="494">
        <v>52</v>
      </c>
      <c r="BT20" s="494">
        <v>65</v>
      </c>
      <c r="BU20" s="494">
        <v>75</v>
      </c>
      <c r="BV20" s="494">
        <v>91</v>
      </c>
      <c r="BW20" s="494">
        <v>79</v>
      </c>
      <c r="BX20" s="470">
        <v>61</v>
      </c>
      <c r="BY20" s="470">
        <v>75</v>
      </c>
      <c r="BZ20" s="470">
        <v>89</v>
      </c>
      <c r="CA20" s="470">
        <v>83</v>
      </c>
      <c r="CB20" s="470">
        <v>91</v>
      </c>
      <c r="CC20" s="470">
        <v>99</v>
      </c>
      <c r="CD20" s="470">
        <v>105</v>
      </c>
      <c r="CE20" s="470">
        <v>111</v>
      </c>
      <c r="CF20" s="436">
        <v>116</v>
      </c>
    </row>
    <row r="21" spans="1:84" ht="15" customHeight="1" x14ac:dyDescent="0.35">
      <c r="A21" s="427"/>
      <c r="B21" s="203" t="s">
        <v>450</v>
      </c>
      <c r="C21" s="427"/>
      <c r="D21" s="470">
        <v>0</v>
      </c>
      <c r="E21" s="470">
        <v>0</v>
      </c>
      <c r="F21" s="470">
        <v>0</v>
      </c>
      <c r="G21" s="470">
        <v>0</v>
      </c>
      <c r="H21" s="470">
        <v>0</v>
      </c>
      <c r="I21" s="470">
        <v>0</v>
      </c>
      <c r="J21" s="470">
        <v>0</v>
      </c>
      <c r="K21" s="470">
        <v>0</v>
      </c>
      <c r="L21" s="470">
        <v>0</v>
      </c>
      <c r="M21" s="470">
        <v>0</v>
      </c>
      <c r="N21" s="470">
        <v>0</v>
      </c>
      <c r="O21" s="470">
        <v>0</v>
      </c>
      <c r="P21" s="470">
        <v>0</v>
      </c>
      <c r="Q21" s="470">
        <v>0</v>
      </c>
      <c r="R21" s="470">
        <v>0</v>
      </c>
      <c r="S21" s="470">
        <v>0</v>
      </c>
      <c r="T21" s="470">
        <v>0</v>
      </c>
      <c r="U21" s="470">
        <v>0</v>
      </c>
      <c r="V21" s="470">
        <v>0</v>
      </c>
      <c r="W21" s="470">
        <v>0</v>
      </c>
      <c r="X21" s="470">
        <v>0</v>
      </c>
      <c r="Y21" s="470">
        <v>0</v>
      </c>
      <c r="Z21" s="470">
        <v>0</v>
      </c>
      <c r="AA21" s="470">
        <v>0</v>
      </c>
      <c r="AB21" s="470">
        <v>0</v>
      </c>
      <c r="AC21" s="470">
        <v>0</v>
      </c>
      <c r="AD21" s="470">
        <v>0</v>
      </c>
      <c r="AE21" s="470">
        <v>0</v>
      </c>
      <c r="AF21" s="470">
        <v>0</v>
      </c>
      <c r="AG21" s="470">
        <v>0</v>
      </c>
      <c r="AH21" s="470">
        <v>0</v>
      </c>
      <c r="AI21" s="470">
        <v>0</v>
      </c>
      <c r="AJ21" s="470">
        <v>0</v>
      </c>
      <c r="AK21" s="470">
        <v>0</v>
      </c>
      <c r="AL21" s="470">
        <v>0</v>
      </c>
      <c r="AM21" s="470">
        <v>0</v>
      </c>
      <c r="AN21" s="470">
        <v>0</v>
      </c>
      <c r="AO21" s="470">
        <v>0</v>
      </c>
      <c r="AP21" s="470">
        <v>0</v>
      </c>
      <c r="AQ21" s="470">
        <v>0</v>
      </c>
      <c r="AR21" s="470">
        <v>0</v>
      </c>
      <c r="AS21" s="470">
        <v>0</v>
      </c>
      <c r="AT21" s="470">
        <v>0</v>
      </c>
      <c r="AU21" s="470">
        <v>0</v>
      </c>
      <c r="AV21" s="470">
        <v>0</v>
      </c>
      <c r="AW21" s="470">
        <v>0</v>
      </c>
      <c r="AX21" s="470">
        <v>0</v>
      </c>
      <c r="AY21" s="470">
        <v>0</v>
      </c>
      <c r="AZ21" s="470">
        <v>0</v>
      </c>
      <c r="BA21" s="470">
        <v>0</v>
      </c>
      <c r="BB21" s="470">
        <v>0</v>
      </c>
      <c r="BC21" s="470">
        <v>0</v>
      </c>
      <c r="BD21" s="470">
        <v>0</v>
      </c>
      <c r="BE21" s="470">
        <v>0</v>
      </c>
      <c r="BF21" s="470">
        <v>0</v>
      </c>
      <c r="BG21" s="470">
        <v>158</v>
      </c>
      <c r="BH21" s="470">
        <v>213</v>
      </c>
      <c r="BI21" s="470">
        <v>255</v>
      </c>
      <c r="BJ21" s="470">
        <v>292</v>
      </c>
      <c r="BK21" s="470">
        <v>327</v>
      </c>
      <c r="BL21" s="470">
        <v>357</v>
      </c>
      <c r="BM21" s="470">
        <v>381</v>
      </c>
      <c r="BN21" s="470">
        <v>390</v>
      </c>
      <c r="BO21" s="470">
        <v>391</v>
      </c>
      <c r="BP21" s="470">
        <v>383</v>
      </c>
      <c r="BQ21" s="470">
        <v>374</v>
      </c>
      <c r="BR21" s="470">
        <v>358</v>
      </c>
      <c r="BS21" s="470">
        <v>359</v>
      </c>
      <c r="BT21" s="470">
        <v>347</v>
      </c>
      <c r="BU21" s="470">
        <v>344</v>
      </c>
      <c r="BV21" s="470">
        <v>313</v>
      </c>
      <c r="BW21" s="470">
        <v>293</v>
      </c>
      <c r="BX21" s="470">
        <v>271</v>
      </c>
      <c r="BY21" s="470">
        <v>265</v>
      </c>
      <c r="BZ21" s="470">
        <v>269</v>
      </c>
      <c r="CA21" s="470">
        <v>277</v>
      </c>
      <c r="CB21" s="470">
        <v>288</v>
      </c>
      <c r="CC21" s="470">
        <v>295</v>
      </c>
      <c r="CD21" s="470">
        <v>292</v>
      </c>
      <c r="CE21" s="470">
        <v>284</v>
      </c>
      <c r="CF21" s="436">
        <v>285</v>
      </c>
    </row>
    <row r="22" spans="1:84" ht="25.5" customHeight="1" x14ac:dyDescent="0.35">
      <c r="A22" s="427"/>
      <c r="B22" s="203" t="s">
        <v>582</v>
      </c>
      <c r="C22" s="427"/>
      <c r="D22" s="470"/>
      <c r="E22" s="470"/>
      <c r="F22" s="470"/>
      <c r="G22" s="470"/>
      <c r="H22" s="470"/>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v>0</v>
      </c>
      <c r="BH22" s="470">
        <v>0</v>
      </c>
      <c r="BI22" s="470">
        <v>0</v>
      </c>
      <c r="BJ22" s="470">
        <v>0</v>
      </c>
      <c r="BK22" s="470">
        <v>0</v>
      </c>
      <c r="BL22" s="470">
        <v>0</v>
      </c>
      <c r="BM22" s="470">
        <v>0</v>
      </c>
      <c r="BN22" s="470">
        <v>0</v>
      </c>
      <c r="BO22" s="470">
        <v>0</v>
      </c>
      <c r="BP22" s="470">
        <v>0</v>
      </c>
      <c r="BQ22" s="470">
        <v>0</v>
      </c>
      <c r="BR22" s="470">
        <v>0</v>
      </c>
      <c r="BS22" s="470">
        <v>0</v>
      </c>
      <c r="BT22" s="470">
        <v>0</v>
      </c>
      <c r="BU22" s="470">
        <v>0</v>
      </c>
      <c r="BV22" s="470">
        <v>1</v>
      </c>
      <c r="BW22" s="470">
        <v>1</v>
      </c>
      <c r="BX22" s="470">
        <v>1</v>
      </c>
      <c r="BY22" s="470">
        <v>2</v>
      </c>
      <c r="BZ22" s="470">
        <v>2</v>
      </c>
      <c r="CA22" s="470">
        <v>2</v>
      </c>
      <c r="CB22" s="470">
        <v>2</v>
      </c>
      <c r="CC22" s="470">
        <v>2</v>
      </c>
      <c r="CD22" s="470">
        <v>2</v>
      </c>
      <c r="CE22" s="470">
        <v>2</v>
      </c>
      <c r="CF22" s="436">
        <v>2</v>
      </c>
    </row>
    <row r="23" spans="1:84" ht="15" customHeight="1" thickBot="1" x14ac:dyDescent="0.4">
      <c r="A23" s="498"/>
      <c r="B23" s="520"/>
      <c r="C23" s="498"/>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500"/>
    </row>
  </sheetData>
  <hyperlinks>
    <hyperlink ref="B1" location="Notes!A1" display="Information relating to this table can be found in the 'Notes' tab" xr:uid="{B019D247-3B5E-4AF2-99D4-0CCCC4E1BD80}"/>
    <hyperlink ref="A1" location="Contents!A1" display="Contents page" xr:uid="{02C5DA36-B67D-45B2-AA6D-21CB5CAF19A8}"/>
  </hyperlinks>
  <pageMargins left="0.75" right="0.75" top="1" bottom="1" header="0.5" footer="0.5"/>
  <pageSetup paperSize="9"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7FB99-D55F-45B1-9570-05A0603D50E6}">
  <dimension ref="A1:CF49"/>
  <sheetViews>
    <sheetView zoomScale="70" zoomScaleNormal="70" workbookViewId="0">
      <pane xSplit="2" topLeftCell="BM1" activePane="topRight" state="frozen"/>
      <selection pane="topRight"/>
    </sheetView>
  </sheetViews>
  <sheetFormatPr defaultColWidth="9" defaultRowHeight="15.5" x14ac:dyDescent="0.35"/>
  <cols>
    <col min="1" max="1" width="23" style="427" bestFit="1" customWidth="1"/>
    <col min="2" max="2" width="96.54296875" style="427" bestFit="1" customWidth="1"/>
    <col min="3" max="3" width="25.54296875" style="427" customWidth="1"/>
    <col min="4" max="75" width="12.54296875" style="200" customWidth="1"/>
    <col min="76" max="84" width="12.54296875" style="427" customWidth="1"/>
    <col min="85" max="16384" width="9" style="427"/>
  </cols>
  <sheetData>
    <row r="1" spans="1:84" s="32" customFormat="1" ht="25.5" customHeight="1" thickBot="1" x14ac:dyDescent="0.3">
      <c r="A1" s="29" t="s">
        <v>45</v>
      </c>
      <c r="B1" s="113" t="s">
        <v>200</v>
      </c>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row>
    <row r="2" spans="1:84" ht="15.75" customHeight="1" x14ac:dyDescent="0.35">
      <c r="A2" s="33" t="s">
        <v>584</v>
      </c>
      <c r="B2" s="34" t="s">
        <v>585</v>
      </c>
      <c r="C2" s="42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29"/>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4" customHeight="1" x14ac:dyDescent="0.35">
      <c r="A4" s="496"/>
      <c r="B4" s="65" t="s">
        <v>214</v>
      </c>
      <c r="C4" s="106"/>
      <c r="D4" s="494"/>
      <c r="E4" s="494"/>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c r="AY4" s="494"/>
      <c r="AZ4" s="494"/>
      <c r="BA4" s="494"/>
      <c r="BB4" s="494"/>
      <c r="BC4" s="494"/>
      <c r="BD4" s="494"/>
      <c r="BE4" s="494"/>
      <c r="BF4" s="494"/>
      <c r="BG4" s="494"/>
      <c r="BH4" s="494"/>
      <c r="BI4" s="494"/>
      <c r="BJ4" s="494"/>
      <c r="BK4" s="494"/>
      <c r="BL4" s="494"/>
      <c r="BM4" s="494"/>
      <c r="BN4" s="494"/>
      <c r="BO4" s="494"/>
      <c r="BP4" s="494"/>
      <c r="BQ4" s="494"/>
      <c r="BR4" s="494"/>
      <c r="BS4" s="494"/>
      <c r="BT4" s="494"/>
      <c r="BU4" s="494"/>
      <c r="BV4" s="494"/>
      <c r="BW4" s="494"/>
      <c r="BX4" s="494"/>
      <c r="BY4" s="494"/>
      <c r="BZ4" s="521">
        <f t="shared" ref="BZ4:CF4" si="0">SUM(BZ5:BZ13)</f>
        <v>7982.7257020666666</v>
      </c>
      <c r="CA4" s="521">
        <f t="shared" si="0"/>
        <v>9978.0933673066666</v>
      </c>
      <c r="CB4" s="521">
        <f t="shared" si="0"/>
        <v>2.1560414281005662</v>
      </c>
      <c r="CC4" s="521">
        <f t="shared" si="0"/>
        <v>0</v>
      </c>
      <c r="CD4" s="521">
        <f t="shared" si="0"/>
        <v>0</v>
      </c>
      <c r="CE4" s="521">
        <f t="shared" si="0"/>
        <v>0</v>
      </c>
      <c r="CF4" s="522">
        <f t="shared" si="0"/>
        <v>0</v>
      </c>
    </row>
    <row r="5" spans="1:84" x14ac:dyDescent="0.35">
      <c r="A5" s="424"/>
      <c r="B5" s="203" t="s">
        <v>640</v>
      </c>
      <c r="C5" s="203"/>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94"/>
      <c r="BD5" s="494"/>
      <c r="BE5" s="494"/>
      <c r="BF5" s="494"/>
      <c r="BG5" s="494"/>
      <c r="BH5" s="494"/>
      <c r="BI5" s="494"/>
      <c r="BJ5" s="494"/>
      <c r="BK5" s="494"/>
      <c r="BL5" s="494"/>
      <c r="BM5" s="494"/>
      <c r="BN5" s="494"/>
      <c r="BO5" s="494"/>
      <c r="BP5" s="494"/>
      <c r="BQ5" s="494"/>
      <c r="BR5" s="494"/>
      <c r="BS5" s="494"/>
      <c r="BT5" s="494"/>
      <c r="BU5" s="494"/>
      <c r="BV5" s="494"/>
      <c r="BW5" s="494"/>
      <c r="BX5" s="494"/>
      <c r="BY5" s="494"/>
      <c r="BZ5" s="523">
        <v>2761.7812549999999</v>
      </c>
      <c r="CA5" s="523">
        <v>4196.7968586666666</v>
      </c>
      <c r="CB5" s="523">
        <v>0</v>
      </c>
      <c r="CC5" s="523">
        <v>0</v>
      </c>
      <c r="CD5" s="523">
        <v>0</v>
      </c>
      <c r="CE5" s="523">
        <v>0</v>
      </c>
      <c r="CF5" s="522">
        <v>0</v>
      </c>
    </row>
    <row r="6" spans="1:84" x14ac:dyDescent="0.35">
      <c r="A6" s="424"/>
      <c r="B6" s="203" t="s">
        <v>641</v>
      </c>
      <c r="C6" s="203"/>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c r="AP6" s="494"/>
      <c r="AQ6" s="494"/>
      <c r="AR6" s="494"/>
      <c r="AS6" s="494"/>
      <c r="AT6" s="494"/>
      <c r="AU6" s="494"/>
      <c r="AV6" s="494"/>
      <c r="AW6" s="494"/>
      <c r="AX6" s="494"/>
      <c r="AY6" s="494"/>
      <c r="AZ6" s="494"/>
      <c r="BA6" s="494"/>
      <c r="BB6" s="494"/>
      <c r="BC6" s="494"/>
      <c r="BD6" s="494"/>
      <c r="BE6" s="494"/>
      <c r="BF6" s="494"/>
      <c r="BG6" s="494"/>
      <c r="BH6" s="494"/>
      <c r="BI6" s="494"/>
      <c r="BJ6" s="494"/>
      <c r="BK6" s="494"/>
      <c r="BL6" s="494"/>
      <c r="BM6" s="494"/>
      <c r="BN6" s="494"/>
      <c r="BO6" s="494"/>
      <c r="BP6" s="494"/>
      <c r="BQ6" s="494"/>
      <c r="BR6" s="494"/>
      <c r="BS6" s="494"/>
      <c r="BT6" s="494"/>
      <c r="BU6" s="494"/>
      <c r="BV6" s="494"/>
      <c r="BW6" s="494"/>
      <c r="BX6" s="494"/>
      <c r="BY6" s="494"/>
      <c r="BZ6" s="523">
        <v>30.245169999999998</v>
      </c>
      <c r="CA6" s="523">
        <v>24.962716</v>
      </c>
      <c r="CB6" s="523">
        <v>0</v>
      </c>
      <c r="CC6" s="523">
        <v>0</v>
      </c>
      <c r="CD6" s="523">
        <v>0</v>
      </c>
      <c r="CE6" s="523">
        <v>0</v>
      </c>
      <c r="CF6" s="522">
        <v>0</v>
      </c>
    </row>
    <row r="7" spans="1:84" x14ac:dyDescent="0.35">
      <c r="A7" s="424"/>
      <c r="B7" s="203" t="s">
        <v>642</v>
      </c>
      <c r="C7" s="203"/>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c r="BN7" s="493"/>
      <c r="BO7" s="493"/>
      <c r="BP7" s="493"/>
      <c r="BQ7" s="493"/>
      <c r="BR7" s="493"/>
      <c r="BS7" s="493"/>
      <c r="BT7" s="493"/>
      <c r="BU7" s="493"/>
      <c r="BV7" s="493"/>
      <c r="BW7" s="493"/>
      <c r="BX7" s="493"/>
      <c r="BY7" s="493"/>
      <c r="BZ7" s="523">
        <v>763.77499599999999</v>
      </c>
      <c r="CA7" s="523">
        <v>942.83950324</v>
      </c>
      <c r="CB7" s="523">
        <v>0</v>
      </c>
      <c r="CC7" s="523">
        <v>0</v>
      </c>
      <c r="CD7" s="523">
        <v>0</v>
      </c>
      <c r="CE7" s="523">
        <v>0</v>
      </c>
      <c r="CF7" s="522">
        <v>0</v>
      </c>
    </row>
    <row r="8" spans="1:84" x14ac:dyDescent="0.35">
      <c r="A8" s="424"/>
      <c r="B8" s="203" t="s">
        <v>643</v>
      </c>
      <c r="C8" s="203"/>
      <c r="D8" s="494"/>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4"/>
      <c r="AN8" s="494"/>
      <c r="AO8" s="494"/>
      <c r="AP8" s="494"/>
      <c r="AQ8" s="494"/>
      <c r="AR8" s="494"/>
      <c r="AS8" s="494"/>
      <c r="AT8" s="494"/>
      <c r="AU8" s="494"/>
      <c r="AV8" s="494"/>
      <c r="AW8" s="494"/>
      <c r="AX8" s="494"/>
      <c r="AY8" s="494"/>
      <c r="AZ8" s="494"/>
      <c r="BA8" s="494"/>
      <c r="BB8" s="494"/>
      <c r="BC8" s="494"/>
      <c r="BD8" s="494"/>
      <c r="BE8" s="494"/>
      <c r="BF8" s="494"/>
      <c r="BG8" s="494"/>
      <c r="BH8" s="494"/>
      <c r="BI8" s="494"/>
      <c r="BJ8" s="494"/>
      <c r="BK8" s="494"/>
      <c r="BL8" s="494"/>
      <c r="BM8" s="494"/>
      <c r="BN8" s="494"/>
      <c r="BO8" s="494"/>
      <c r="BP8" s="494"/>
      <c r="BQ8" s="494"/>
      <c r="BR8" s="494"/>
      <c r="BS8" s="494"/>
      <c r="BT8" s="494"/>
      <c r="BU8" s="494"/>
      <c r="BV8" s="494"/>
      <c r="BW8" s="494"/>
      <c r="BX8" s="494"/>
      <c r="BY8" s="494"/>
      <c r="BZ8" s="523">
        <v>114.89113400000001</v>
      </c>
      <c r="CA8" s="523">
        <v>116.75245866666667</v>
      </c>
      <c r="CB8" s="523">
        <v>0</v>
      </c>
      <c r="CC8" s="523">
        <v>0</v>
      </c>
      <c r="CD8" s="523">
        <v>0</v>
      </c>
      <c r="CE8" s="523">
        <v>0</v>
      </c>
      <c r="CF8" s="522">
        <v>0</v>
      </c>
    </row>
    <row r="9" spans="1:84" x14ac:dyDescent="0.35">
      <c r="A9" s="424"/>
      <c r="B9" s="203" t="s">
        <v>644</v>
      </c>
      <c r="C9" s="203"/>
      <c r="D9" s="494"/>
      <c r="E9" s="494"/>
      <c r="F9" s="494"/>
      <c r="G9" s="494"/>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c r="AG9" s="494"/>
      <c r="AH9" s="494"/>
      <c r="AI9" s="494"/>
      <c r="AJ9" s="494"/>
      <c r="AK9" s="494"/>
      <c r="AL9" s="494"/>
      <c r="AM9" s="494"/>
      <c r="AN9" s="494"/>
      <c r="AO9" s="494"/>
      <c r="AP9" s="494"/>
      <c r="AQ9" s="494"/>
      <c r="AR9" s="494"/>
      <c r="AS9" s="494"/>
      <c r="AT9" s="494"/>
      <c r="AU9" s="494"/>
      <c r="AV9" s="494"/>
      <c r="AW9" s="494"/>
      <c r="AX9" s="494"/>
      <c r="AY9" s="494"/>
      <c r="AZ9" s="494"/>
      <c r="BA9" s="494"/>
      <c r="BB9" s="494"/>
      <c r="BC9" s="494"/>
      <c r="BD9" s="494"/>
      <c r="BE9" s="494"/>
      <c r="BF9" s="494"/>
      <c r="BG9" s="494"/>
      <c r="BH9" s="494"/>
      <c r="BI9" s="494"/>
      <c r="BJ9" s="494"/>
      <c r="BK9" s="494"/>
      <c r="BL9" s="494"/>
      <c r="BM9" s="494"/>
      <c r="BN9" s="494"/>
      <c r="BO9" s="494"/>
      <c r="BP9" s="494"/>
      <c r="BQ9" s="494"/>
      <c r="BR9" s="494"/>
      <c r="BS9" s="494"/>
      <c r="BT9" s="494"/>
      <c r="BU9" s="494"/>
      <c r="BV9" s="494"/>
      <c r="BW9" s="494"/>
      <c r="BX9" s="494"/>
      <c r="BY9" s="494"/>
      <c r="BZ9" s="523">
        <v>906.45928933333323</v>
      </c>
      <c r="CA9" s="523">
        <v>1227.8763289733333</v>
      </c>
      <c r="CB9" s="523">
        <v>0</v>
      </c>
      <c r="CC9" s="523">
        <v>0</v>
      </c>
      <c r="CD9" s="523">
        <v>0</v>
      </c>
      <c r="CE9" s="523">
        <v>0</v>
      </c>
      <c r="CF9" s="522">
        <v>0</v>
      </c>
    </row>
    <row r="10" spans="1:84" x14ac:dyDescent="0.35">
      <c r="A10" s="495"/>
      <c r="B10" s="203" t="s">
        <v>645</v>
      </c>
      <c r="C10" s="238"/>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523">
        <v>2531.1</v>
      </c>
      <c r="CA10" s="523">
        <v>2513</v>
      </c>
      <c r="CB10" s="523">
        <v>0</v>
      </c>
      <c r="CC10" s="523">
        <v>0</v>
      </c>
      <c r="CD10" s="523">
        <v>0</v>
      </c>
      <c r="CE10" s="523">
        <v>0</v>
      </c>
      <c r="CF10" s="522">
        <v>0</v>
      </c>
    </row>
    <row r="11" spans="1:84" x14ac:dyDescent="0.35">
      <c r="A11" s="424"/>
      <c r="B11" s="203" t="s">
        <v>646</v>
      </c>
      <c r="C11" s="203"/>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c r="AL11" s="494"/>
      <c r="AM11" s="494"/>
      <c r="AN11" s="494"/>
      <c r="AO11" s="494"/>
      <c r="AP11" s="494"/>
      <c r="AQ11" s="494"/>
      <c r="AR11" s="494"/>
      <c r="AS11" s="494"/>
      <c r="AT11" s="494"/>
      <c r="AU11" s="494"/>
      <c r="AV11" s="494"/>
      <c r="AW11" s="494"/>
      <c r="AX11" s="494"/>
      <c r="AY11" s="494"/>
      <c r="AZ11" s="494"/>
      <c r="BA11" s="494"/>
      <c r="BB11" s="494"/>
      <c r="BC11" s="494"/>
      <c r="BD11" s="494"/>
      <c r="BE11" s="494"/>
      <c r="BF11" s="494"/>
      <c r="BG11" s="494"/>
      <c r="BH11" s="494"/>
      <c r="BI11" s="494"/>
      <c r="BJ11" s="494"/>
      <c r="BK11" s="494"/>
      <c r="BL11" s="494"/>
      <c r="BM11" s="494"/>
      <c r="BN11" s="494"/>
      <c r="BO11" s="494"/>
      <c r="BP11" s="494"/>
      <c r="BQ11" s="494"/>
      <c r="BR11" s="494"/>
      <c r="BS11" s="494"/>
      <c r="BT11" s="494"/>
      <c r="BU11" s="494"/>
      <c r="BV11" s="494"/>
      <c r="BW11" s="494"/>
      <c r="BX11" s="494"/>
      <c r="BY11" s="494"/>
      <c r="BZ11" s="523">
        <v>213.04422526666664</v>
      </c>
      <c r="CA11" s="523">
        <v>231.66939866666667</v>
      </c>
      <c r="CB11" s="523">
        <v>0</v>
      </c>
      <c r="CC11" s="523">
        <v>0</v>
      </c>
      <c r="CD11" s="523">
        <v>0</v>
      </c>
      <c r="CE11" s="523">
        <v>0</v>
      </c>
      <c r="CF11" s="522">
        <v>0</v>
      </c>
    </row>
    <row r="12" spans="1:84" x14ac:dyDescent="0.35">
      <c r="A12" s="424"/>
      <c r="B12" s="203" t="s">
        <v>647</v>
      </c>
      <c r="C12" s="59"/>
      <c r="D12" s="493"/>
      <c r="E12" s="493"/>
      <c r="F12" s="493"/>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523">
        <v>201.84098246666667</v>
      </c>
      <c r="CA12" s="523">
        <v>209.29045645333335</v>
      </c>
      <c r="CB12" s="523">
        <v>0</v>
      </c>
      <c r="CC12" s="523">
        <v>0</v>
      </c>
      <c r="CD12" s="523">
        <v>0</v>
      </c>
      <c r="CE12" s="523">
        <v>0</v>
      </c>
      <c r="CF12" s="522">
        <v>0</v>
      </c>
    </row>
    <row r="13" spans="1:84" ht="16" thickBot="1" x14ac:dyDescent="0.4">
      <c r="A13" s="424"/>
      <c r="B13" s="203" t="s">
        <v>648</v>
      </c>
      <c r="C13" s="203"/>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523">
        <v>459.58864999999997</v>
      </c>
      <c r="CA13" s="523">
        <v>514.90564663999999</v>
      </c>
      <c r="CB13" s="523">
        <v>2.1560414281005662</v>
      </c>
      <c r="CC13" s="523">
        <v>0</v>
      </c>
      <c r="CD13" s="523">
        <v>0</v>
      </c>
      <c r="CE13" s="523">
        <v>0</v>
      </c>
      <c r="CF13" s="522">
        <v>0</v>
      </c>
    </row>
    <row r="14" spans="1:84" x14ac:dyDescent="0.35">
      <c r="A14" s="503"/>
      <c r="B14" s="34" t="s">
        <v>585</v>
      </c>
      <c r="C14" s="426"/>
      <c r="D14" s="37" t="s">
        <v>586</v>
      </c>
      <c r="E14" s="37" t="s">
        <v>587</v>
      </c>
      <c r="F14" s="37" t="s">
        <v>588</v>
      </c>
      <c r="G14" s="37" t="s">
        <v>589</v>
      </c>
      <c r="H14" s="37" t="s">
        <v>590</v>
      </c>
      <c r="I14" s="37" t="s">
        <v>591</v>
      </c>
      <c r="J14" s="37" t="s">
        <v>592</v>
      </c>
      <c r="K14" s="37" t="s">
        <v>593</v>
      </c>
      <c r="L14" s="37" t="s">
        <v>594</v>
      </c>
      <c r="M14" s="37" t="s">
        <v>595</v>
      </c>
      <c r="N14" s="37" t="s">
        <v>596</v>
      </c>
      <c r="O14" s="37" t="s">
        <v>597</v>
      </c>
      <c r="P14" s="37" t="s">
        <v>598</v>
      </c>
      <c r="Q14" s="37" t="s">
        <v>599</v>
      </c>
      <c r="R14" s="37" t="s">
        <v>600</v>
      </c>
      <c r="S14" s="37" t="s">
        <v>601</v>
      </c>
      <c r="T14" s="37" t="s">
        <v>602</v>
      </c>
      <c r="U14" s="37" t="s">
        <v>603</v>
      </c>
      <c r="V14" s="37" t="s">
        <v>604</v>
      </c>
      <c r="W14" s="37" t="s">
        <v>605</v>
      </c>
      <c r="X14" s="37" t="s">
        <v>606</v>
      </c>
      <c r="Y14" s="37" t="s">
        <v>607</v>
      </c>
      <c r="Z14" s="37" t="s">
        <v>608</v>
      </c>
      <c r="AA14" s="37" t="s">
        <v>609</v>
      </c>
      <c r="AB14" s="37" t="s">
        <v>610</v>
      </c>
      <c r="AC14" s="37" t="s">
        <v>611</v>
      </c>
      <c r="AD14" s="37" t="s">
        <v>612</v>
      </c>
      <c r="AE14" s="37" t="s">
        <v>613</v>
      </c>
      <c r="AF14" s="37" t="s">
        <v>614</v>
      </c>
      <c r="AG14" s="37" t="s">
        <v>615</v>
      </c>
      <c r="AH14" s="37" t="s">
        <v>616</v>
      </c>
      <c r="AI14" s="37" t="s">
        <v>617</v>
      </c>
      <c r="AJ14" s="37" t="s">
        <v>618</v>
      </c>
      <c r="AK14" s="37" t="s">
        <v>619</v>
      </c>
      <c r="AL14" s="37" t="s">
        <v>620</v>
      </c>
      <c r="AM14" s="37" t="s">
        <v>621</v>
      </c>
      <c r="AN14" s="37" t="s">
        <v>622</v>
      </c>
      <c r="AO14" s="37" t="s">
        <v>623</v>
      </c>
      <c r="AP14" s="37" t="s">
        <v>624</v>
      </c>
      <c r="AQ14" s="37" t="s">
        <v>625</v>
      </c>
      <c r="AR14" s="37" t="s">
        <v>626</v>
      </c>
      <c r="AS14" s="37" t="s">
        <v>627</v>
      </c>
      <c r="AT14" s="37" t="s">
        <v>628</v>
      </c>
      <c r="AU14" s="37" t="s">
        <v>629</v>
      </c>
      <c r="AV14" s="37" t="s">
        <v>630</v>
      </c>
      <c r="AW14" s="37" t="s">
        <v>631</v>
      </c>
      <c r="AX14" s="37" t="s">
        <v>632</v>
      </c>
      <c r="AY14" s="37" t="s">
        <v>633</v>
      </c>
      <c r="AZ14" s="37" t="s">
        <v>634</v>
      </c>
      <c r="BA14" s="37" t="s">
        <v>635</v>
      </c>
      <c r="BB14" s="37" t="s">
        <v>636</v>
      </c>
      <c r="BC14" s="37" t="s">
        <v>637</v>
      </c>
      <c r="BD14" s="37" t="s">
        <v>638</v>
      </c>
      <c r="BE14" s="37" t="s">
        <v>639</v>
      </c>
      <c r="BF14" s="37" t="s">
        <v>515</v>
      </c>
      <c r="BG14" s="37" t="s">
        <v>516</v>
      </c>
      <c r="BH14" s="37" t="s">
        <v>517</v>
      </c>
      <c r="BI14" s="37" t="s">
        <v>518</v>
      </c>
      <c r="BJ14" s="37" t="s">
        <v>519</v>
      </c>
      <c r="BK14" s="37" t="s">
        <v>520</v>
      </c>
      <c r="BL14" s="37" t="s">
        <v>521</v>
      </c>
      <c r="BM14" s="37" t="s">
        <v>522</v>
      </c>
      <c r="BN14" s="37" t="s">
        <v>523</v>
      </c>
      <c r="BO14" s="37" t="s">
        <v>524</v>
      </c>
      <c r="BP14" s="37" t="s">
        <v>525</v>
      </c>
      <c r="BQ14" s="37" t="s">
        <v>526</v>
      </c>
      <c r="BR14" s="37" t="s">
        <v>527</v>
      </c>
      <c r="BS14" s="37" t="s">
        <v>528</v>
      </c>
      <c r="BT14" s="37" t="s">
        <v>529</v>
      </c>
      <c r="BU14" s="37" t="s">
        <v>530</v>
      </c>
      <c r="BV14" s="37" t="s">
        <v>531</v>
      </c>
      <c r="BW14" s="37" t="s">
        <v>532</v>
      </c>
      <c r="BX14" s="37" t="s">
        <v>533</v>
      </c>
      <c r="BY14" s="37" t="s">
        <v>534</v>
      </c>
      <c r="BZ14" s="37" t="s">
        <v>535</v>
      </c>
      <c r="CA14" s="37" t="s">
        <v>536</v>
      </c>
      <c r="CB14" s="37" t="s">
        <v>537</v>
      </c>
      <c r="CC14" s="37" t="s">
        <v>538</v>
      </c>
      <c r="CD14" s="37" t="s">
        <v>539</v>
      </c>
      <c r="CE14" s="37" t="s">
        <v>540</v>
      </c>
      <c r="CF14" s="38" t="s">
        <v>541</v>
      </c>
    </row>
    <row r="15" spans="1:84" ht="25.5" customHeight="1" x14ac:dyDescent="0.35">
      <c r="A15" s="503"/>
      <c r="B15" s="452" t="s">
        <v>344</v>
      </c>
      <c r="C15" s="429"/>
      <c r="D15" s="281" t="s">
        <v>542</v>
      </c>
      <c r="E15" s="281" t="s">
        <v>542</v>
      </c>
      <c r="F15" s="281" t="s">
        <v>542</v>
      </c>
      <c r="G15" s="281" t="s">
        <v>542</v>
      </c>
      <c r="H15" s="281" t="s">
        <v>542</v>
      </c>
      <c r="I15" s="281" t="s">
        <v>542</v>
      </c>
      <c r="J15" s="281" t="s">
        <v>542</v>
      </c>
      <c r="K15" s="281" t="s">
        <v>542</v>
      </c>
      <c r="L15" s="281" t="s">
        <v>542</v>
      </c>
      <c r="M15" s="281" t="s">
        <v>542</v>
      </c>
      <c r="N15" s="281" t="s">
        <v>542</v>
      </c>
      <c r="O15" s="281" t="s">
        <v>542</v>
      </c>
      <c r="P15" s="281" t="s">
        <v>542</v>
      </c>
      <c r="Q15" s="281" t="s">
        <v>542</v>
      </c>
      <c r="R15" s="281" t="s">
        <v>542</v>
      </c>
      <c r="S15" s="281" t="s">
        <v>542</v>
      </c>
      <c r="T15" s="281" t="s">
        <v>542</v>
      </c>
      <c r="U15" s="281" t="s">
        <v>542</v>
      </c>
      <c r="V15" s="281" t="s">
        <v>542</v>
      </c>
      <c r="W15" s="281" t="s">
        <v>542</v>
      </c>
      <c r="X15" s="281" t="s">
        <v>542</v>
      </c>
      <c r="Y15" s="281" t="s">
        <v>542</v>
      </c>
      <c r="Z15" s="281" t="s">
        <v>542</v>
      </c>
      <c r="AA15" s="281" t="s">
        <v>542</v>
      </c>
      <c r="AB15" s="281" t="s">
        <v>542</v>
      </c>
      <c r="AC15" s="281" t="s">
        <v>542</v>
      </c>
      <c r="AD15" s="281" t="s">
        <v>542</v>
      </c>
      <c r="AE15" s="281" t="s">
        <v>542</v>
      </c>
      <c r="AF15" s="281" t="s">
        <v>542</v>
      </c>
      <c r="AG15" s="281" t="s">
        <v>542</v>
      </c>
      <c r="AH15" s="281" t="s">
        <v>542</v>
      </c>
      <c r="AI15" s="281" t="s">
        <v>542</v>
      </c>
      <c r="AJ15" s="281" t="s">
        <v>542</v>
      </c>
      <c r="AK15" s="281" t="s">
        <v>542</v>
      </c>
      <c r="AL15" s="281" t="s">
        <v>542</v>
      </c>
      <c r="AM15" s="281" t="s">
        <v>542</v>
      </c>
      <c r="AN15" s="281" t="s">
        <v>542</v>
      </c>
      <c r="AO15" s="281" t="s">
        <v>542</v>
      </c>
      <c r="AP15" s="281" t="s">
        <v>542</v>
      </c>
      <c r="AQ15" s="281" t="s">
        <v>542</v>
      </c>
      <c r="AR15" s="281" t="s">
        <v>542</v>
      </c>
      <c r="AS15" s="281" t="s">
        <v>542</v>
      </c>
      <c r="AT15" s="281" t="s">
        <v>542</v>
      </c>
      <c r="AU15" s="281" t="s">
        <v>542</v>
      </c>
      <c r="AV15" s="281" t="s">
        <v>542</v>
      </c>
      <c r="AW15" s="281" t="s">
        <v>542</v>
      </c>
      <c r="AX15" s="281" t="s">
        <v>542</v>
      </c>
      <c r="AY15" s="281" t="s">
        <v>542</v>
      </c>
      <c r="AZ15" s="281" t="s">
        <v>542</v>
      </c>
      <c r="BA15" s="281" t="s">
        <v>542</v>
      </c>
      <c r="BB15" s="281" t="s">
        <v>542</v>
      </c>
      <c r="BC15" s="281" t="s">
        <v>542</v>
      </c>
      <c r="BD15" s="281" t="s">
        <v>542</v>
      </c>
      <c r="BE15" s="281" t="s">
        <v>542</v>
      </c>
      <c r="BF15" s="281" t="s">
        <v>542</v>
      </c>
      <c r="BG15" s="281" t="s">
        <v>542</v>
      </c>
      <c r="BH15" s="281" t="s">
        <v>542</v>
      </c>
      <c r="BI15" s="281" t="s">
        <v>542</v>
      </c>
      <c r="BJ15" s="281" t="s">
        <v>542</v>
      </c>
      <c r="BK15" s="281" t="s">
        <v>542</v>
      </c>
      <c r="BL15" s="281" t="s">
        <v>542</v>
      </c>
      <c r="BM15" s="281" t="s">
        <v>542</v>
      </c>
      <c r="BN15" s="281" t="s">
        <v>542</v>
      </c>
      <c r="BO15" s="281" t="s">
        <v>542</v>
      </c>
      <c r="BP15" s="281" t="s">
        <v>542</v>
      </c>
      <c r="BQ15" s="281" t="s">
        <v>542</v>
      </c>
      <c r="BR15" s="281" t="s">
        <v>542</v>
      </c>
      <c r="BS15" s="281" t="s">
        <v>542</v>
      </c>
      <c r="BT15" s="281" t="s">
        <v>542</v>
      </c>
      <c r="BU15" s="281" t="s">
        <v>542</v>
      </c>
      <c r="BV15" s="281" t="s">
        <v>542</v>
      </c>
      <c r="BW15" s="281" t="s">
        <v>542</v>
      </c>
      <c r="BX15" s="281" t="s">
        <v>542</v>
      </c>
      <c r="BY15" s="281" t="s">
        <v>542</v>
      </c>
      <c r="BZ15" s="281" t="s">
        <v>542</v>
      </c>
      <c r="CA15" s="281" t="s">
        <v>543</v>
      </c>
      <c r="CB15" s="281" t="s">
        <v>543</v>
      </c>
      <c r="CC15" s="281" t="s">
        <v>543</v>
      </c>
      <c r="CD15" s="281" t="s">
        <v>543</v>
      </c>
      <c r="CE15" s="281" t="s">
        <v>543</v>
      </c>
      <c r="CF15" s="282" t="s">
        <v>543</v>
      </c>
    </row>
    <row r="16" spans="1:84" s="251" customFormat="1" ht="26.25" customHeight="1" x14ac:dyDescent="0.35">
      <c r="A16" s="496"/>
      <c r="B16" s="65" t="s">
        <v>214</v>
      </c>
      <c r="C16" s="106"/>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c r="AX16" s="493"/>
      <c r="AY16" s="493"/>
      <c r="AZ16" s="493"/>
      <c r="BA16" s="493"/>
      <c r="BB16" s="493"/>
      <c r="BC16" s="493"/>
      <c r="BD16" s="493"/>
      <c r="BE16" s="493"/>
      <c r="BF16" s="493"/>
      <c r="BG16" s="493"/>
      <c r="BH16" s="493"/>
      <c r="BI16" s="493"/>
      <c r="BJ16" s="493"/>
      <c r="BK16" s="493"/>
      <c r="BL16" s="493"/>
      <c r="BM16" s="493"/>
      <c r="BN16" s="493"/>
      <c r="BO16" s="493"/>
      <c r="BP16" s="493"/>
      <c r="BQ16" s="493"/>
      <c r="BR16" s="493"/>
      <c r="BS16" s="493"/>
      <c r="BT16" s="493"/>
      <c r="BU16" s="493"/>
      <c r="BV16" s="493"/>
      <c r="BW16" s="493"/>
      <c r="BX16" s="468"/>
      <c r="BY16" s="468"/>
      <c r="BZ16" s="468">
        <f>SUM(BZ17:BZ25)</f>
        <v>8573.5146745732982</v>
      </c>
      <c r="CA16" s="468">
        <f t="shared" ref="CA16:CF16" si="1">SUM(CA17:CA25)</f>
        <v>10058.301771064276</v>
      </c>
      <c r="CB16" s="468">
        <f t="shared" si="1"/>
        <v>2.1560414281005662</v>
      </c>
      <c r="CC16" s="468">
        <f t="shared" si="1"/>
        <v>0</v>
      </c>
      <c r="CD16" s="468">
        <f t="shared" si="1"/>
        <v>0</v>
      </c>
      <c r="CE16" s="468">
        <f t="shared" si="1"/>
        <v>0</v>
      </c>
      <c r="CF16" s="522">
        <f t="shared" si="1"/>
        <v>0</v>
      </c>
    </row>
    <row r="17" spans="1:84" s="251" customFormat="1" x14ac:dyDescent="0.35">
      <c r="A17" s="496"/>
      <c r="B17" s="203" t="s">
        <v>640</v>
      </c>
      <c r="C17" s="106"/>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70">
        <v>2966.1763414436073</v>
      </c>
      <c r="CA17" s="470">
        <v>4230.532600008949</v>
      </c>
      <c r="CB17" s="470">
        <v>0</v>
      </c>
      <c r="CC17" s="470">
        <v>0</v>
      </c>
      <c r="CD17" s="470">
        <v>0</v>
      </c>
      <c r="CE17" s="470">
        <v>0</v>
      </c>
      <c r="CF17" s="522">
        <v>0</v>
      </c>
    </row>
    <row r="18" spans="1:84" x14ac:dyDescent="0.35">
      <c r="A18" s="424"/>
      <c r="B18" s="203" t="s">
        <v>641</v>
      </c>
      <c r="C18" s="203"/>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4"/>
      <c r="BM18" s="494"/>
      <c r="BN18" s="494"/>
      <c r="BO18" s="494"/>
      <c r="BP18" s="494"/>
      <c r="BQ18" s="494"/>
      <c r="BR18" s="494"/>
      <c r="BS18" s="494"/>
      <c r="BT18" s="494"/>
      <c r="BU18" s="494"/>
      <c r="BV18" s="494"/>
      <c r="BW18" s="494"/>
      <c r="BX18" s="470"/>
      <c r="BY18" s="470"/>
      <c r="BZ18" s="470">
        <v>32.483567456518188</v>
      </c>
      <c r="CA18" s="470">
        <v>25.163377542251631</v>
      </c>
      <c r="CB18" s="470">
        <v>0</v>
      </c>
      <c r="CC18" s="470">
        <v>0</v>
      </c>
      <c r="CD18" s="470">
        <v>0</v>
      </c>
      <c r="CE18" s="470">
        <v>0</v>
      </c>
      <c r="CF18" s="522">
        <v>0</v>
      </c>
    </row>
    <row r="19" spans="1:84" x14ac:dyDescent="0.35">
      <c r="A19" s="424"/>
      <c r="B19" s="203" t="s">
        <v>642</v>
      </c>
      <c r="C19" s="203"/>
      <c r="D19" s="494"/>
      <c r="E19" s="494"/>
      <c r="F19" s="494"/>
      <c r="G19" s="494"/>
      <c r="H19" s="494"/>
      <c r="I19" s="494"/>
      <c r="J19" s="494"/>
      <c r="K19" s="494"/>
      <c r="L19" s="494"/>
      <c r="M19" s="494"/>
      <c r="N19" s="494"/>
      <c r="O19" s="494"/>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70"/>
      <c r="BY19" s="470"/>
      <c r="BZ19" s="470">
        <v>820.30078204777521</v>
      </c>
      <c r="CA19" s="470">
        <v>950.41847136253523</v>
      </c>
      <c r="CB19" s="470">
        <v>0</v>
      </c>
      <c r="CC19" s="470">
        <v>0</v>
      </c>
      <c r="CD19" s="470">
        <v>0</v>
      </c>
      <c r="CE19" s="470">
        <v>0</v>
      </c>
      <c r="CF19" s="522">
        <v>0</v>
      </c>
    </row>
    <row r="20" spans="1:84" x14ac:dyDescent="0.35">
      <c r="A20" s="424"/>
      <c r="B20" s="203" t="s">
        <v>643</v>
      </c>
      <c r="C20" s="203"/>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70">
        <v>123.39404610537386</v>
      </c>
      <c r="CA20" s="470">
        <v>117.69096745784641</v>
      </c>
      <c r="CB20" s="470">
        <v>0</v>
      </c>
      <c r="CC20" s="470">
        <v>0</v>
      </c>
      <c r="CD20" s="470">
        <v>0</v>
      </c>
      <c r="CE20" s="470">
        <v>0</v>
      </c>
      <c r="CF20" s="522">
        <v>0</v>
      </c>
    </row>
    <row r="21" spans="1:84" x14ac:dyDescent="0.35">
      <c r="A21" s="424"/>
      <c r="B21" s="203" t="s">
        <v>644</v>
      </c>
      <c r="C21" s="203"/>
      <c r="D21" s="494"/>
      <c r="E21" s="494"/>
      <c r="F21" s="494"/>
      <c r="G21" s="494"/>
      <c r="H21" s="494"/>
      <c r="I21" s="494"/>
      <c r="J21" s="494"/>
      <c r="K21" s="494"/>
      <c r="L21" s="494"/>
      <c r="M21" s="494"/>
      <c r="N21" s="494"/>
      <c r="O21" s="494"/>
      <c r="P21" s="494"/>
      <c r="Q21" s="494"/>
      <c r="R21" s="494"/>
      <c r="S21" s="494"/>
      <c r="T21" s="494"/>
      <c r="U21" s="494"/>
      <c r="V21" s="494"/>
      <c r="W21" s="494"/>
      <c r="X21" s="494"/>
      <c r="Y21" s="494"/>
      <c r="Z21" s="494"/>
      <c r="AA21" s="494"/>
      <c r="AB21" s="494"/>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c r="AY21" s="494"/>
      <c r="AZ21" s="494"/>
      <c r="BA21" s="494"/>
      <c r="BB21" s="494"/>
      <c r="BC21" s="494"/>
      <c r="BD21" s="494"/>
      <c r="BE21" s="494"/>
      <c r="BF21" s="494"/>
      <c r="BG21" s="494"/>
      <c r="BH21" s="494"/>
      <c r="BI21" s="494"/>
      <c r="BJ21" s="494"/>
      <c r="BK21" s="494"/>
      <c r="BL21" s="494"/>
      <c r="BM21" s="494"/>
      <c r="BN21" s="494"/>
      <c r="BO21" s="494"/>
      <c r="BP21" s="494"/>
      <c r="BQ21" s="494"/>
      <c r="BR21" s="494"/>
      <c r="BS21" s="494"/>
      <c r="BT21" s="494"/>
      <c r="BU21" s="494"/>
      <c r="BV21" s="494"/>
      <c r="BW21" s="494"/>
      <c r="BX21" s="494"/>
      <c r="BY21" s="494"/>
      <c r="BZ21" s="470">
        <v>973.54491549053512</v>
      </c>
      <c r="CA21" s="470">
        <v>1237.7465513428087</v>
      </c>
      <c r="CB21" s="470">
        <v>0</v>
      </c>
      <c r="CC21" s="470">
        <v>0</v>
      </c>
      <c r="CD21" s="470">
        <v>0</v>
      </c>
      <c r="CE21" s="470">
        <v>0</v>
      </c>
      <c r="CF21" s="522">
        <v>0</v>
      </c>
    </row>
    <row r="22" spans="1:84" x14ac:dyDescent="0.35">
      <c r="A22" s="424"/>
      <c r="B22" s="203" t="s">
        <v>645</v>
      </c>
      <c r="C22" s="203"/>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c r="AG22" s="494"/>
      <c r="AH22" s="494"/>
      <c r="AI22" s="494"/>
      <c r="AJ22" s="494"/>
      <c r="AK22" s="494"/>
      <c r="AL22" s="494"/>
      <c r="AM22" s="494"/>
      <c r="AN22" s="494"/>
      <c r="AO22" s="494"/>
      <c r="AP22" s="494"/>
      <c r="AQ22" s="494"/>
      <c r="AR22" s="494"/>
      <c r="AS22" s="494"/>
      <c r="AT22" s="494"/>
      <c r="AU22" s="494"/>
      <c r="AV22" s="494"/>
      <c r="AW22" s="494"/>
      <c r="AX22" s="494"/>
      <c r="AY22" s="494"/>
      <c r="AZ22" s="494"/>
      <c r="BA22" s="494"/>
      <c r="BB22" s="494"/>
      <c r="BC22" s="494"/>
      <c r="BD22" s="494"/>
      <c r="BE22" s="494"/>
      <c r="BF22" s="494"/>
      <c r="BG22" s="494"/>
      <c r="BH22" s="494"/>
      <c r="BI22" s="494"/>
      <c r="BJ22" s="494"/>
      <c r="BK22" s="494"/>
      <c r="BL22" s="494"/>
      <c r="BM22" s="494"/>
      <c r="BN22" s="494"/>
      <c r="BO22" s="494"/>
      <c r="BP22" s="494"/>
      <c r="BQ22" s="494"/>
      <c r="BR22" s="494"/>
      <c r="BS22" s="494"/>
      <c r="BT22" s="494"/>
      <c r="BU22" s="494"/>
      <c r="BV22" s="494"/>
      <c r="BW22" s="494"/>
      <c r="BX22" s="494"/>
      <c r="BY22" s="494"/>
      <c r="BZ22" s="470">
        <v>2718.4227296190825</v>
      </c>
      <c r="CA22" s="470">
        <v>2533.2006246306833</v>
      </c>
      <c r="CB22" s="470">
        <v>0</v>
      </c>
      <c r="CC22" s="470">
        <v>0</v>
      </c>
      <c r="CD22" s="470">
        <v>0</v>
      </c>
      <c r="CE22" s="470">
        <v>0</v>
      </c>
      <c r="CF22" s="522">
        <v>0</v>
      </c>
    </row>
    <row r="23" spans="1:84" x14ac:dyDescent="0.35">
      <c r="A23" s="424"/>
      <c r="B23" s="203" t="s">
        <v>646</v>
      </c>
      <c r="C23" s="203"/>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4"/>
      <c r="BT23" s="494"/>
      <c r="BU23" s="494"/>
      <c r="BV23" s="494"/>
      <c r="BW23" s="494"/>
      <c r="BX23" s="470"/>
      <c r="BY23" s="470"/>
      <c r="BZ23" s="470">
        <v>228.81129326340113</v>
      </c>
      <c r="CA23" s="470">
        <v>233.53166152416026</v>
      </c>
      <c r="CB23" s="470">
        <v>0</v>
      </c>
      <c r="CC23" s="470">
        <v>0</v>
      </c>
      <c r="CD23" s="470">
        <v>0</v>
      </c>
      <c r="CE23" s="470">
        <v>0</v>
      </c>
      <c r="CF23" s="522">
        <v>0</v>
      </c>
    </row>
    <row r="24" spans="1:84" x14ac:dyDescent="0.35">
      <c r="A24" s="424"/>
      <c r="B24" s="203" t="s">
        <v>647</v>
      </c>
      <c r="C24" s="203"/>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4"/>
      <c r="BA24" s="494"/>
      <c r="BB24" s="494"/>
      <c r="BC24" s="494"/>
      <c r="BD24" s="494"/>
      <c r="BE24" s="494"/>
      <c r="BF24" s="494"/>
      <c r="BG24" s="494"/>
      <c r="BH24" s="494"/>
      <c r="BI24" s="494"/>
      <c r="BJ24" s="494"/>
      <c r="BK24" s="494"/>
      <c r="BL24" s="494"/>
      <c r="BM24" s="494"/>
      <c r="BN24" s="494"/>
      <c r="BO24" s="494"/>
      <c r="BP24" s="494"/>
      <c r="BQ24" s="494"/>
      <c r="BR24" s="494"/>
      <c r="BS24" s="494"/>
      <c r="BT24" s="494"/>
      <c r="BU24" s="494"/>
      <c r="BV24" s="494"/>
      <c r="BW24" s="494"/>
      <c r="BX24" s="470"/>
      <c r="BY24" s="470"/>
      <c r="BZ24" s="470">
        <v>216.77891608629977</v>
      </c>
      <c r="CA24" s="470">
        <v>210.97282730474527</v>
      </c>
      <c r="CB24" s="470">
        <v>0</v>
      </c>
      <c r="CC24" s="470">
        <v>0</v>
      </c>
      <c r="CD24" s="470">
        <v>0</v>
      </c>
      <c r="CE24" s="470">
        <v>0</v>
      </c>
      <c r="CF24" s="522">
        <v>0</v>
      </c>
    </row>
    <row r="25" spans="1:84" ht="16" thickBot="1" x14ac:dyDescent="0.4">
      <c r="A25" s="424"/>
      <c r="B25" s="203" t="s">
        <v>648</v>
      </c>
      <c r="C25" s="59"/>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c r="AT25" s="493"/>
      <c r="AU25" s="493"/>
      <c r="AV25" s="493"/>
      <c r="AW25" s="493"/>
      <c r="AX25" s="493"/>
      <c r="AY25" s="493"/>
      <c r="AZ25" s="493"/>
      <c r="BA25" s="493"/>
      <c r="BB25" s="493"/>
      <c r="BC25" s="493"/>
      <c r="BD25" s="493"/>
      <c r="BE25" s="493"/>
      <c r="BF25" s="493"/>
      <c r="BG25" s="493"/>
      <c r="BH25" s="493"/>
      <c r="BI25" s="493"/>
      <c r="BJ25" s="493"/>
      <c r="BK25" s="493"/>
      <c r="BL25" s="493"/>
      <c r="BM25" s="493"/>
      <c r="BN25" s="493"/>
      <c r="BO25" s="493"/>
      <c r="BP25" s="493"/>
      <c r="BQ25" s="493"/>
      <c r="BR25" s="493"/>
      <c r="BS25" s="493"/>
      <c r="BT25" s="493"/>
      <c r="BU25" s="493"/>
      <c r="BV25" s="493"/>
      <c r="BW25" s="493"/>
      <c r="BX25" s="468"/>
      <c r="BY25" s="468"/>
      <c r="BZ25" s="470">
        <v>493.60208306070444</v>
      </c>
      <c r="CA25" s="470">
        <v>519.04468989029601</v>
      </c>
      <c r="CB25" s="470">
        <v>2.1560414281005662</v>
      </c>
      <c r="CC25" s="470">
        <v>0</v>
      </c>
      <c r="CD25" s="470">
        <v>0</v>
      </c>
      <c r="CE25" s="470">
        <v>0</v>
      </c>
      <c r="CF25" s="522">
        <v>0</v>
      </c>
    </row>
    <row r="26" spans="1:84" x14ac:dyDescent="0.35">
      <c r="A26" s="487"/>
      <c r="B26" s="34" t="s">
        <v>649</v>
      </c>
      <c r="C26" s="426"/>
      <c r="D26" s="37" t="s">
        <v>586</v>
      </c>
      <c r="E26" s="37" t="s">
        <v>587</v>
      </c>
      <c r="F26" s="37" t="s">
        <v>588</v>
      </c>
      <c r="G26" s="37" t="s">
        <v>589</v>
      </c>
      <c r="H26" s="37" t="s">
        <v>590</v>
      </c>
      <c r="I26" s="37" t="s">
        <v>591</v>
      </c>
      <c r="J26" s="37" t="s">
        <v>592</v>
      </c>
      <c r="K26" s="37" t="s">
        <v>593</v>
      </c>
      <c r="L26" s="37" t="s">
        <v>594</v>
      </c>
      <c r="M26" s="37" t="s">
        <v>595</v>
      </c>
      <c r="N26" s="37" t="s">
        <v>596</v>
      </c>
      <c r="O26" s="37" t="s">
        <v>597</v>
      </c>
      <c r="P26" s="37" t="s">
        <v>598</v>
      </c>
      <c r="Q26" s="37" t="s">
        <v>599</v>
      </c>
      <c r="R26" s="37" t="s">
        <v>600</v>
      </c>
      <c r="S26" s="37" t="s">
        <v>601</v>
      </c>
      <c r="T26" s="37" t="s">
        <v>602</v>
      </c>
      <c r="U26" s="37" t="s">
        <v>603</v>
      </c>
      <c r="V26" s="37" t="s">
        <v>604</v>
      </c>
      <c r="W26" s="37" t="s">
        <v>605</v>
      </c>
      <c r="X26" s="37" t="s">
        <v>606</v>
      </c>
      <c r="Y26" s="37" t="s">
        <v>607</v>
      </c>
      <c r="Z26" s="37" t="s">
        <v>608</v>
      </c>
      <c r="AA26" s="37" t="s">
        <v>609</v>
      </c>
      <c r="AB26" s="37" t="s">
        <v>610</v>
      </c>
      <c r="AC26" s="37" t="s">
        <v>611</v>
      </c>
      <c r="AD26" s="37" t="s">
        <v>612</v>
      </c>
      <c r="AE26" s="37" t="s">
        <v>613</v>
      </c>
      <c r="AF26" s="37" t="s">
        <v>614</v>
      </c>
      <c r="AG26" s="37" t="s">
        <v>615</v>
      </c>
      <c r="AH26" s="37" t="s">
        <v>616</v>
      </c>
      <c r="AI26" s="37" t="s">
        <v>617</v>
      </c>
      <c r="AJ26" s="37" t="s">
        <v>618</v>
      </c>
      <c r="AK26" s="37" t="s">
        <v>619</v>
      </c>
      <c r="AL26" s="37" t="s">
        <v>620</v>
      </c>
      <c r="AM26" s="37" t="s">
        <v>621</v>
      </c>
      <c r="AN26" s="37" t="s">
        <v>622</v>
      </c>
      <c r="AO26" s="37" t="s">
        <v>623</v>
      </c>
      <c r="AP26" s="37" t="s">
        <v>624</v>
      </c>
      <c r="AQ26" s="37" t="s">
        <v>625</v>
      </c>
      <c r="AR26" s="37" t="s">
        <v>626</v>
      </c>
      <c r="AS26" s="37" t="s">
        <v>627</v>
      </c>
      <c r="AT26" s="37" t="s">
        <v>628</v>
      </c>
      <c r="AU26" s="37" t="s">
        <v>629</v>
      </c>
      <c r="AV26" s="37" t="s">
        <v>630</v>
      </c>
      <c r="AW26" s="37" t="s">
        <v>631</v>
      </c>
      <c r="AX26" s="37" t="s">
        <v>632</v>
      </c>
      <c r="AY26" s="37" t="s">
        <v>633</v>
      </c>
      <c r="AZ26" s="37" t="s">
        <v>634</v>
      </c>
      <c r="BA26" s="37" t="s">
        <v>635</v>
      </c>
      <c r="BB26" s="37" t="s">
        <v>636</v>
      </c>
      <c r="BC26" s="37" t="s">
        <v>637</v>
      </c>
      <c r="BD26" s="37" t="s">
        <v>638</v>
      </c>
      <c r="BE26" s="37" t="s">
        <v>639</v>
      </c>
      <c r="BF26" s="37" t="s">
        <v>515</v>
      </c>
      <c r="BG26" s="37" t="s">
        <v>516</v>
      </c>
      <c r="BH26" s="37" t="s">
        <v>517</v>
      </c>
      <c r="BI26" s="37" t="s">
        <v>518</v>
      </c>
      <c r="BJ26" s="37" t="s">
        <v>519</v>
      </c>
      <c r="BK26" s="37" t="s">
        <v>520</v>
      </c>
      <c r="BL26" s="37" t="s">
        <v>521</v>
      </c>
      <c r="BM26" s="37" t="s">
        <v>522</v>
      </c>
      <c r="BN26" s="37" t="s">
        <v>523</v>
      </c>
      <c r="BO26" s="37" t="s">
        <v>524</v>
      </c>
      <c r="BP26" s="37" t="s">
        <v>525</v>
      </c>
      <c r="BQ26" s="37" t="s">
        <v>526</v>
      </c>
      <c r="BR26" s="37" t="s">
        <v>527</v>
      </c>
      <c r="BS26" s="37" t="s">
        <v>528</v>
      </c>
      <c r="BT26" s="37" t="s">
        <v>529</v>
      </c>
      <c r="BU26" s="37" t="s">
        <v>530</v>
      </c>
      <c r="BV26" s="37" t="s">
        <v>531</v>
      </c>
      <c r="BW26" s="37" t="s">
        <v>532</v>
      </c>
      <c r="BX26" s="37" t="s">
        <v>533</v>
      </c>
      <c r="BY26" s="37" t="s">
        <v>534</v>
      </c>
      <c r="BZ26" s="37" t="s">
        <v>535</v>
      </c>
      <c r="CA26" s="37" t="s">
        <v>536</v>
      </c>
      <c r="CB26" s="37" t="s">
        <v>537</v>
      </c>
      <c r="CC26" s="37" t="s">
        <v>538</v>
      </c>
      <c r="CD26" s="37" t="s">
        <v>539</v>
      </c>
      <c r="CE26" s="37" t="s">
        <v>540</v>
      </c>
      <c r="CF26" s="38" t="s">
        <v>541</v>
      </c>
    </row>
    <row r="27" spans="1:84" s="251" customFormat="1" x14ac:dyDescent="0.35">
      <c r="A27" s="496"/>
      <c r="B27" s="428" t="s">
        <v>650</v>
      </c>
      <c r="C27" s="429"/>
      <c r="D27" s="281" t="s">
        <v>542</v>
      </c>
      <c r="E27" s="281" t="s">
        <v>542</v>
      </c>
      <c r="F27" s="281" t="s">
        <v>542</v>
      </c>
      <c r="G27" s="281" t="s">
        <v>542</v>
      </c>
      <c r="H27" s="281" t="s">
        <v>542</v>
      </c>
      <c r="I27" s="281" t="s">
        <v>542</v>
      </c>
      <c r="J27" s="281" t="s">
        <v>542</v>
      </c>
      <c r="K27" s="281" t="s">
        <v>542</v>
      </c>
      <c r="L27" s="281" t="s">
        <v>542</v>
      </c>
      <c r="M27" s="281" t="s">
        <v>542</v>
      </c>
      <c r="N27" s="281" t="s">
        <v>542</v>
      </c>
      <c r="O27" s="281" t="s">
        <v>542</v>
      </c>
      <c r="P27" s="281" t="s">
        <v>542</v>
      </c>
      <c r="Q27" s="281" t="s">
        <v>542</v>
      </c>
      <c r="R27" s="281" t="s">
        <v>542</v>
      </c>
      <c r="S27" s="281" t="s">
        <v>542</v>
      </c>
      <c r="T27" s="281" t="s">
        <v>542</v>
      </c>
      <c r="U27" s="281" t="s">
        <v>542</v>
      </c>
      <c r="V27" s="281" t="s">
        <v>542</v>
      </c>
      <c r="W27" s="281" t="s">
        <v>542</v>
      </c>
      <c r="X27" s="281" t="s">
        <v>542</v>
      </c>
      <c r="Y27" s="281" t="s">
        <v>542</v>
      </c>
      <c r="Z27" s="281" t="s">
        <v>542</v>
      </c>
      <c r="AA27" s="281" t="s">
        <v>542</v>
      </c>
      <c r="AB27" s="281" t="s">
        <v>542</v>
      </c>
      <c r="AC27" s="281" t="s">
        <v>542</v>
      </c>
      <c r="AD27" s="281" t="s">
        <v>542</v>
      </c>
      <c r="AE27" s="281" t="s">
        <v>542</v>
      </c>
      <c r="AF27" s="281" t="s">
        <v>542</v>
      </c>
      <c r="AG27" s="281" t="s">
        <v>542</v>
      </c>
      <c r="AH27" s="281" t="s">
        <v>542</v>
      </c>
      <c r="AI27" s="281" t="s">
        <v>542</v>
      </c>
      <c r="AJ27" s="281" t="s">
        <v>542</v>
      </c>
      <c r="AK27" s="281" t="s">
        <v>542</v>
      </c>
      <c r="AL27" s="281" t="s">
        <v>542</v>
      </c>
      <c r="AM27" s="281" t="s">
        <v>542</v>
      </c>
      <c r="AN27" s="281" t="s">
        <v>542</v>
      </c>
      <c r="AO27" s="281" t="s">
        <v>542</v>
      </c>
      <c r="AP27" s="281" t="s">
        <v>542</v>
      </c>
      <c r="AQ27" s="281" t="s">
        <v>542</v>
      </c>
      <c r="AR27" s="281" t="s">
        <v>542</v>
      </c>
      <c r="AS27" s="281" t="s">
        <v>542</v>
      </c>
      <c r="AT27" s="281" t="s">
        <v>542</v>
      </c>
      <c r="AU27" s="281" t="s">
        <v>542</v>
      </c>
      <c r="AV27" s="281" t="s">
        <v>542</v>
      </c>
      <c r="AW27" s="281" t="s">
        <v>542</v>
      </c>
      <c r="AX27" s="281" t="s">
        <v>542</v>
      </c>
      <c r="AY27" s="281" t="s">
        <v>542</v>
      </c>
      <c r="AZ27" s="281" t="s">
        <v>542</v>
      </c>
      <c r="BA27" s="281" t="s">
        <v>542</v>
      </c>
      <c r="BB27" s="281" t="s">
        <v>542</v>
      </c>
      <c r="BC27" s="281" t="s">
        <v>542</v>
      </c>
      <c r="BD27" s="281" t="s">
        <v>542</v>
      </c>
      <c r="BE27" s="281" t="s">
        <v>542</v>
      </c>
      <c r="BF27" s="281" t="s">
        <v>542</v>
      </c>
      <c r="BG27" s="281" t="s">
        <v>542</v>
      </c>
      <c r="BH27" s="281" t="s">
        <v>542</v>
      </c>
      <c r="BI27" s="281" t="s">
        <v>542</v>
      </c>
      <c r="BJ27" s="281" t="s">
        <v>542</v>
      </c>
      <c r="BK27" s="281" t="s">
        <v>542</v>
      </c>
      <c r="BL27" s="281" t="s">
        <v>542</v>
      </c>
      <c r="BM27" s="281" t="s">
        <v>542</v>
      </c>
      <c r="BN27" s="281" t="s">
        <v>542</v>
      </c>
      <c r="BO27" s="281" t="s">
        <v>542</v>
      </c>
      <c r="BP27" s="281" t="s">
        <v>542</v>
      </c>
      <c r="BQ27" s="281" t="s">
        <v>542</v>
      </c>
      <c r="BR27" s="281" t="s">
        <v>542</v>
      </c>
      <c r="BS27" s="281" t="s">
        <v>542</v>
      </c>
      <c r="BT27" s="281" t="s">
        <v>542</v>
      </c>
      <c r="BU27" s="281" t="s">
        <v>542</v>
      </c>
      <c r="BV27" s="281" t="s">
        <v>542</v>
      </c>
      <c r="BW27" s="281" t="s">
        <v>542</v>
      </c>
      <c r="BX27" s="281" t="s">
        <v>542</v>
      </c>
      <c r="BY27" s="281" t="s">
        <v>542</v>
      </c>
      <c r="BZ27" s="281" t="s">
        <v>542</v>
      </c>
      <c r="CA27" s="281" t="s">
        <v>543</v>
      </c>
      <c r="CB27" s="281" t="s">
        <v>543</v>
      </c>
      <c r="CC27" s="281" t="s">
        <v>543</v>
      </c>
      <c r="CD27" s="281" t="s">
        <v>543</v>
      </c>
      <c r="CE27" s="281" t="s">
        <v>543</v>
      </c>
      <c r="CF27" s="282" t="s">
        <v>543</v>
      </c>
    </row>
    <row r="28" spans="1:84" x14ac:dyDescent="0.35">
      <c r="A28" s="496"/>
      <c r="B28" s="65" t="s">
        <v>214</v>
      </c>
      <c r="C28" s="106"/>
      <c r="D28" s="494"/>
      <c r="E28" s="494"/>
      <c r="F28" s="494"/>
      <c r="G28" s="494"/>
      <c r="H28" s="494"/>
      <c r="I28" s="494"/>
      <c r="J28" s="494"/>
      <c r="K28" s="494"/>
      <c r="L28" s="494"/>
      <c r="M28" s="494"/>
      <c r="N28" s="494"/>
      <c r="O28" s="494"/>
      <c r="P28" s="494"/>
      <c r="Q28" s="494"/>
      <c r="R28" s="494"/>
      <c r="S28" s="494"/>
      <c r="T28" s="494"/>
      <c r="U28" s="494"/>
      <c r="V28" s="494"/>
      <c r="W28" s="494"/>
      <c r="X28" s="494"/>
      <c r="Y28" s="494"/>
      <c r="Z28" s="494"/>
      <c r="AA28" s="494"/>
      <c r="AB28" s="494"/>
      <c r="AC28" s="494"/>
      <c r="AD28" s="494"/>
      <c r="AE28" s="494"/>
      <c r="AF28" s="494"/>
      <c r="AG28" s="494"/>
      <c r="AH28" s="494"/>
      <c r="AI28" s="494"/>
      <c r="AJ28" s="494"/>
      <c r="AK28" s="494"/>
      <c r="AL28" s="494"/>
      <c r="AM28" s="494"/>
      <c r="AN28" s="494"/>
      <c r="AO28" s="494"/>
      <c r="AP28" s="494"/>
      <c r="AQ28" s="494"/>
      <c r="AR28" s="494"/>
      <c r="AS28" s="494"/>
      <c r="AT28" s="494"/>
      <c r="AU28" s="494"/>
      <c r="AV28" s="494"/>
      <c r="AW28" s="494"/>
      <c r="AX28" s="494"/>
      <c r="AY28" s="494"/>
      <c r="AZ28" s="494"/>
      <c r="BA28" s="494"/>
      <c r="BB28" s="494"/>
      <c r="BC28" s="494"/>
      <c r="BD28" s="494"/>
      <c r="BE28" s="494"/>
      <c r="BF28" s="494"/>
      <c r="BG28" s="494"/>
      <c r="BH28" s="494"/>
      <c r="BI28" s="494"/>
      <c r="BJ28" s="494"/>
      <c r="BK28" s="494"/>
      <c r="BL28" s="494"/>
      <c r="BM28" s="494"/>
      <c r="BN28" s="494"/>
      <c r="BO28" s="494"/>
      <c r="BP28" s="494"/>
      <c r="BQ28" s="494"/>
      <c r="BR28" s="494"/>
      <c r="BS28" s="494"/>
      <c r="BT28" s="494"/>
      <c r="BU28" s="494"/>
      <c r="BV28" s="494"/>
      <c r="BW28" s="494"/>
      <c r="BX28" s="494"/>
      <c r="BY28" s="494"/>
      <c r="BZ28" s="521">
        <f>SUM(BZ29:BZ36)</f>
        <v>213.86099300000001</v>
      </c>
      <c r="CA28" s="521">
        <f>SUM(CA29:CA36)</f>
        <v>265.86718066666674</v>
      </c>
      <c r="CB28" s="521">
        <f t="shared" ref="CB28:CF28" si="2">SUM(CB29:CB36)</f>
        <v>0.14395857189943365</v>
      </c>
      <c r="CC28" s="521">
        <f t="shared" si="2"/>
        <v>0</v>
      </c>
      <c r="CD28" s="521">
        <f t="shared" si="2"/>
        <v>0</v>
      </c>
      <c r="CE28" s="521">
        <f t="shared" si="2"/>
        <v>0</v>
      </c>
      <c r="CF28" s="522">
        <f t="shared" si="2"/>
        <v>0</v>
      </c>
    </row>
    <row r="29" spans="1:84" x14ac:dyDescent="0.35">
      <c r="A29" s="496"/>
      <c r="B29" s="203" t="s">
        <v>640</v>
      </c>
      <c r="C29" s="203"/>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4"/>
      <c r="AJ29" s="494"/>
      <c r="AK29" s="494"/>
      <c r="AL29" s="494"/>
      <c r="AM29" s="494"/>
      <c r="AN29" s="494"/>
      <c r="AO29" s="494"/>
      <c r="AP29" s="494"/>
      <c r="AQ29" s="494"/>
      <c r="AR29" s="494"/>
      <c r="AS29" s="494"/>
      <c r="AT29" s="494"/>
      <c r="AU29" s="494"/>
      <c r="AV29" s="494"/>
      <c r="AW29" s="494"/>
      <c r="AX29" s="494"/>
      <c r="AY29" s="494"/>
      <c r="AZ29" s="494"/>
      <c r="BA29" s="494"/>
      <c r="BB29" s="494"/>
      <c r="BC29" s="494"/>
      <c r="BD29" s="494"/>
      <c r="BE29" s="494"/>
      <c r="BF29" s="494"/>
      <c r="BG29" s="494"/>
      <c r="BH29" s="494"/>
      <c r="BI29" s="494"/>
      <c r="BJ29" s="494"/>
      <c r="BK29" s="494"/>
      <c r="BL29" s="494"/>
      <c r="BM29" s="494"/>
      <c r="BN29" s="494"/>
      <c r="BO29" s="494"/>
      <c r="BP29" s="494"/>
      <c r="BQ29" s="494"/>
      <c r="BR29" s="494"/>
      <c r="BS29" s="494"/>
      <c r="BT29" s="494"/>
      <c r="BU29" s="494"/>
      <c r="BV29" s="494"/>
      <c r="BW29" s="494"/>
      <c r="BX29" s="494"/>
      <c r="BY29" s="494"/>
      <c r="BZ29" s="523">
        <v>72.505745000000005</v>
      </c>
      <c r="CA29" s="523">
        <v>138.98935666666668</v>
      </c>
      <c r="CB29" s="523">
        <v>0</v>
      </c>
      <c r="CC29" s="523">
        <v>0</v>
      </c>
      <c r="CD29" s="523">
        <v>0</v>
      </c>
      <c r="CE29" s="523">
        <v>0</v>
      </c>
      <c r="CF29" s="522">
        <v>0</v>
      </c>
    </row>
    <row r="30" spans="1:84" x14ac:dyDescent="0.35">
      <c r="A30" s="496"/>
      <c r="B30" s="203" t="s">
        <v>641</v>
      </c>
      <c r="C30" s="203"/>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494"/>
      <c r="BH30" s="494"/>
      <c r="BI30" s="494"/>
      <c r="BJ30" s="494"/>
      <c r="BK30" s="494"/>
      <c r="BL30" s="494"/>
      <c r="BM30" s="494"/>
      <c r="BN30" s="494"/>
      <c r="BO30" s="494"/>
      <c r="BP30" s="494"/>
      <c r="BQ30" s="494"/>
      <c r="BR30" s="494"/>
      <c r="BS30" s="494"/>
      <c r="BT30" s="494"/>
      <c r="BU30" s="494"/>
      <c r="BV30" s="494"/>
      <c r="BW30" s="494"/>
      <c r="BX30" s="494"/>
      <c r="BY30" s="494"/>
      <c r="BZ30" s="523">
        <v>3.51783</v>
      </c>
      <c r="CA30" s="523">
        <v>1</v>
      </c>
      <c r="CB30" s="523">
        <v>0</v>
      </c>
      <c r="CC30" s="523">
        <v>0</v>
      </c>
      <c r="CD30" s="523">
        <v>0</v>
      </c>
      <c r="CE30" s="523">
        <v>0</v>
      </c>
      <c r="CF30" s="522">
        <v>0</v>
      </c>
    </row>
    <row r="31" spans="1:84" x14ac:dyDescent="0.35">
      <c r="A31" s="496"/>
      <c r="B31" s="203" t="s">
        <v>642</v>
      </c>
      <c r="C31" s="203"/>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c r="AZ31" s="493"/>
      <c r="BA31" s="493"/>
      <c r="BB31" s="493"/>
      <c r="BC31" s="493"/>
      <c r="BD31" s="493"/>
      <c r="BE31" s="493"/>
      <c r="BF31" s="493"/>
      <c r="BG31" s="493"/>
      <c r="BH31" s="493"/>
      <c r="BI31" s="493"/>
      <c r="BJ31" s="493"/>
      <c r="BK31" s="493"/>
      <c r="BL31" s="493"/>
      <c r="BM31" s="493"/>
      <c r="BN31" s="493"/>
      <c r="BO31" s="493"/>
      <c r="BP31" s="493"/>
      <c r="BQ31" s="493"/>
      <c r="BR31" s="493"/>
      <c r="BS31" s="493"/>
      <c r="BT31" s="493"/>
      <c r="BU31" s="493"/>
      <c r="BV31" s="493"/>
      <c r="BW31" s="493"/>
      <c r="BX31" s="493"/>
      <c r="BY31" s="493"/>
      <c r="BZ31" s="523">
        <v>43.587004</v>
      </c>
      <c r="CA31" s="523">
        <v>31.493057000000022</v>
      </c>
      <c r="CB31" s="523">
        <v>0</v>
      </c>
      <c r="CC31" s="523">
        <v>0</v>
      </c>
      <c r="CD31" s="523">
        <v>0</v>
      </c>
      <c r="CE31" s="523">
        <v>0</v>
      </c>
      <c r="CF31" s="522">
        <v>0</v>
      </c>
    </row>
    <row r="32" spans="1:84" x14ac:dyDescent="0.35">
      <c r="A32" s="491"/>
      <c r="B32" s="203" t="s">
        <v>643</v>
      </c>
      <c r="C32" s="203"/>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494"/>
      <c r="BH32" s="494"/>
      <c r="BI32" s="494"/>
      <c r="BJ32" s="494"/>
      <c r="BK32" s="494"/>
      <c r="BL32" s="494"/>
      <c r="BM32" s="494"/>
      <c r="BN32" s="494"/>
      <c r="BO32" s="494"/>
      <c r="BP32" s="494"/>
      <c r="BQ32" s="494"/>
      <c r="BR32" s="494"/>
      <c r="BS32" s="494"/>
      <c r="BT32" s="494"/>
      <c r="BU32" s="494"/>
      <c r="BV32" s="494"/>
      <c r="BW32" s="494"/>
      <c r="BX32" s="494"/>
      <c r="BY32" s="494"/>
      <c r="BZ32" s="523">
        <v>10.020866</v>
      </c>
      <c r="CA32" s="523">
        <v>4.1637599999999964</v>
      </c>
      <c r="CB32" s="523">
        <v>0</v>
      </c>
      <c r="CC32" s="523">
        <v>0</v>
      </c>
      <c r="CD32" s="523">
        <v>0</v>
      </c>
      <c r="CE32" s="523">
        <v>0</v>
      </c>
      <c r="CF32" s="522">
        <v>0</v>
      </c>
    </row>
    <row r="33" spans="1:84" x14ac:dyDescent="0.35">
      <c r="A33" s="491"/>
      <c r="B33" s="203" t="s">
        <v>644</v>
      </c>
      <c r="C33" s="203"/>
      <c r="D33" s="494"/>
      <c r="E33" s="494"/>
      <c r="F33" s="494"/>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494"/>
      <c r="BH33" s="494"/>
      <c r="BI33" s="494"/>
      <c r="BJ33" s="494"/>
      <c r="BK33" s="494"/>
      <c r="BL33" s="494"/>
      <c r="BM33" s="494"/>
      <c r="BN33" s="494"/>
      <c r="BO33" s="494"/>
      <c r="BP33" s="494"/>
      <c r="BQ33" s="494"/>
      <c r="BR33" s="494"/>
      <c r="BS33" s="494"/>
      <c r="BT33" s="494"/>
      <c r="BU33" s="494"/>
      <c r="BV33" s="494"/>
      <c r="BW33" s="494"/>
      <c r="BX33" s="494"/>
      <c r="BY33" s="494"/>
      <c r="BZ33" s="523">
        <v>39.905748000000003</v>
      </c>
      <c r="CA33" s="523">
        <v>40.291007000000036</v>
      </c>
      <c r="CB33" s="523">
        <v>0</v>
      </c>
      <c r="CC33" s="523">
        <v>0</v>
      </c>
      <c r="CD33" s="523">
        <v>0</v>
      </c>
      <c r="CE33" s="523">
        <v>0</v>
      </c>
      <c r="CF33" s="522">
        <v>0</v>
      </c>
    </row>
    <row r="34" spans="1:84" x14ac:dyDescent="0.35">
      <c r="B34" s="203" t="s">
        <v>646</v>
      </c>
      <c r="C34" s="203"/>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c r="BP34" s="494"/>
      <c r="BQ34" s="494"/>
      <c r="BR34" s="494"/>
      <c r="BS34" s="494"/>
      <c r="BT34" s="494"/>
      <c r="BU34" s="494"/>
      <c r="BV34" s="494"/>
      <c r="BW34" s="494"/>
      <c r="BX34" s="494"/>
      <c r="BY34" s="494"/>
      <c r="BZ34" s="523">
        <v>7.53735</v>
      </c>
      <c r="CA34" s="523">
        <v>1.7199999999999704</v>
      </c>
      <c r="CB34" s="523">
        <v>0</v>
      </c>
      <c r="CC34" s="523">
        <v>0</v>
      </c>
      <c r="CD34" s="523">
        <v>0</v>
      </c>
      <c r="CE34" s="523">
        <v>0</v>
      </c>
      <c r="CF34" s="522">
        <v>0</v>
      </c>
    </row>
    <row r="35" spans="1:84" x14ac:dyDescent="0.35">
      <c r="B35" s="203" t="s">
        <v>647</v>
      </c>
      <c r="C35" s="59"/>
      <c r="D35" s="493"/>
      <c r="E35" s="493"/>
      <c r="F35" s="493"/>
      <c r="G35" s="493"/>
      <c r="H35" s="493"/>
      <c r="I35" s="493"/>
      <c r="J35" s="493"/>
      <c r="K35" s="493"/>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523">
        <v>10.9941</v>
      </c>
      <c r="CA35" s="523">
        <v>11.369999999999976</v>
      </c>
      <c r="CB35" s="523">
        <v>0</v>
      </c>
      <c r="CC35" s="523">
        <v>0</v>
      </c>
      <c r="CD35" s="523">
        <v>0</v>
      </c>
      <c r="CE35" s="523">
        <v>0</v>
      </c>
      <c r="CF35" s="522">
        <v>0</v>
      </c>
    </row>
    <row r="36" spans="1:84" ht="16" thickBot="1" x14ac:dyDescent="0.4">
      <c r="B36" s="203" t="s">
        <v>648</v>
      </c>
      <c r="C36" s="203"/>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c r="AM36" s="494"/>
      <c r="AN36" s="494"/>
      <c r="AO36" s="494"/>
      <c r="AP36" s="494"/>
      <c r="AQ36" s="494"/>
      <c r="AR36" s="494"/>
      <c r="AS36" s="494"/>
      <c r="AT36" s="494"/>
      <c r="AU36" s="494"/>
      <c r="AV36" s="494"/>
      <c r="AW36" s="494"/>
      <c r="AX36" s="494"/>
      <c r="AY36" s="494"/>
      <c r="AZ36" s="494"/>
      <c r="BA36" s="494"/>
      <c r="BB36" s="494"/>
      <c r="BC36" s="494"/>
      <c r="BD36" s="494"/>
      <c r="BE36" s="494"/>
      <c r="BF36" s="494"/>
      <c r="BG36" s="494"/>
      <c r="BH36" s="494"/>
      <c r="BI36" s="494"/>
      <c r="BJ36" s="494"/>
      <c r="BK36" s="494"/>
      <c r="BL36" s="494"/>
      <c r="BM36" s="494"/>
      <c r="BN36" s="494"/>
      <c r="BO36" s="494"/>
      <c r="BP36" s="494"/>
      <c r="BQ36" s="494"/>
      <c r="BR36" s="494"/>
      <c r="BS36" s="494"/>
      <c r="BT36" s="494"/>
      <c r="BU36" s="494"/>
      <c r="BV36" s="494"/>
      <c r="BW36" s="494"/>
      <c r="BX36" s="494"/>
      <c r="BY36" s="494"/>
      <c r="BZ36" s="523">
        <v>25.792349999999999</v>
      </c>
      <c r="CA36" s="523">
        <v>36.840000000000032</v>
      </c>
      <c r="CB36" s="523">
        <v>0.14395857189943365</v>
      </c>
      <c r="CC36" s="523">
        <v>0</v>
      </c>
      <c r="CD36" s="523">
        <v>0</v>
      </c>
      <c r="CE36" s="523">
        <v>0</v>
      </c>
      <c r="CF36" s="522">
        <v>0</v>
      </c>
    </row>
    <row r="37" spans="1:84" ht="27.75" customHeight="1" x14ac:dyDescent="0.35">
      <c r="B37" s="34" t="s">
        <v>649</v>
      </c>
      <c r="C37" s="426"/>
      <c r="D37" s="37" t="s">
        <v>586</v>
      </c>
      <c r="E37" s="37" t="s">
        <v>587</v>
      </c>
      <c r="F37" s="37" t="s">
        <v>588</v>
      </c>
      <c r="G37" s="37" t="s">
        <v>589</v>
      </c>
      <c r="H37" s="37" t="s">
        <v>590</v>
      </c>
      <c r="I37" s="37" t="s">
        <v>591</v>
      </c>
      <c r="J37" s="37" t="s">
        <v>592</v>
      </c>
      <c r="K37" s="37" t="s">
        <v>593</v>
      </c>
      <c r="L37" s="37" t="s">
        <v>594</v>
      </c>
      <c r="M37" s="37" t="s">
        <v>595</v>
      </c>
      <c r="N37" s="37" t="s">
        <v>596</v>
      </c>
      <c r="O37" s="37" t="s">
        <v>597</v>
      </c>
      <c r="P37" s="37" t="s">
        <v>598</v>
      </c>
      <c r="Q37" s="37" t="s">
        <v>599</v>
      </c>
      <c r="R37" s="37" t="s">
        <v>600</v>
      </c>
      <c r="S37" s="37" t="s">
        <v>601</v>
      </c>
      <c r="T37" s="37" t="s">
        <v>602</v>
      </c>
      <c r="U37" s="37" t="s">
        <v>603</v>
      </c>
      <c r="V37" s="37" t="s">
        <v>604</v>
      </c>
      <c r="W37" s="37" t="s">
        <v>605</v>
      </c>
      <c r="X37" s="37" t="s">
        <v>606</v>
      </c>
      <c r="Y37" s="37" t="s">
        <v>607</v>
      </c>
      <c r="Z37" s="37" t="s">
        <v>608</v>
      </c>
      <c r="AA37" s="37" t="s">
        <v>609</v>
      </c>
      <c r="AB37" s="37" t="s">
        <v>610</v>
      </c>
      <c r="AC37" s="37" t="s">
        <v>611</v>
      </c>
      <c r="AD37" s="37" t="s">
        <v>612</v>
      </c>
      <c r="AE37" s="37" t="s">
        <v>613</v>
      </c>
      <c r="AF37" s="37" t="s">
        <v>614</v>
      </c>
      <c r="AG37" s="37" t="s">
        <v>615</v>
      </c>
      <c r="AH37" s="37" t="s">
        <v>616</v>
      </c>
      <c r="AI37" s="37" t="s">
        <v>617</v>
      </c>
      <c r="AJ37" s="37" t="s">
        <v>618</v>
      </c>
      <c r="AK37" s="37" t="s">
        <v>619</v>
      </c>
      <c r="AL37" s="37" t="s">
        <v>620</v>
      </c>
      <c r="AM37" s="37" t="s">
        <v>621</v>
      </c>
      <c r="AN37" s="37" t="s">
        <v>622</v>
      </c>
      <c r="AO37" s="37" t="s">
        <v>623</v>
      </c>
      <c r="AP37" s="37" t="s">
        <v>624</v>
      </c>
      <c r="AQ37" s="37" t="s">
        <v>625</v>
      </c>
      <c r="AR37" s="37" t="s">
        <v>626</v>
      </c>
      <c r="AS37" s="37" t="s">
        <v>627</v>
      </c>
      <c r="AT37" s="37" t="s">
        <v>628</v>
      </c>
      <c r="AU37" s="37" t="s">
        <v>629</v>
      </c>
      <c r="AV37" s="37" t="s">
        <v>630</v>
      </c>
      <c r="AW37" s="37" t="s">
        <v>631</v>
      </c>
      <c r="AX37" s="37" t="s">
        <v>632</v>
      </c>
      <c r="AY37" s="37" t="s">
        <v>633</v>
      </c>
      <c r="AZ37" s="37" t="s">
        <v>634</v>
      </c>
      <c r="BA37" s="37" t="s">
        <v>635</v>
      </c>
      <c r="BB37" s="37" t="s">
        <v>636</v>
      </c>
      <c r="BC37" s="37" t="s">
        <v>637</v>
      </c>
      <c r="BD37" s="37" t="s">
        <v>638</v>
      </c>
      <c r="BE37" s="37" t="s">
        <v>639</v>
      </c>
      <c r="BF37" s="37" t="s">
        <v>515</v>
      </c>
      <c r="BG37" s="37" t="s">
        <v>516</v>
      </c>
      <c r="BH37" s="37" t="s">
        <v>517</v>
      </c>
      <c r="BI37" s="37" t="s">
        <v>518</v>
      </c>
      <c r="BJ37" s="37" t="s">
        <v>519</v>
      </c>
      <c r="BK37" s="37" t="s">
        <v>520</v>
      </c>
      <c r="BL37" s="37" t="s">
        <v>521</v>
      </c>
      <c r="BM37" s="37" t="s">
        <v>522</v>
      </c>
      <c r="BN37" s="37" t="s">
        <v>523</v>
      </c>
      <c r="BO37" s="37" t="s">
        <v>524</v>
      </c>
      <c r="BP37" s="37" t="s">
        <v>525</v>
      </c>
      <c r="BQ37" s="37" t="s">
        <v>526</v>
      </c>
      <c r="BR37" s="37" t="s">
        <v>527</v>
      </c>
      <c r="BS37" s="37" t="s">
        <v>528</v>
      </c>
      <c r="BT37" s="37" t="s">
        <v>529</v>
      </c>
      <c r="BU37" s="37" t="s">
        <v>530</v>
      </c>
      <c r="BV37" s="37" t="s">
        <v>531</v>
      </c>
      <c r="BW37" s="37" t="s">
        <v>532</v>
      </c>
      <c r="BX37" s="37" t="s">
        <v>533</v>
      </c>
      <c r="BY37" s="37" t="s">
        <v>534</v>
      </c>
      <c r="BZ37" s="37" t="s">
        <v>535</v>
      </c>
      <c r="CA37" s="37" t="s">
        <v>536</v>
      </c>
      <c r="CB37" s="37" t="s">
        <v>537</v>
      </c>
      <c r="CC37" s="37" t="s">
        <v>538</v>
      </c>
      <c r="CD37" s="37" t="s">
        <v>539</v>
      </c>
      <c r="CE37" s="37" t="s">
        <v>540</v>
      </c>
      <c r="CF37" s="38" t="s">
        <v>541</v>
      </c>
    </row>
    <row r="38" spans="1:84" x14ac:dyDescent="0.35">
      <c r="B38" s="452" t="s">
        <v>651</v>
      </c>
      <c r="C38" s="429"/>
      <c r="D38" s="281" t="s">
        <v>542</v>
      </c>
      <c r="E38" s="281" t="s">
        <v>542</v>
      </c>
      <c r="F38" s="281" t="s">
        <v>542</v>
      </c>
      <c r="G38" s="281" t="s">
        <v>542</v>
      </c>
      <c r="H38" s="281" t="s">
        <v>542</v>
      </c>
      <c r="I38" s="281" t="s">
        <v>542</v>
      </c>
      <c r="J38" s="281" t="s">
        <v>542</v>
      </c>
      <c r="K38" s="281" t="s">
        <v>542</v>
      </c>
      <c r="L38" s="281" t="s">
        <v>542</v>
      </c>
      <c r="M38" s="281" t="s">
        <v>542</v>
      </c>
      <c r="N38" s="281" t="s">
        <v>542</v>
      </c>
      <c r="O38" s="281" t="s">
        <v>542</v>
      </c>
      <c r="P38" s="281" t="s">
        <v>542</v>
      </c>
      <c r="Q38" s="281" t="s">
        <v>542</v>
      </c>
      <c r="R38" s="281" t="s">
        <v>542</v>
      </c>
      <c r="S38" s="281" t="s">
        <v>542</v>
      </c>
      <c r="T38" s="281" t="s">
        <v>542</v>
      </c>
      <c r="U38" s="281" t="s">
        <v>542</v>
      </c>
      <c r="V38" s="281" t="s">
        <v>542</v>
      </c>
      <c r="W38" s="281" t="s">
        <v>542</v>
      </c>
      <c r="X38" s="281" t="s">
        <v>542</v>
      </c>
      <c r="Y38" s="281" t="s">
        <v>542</v>
      </c>
      <c r="Z38" s="281" t="s">
        <v>542</v>
      </c>
      <c r="AA38" s="281" t="s">
        <v>542</v>
      </c>
      <c r="AB38" s="281" t="s">
        <v>542</v>
      </c>
      <c r="AC38" s="281" t="s">
        <v>542</v>
      </c>
      <c r="AD38" s="281" t="s">
        <v>542</v>
      </c>
      <c r="AE38" s="281" t="s">
        <v>542</v>
      </c>
      <c r="AF38" s="281" t="s">
        <v>542</v>
      </c>
      <c r="AG38" s="281" t="s">
        <v>542</v>
      </c>
      <c r="AH38" s="281" t="s">
        <v>542</v>
      </c>
      <c r="AI38" s="281" t="s">
        <v>542</v>
      </c>
      <c r="AJ38" s="281" t="s">
        <v>542</v>
      </c>
      <c r="AK38" s="281" t="s">
        <v>542</v>
      </c>
      <c r="AL38" s="281" t="s">
        <v>542</v>
      </c>
      <c r="AM38" s="281" t="s">
        <v>542</v>
      </c>
      <c r="AN38" s="281" t="s">
        <v>542</v>
      </c>
      <c r="AO38" s="281" t="s">
        <v>542</v>
      </c>
      <c r="AP38" s="281" t="s">
        <v>542</v>
      </c>
      <c r="AQ38" s="281" t="s">
        <v>542</v>
      </c>
      <c r="AR38" s="281" t="s">
        <v>542</v>
      </c>
      <c r="AS38" s="281" t="s">
        <v>542</v>
      </c>
      <c r="AT38" s="281" t="s">
        <v>542</v>
      </c>
      <c r="AU38" s="281" t="s">
        <v>542</v>
      </c>
      <c r="AV38" s="281" t="s">
        <v>542</v>
      </c>
      <c r="AW38" s="281" t="s">
        <v>542</v>
      </c>
      <c r="AX38" s="281" t="s">
        <v>542</v>
      </c>
      <c r="AY38" s="281" t="s">
        <v>542</v>
      </c>
      <c r="AZ38" s="281" t="s">
        <v>542</v>
      </c>
      <c r="BA38" s="281" t="s">
        <v>542</v>
      </c>
      <c r="BB38" s="281" t="s">
        <v>542</v>
      </c>
      <c r="BC38" s="281" t="s">
        <v>542</v>
      </c>
      <c r="BD38" s="281" t="s">
        <v>542</v>
      </c>
      <c r="BE38" s="281" t="s">
        <v>542</v>
      </c>
      <c r="BF38" s="281" t="s">
        <v>542</v>
      </c>
      <c r="BG38" s="281" t="s">
        <v>542</v>
      </c>
      <c r="BH38" s="281" t="s">
        <v>542</v>
      </c>
      <c r="BI38" s="281" t="s">
        <v>542</v>
      </c>
      <c r="BJ38" s="281" t="s">
        <v>542</v>
      </c>
      <c r="BK38" s="281" t="s">
        <v>542</v>
      </c>
      <c r="BL38" s="281" t="s">
        <v>542</v>
      </c>
      <c r="BM38" s="281" t="s">
        <v>542</v>
      </c>
      <c r="BN38" s="281" t="s">
        <v>542</v>
      </c>
      <c r="BO38" s="281" t="s">
        <v>542</v>
      </c>
      <c r="BP38" s="281" t="s">
        <v>542</v>
      </c>
      <c r="BQ38" s="281" t="s">
        <v>542</v>
      </c>
      <c r="BR38" s="281" t="s">
        <v>542</v>
      </c>
      <c r="BS38" s="281" t="s">
        <v>542</v>
      </c>
      <c r="BT38" s="281" t="s">
        <v>542</v>
      </c>
      <c r="BU38" s="281" t="s">
        <v>542</v>
      </c>
      <c r="BV38" s="281" t="s">
        <v>542</v>
      </c>
      <c r="BW38" s="281" t="s">
        <v>542</v>
      </c>
      <c r="BX38" s="281" t="s">
        <v>542</v>
      </c>
      <c r="BY38" s="281" t="s">
        <v>542</v>
      </c>
      <c r="BZ38" s="281" t="s">
        <v>542</v>
      </c>
      <c r="CA38" s="281" t="s">
        <v>543</v>
      </c>
      <c r="CB38" s="281" t="s">
        <v>543</v>
      </c>
      <c r="CC38" s="281" t="s">
        <v>543</v>
      </c>
      <c r="CD38" s="281" t="s">
        <v>543</v>
      </c>
      <c r="CE38" s="281" t="s">
        <v>543</v>
      </c>
      <c r="CF38" s="282" t="s">
        <v>543</v>
      </c>
    </row>
    <row r="39" spans="1:84" x14ac:dyDescent="0.35">
      <c r="B39" s="65" t="s">
        <v>214</v>
      </c>
      <c r="C39" s="106"/>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68"/>
      <c r="BY39" s="468"/>
      <c r="BZ39" s="468">
        <f>SUM(BZ40:BZ47)</f>
        <v>229.68850869191556</v>
      </c>
      <c r="CA39" s="468">
        <f t="shared" ref="CA39:CF39" si="3">SUM(CA40:CA47)</f>
        <v>268.00434068189367</v>
      </c>
      <c r="CB39" s="468">
        <f t="shared" si="3"/>
        <v>0.14395857189943365</v>
      </c>
      <c r="CC39" s="468">
        <f t="shared" si="3"/>
        <v>0</v>
      </c>
      <c r="CD39" s="468">
        <f t="shared" si="3"/>
        <v>0</v>
      </c>
      <c r="CE39" s="468">
        <f t="shared" si="3"/>
        <v>0</v>
      </c>
      <c r="CF39" s="522">
        <f t="shared" si="3"/>
        <v>0</v>
      </c>
    </row>
    <row r="40" spans="1:84" x14ac:dyDescent="0.35">
      <c r="B40" s="203" t="s">
        <v>640</v>
      </c>
      <c r="C40" s="106"/>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c r="AO40" s="494"/>
      <c r="AP40" s="494"/>
      <c r="AQ40" s="494"/>
      <c r="AR40" s="494"/>
      <c r="AS40" s="494"/>
      <c r="AT40" s="494"/>
      <c r="AU40" s="494"/>
      <c r="AV40" s="494"/>
      <c r="AW40" s="494"/>
      <c r="AX40" s="494"/>
      <c r="AY40" s="494"/>
      <c r="AZ40" s="494"/>
      <c r="BA40" s="494"/>
      <c r="BB40" s="494"/>
      <c r="BC40" s="494"/>
      <c r="BD40" s="494"/>
      <c r="BE40" s="494"/>
      <c r="BF40" s="494"/>
      <c r="BG40" s="494"/>
      <c r="BH40" s="494"/>
      <c r="BI40" s="494"/>
      <c r="BJ40" s="494"/>
      <c r="BK40" s="494"/>
      <c r="BL40" s="494"/>
      <c r="BM40" s="494"/>
      <c r="BN40" s="494"/>
      <c r="BO40" s="494"/>
      <c r="BP40" s="494"/>
      <c r="BQ40" s="494"/>
      <c r="BR40" s="494"/>
      <c r="BS40" s="494"/>
      <c r="BT40" s="494"/>
      <c r="BU40" s="494"/>
      <c r="BV40" s="494"/>
      <c r="BW40" s="494"/>
      <c r="BX40" s="494"/>
      <c r="BY40" s="494"/>
      <c r="BZ40" s="470">
        <v>77.871781137041268</v>
      </c>
      <c r="CA40" s="470">
        <v>140.10661564863383</v>
      </c>
      <c r="CB40" s="470">
        <v>0</v>
      </c>
      <c r="CC40" s="470">
        <v>0</v>
      </c>
      <c r="CD40" s="470">
        <v>0</v>
      </c>
      <c r="CE40" s="470">
        <v>0</v>
      </c>
      <c r="CF40" s="522">
        <v>0</v>
      </c>
    </row>
    <row r="41" spans="1:84" x14ac:dyDescent="0.35">
      <c r="B41" s="203" t="s">
        <v>641</v>
      </c>
      <c r="C41" s="203"/>
      <c r="D41" s="494"/>
      <c r="E41" s="494"/>
      <c r="F41" s="494"/>
      <c r="G41" s="494"/>
      <c r="H41" s="494"/>
      <c r="I41" s="494"/>
      <c r="J41" s="494"/>
      <c r="K41" s="494"/>
      <c r="L41" s="494"/>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4"/>
      <c r="AJ41" s="494"/>
      <c r="AK41" s="494"/>
      <c r="AL41" s="494"/>
      <c r="AM41" s="494"/>
      <c r="AN41" s="494"/>
      <c r="AO41" s="494"/>
      <c r="AP41" s="494"/>
      <c r="AQ41" s="494"/>
      <c r="AR41" s="494"/>
      <c r="AS41" s="494"/>
      <c r="AT41" s="494"/>
      <c r="AU41" s="494"/>
      <c r="AV41" s="494"/>
      <c r="AW41" s="494"/>
      <c r="AX41" s="494"/>
      <c r="AY41" s="494"/>
      <c r="AZ41" s="494"/>
      <c r="BA41" s="494"/>
      <c r="BB41" s="494"/>
      <c r="BC41" s="494"/>
      <c r="BD41" s="494"/>
      <c r="BE41" s="494"/>
      <c r="BF41" s="494"/>
      <c r="BG41" s="494"/>
      <c r="BH41" s="494"/>
      <c r="BI41" s="494"/>
      <c r="BJ41" s="494"/>
      <c r="BK41" s="494"/>
      <c r="BL41" s="494"/>
      <c r="BM41" s="494"/>
      <c r="BN41" s="494"/>
      <c r="BO41" s="494"/>
      <c r="BP41" s="494"/>
      <c r="BQ41" s="494"/>
      <c r="BR41" s="494"/>
      <c r="BS41" s="494"/>
      <c r="BT41" s="494"/>
      <c r="BU41" s="494"/>
      <c r="BV41" s="494"/>
      <c r="BW41" s="494"/>
      <c r="BX41" s="470"/>
      <c r="BY41" s="470"/>
      <c r="BZ41" s="470">
        <v>3.7781790648081452</v>
      </c>
      <c r="CA41" s="470">
        <v>1.0080384499127271</v>
      </c>
      <c r="CB41" s="470">
        <v>0</v>
      </c>
      <c r="CC41" s="470">
        <v>0</v>
      </c>
      <c r="CD41" s="470">
        <v>0</v>
      </c>
      <c r="CE41" s="470">
        <v>0</v>
      </c>
      <c r="CF41" s="522">
        <v>0</v>
      </c>
    </row>
    <row r="42" spans="1:84" x14ac:dyDescent="0.35">
      <c r="B42" s="203" t="s">
        <v>642</v>
      </c>
      <c r="C42" s="203"/>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c r="AO42" s="494"/>
      <c r="AP42" s="494"/>
      <c r="AQ42" s="494"/>
      <c r="AR42" s="494"/>
      <c r="AS42" s="494"/>
      <c r="AT42" s="494"/>
      <c r="AU42" s="494"/>
      <c r="AV42" s="494"/>
      <c r="AW42" s="494"/>
      <c r="AX42" s="494"/>
      <c r="AY42" s="494"/>
      <c r="AZ42" s="494"/>
      <c r="BA42" s="494"/>
      <c r="BB42" s="494"/>
      <c r="BC42" s="494"/>
      <c r="BD42" s="494"/>
      <c r="BE42" s="494"/>
      <c r="BF42" s="494"/>
      <c r="BG42" s="494"/>
      <c r="BH42" s="494"/>
      <c r="BI42" s="494"/>
      <c r="BJ42" s="494"/>
      <c r="BK42" s="494"/>
      <c r="BL42" s="494"/>
      <c r="BM42" s="494"/>
      <c r="BN42" s="494"/>
      <c r="BO42" s="494"/>
      <c r="BP42" s="494"/>
      <c r="BQ42" s="494"/>
      <c r="BR42" s="494"/>
      <c r="BS42" s="494"/>
      <c r="BT42" s="494"/>
      <c r="BU42" s="494"/>
      <c r="BV42" s="494"/>
      <c r="BW42" s="494"/>
      <c r="BX42" s="470"/>
      <c r="BY42" s="470"/>
      <c r="BZ42" s="470">
        <v>46.812809604360893</v>
      </c>
      <c r="CA42" s="470">
        <v>31.746212361293182</v>
      </c>
      <c r="CB42" s="470">
        <v>0</v>
      </c>
      <c r="CC42" s="470">
        <v>0</v>
      </c>
      <c r="CD42" s="470">
        <v>0</v>
      </c>
      <c r="CE42" s="470">
        <v>0</v>
      </c>
      <c r="CF42" s="522">
        <v>0</v>
      </c>
    </row>
    <row r="43" spans="1:84" x14ac:dyDescent="0.35">
      <c r="B43" s="203" t="s">
        <v>643</v>
      </c>
      <c r="C43" s="203"/>
      <c r="D43" s="493"/>
      <c r="E43" s="493"/>
      <c r="F43" s="493"/>
      <c r="G43" s="493"/>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3"/>
      <c r="AY43" s="493"/>
      <c r="AZ43" s="493"/>
      <c r="BA43" s="493"/>
      <c r="BB43" s="493"/>
      <c r="BC43" s="493"/>
      <c r="BD43" s="493"/>
      <c r="BE43" s="493"/>
      <c r="BF43" s="493"/>
      <c r="BG43" s="493"/>
      <c r="BH43" s="493"/>
      <c r="BI43" s="493"/>
      <c r="BJ43" s="493"/>
      <c r="BK43" s="493"/>
      <c r="BL43" s="493"/>
      <c r="BM43" s="493"/>
      <c r="BN43" s="493"/>
      <c r="BO43" s="493"/>
      <c r="BP43" s="493"/>
      <c r="BQ43" s="493"/>
      <c r="BR43" s="493"/>
      <c r="BS43" s="493"/>
      <c r="BT43" s="493"/>
      <c r="BU43" s="493"/>
      <c r="BV43" s="493"/>
      <c r="BW43" s="493"/>
      <c r="BX43" s="493"/>
      <c r="BY43" s="493"/>
      <c r="BZ43" s="470">
        <v>10.762494529993701</v>
      </c>
      <c r="CA43" s="470">
        <v>4.1972301762086124</v>
      </c>
      <c r="CB43" s="470">
        <v>0</v>
      </c>
      <c r="CC43" s="470">
        <v>0</v>
      </c>
      <c r="CD43" s="470">
        <v>0</v>
      </c>
      <c r="CE43" s="470">
        <v>0</v>
      </c>
      <c r="CF43" s="522">
        <v>0</v>
      </c>
    </row>
    <row r="44" spans="1:84" x14ac:dyDescent="0.35">
      <c r="B44" s="203" t="s">
        <v>644</v>
      </c>
      <c r="C44" s="203"/>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c r="AL44" s="494"/>
      <c r="AM44" s="494"/>
      <c r="AN44" s="494"/>
      <c r="AO44" s="494"/>
      <c r="AP44" s="494"/>
      <c r="AQ44" s="494"/>
      <c r="AR44" s="494"/>
      <c r="AS44" s="494"/>
      <c r="AT44" s="494"/>
      <c r="AU44" s="494"/>
      <c r="AV44" s="494"/>
      <c r="AW44" s="494"/>
      <c r="AX44" s="494"/>
      <c r="AY44" s="494"/>
      <c r="AZ44" s="494"/>
      <c r="BA44" s="494"/>
      <c r="BB44" s="494"/>
      <c r="BC44" s="494"/>
      <c r="BD44" s="494"/>
      <c r="BE44" s="494"/>
      <c r="BF44" s="494"/>
      <c r="BG44" s="494"/>
      <c r="BH44" s="494"/>
      <c r="BI44" s="494"/>
      <c r="BJ44" s="494"/>
      <c r="BK44" s="494"/>
      <c r="BL44" s="494"/>
      <c r="BM44" s="494"/>
      <c r="BN44" s="494"/>
      <c r="BO44" s="494"/>
      <c r="BP44" s="494"/>
      <c r="BQ44" s="494"/>
      <c r="BR44" s="494"/>
      <c r="BS44" s="494"/>
      <c r="BT44" s="494"/>
      <c r="BU44" s="494"/>
      <c r="BV44" s="494"/>
      <c r="BW44" s="494"/>
      <c r="BX44" s="494"/>
      <c r="BY44" s="494"/>
      <c r="BZ44" s="470">
        <v>42.859109638359307</v>
      </c>
      <c r="CA44" s="470">
        <v>40.614884241702875</v>
      </c>
      <c r="CB44" s="470">
        <v>0</v>
      </c>
      <c r="CC44" s="470">
        <v>0</v>
      </c>
      <c r="CD44" s="470">
        <v>0</v>
      </c>
      <c r="CE44" s="470">
        <v>0</v>
      </c>
      <c r="CF44" s="522">
        <v>0</v>
      </c>
    </row>
    <row r="45" spans="1:84" x14ac:dyDescent="0.35">
      <c r="B45" s="203" t="s">
        <v>646</v>
      </c>
      <c r="C45" s="203"/>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c r="AF45" s="494"/>
      <c r="AG45" s="494"/>
      <c r="AH45" s="494"/>
      <c r="AI45" s="494"/>
      <c r="AJ45" s="494"/>
      <c r="AK45" s="494"/>
      <c r="AL45" s="494"/>
      <c r="AM45" s="494"/>
      <c r="AN45" s="494"/>
      <c r="AO45" s="494"/>
      <c r="AP45" s="494"/>
      <c r="AQ45" s="494"/>
      <c r="AR45" s="494"/>
      <c r="AS45" s="494"/>
      <c r="AT45" s="494"/>
      <c r="AU45" s="494"/>
      <c r="AV45" s="494"/>
      <c r="AW45" s="494"/>
      <c r="AX45" s="494"/>
      <c r="AY45" s="494"/>
      <c r="AZ45" s="494"/>
      <c r="BA45" s="494"/>
      <c r="BB45" s="494"/>
      <c r="BC45" s="494"/>
      <c r="BD45" s="494"/>
      <c r="BE45" s="494"/>
      <c r="BF45" s="494"/>
      <c r="BG45" s="494"/>
      <c r="BH45" s="494"/>
      <c r="BI45" s="494"/>
      <c r="BJ45" s="494"/>
      <c r="BK45" s="494"/>
      <c r="BL45" s="494"/>
      <c r="BM45" s="494"/>
      <c r="BN45" s="494"/>
      <c r="BO45" s="494"/>
      <c r="BP45" s="494"/>
      <c r="BQ45" s="494"/>
      <c r="BR45" s="494"/>
      <c r="BS45" s="494"/>
      <c r="BT45" s="494"/>
      <c r="BU45" s="494"/>
      <c r="BV45" s="494"/>
      <c r="BW45" s="494"/>
      <c r="BX45" s="470"/>
      <c r="BY45" s="470"/>
      <c r="BZ45" s="470">
        <v>8.0951774173657274</v>
      </c>
      <c r="CA45" s="470">
        <v>1.7338261338498608</v>
      </c>
      <c r="CB45" s="470">
        <v>0</v>
      </c>
      <c r="CC45" s="470">
        <v>0</v>
      </c>
      <c r="CD45" s="470">
        <v>0</v>
      </c>
      <c r="CE45" s="470">
        <v>0</v>
      </c>
      <c r="CF45" s="522">
        <v>0</v>
      </c>
    </row>
    <row r="46" spans="1:84" x14ac:dyDescent="0.35">
      <c r="B46" s="203" t="s">
        <v>647</v>
      </c>
      <c r="C46" s="203"/>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c r="AG46" s="494"/>
      <c r="AH46" s="494"/>
      <c r="AI46" s="494"/>
      <c r="AJ46" s="494"/>
      <c r="AK46" s="494"/>
      <c r="AL46" s="494"/>
      <c r="AM46" s="494"/>
      <c r="AN46" s="494"/>
      <c r="AO46" s="494"/>
      <c r="AP46" s="494"/>
      <c r="AQ46" s="494"/>
      <c r="AR46" s="494"/>
      <c r="AS46" s="494"/>
      <c r="AT46" s="494"/>
      <c r="AU46" s="494"/>
      <c r="AV46" s="494"/>
      <c r="AW46" s="494"/>
      <c r="AX46" s="494"/>
      <c r="AY46" s="494"/>
      <c r="AZ46" s="494"/>
      <c r="BA46" s="494"/>
      <c r="BB46" s="494"/>
      <c r="BC46" s="494"/>
      <c r="BD46" s="494"/>
      <c r="BE46" s="494"/>
      <c r="BF46" s="494"/>
      <c r="BG46" s="494"/>
      <c r="BH46" s="494"/>
      <c r="BI46" s="494"/>
      <c r="BJ46" s="494"/>
      <c r="BK46" s="494"/>
      <c r="BL46" s="494"/>
      <c r="BM46" s="494"/>
      <c r="BN46" s="494"/>
      <c r="BO46" s="494"/>
      <c r="BP46" s="494"/>
      <c r="BQ46" s="494"/>
      <c r="BR46" s="494"/>
      <c r="BS46" s="494"/>
      <c r="BT46" s="494"/>
      <c r="BU46" s="494"/>
      <c r="BV46" s="494"/>
      <c r="BW46" s="494"/>
      <c r="BX46" s="470"/>
      <c r="BY46" s="470"/>
      <c r="BZ46" s="470">
        <v>11.807756047451761</v>
      </c>
      <c r="CA46" s="470">
        <v>11.461397175507683</v>
      </c>
      <c r="CB46" s="470">
        <v>0</v>
      </c>
      <c r="CC46" s="470">
        <v>0</v>
      </c>
      <c r="CD46" s="470">
        <v>0</v>
      </c>
      <c r="CE46" s="470">
        <v>0</v>
      </c>
      <c r="CF46" s="522">
        <v>0</v>
      </c>
    </row>
    <row r="47" spans="1:84" x14ac:dyDescent="0.35">
      <c r="B47" s="203" t="s">
        <v>648</v>
      </c>
      <c r="C47" s="59"/>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c r="AZ47" s="493"/>
      <c r="BA47" s="493"/>
      <c r="BB47" s="493"/>
      <c r="BC47" s="493"/>
      <c r="BD47" s="493"/>
      <c r="BE47" s="493"/>
      <c r="BF47" s="493"/>
      <c r="BG47" s="493"/>
      <c r="BH47" s="493"/>
      <c r="BI47" s="493"/>
      <c r="BJ47" s="493"/>
      <c r="BK47" s="493"/>
      <c r="BL47" s="493"/>
      <c r="BM47" s="493"/>
      <c r="BN47" s="493"/>
      <c r="BO47" s="493"/>
      <c r="BP47" s="493"/>
      <c r="BQ47" s="493"/>
      <c r="BR47" s="493"/>
      <c r="BS47" s="493"/>
      <c r="BT47" s="493"/>
      <c r="BU47" s="493"/>
      <c r="BV47" s="493"/>
      <c r="BW47" s="493"/>
      <c r="BX47" s="468"/>
      <c r="BY47" s="468"/>
      <c r="BZ47" s="470">
        <v>27.701201252534762</v>
      </c>
      <c r="CA47" s="470">
        <v>37.1361364947849</v>
      </c>
      <c r="CB47" s="470">
        <v>0.14395857189943365</v>
      </c>
      <c r="CC47" s="470">
        <v>0</v>
      </c>
      <c r="CD47" s="470">
        <v>0</v>
      </c>
      <c r="CE47" s="470">
        <v>0</v>
      </c>
      <c r="CF47" s="522">
        <v>0</v>
      </c>
    </row>
    <row r="48" spans="1:84" ht="41.25" customHeight="1" thickBot="1" x14ac:dyDescent="0.4">
      <c r="B48" s="524" t="s">
        <v>652</v>
      </c>
      <c r="C48" s="59"/>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c r="AX48" s="493"/>
      <c r="AY48" s="493"/>
      <c r="AZ48" s="493"/>
      <c r="BA48" s="493"/>
      <c r="BB48" s="493"/>
      <c r="BC48" s="493"/>
      <c r="BD48" s="493"/>
      <c r="BE48" s="493"/>
      <c r="BF48" s="493"/>
      <c r="BG48" s="493"/>
      <c r="BH48" s="493"/>
      <c r="BI48" s="493"/>
      <c r="BJ48" s="493"/>
      <c r="BK48" s="493"/>
      <c r="BL48" s="493"/>
      <c r="BM48" s="493"/>
      <c r="BN48" s="493"/>
      <c r="BO48" s="493"/>
      <c r="BP48" s="493"/>
      <c r="BQ48" s="493"/>
      <c r="BR48" s="493"/>
      <c r="BS48" s="493"/>
      <c r="BT48" s="493"/>
      <c r="BU48" s="493"/>
      <c r="BV48" s="493"/>
      <c r="BW48" s="493"/>
      <c r="BX48" s="468"/>
      <c r="BY48" s="468"/>
      <c r="BZ48" s="470"/>
      <c r="CA48" s="470"/>
      <c r="CB48" s="470"/>
      <c r="CC48" s="470"/>
      <c r="CD48" s="470"/>
      <c r="CE48" s="470"/>
      <c r="CF48" s="522"/>
    </row>
    <row r="49" spans="2:84" x14ac:dyDescent="0.35">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row>
  </sheetData>
  <hyperlinks>
    <hyperlink ref="B1" location="Notes!A1" display="Information relating to this table can be found in the 'Notes' tab" xr:uid="{47B0F073-DC27-4E5D-8766-CB882F172637}"/>
    <hyperlink ref="A1" location="Contents!A1" display="Contents page" xr:uid="{2A4EBB93-C200-4EC7-AE88-D355BA5CACB7}"/>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07A81-2040-4584-A98F-9D2A17FA5032}">
  <dimension ref="A1:CN205"/>
  <sheetViews>
    <sheetView zoomScale="55" zoomScaleNormal="55" workbookViewId="0">
      <pane xSplit="2" topLeftCell="BO1" activePane="topRight" state="frozen"/>
      <selection pane="topRight"/>
    </sheetView>
  </sheetViews>
  <sheetFormatPr defaultColWidth="9" defaultRowHeight="15.5" x14ac:dyDescent="0.35"/>
  <cols>
    <col min="1" max="1" width="23" style="424" bestFit="1" customWidth="1"/>
    <col min="2" max="2" width="140.54296875" style="424" bestFit="1" customWidth="1"/>
    <col min="3" max="3" width="25.54296875" style="424" customWidth="1"/>
    <col min="4" max="75" width="12.54296875" style="578" customWidth="1"/>
    <col min="76" max="84" width="12.54296875" style="427" customWidth="1"/>
    <col min="85" max="86" width="9" style="427"/>
    <col min="87" max="87" width="10.7265625" style="427" bestFit="1" customWidth="1"/>
    <col min="88" max="16384" width="9" style="427"/>
  </cols>
  <sheetData>
    <row r="1" spans="1:85" s="425" customFormat="1" ht="25.5" customHeight="1" thickBot="1" x14ac:dyDescent="0.3">
      <c r="A1" s="29" t="s">
        <v>45</v>
      </c>
      <c r="B1" s="113" t="s">
        <v>200</v>
      </c>
      <c r="C1" s="114"/>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5"/>
      <c r="BI1" s="525"/>
      <c r="BJ1" s="525"/>
      <c r="BK1" s="525"/>
      <c r="BL1" s="525"/>
      <c r="BM1" s="525"/>
      <c r="BN1" s="525"/>
      <c r="BO1" s="525"/>
      <c r="BP1" s="525"/>
      <c r="BQ1" s="525"/>
      <c r="BR1" s="525"/>
      <c r="BS1" s="525"/>
      <c r="BT1" s="525"/>
      <c r="BU1" s="525"/>
      <c r="BV1" s="525"/>
      <c r="BW1" s="525"/>
      <c r="BX1" s="525"/>
    </row>
    <row r="2" spans="1:85" x14ac:dyDescent="0.35">
      <c r="A2" s="33" t="s">
        <v>584</v>
      </c>
      <c r="B2" s="34" t="s">
        <v>653</v>
      </c>
      <c r="C2" s="465"/>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5" x14ac:dyDescent="0.35">
      <c r="A3" s="116">
        <v>2024</v>
      </c>
      <c r="B3" s="428" t="s">
        <v>258</v>
      </c>
      <c r="C3" s="466"/>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282" t="s">
        <v>543</v>
      </c>
    </row>
    <row r="4" spans="1:85" s="251" customFormat="1" ht="30.75" customHeight="1" x14ac:dyDescent="0.35">
      <c r="A4" s="40"/>
      <c r="B4" s="52" t="s">
        <v>654</v>
      </c>
      <c r="C4" s="106"/>
      <c r="D4" s="526">
        <f t="shared" ref="D4:BO4" si="0">SUM(D8,D17,D27,D34,D38,D42, D46)</f>
        <v>43.5</v>
      </c>
      <c r="E4" s="526">
        <f t="shared" si="0"/>
        <v>65.5</v>
      </c>
      <c r="F4" s="526">
        <f t="shared" si="0"/>
        <v>68.599999999999994</v>
      </c>
      <c r="G4" s="526">
        <f t="shared" si="0"/>
        <v>63.3</v>
      </c>
      <c r="H4" s="526">
        <f t="shared" si="0"/>
        <v>79.2</v>
      </c>
      <c r="I4" s="526">
        <f t="shared" si="0"/>
        <v>84.9</v>
      </c>
      <c r="J4" s="526">
        <f t="shared" si="0"/>
        <v>84.5</v>
      </c>
      <c r="K4" s="526">
        <f t="shared" si="0"/>
        <v>99.6</v>
      </c>
      <c r="L4" s="526">
        <f t="shared" si="0"/>
        <v>96.7</v>
      </c>
      <c r="M4" s="526">
        <f t="shared" si="0"/>
        <v>111.4</v>
      </c>
      <c r="N4" s="526">
        <f t="shared" si="0"/>
        <v>133.5</v>
      </c>
      <c r="O4" s="526">
        <f t="shared" si="0"/>
        <v>130.6</v>
      </c>
      <c r="P4" s="526">
        <f t="shared" si="0"/>
        <v>135</v>
      </c>
      <c r="Q4" s="526">
        <f t="shared" si="0"/>
        <v>154.6</v>
      </c>
      <c r="R4" s="526">
        <f t="shared" si="0"/>
        <v>161.5</v>
      </c>
      <c r="S4" s="526">
        <f t="shared" si="0"/>
        <v>191.4</v>
      </c>
      <c r="T4" s="526">
        <f t="shared" si="0"/>
        <v>200.9</v>
      </c>
      <c r="U4" s="526">
        <f t="shared" si="0"/>
        <v>248.5</v>
      </c>
      <c r="V4" s="526">
        <f t="shared" si="0"/>
        <v>261.8</v>
      </c>
      <c r="W4" s="526">
        <f t="shared" si="0"/>
        <v>322.89999999999998</v>
      </c>
      <c r="X4" s="526">
        <f t="shared" si="0"/>
        <v>348.4</v>
      </c>
      <c r="Y4" s="526">
        <f t="shared" si="0"/>
        <v>382.7</v>
      </c>
      <c r="Z4" s="526">
        <f t="shared" si="0"/>
        <v>373.7</v>
      </c>
      <c r="AA4" s="526">
        <f t="shared" si="0"/>
        <v>413.7</v>
      </c>
      <c r="AB4" s="526">
        <f t="shared" si="0"/>
        <v>486.6</v>
      </c>
      <c r="AC4" s="526">
        <f t="shared" si="0"/>
        <v>547.80899999999997</v>
      </c>
      <c r="AD4" s="526">
        <f t="shared" si="0"/>
        <v>664.90499999999997</v>
      </c>
      <c r="AE4" s="526">
        <f t="shared" si="0"/>
        <v>884.99400000000003</v>
      </c>
      <c r="AF4" s="526">
        <f t="shared" si="0"/>
        <v>1092.8500000000001</v>
      </c>
      <c r="AG4" s="526">
        <f t="shared" si="0"/>
        <v>1331.0940000000001</v>
      </c>
      <c r="AH4" s="526">
        <f t="shared" si="0"/>
        <v>1735</v>
      </c>
      <c r="AI4" s="526">
        <f t="shared" si="0"/>
        <v>1881</v>
      </c>
      <c r="AJ4" s="526">
        <f t="shared" si="0"/>
        <v>2084</v>
      </c>
      <c r="AK4" s="526">
        <f t="shared" si="0"/>
        <v>2378</v>
      </c>
      <c r="AL4" s="526">
        <f t="shared" si="0"/>
        <v>2560</v>
      </c>
      <c r="AM4" s="526">
        <f t="shared" si="0"/>
        <v>2624</v>
      </c>
      <c r="AN4" s="526">
        <f t="shared" si="0"/>
        <v>3010</v>
      </c>
      <c r="AO4" s="526">
        <f t="shared" si="0"/>
        <v>3323</v>
      </c>
      <c r="AP4" s="526">
        <f t="shared" si="0"/>
        <v>3676.8379999999997</v>
      </c>
      <c r="AQ4" s="526">
        <f t="shared" si="0"/>
        <v>4043.5760000000005</v>
      </c>
      <c r="AR4" s="526">
        <f t="shared" si="0"/>
        <v>4639.5419999999995</v>
      </c>
      <c r="AS4" s="526">
        <f t="shared" si="0"/>
        <v>5288.3220000000001</v>
      </c>
      <c r="AT4" s="526">
        <f t="shared" si="0"/>
        <v>6158.0410000000011</v>
      </c>
      <c r="AU4" s="526">
        <f t="shared" si="0"/>
        <v>7754.1389999999992</v>
      </c>
      <c r="AV4" s="526">
        <f t="shared" si="0"/>
        <v>9112.7169999999987</v>
      </c>
      <c r="AW4" s="526">
        <f t="shared" si="0"/>
        <v>10494.066999999999</v>
      </c>
      <c r="AX4" s="526">
        <f t="shared" si="0"/>
        <v>11580.523999999999</v>
      </c>
      <c r="AY4" s="526">
        <f t="shared" si="0"/>
        <v>11948.351999999999</v>
      </c>
      <c r="AZ4" s="526">
        <f t="shared" si="0"/>
        <v>12074.404999999999</v>
      </c>
      <c r="BA4" s="526">
        <f t="shared" si="0"/>
        <v>12090.098000000002</v>
      </c>
      <c r="BB4" s="526">
        <f t="shared" si="0"/>
        <v>12082.812</v>
      </c>
      <c r="BC4" s="526">
        <f t="shared" si="0"/>
        <v>11847.279</v>
      </c>
      <c r="BD4" s="526">
        <f t="shared" si="0"/>
        <v>12180.391</v>
      </c>
      <c r="BE4" s="526">
        <f t="shared" si="0"/>
        <v>12557.704338892207</v>
      </c>
      <c r="BF4" s="526">
        <f t="shared" si="0"/>
        <v>12488.598948891868</v>
      </c>
      <c r="BG4" s="526">
        <f t="shared" si="0"/>
        <v>12665.169673067492</v>
      </c>
      <c r="BH4" s="526">
        <f t="shared" si="0"/>
        <v>12297.070067599379</v>
      </c>
      <c r="BI4" s="526">
        <f t="shared" si="0"/>
        <v>12082.332327895077</v>
      </c>
      <c r="BJ4" s="526">
        <f t="shared" si="0"/>
        <v>12043.921697260022</v>
      </c>
      <c r="BK4" s="526">
        <f t="shared" si="0"/>
        <v>12612.190449657457</v>
      </c>
      <c r="BL4" s="526">
        <f t="shared" si="0"/>
        <v>12629.213878372164</v>
      </c>
      <c r="BM4" s="526">
        <f t="shared" si="0"/>
        <v>13267.210975195316</v>
      </c>
      <c r="BN4" s="526">
        <f t="shared" si="0"/>
        <v>13311.061557779602</v>
      </c>
      <c r="BO4" s="526">
        <f t="shared" si="0"/>
        <v>13412.354468304709</v>
      </c>
      <c r="BP4" s="526">
        <f t="shared" ref="BP4:CF4" si="1">SUM(BP8,BP17,BP27,BP34,BP38,BP42, BP46)</f>
        <v>13431.776763784655</v>
      </c>
      <c r="BQ4" s="526">
        <f t="shared" si="1"/>
        <v>13474.883556889312</v>
      </c>
      <c r="BR4" s="526">
        <f t="shared" si="1"/>
        <v>14266.9206808656</v>
      </c>
      <c r="BS4" s="526">
        <f t="shared" si="1"/>
        <v>15037.322029124683</v>
      </c>
      <c r="BT4" s="526">
        <f t="shared" si="1"/>
        <v>15179.532726628051</v>
      </c>
      <c r="BU4" s="526">
        <f t="shared" si="1"/>
        <v>15510.458570239054</v>
      </c>
      <c r="BV4" s="526">
        <f t="shared" si="1"/>
        <v>15198.176546277016</v>
      </c>
      <c r="BW4" s="526">
        <f>SUM(BW8,BW17,BW27,BW34,BW38,BW42, BW46)</f>
        <v>17321.429819489058</v>
      </c>
      <c r="BX4" s="526">
        <f t="shared" si="1"/>
        <v>19394.557062720778</v>
      </c>
      <c r="BY4" s="526">
        <f t="shared" si="1"/>
        <v>20976.806390469068</v>
      </c>
      <c r="BZ4" s="526">
        <f t="shared" si="1"/>
        <v>22057.374688445299</v>
      </c>
      <c r="CA4" s="526">
        <f t="shared" si="1"/>
        <v>25848.943340564085</v>
      </c>
      <c r="CB4" s="526">
        <f t="shared" si="1"/>
        <v>28991.199792872758</v>
      </c>
      <c r="CC4" s="526">
        <f t="shared" si="1"/>
        <v>30199.589159307656</v>
      </c>
      <c r="CD4" s="526">
        <f t="shared" si="1"/>
        <v>31282.377139279648</v>
      </c>
      <c r="CE4" s="526">
        <f t="shared" si="1"/>
        <v>32351.120818949545</v>
      </c>
      <c r="CF4" s="527">
        <f t="shared" si="1"/>
        <v>33601.355146292219</v>
      </c>
    </row>
    <row r="5" spans="1:85" s="251" customFormat="1" x14ac:dyDescent="0.35">
      <c r="A5" s="496"/>
      <c r="B5" s="471" t="s">
        <v>451</v>
      </c>
      <c r="C5" s="106"/>
      <c r="D5" s="528">
        <f t="shared" ref="D5:BO5" si="2">D8+D22+D25+D29+D32+D35+D39+D46</f>
        <v>0</v>
      </c>
      <c r="E5" s="528">
        <f t="shared" si="2"/>
        <v>0</v>
      </c>
      <c r="F5" s="528">
        <f t="shared" si="2"/>
        <v>0</v>
      </c>
      <c r="G5" s="528">
        <f t="shared" si="2"/>
        <v>0</v>
      </c>
      <c r="H5" s="528">
        <f t="shared" si="2"/>
        <v>0</v>
      </c>
      <c r="I5" s="528">
        <f t="shared" si="2"/>
        <v>0</v>
      </c>
      <c r="J5" s="528">
        <f t="shared" si="2"/>
        <v>0</v>
      </c>
      <c r="K5" s="528">
        <f t="shared" si="2"/>
        <v>0</v>
      </c>
      <c r="L5" s="528">
        <f t="shared" si="2"/>
        <v>0</v>
      </c>
      <c r="M5" s="528">
        <f t="shared" si="2"/>
        <v>0</v>
      </c>
      <c r="N5" s="528">
        <f t="shared" si="2"/>
        <v>0</v>
      </c>
      <c r="O5" s="528">
        <f t="shared" si="2"/>
        <v>0</v>
      </c>
      <c r="P5" s="528">
        <f t="shared" si="2"/>
        <v>0</v>
      </c>
      <c r="Q5" s="528">
        <f t="shared" si="2"/>
        <v>0</v>
      </c>
      <c r="R5" s="528">
        <f t="shared" si="2"/>
        <v>0</v>
      </c>
      <c r="S5" s="528">
        <f t="shared" si="2"/>
        <v>0</v>
      </c>
      <c r="T5" s="528">
        <f t="shared" si="2"/>
        <v>0</v>
      </c>
      <c r="U5" s="528">
        <f t="shared" si="2"/>
        <v>0</v>
      </c>
      <c r="V5" s="528">
        <f t="shared" si="2"/>
        <v>0</v>
      </c>
      <c r="W5" s="528">
        <f t="shared" si="2"/>
        <v>0</v>
      </c>
      <c r="X5" s="528">
        <f t="shared" si="2"/>
        <v>0</v>
      </c>
      <c r="Y5" s="528">
        <f t="shared" si="2"/>
        <v>0</v>
      </c>
      <c r="Z5" s="528">
        <f t="shared" si="2"/>
        <v>0</v>
      </c>
      <c r="AA5" s="528">
        <f t="shared" si="2"/>
        <v>0</v>
      </c>
      <c r="AB5" s="528">
        <f t="shared" si="2"/>
        <v>0</v>
      </c>
      <c r="AC5" s="528">
        <f t="shared" si="2"/>
        <v>0</v>
      </c>
      <c r="AD5" s="528">
        <f t="shared" si="2"/>
        <v>0</v>
      </c>
      <c r="AE5" s="528">
        <f t="shared" si="2"/>
        <v>0</v>
      </c>
      <c r="AF5" s="528">
        <f t="shared" si="2"/>
        <v>0</v>
      </c>
      <c r="AG5" s="528">
        <f t="shared" si="2"/>
        <v>0</v>
      </c>
      <c r="AH5" s="528">
        <f t="shared" si="2"/>
        <v>1659.9435153078261</v>
      </c>
      <c r="AI5" s="528">
        <f t="shared" si="2"/>
        <v>1792.1343128758599</v>
      </c>
      <c r="AJ5" s="528">
        <f t="shared" si="2"/>
        <v>1981.2107295895348</v>
      </c>
      <c r="AK5" s="528">
        <f t="shared" si="2"/>
        <v>2255.9282400413831</v>
      </c>
      <c r="AL5" s="528">
        <f t="shared" si="2"/>
        <v>2417.1250547400077</v>
      </c>
      <c r="AM5" s="528">
        <f t="shared" si="2"/>
        <v>2453.0162562895484</v>
      </c>
      <c r="AN5" s="528">
        <f t="shared" si="2"/>
        <v>2795.4057492428551</v>
      </c>
      <c r="AO5" s="528">
        <f t="shared" si="2"/>
        <v>3056.2766144896923</v>
      </c>
      <c r="AP5" s="528">
        <f t="shared" si="2"/>
        <v>3334.1359305710021</v>
      </c>
      <c r="AQ5" s="528">
        <f t="shared" si="2"/>
        <v>3619.0325436077005</v>
      </c>
      <c r="AR5" s="528">
        <f t="shared" si="2"/>
        <v>4120.4154610469932</v>
      </c>
      <c r="AS5" s="528">
        <f t="shared" si="2"/>
        <v>4649.1906503585542</v>
      </c>
      <c r="AT5" s="528">
        <f t="shared" si="2"/>
        <v>5362.9922575999344</v>
      </c>
      <c r="AU5" s="528">
        <f t="shared" si="2"/>
        <v>6739.9336377056543</v>
      </c>
      <c r="AV5" s="528">
        <f t="shared" si="2"/>
        <v>7963.9994719953866</v>
      </c>
      <c r="AW5" s="528">
        <f t="shared" si="2"/>
        <v>9216.9656368973046</v>
      </c>
      <c r="AX5" s="528">
        <f t="shared" si="2"/>
        <v>10225.021256654652</v>
      </c>
      <c r="AY5" s="528">
        <f t="shared" si="2"/>
        <v>10765.217292034049</v>
      </c>
      <c r="AZ5" s="528">
        <f t="shared" si="2"/>
        <v>11100.797527991303</v>
      </c>
      <c r="BA5" s="528">
        <f t="shared" si="2"/>
        <v>11285.78715130033</v>
      </c>
      <c r="BB5" s="528">
        <f t="shared" si="2"/>
        <v>11507.882074852045</v>
      </c>
      <c r="BC5" s="528">
        <f t="shared" si="2"/>
        <v>11542.301361696584</v>
      </c>
      <c r="BD5" s="528">
        <f t="shared" si="2"/>
        <v>12014.255000000001</v>
      </c>
      <c r="BE5" s="528">
        <f t="shared" si="2"/>
        <v>12392.217338892206</v>
      </c>
      <c r="BF5" s="528">
        <f t="shared" si="2"/>
        <v>12325.947699970275</v>
      </c>
      <c r="BG5" s="528">
        <f t="shared" si="2"/>
        <v>12495.266684366108</v>
      </c>
      <c r="BH5" s="529">
        <f t="shared" si="2"/>
        <v>12172.78706759938</v>
      </c>
      <c r="BI5" s="528">
        <f t="shared" si="2"/>
        <v>11954.071771256264</v>
      </c>
      <c r="BJ5" s="528">
        <f t="shared" si="2"/>
        <v>11908.755623242781</v>
      </c>
      <c r="BK5" s="528">
        <f t="shared" si="2"/>
        <v>12411.436029490982</v>
      </c>
      <c r="BL5" s="528">
        <f t="shared" si="2"/>
        <v>12453.678815330739</v>
      </c>
      <c r="BM5" s="528">
        <f t="shared" si="2"/>
        <v>13083.972559046761</v>
      </c>
      <c r="BN5" s="528">
        <f t="shared" si="2"/>
        <v>13141.076623992645</v>
      </c>
      <c r="BO5" s="528">
        <f t="shared" si="2"/>
        <v>13243.032113571322</v>
      </c>
      <c r="BP5" s="528">
        <f t="shared" ref="BP5:BV5" si="3">BP8+BP22+BP25+BP29+BP32+BP35+BP39+BP46</f>
        <v>13272.310041567645</v>
      </c>
      <c r="BQ5" s="528">
        <f t="shared" si="3"/>
        <v>13330.209035966524</v>
      </c>
      <c r="BR5" s="528">
        <f t="shared" si="3"/>
        <v>14128.611646926445</v>
      </c>
      <c r="BS5" s="528">
        <f t="shared" si="3"/>
        <v>14908.065136758509</v>
      </c>
      <c r="BT5" s="528">
        <f t="shared" si="3"/>
        <v>15059.050955626983</v>
      </c>
      <c r="BU5" s="528">
        <f t="shared" si="3"/>
        <v>15405.385348526768</v>
      </c>
      <c r="BV5" s="528">
        <f t="shared" si="3"/>
        <v>15102.221150263304</v>
      </c>
      <c r="BW5" s="528">
        <f>BW8+BW22+BW25+BW29+BW32+BW35+BW39+BW42+BW46</f>
        <v>17232.615364186415</v>
      </c>
      <c r="BX5" s="528">
        <f t="shared" ref="BX5:CF5" si="4">BX8+BX22+BX25+BX29+BX32+BX35+BX39+BX42+BX46</f>
        <v>19322.593239450642</v>
      </c>
      <c r="BY5" s="528">
        <f t="shared" si="4"/>
        <v>20914.546203182486</v>
      </c>
      <c r="BZ5" s="528">
        <f t="shared" si="4"/>
        <v>21998.913771895655</v>
      </c>
      <c r="CA5" s="528">
        <f t="shared" si="4"/>
        <v>25792.9921334008</v>
      </c>
      <c r="CB5" s="528">
        <f t="shared" si="4"/>
        <v>28938.435150533936</v>
      </c>
      <c r="CC5" s="528">
        <f t="shared" si="4"/>
        <v>30152.890146968391</v>
      </c>
      <c r="CD5" s="528">
        <f t="shared" si="4"/>
        <v>31242.127060499828</v>
      </c>
      <c r="CE5" s="528">
        <f t="shared" si="4"/>
        <v>32317.502510485516</v>
      </c>
      <c r="CF5" s="530">
        <f t="shared" si="4"/>
        <v>33574.685487222901</v>
      </c>
      <c r="CG5" s="531"/>
    </row>
    <row r="6" spans="1:85" s="251" customFormat="1" x14ac:dyDescent="0.35">
      <c r="A6" s="496"/>
      <c r="B6" s="471" t="s">
        <v>450</v>
      </c>
      <c r="C6" s="106"/>
      <c r="D6" s="528">
        <f t="shared" ref="D6:AG6" si="5">D23+D26+D30+D33+D36+D40</f>
        <v>0</v>
      </c>
      <c r="E6" s="528">
        <f t="shared" si="5"/>
        <v>0</v>
      </c>
      <c r="F6" s="528">
        <f t="shared" si="5"/>
        <v>0</v>
      </c>
      <c r="G6" s="528">
        <f t="shared" si="5"/>
        <v>0</v>
      </c>
      <c r="H6" s="528">
        <f t="shared" si="5"/>
        <v>0</v>
      </c>
      <c r="I6" s="528">
        <f t="shared" si="5"/>
        <v>0</v>
      </c>
      <c r="J6" s="528">
        <f t="shared" si="5"/>
        <v>0</v>
      </c>
      <c r="K6" s="528">
        <f t="shared" si="5"/>
        <v>0</v>
      </c>
      <c r="L6" s="528">
        <f t="shared" si="5"/>
        <v>0</v>
      </c>
      <c r="M6" s="528">
        <f t="shared" si="5"/>
        <v>0</v>
      </c>
      <c r="N6" s="528">
        <f t="shared" si="5"/>
        <v>0</v>
      </c>
      <c r="O6" s="528">
        <f t="shared" si="5"/>
        <v>0</v>
      </c>
      <c r="P6" s="528">
        <f t="shared" si="5"/>
        <v>0</v>
      </c>
      <c r="Q6" s="528">
        <f t="shared" si="5"/>
        <v>0</v>
      </c>
      <c r="R6" s="528">
        <f t="shared" si="5"/>
        <v>0</v>
      </c>
      <c r="S6" s="528">
        <f t="shared" si="5"/>
        <v>0</v>
      </c>
      <c r="T6" s="528">
        <f t="shared" si="5"/>
        <v>0</v>
      </c>
      <c r="U6" s="528">
        <f t="shared" si="5"/>
        <v>0</v>
      </c>
      <c r="V6" s="528">
        <f t="shared" si="5"/>
        <v>0</v>
      </c>
      <c r="W6" s="528">
        <f t="shared" si="5"/>
        <v>0</v>
      </c>
      <c r="X6" s="528">
        <f t="shared" si="5"/>
        <v>0</v>
      </c>
      <c r="Y6" s="528">
        <f t="shared" si="5"/>
        <v>0</v>
      </c>
      <c r="Z6" s="528">
        <f t="shared" si="5"/>
        <v>0</v>
      </c>
      <c r="AA6" s="528">
        <f t="shared" si="5"/>
        <v>0</v>
      </c>
      <c r="AB6" s="528">
        <f t="shared" si="5"/>
        <v>0</v>
      </c>
      <c r="AC6" s="528">
        <f t="shared" si="5"/>
        <v>0</v>
      </c>
      <c r="AD6" s="528">
        <f t="shared" si="5"/>
        <v>0</v>
      </c>
      <c r="AE6" s="528">
        <f t="shared" si="5"/>
        <v>0</v>
      </c>
      <c r="AF6" s="528">
        <f t="shared" si="5"/>
        <v>0</v>
      </c>
      <c r="AG6" s="528">
        <f t="shared" si="5"/>
        <v>0</v>
      </c>
      <c r="AH6" s="528">
        <f>AH23+AH26+AH30+AH33+AH36+AH40</f>
        <v>75.056484692173782</v>
      </c>
      <c r="AI6" s="528">
        <f t="shared" ref="AI6:CF6" si="6">AI23+AI26+AI30+AI33+AI36+AI40</f>
        <v>88.865687124140152</v>
      </c>
      <c r="AJ6" s="528">
        <f t="shared" si="6"/>
        <v>102.78927041046519</v>
      </c>
      <c r="AK6" s="528">
        <f t="shared" si="6"/>
        <v>122.07175995861695</v>
      </c>
      <c r="AL6" s="528">
        <f t="shared" si="6"/>
        <v>142.87494525999253</v>
      </c>
      <c r="AM6" s="528">
        <f t="shared" si="6"/>
        <v>170.98374371045185</v>
      </c>
      <c r="AN6" s="528">
        <f t="shared" si="6"/>
        <v>214.59425075714512</v>
      </c>
      <c r="AO6" s="528">
        <f t="shared" si="6"/>
        <v>266.72338551030731</v>
      </c>
      <c r="AP6" s="528">
        <f t="shared" si="6"/>
        <v>342.7020694289975</v>
      </c>
      <c r="AQ6" s="528">
        <f t="shared" si="6"/>
        <v>424.5434563922999</v>
      </c>
      <c r="AR6" s="528">
        <f t="shared" si="6"/>
        <v>519.12653895300627</v>
      </c>
      <c r="AS6" s="528">
        <f t="shared" si="6"/>
        <v>639.13134964144592</v>
      </c>
      <c r="AT6" s="528">
        <f t="shared" si="6"/>
        <v>795.04874240006654</v>
      </c>
      <c r="AU6" s="528">
        <f t="shared" si="6"/>
        <v>1014.2053622943447</v>
      </c>
      <c r="AV6" s="528">
        <f t="shared" si="6"/>
        <v>1148.7175280046133</v>
      </c>
      <c r="AW6" s="528">
        <f t="shared" si="6"/>
        <v>1277.1013631026954</v>
      </c>
      <c r="AX6" s="528">
        <f t="shared" si="6"/>
        <v>1355.5027433453472</v>
      </c>
      <c r="AY6" s="528">
        <f t="shared" si="6"/>
        <v>1183.1347079659499</v>
      </c>
      <c r="AZ6" s="528">
        <f t="shared" si="6"/>
        <v>973.60747200869753</v>
      </c>
      <c r="BA6" s="528">
        <f t="shared" si="6"/>
        <v>804.31084869967242</v>
      </c>
      <c r="BB6" s="528">
        <f t="shared" si="6"/>
        <v>574.92992514795503</v>
      </c>
      <c r="BC6" s="528">
        <f t="shared" si="6"/>
        <v>304.97763830341717</v>
      </c>
      <c r="BD6" s="528">
        <f t="shared" si="6"/>
        <v>166.136</v>
      </c>
      <c r="BE6" s="528">
        <f t="shared" si="6"/>
        <v>165.48699999999999</v>
      </c>
      <c r="BF6" s="528">
        <f t="shared" si="6"/>
        <v>162.65124892159454</v>
      </c>
      <c r="BG6" s="528">
        <f t="shared" si="6"/>
        <v>169.90298870138361</v>
      </c>
      <c r="BH6" s="528">
        <f t="shared" si="6"/>
        <v>124.283</v>
      </c>
      <c r="BI6" s="528">
        <f t="shared" si="6"/>
        <v>128.26055663881266</v>
      </c>
      <c r="BJ6" s="528">
        <f t="shared" si="6"/>
        <v>135.16607401724025</v>
      </c>
      <c r="BK6" s="528">
        <f t="shared" si="6"/>
        <v>200.75442016647554</v>
      </c>
      <c r="BL6" s="528">
        <f t="shared" si="6"/>
        <v>175.53506304142508</v>
      </c>
      <c r="BM6" s="528">
        <f t="shared" si="6"/>
        <v>183.23841614855513</v>
      </c>
      <c r="BN6" s="528">
        <f t="shared" si="6"/>
        <v>169.98493378695881</v>
      </c>
      <c r="BO6" s="528">
        <f t="shared" si="6"/>
        <v>169.32235473338639</v>
      </c>
      <c r="BP6" s="528">
        <f t="shared" si="6"/>
        <v>159.46672221701033</v>
      </c>
      <c r="BQ6" s="528">
        <f t="shared" si="6"/>
        <v>144.67452092278563</v>
      </c>
      <c r="BR6" s="528">
        <f t="shared" si="6"/>
        <v>138.30903393915511</v>
      </c>
      <c r="BS6" s="528">
        <f t="shared" si="6"/>
        <v>128.19760849598063</v>
      </c>
      <c r="BT6" s="528">
        <f t="shared" si="6"/>
        <v>120.30785280289261</v>
      </c>
      <c r="BU6" s="528">
        <f t="shared" si="6"/>
        <v>104.98221706204986</v>
      </c>
      <c r="BV6" s="528">
        <f>BV23+BV26+BV30+BV33+BV36+BV40</f>
        <v>95.955396013713354</v>
      </c>
      <c r="BW6" s="528">
        <f>BW23+BW26+BW30+BW33+BW36+BW40</f>
        <v>88.741009500324324</v>
      </c>
      <c r="BX6" s="528">
        <f t="shared" si="6"/>
        <v>71.893421583468523</v>
      </c>
      <c r="BY6" s="528">
        <f>BY23+BY26+BY30+BY33+BY36+BY40</f>
        <v>62.260187286584028</v>
      </c>
      <c r="BZ6" s="528">
        <f t="shared" si="6"/>
        <v>58.278141023782524</v>
      </c>
      <c r="CA6" s="528">
        <f t="shared" si="6"/>
        <v>55.933625152556331</v>
      </c>
      <c r="CB6" s="528">
        <f t="shared" si="6"/>
        <v>52.739806360721452</v>
      </c>
      <c r="CC6" s="528">
        <f t="shared" si="6"/>
        <v>46.673645559471829</v>
      </c>
      <c r="CD6" s="528">
        <f t="shared" si="6"/>
        <v>40.224290867306124</v>
      </c>
      <c r="CE6" s="528">
        <f t="shared" si="6"/>
        <v>33.592066385138168</v>
      </c>
      <c r="CF6" s="530">
        <f t="shared" si="6"/>
        <v>26.642985567761357</v>
      </c>
    </row>
    <row r="7" spans="1:85" s="251" customFormat="1" x14ac:dyDescent="0.35">
      <c r="A7" s="496"/>
      <c r="B7" s="532"/>
      <c r="C7" s="106"/>
      <c r="D7" s="528"/>
      <c r="E7" s="528"/>
      <c r="F7" s="528"/>
      <c r="G7" s="528"/>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28"/>
      <c r="AL7" s="528"/>
      <c r="AM7" s="528"/>
      <c r="AN7" s="528"/>
      <c r="AO7" s="528"/>
      <c r="AP7" s="528"/>
      <c r="AQ7" s="528"/>
      <c r="AR7" s="528"/>
      <c r="AS7" s="528"/>
      <c r="AT7" s="528"/>
      <c r="AU7" s="528"/>
      <c r="AV7" s="528"/>
      <c r="AW7" s="528"/>
      <c r="AX7" s="528"/>
      <c r="AY7" s="528"/>
      <c r="AZ7" s="528"/>
      <c r="BA7" s="528"/>
      <c r="BB7" s="528"/>
      <c r="BC7" s="528"/>
      <c r="BD7" s="528"/>
      <c r="BE7" s="528"/>
      <c r="BF7" s="528"/>
      <c r="BG7" s="528"/>
      <c r="BH7" s="528"/>
      <c r="BI7" s="528"/>
      <c r="BJ7" s="528"/>
      <c r="BK7" s="528"/>
      <c r="BL7" s="528"/>
      <c r="BM7" s="528"/>
      <c r="BN7" s="528"/>
      <c r="BO7" s="528"/>
      <c r="BP7" s="528"/>
      <c r="BQ7" s="528"/>
      <c r="BR7" s="528"/>
      <c r="BS7" s="528"/>
      <c r="BT7" s="528"/>
      <c r="BU7" s="528"/>
      <c r="BV7" s="528"/>
      <c r="BW7" s="528"/>
      <c r="BX7" s="528"/>
      <c r="BY7" s="528"/>
      <c r="BZ7" s="528"/>
      <c r="CA7" s="528"/>
      <c r="CB7" s="528"/>
      <c r="CC7" s="528"/>
      <c r="CD7" s="528"/>
      <c r="CE7" s="528"/>
      <c r="CF7" s="530"/>
    </row>
    <row r="8" spans="1:85" s="251" customFormat="1" x14ac:dyDescent="0.35">
      <c r="A8" s="495"/>
      <c r="B8" s="106" t="s">
        <v>276</v>
      </c>
      <c r="C8" s="106"/>
      <c r="D8" s="533">
        <f t="shared" ref="D8:BO8" si="7">SUM(D9,D13)</f>
        <v>0</v>
      </c>
      <c r="E8" s="533">
        <f t="shared" si="7"/>
        <v>0</v>
      </c>
      <c r="F8" s="533">
        <f t="shared" si="7"/>
        <v>0</v>
      </c>
      <c r="G8" s="533">
        <f t="shared" si="7"/>
        <v>0</v>
      </c>
      <c r="H8" s="533">
        <f t="shared" si="7"/>
        <v>0</v>
      </c>
      <c r="I8" s="533">
        <f t="shared" si="7"/>
        <v>0</v>
      </c>
      <c r="J8" s="533">
        <f t="shared" si="7"/>
        <v>0</v>
      </c>
      <c r="K8" s="533">
        <f t="shared" si="7"/>
        <v>0</v>
      </c>
      <c r="L8" s="533">
        <f t="shared" si="7"/>
        <v>0</v>
      </c>
      <c r="M8" s="533">
        <f t="shared" si="7"/>
        <v>0</v>
      </c>
      <c r="N8" s="533">
        <f t="shared" si="7"/>
        <v>0</v>
      </c>
      <c r="O8" s="533">
        <f t="shared" si="7"/>
        <v>0</v>
      </c>
      <c r="P8" s="533">
        <f t="shared" si="7"/>
        <v>0</v>
      </c>
      <c r="Q8" s="533">
        <f t="shared" si="7"/>
        <v>0</v>
      </c>
      <c r="R8" s="533">
        <f t="shared" si="7"/>
        <v>0</v>
      </c>
      <c r="S8" s="533">
        <f t="shared" si="7"/>
        <v>0</v>
      </c>
      <c r="T8" s="533">
        <f t="shared" si="7"/>
        <v>0</v>
      </c>
      <c r="U8" s="533">
        <f t="shared" si="7"/>
        <v>0</v>
      </c>
      <c r="V8" s="533">
        <f t="shared" si="7"/>
        <v>0</v>
      </c>
      <c r="W8" s="533">
        <f t="shared" si="7"/>
        <v>0</v>
      </c>
      <c r="X8" s="533">
        <f t="shared" si="7"/>
        <v>0</v>
      </c>
      <c r="Y8" s="533">
        <f t="shared" si="7"/>
        <v>0</v>
      </c>
      <c r="Z8" s="533">
        <f t="shared" si="7"/>
        <v>0</v>
      </c>
      <c r="AA8" s="533">
        <f t="shared" si="7"/>
        <v>0</v>
      </c>
      <c r="AB8" s="533">
        <f t="shared" si="7"/>
        <v>0</v>
      </c>
      <c r="AC8" s="533">
        <f t="shared" si="7"/>
        <v>0</v>
      </c>
      <c r="AD8" s="533">
        <f t="shared" si="7"/>
        <v>0</v>
      </c>
      <c r="AE8" s="533">
        <f t="shared" si="7"/>
        <v>0</v>
      </c>
      <c r="AF8" s="533">
        <f t="shared" si="7"/>
        <v>0</v>
      </c>
      <c r="AG8" s="533">
        <f t="shared" si="7"/>
        <v>0</v>
      </c>
      <c r="AH8" s="533">
        <f t="shared" si="7"/>
        <v>0</v>
      </c>
      <c r="AI8" s="533">
        <f t="shared" si="7"/>
        <v>0</v>
      </c>
      <c r="AJ8" s="533">
        <f t="shared" si="7"/>
        <v>0</v>
      </c>
      <c r="AK8" s="533">
        <f t="shared" si="7"/>
        <v>0</v>
      </c>
      <c r="AL8" s="533">
        <f t="shared" si="7"/>
        <v>0</v>
      </c>
      <c r="AM8" s="533">
        <f t="shared" si="7"/>
        <v>0</v>
      </c>
      <c r="AN8" s="533">
        <f t="shared" si="7"/>
        <v>0</v>
      </c>
      <c r="AO8" s="533">
        <f t="shared" si="7"/>
        <v>0</v>
      </c>
      <c r="AP8" s="533">
        <f t="shared" si="7"/>
        <v>0</v>
      </c>
      <c r="AQ8" s="533">
        <f t="shared" si="7"/>
        <v>0</v>
      </c>
      <c r="AR8" s="533">
        <f t="shared" si="7"/>
        <v>0</v>
      </c>
      <c r="AS8" s="533">
        <f t="shared" si="7"/>
        <v>0</v>
      </c>
      <c r="AT8" s="533">
        <f t="shared" si="7"/>
        <v>0</v>
      </c>
      <c r="AU8" s="533">
        <f t="shared" si="7"/>
        <v>0</v>
      </c>
      <c r="AV8" s="533">
        <f t="shared" si="7"/>
        <v>0</v>
      </c>
      <c r="AW8" s="533">
        <f t="shared" si="7"/>
        <v>0</v>
      </c>
      <c r="AX8" s="533">
        <f t="shared" si="7"/>
        <v>0</v>
      </c>
      <c r="AY8" s="533">
        <f t="shared" si="7"/>
        <v>0</v>
      </c>
      <c r="AZ8" s="533">
        <f t="shared" si="7"/>
        <v>0</v>
      </c>
      <c r="BA8" s="533">
        <f t="shared" si="7"/>
        <v>0</v>
      </c>
      <c r="BB8" s="533">
        <f t="shared" si="7"/>
        <v>0</v>
      </c>
      <c r="BC8" s="533">
        <f t="shared" si="7"/>
        <v>0</v>
      </c>
      <c r="BD8" s="533">
        <f t="shared" si="7"/>
        <v>0</v>
      </c>
      <c r="BE8" s="533">
        <f t="shared" si="7"/>
        <v>0</v>
      </c>
      <c r="BF8" s="533">
        <f t="shared" si="7"/>
        <v>0</v>
      </c>
      <c r="BG8" s="533">
        <f t="shared" si="7"/>
        <v>0</v>
      </c>
      <c r="BH8" s="533">
        <f t="shared" si="7"/>
        <v>0</v>
      </c>
      <c r="BI8" s="533">
        <f t="shared" si="7"/>
        <v>0</v>
      </c>
      <c r="BJ8" s="533">
        <f t="shared" si="7"/>
        <v>0</v>
      </c>
      <c r="BK8" s="533">
        <f t="shared" si="7"/>
        <v>0</v>
      </c>
      <c r="BL8" s="533">
        <f t="shared" si="7"/>
        <v>127.18792894999999</v>
      </c>
      <c r="BM8" s="533">
        <f t="shared" si="7"/>
        <v>1267.3993002300001</v>
      </c>
      <c r="BN8" s="533">
        <f t="shared" si="7"/>
        <v>2231.7483618999995</v>
      </c>
      <c r="BO8" s="533">
        <f t="shared" si="7"/>
        <v>3554.1022156099998</v>
      </c>
      <c r="BP8" s="533">
        <f>SUM(BP9,BP13)</f>
        <v>6779.6544881600003</v>
      </c>
      <c r="BQ8" s="533">
        <f t="shared" ref="BQ8:CE8" si="8">SUM(BQ9,BQ13)</f>
        <v>10436.707839979998</v>
      </c>
      <c r="BR8" s="533">
        <f t="shared" si="8"/>
        <v>12827.382151169997</v>
      </c>
      <c r="BS8" s="533">
        <f t="shared" si="8"/>
        <v>14271.548569180002</v>
      </c>
      <c r="BT8" s="533">
        <f t="shared" si="8"/>
        <v>14830.444816650004</v>
      </c>
      <c r="BU8" s="533">
        <f t="shared" si="8"/>
        <v>15352.892355200001</v>
      </c>
      <c r="BV8" s="533">
        <f t="shared" si="8"/>
        <v>15097.869323739997</v>
      </c>
      <c r="BW8" s="533">
        <f t="shared" si="8"/>
        <v>13850.988828140005</v>
      </c>
      <c r="BX8" s="533">
        <f t="shared" si="8"/>
        <v>13427.61508335</v>
      </c>
      <c r="BY8" s="533">
        <f t="shared" si="8"/>
        <v>12688.531819610005</v>
      </c>
      <c r="BZ8" s="533">
        <f t="shared" si="8"/>
        <v>12088.053886344383</v>
      </c>
      <c r="CA8" s="533">
        <f t="shared" si="8"/>
        <v>12741.909665757048</v>
      </c>
      <c r="CB8" s="533">
        <f t="shared" si="8"/>
        <v>12973.636236774073</v>
      </c>
      <c r="CC8" s="533">
        <f t="shared" si="8"/>
        <v>11769.931531032011</v>
      </c>
      <c r="CD8" s="533">
        <f t="shared" si="8"/>
        <v>11326.625944928906</v>
      </c>
      <c r="CE8" s="533">
        <f t="shared" si="8"/>
        <v>10975.735267125176</v>
      </c>
      <c r="CF8" s="527">
        <f>SUM(CF9,CF13)</f>
        <v>9230.992094351328</v>
      </c>
    </row>
    <row r="9" spans="1:85" x14ac:dyDescent="0.35">
      <c r="B9" s="59" t="s">
        <v>655</v>
      </c>
      <c r="C9" s="39"/>
      <c r="D9" s="528">
        <v>0</v>
      </c>
      <c r="E9" s="528">
        <v>0</v>
      </c>
      <c r="F9" s="528">
        <v>0</v>
      </c>
      <c r="G9" s="528">
        <v>0</v>
      </c>
      <c r="H9" s="528">
        <v>0</v>
      </c>
      <c r="I9" s="528">
        <v>0</v>
      </c>
      <c r="J9" s="528">
        <v>0</v>
      </c>
      <c r="K9" s="528">
        <v>0</v>
      </c>
      <c r="L9" s="528">
        <v>0</v>
      </c>
      <c r="M9" s="528">
        <v>0</v>
      </c>
      <c r="N9" s="528">
        <v>0</v>
      </c>
      <c r="O9" s="528">
        <v>0</v>
      </c>
      <c r="P9" s="528">
        <v>0</v>
      </c>
      <c r="Q9" s="528">
        <v>0</v>
      </c>
      <c r="R9" s="528">
        <v>0</v>
      </c>
      <c r="S9" s="528">
        <v>0</v>
      </c>
      <c r="T9" s="528">
        <v>0</v>
      </c>
      <c r="U9" s="528">
        <v>0</v>
      </c>
      <c r="V9" s="528">
        <v>0</v>
      </c>
      <c r="W9" s="528">
        <v>0</v>
      </c>
      <c r="X9" s="528">
        <v>0</v>
      </c>
      <c r="Y9" s="528">
        <v>0</v>
      </c>
      <c r="Z9" s="528">
        <v>0</v>
      </c>
      <c r="AA9" s="528">
        <v>0</v>
      </c>
      <c r="AB9" s="528">
        <v>0</v>
      </c>
      <c r="AC9" s="528">
        <v>0</v>
      </c>
      <c r="AD9" s="528">
        <v>0</v>
      </c>
      <c r="AE9" s="528">
        <v>0</v>
      </c>
      <c r="AF9" s="528">
        <v>0</v>
      </c>
      <c r="AG9" s="528">
        <v>0</v>
      </c>
      <c r="AH9" s="528">
        <v>0</v>
      </c>
      <c r="AI9" s="528">
        <v>0</v>
      </c>
      <c r="AJ9" s="528">
        <v>0</v>
      </c>
      <c r="AK9" s="528">
        <v>0</v>
      </c>
      <c r="AL9" s="528">
        <v>0</v>
      </c>
      <c r="AM9" s="528">
        <v>0</v>
      </c>
      <c r="AN9" s="528">
        <v>0</v>
      </c>
      <c r="AO9" s="528">
        <v>0</v>
      </c>
      <c r="AP9" s="528">
        <v>0</v>
      </c>
      <c r="AQ9" s="528">
        <v>0</v>
      </c>
      <c r="AR9" s="528">
        <v>0</v>
      </c>
      <c r="AS9" s="528">
        <v>0</v>
      </c>
      <c r="AT9" s="528">
        <v>0</v>
      </c>
      <c r="AU9" s="528">
        <v>0</v>
      </c>
      <c r="AV9" s="528">
        <v>0</v>
      </c>
      <c r="AW9" s="528">
        <v>0</v>
      </c>
      <c r="AX9" s="528">
        <v>0</v>
      </c>
      <c r="AY9" s="528">
        <v>0</v>
      </c>
      <c r="AZ9" s="528">
        <v>0</v>
      </c>
      <c r="BA9" s="528">
        <v>0</v>
      </c>
      <c r="BB9" s="528">
        <v>0</v>
      </c>
      <c r="BC9" s="528">
        <v>0</v>
      </c>
      <c r="BD9" s="528">
        <v>0</v>
      </c>
      <c r="BE9" s="528">
        <v>0</v>
      </c>
      <c r="BF9" s="528">
        <v>0</v>
      </c>
      <c r="BG9" s="528">
        <v>0</v>
      </c>
      <c r="BH9" s="528">
        <v>0</v>
      </c>
      <c r="BI9" s="528">
        <v>0</v>
      </c>
      <c r="BJ9" s="528">
        <v>0</v>
      </c>
      <c r="BK9" s="528">
        <v>0</v>
      </c>
      <c r="BL9" s="528">
        <f>SUM(BL10:BL12)</f>
        <v>64.379764080000001</v>
      </c>
      <c r="BM9" s="528">
        <f>SUM(BM10:BM12)</f>
        <v>580.96194385999991</v>
      </c>
      <c r="BN9" s="528">
        <f>SUM(BN10:BN12)</f>
        <v>954.84283311999991</v>
      </c>
      <c r="BO9" s="528">
        <f>SUM(BO10:BO12)</f>
        <v>1398.5169151799998</v>
      </c>
      <c r="BP9" s="528">
        <f t="shared" ref="BP9:CE9" si="9">SUM(BP10:BP12)</f>
        <v>2304.75857546</v>
      </c>
      <c r="BQ9" s="528">
        <f t="shared" si="9"/>
        <v>3538.8798924699986</v>
      </c>
      <c r="BR9" s="528">
        <f t="shared" si="9"/>
        <v>4100.9191948399985</v>
      </c>
      <c r="BS9" s="528">
        <f t="shared" si="9"/>
        <v>4456.6648349100014</v>
      </c>
      <c r="BT9" s="528">
        <f t="shared" si="9"/>
        <v>4687.0089817599983</v>
      </c>
      <c r="BU9" s="528">
        <f t="shared" si="9"/>
        <v>4711.3251268400008</v>
      </c>
      <c r="BV9" s="528">
        <f t="shared" si="9"/>
        <v>4562.8610960799988</v>
      </c>
      <c r="BW9" s="528">
        <f t="shared" si="9"/>
        <v>4511.989815750002</v>
      </c>
      <c r="BX9" s="528">
        <f t="shared" si="9"/>
        <v>4567.422318465</v>
      </c>
      <c r="BY9" s="528">
        <f t="shared" si="9"/>
        <v>4506.7600548399987</v>
      </c>
      <c r="BZ9" s="528">
        <f t="shared" si="9"/>
        <v>4527.0250167543845</v>
      </c>
      <c r="CA9" s="528">
        <f t="shared" si="9"/>
        <v>4916.643490030795</v>
      </c>
      <c r="CB9" s="528">
        <f t="shared" si="9"/>
        <v>5243.5283323386693</v>
      </c>
      <c r="CC9" s="528">
        <f t="shared" si="9"/>
        <v>5196.7963938024204</v>
      </c>
      <c r="CD9" s="528">
        <f t="shared" si="9"/>
        <v>5227.2254433717308</v>
      </c>
      <c r="CE9" s="528">
        <f t="shared" si="9"/>
        <v>5298.9962031711393</v>
      </c>
      <c r="CF9" s="530">
        <f>SUM(CF10:CF12)</f>
        <v>5296.48568705865</v>
      </c>
    </row>
    <row r="10" spans="1:85" x14ac:dyDescent="0.35">
      <c r="B10" s="288" t="s">
        <v>429</v>
      </c>
      <c r="C10" s="471"/>
      <c r="D10" s="528">
        <v>0</v>
      </c>
      <c r="E10" s="528">
        <v>0</v>
      </c>
      <c r="F10" s="528">
        <v>0</v>
      </c>
      <c r="G10" s="528">
        <v>0</v>
      </c>
      <c r="H10" s="528">
        <v>0</v>
      </c>
      <c r="I10" s="528">
        <v>0</v>
      </c>
      <c r="J10" s="528">
        <v>0</v>
      </c>
      <c r="K10" s="528">
        <v>0</v>
      </c>
      <c r="L10" s="528">
        <v>0</v>
      </c>
      <c r="M10" s="528">
        <v>0</v>
      </c>
      <c r="N10" s="528">
        <v>0</v>
      </c>
      <c r="O10" s="528">
        <v>0</v>
      </c>
      <c r="P10" s="528">
        <v>0</v>
      </c>
      <c r="Q10" s="528">
        <v>0</v>
      </c>
      <c r="R10" s="528">
        <v>0</v>
      </c>
      <c r="S10" s="528">
        <v>0</v>
      </c>
      <c r="T10" s="528">
        <v>0</v>
      </c>
      <c r="U10" s="528">
        <v>0</v>
      </c>
      <c r="V10" s="528">
        <v>0</v>
      </c>
      <c r="W10" s="528">
        <v>0</v>
      </c>
      <c r="X10" s="528">
        <v>0</v>
      </c>
      <c r="Y10" s="528">
        <v>0</v>
      </c>
      <c r="Z10" s="528">
        <v>0</v>
      </c>
      <c r="AA10" s="528">
        <v>0</v>
      </c>
      <c r="AB10" s="528">
        <v>0</v>
      </c>
      <c r="AC10" s="528">
        <v>0</v>
      </c>
      <c r="AD10" s="528">
        <v>0</v>
      </c>
      <c r="AE10" s="528">
        <v>0</v>
      </c>
      <c r="AF10" s="528">
        <v>0</v>
      </c>
      <c r="AG10" s="528">
        <v>0</v>
      </c>
      <c r="AH10" s="528">
        <v>0</v>
      </c>
      <c r="AI10" s="528">
        <v>0</v>
      </c>
      <c r="AJ10" s="528">
        <v>0</v>
      </c>
      <c r="AK10" s="528">
        <v>0</v>
      </c>
      <c r="AL10" s="528">
        <v>0</v>
      </c>
      <c r="AM10" s="528">
        <v>0</v>
      </c>
      <c r="AN10" s="528">
        <v>0</v>
      </c>
      <c r="AO10" s="528">
        <v>0</v>
      </c>
      <c r="AP10" s="528">
        <v>0</v>
      </c>
      <c r="AQ10" s="528">
        <v>0</v>
      </c>
      <c r="AR10" s="528">
        <v>0</v>
      </c>
      <c r="AS10" s="528">
        <v>0</v>
      </c>
      <c r="AT10" s="528">
        <v>0</v>
      </c>
      <c r="AU10" s="528">
        <v>0</v>
      </c>
      <c r="AV10" s="528">
        <v>0</v>
      </c>
      <c r="AW10" s="528">
        <v>0</v>
      </c>
      <c r="AX10" s="528">
        <v>0</v>
      </c>
      <c r="AY10" s="528">
        <v>0</v>
      </c>
      <c r="AZ10" s="528">
        <v>0</v>
      </c>
      <c r="BA10" s="528">
        <v>0</v>
      </c>
      <c r="BB10" s="528">
        <v>0</v>
      </c>
      <c r="BC10" s="528">
        <v>0</v>
      </c>
      <c r="BD10" s="528">
        <v>0</v>
      </c>
      <c r="BE10" s="528">
        <v>0</v>
      </c>
      <c r="BF10" s="528">
        <v>0</v>
      </c>
      <c r="BG10" s="528">
        <v>0</v>
      </c>
      <c r="BH10" s="528">
        <v>0</v>
      </c>
      <c r="BI10" s="528">
        <v>0</v>
      </c>
      <c r="BJ10" s="528">
        <v>0</v>
      </c>
      <c r="BK10" s="528">
        <v>0</v>
      </c>
      <c r="BL10" s="528">
        <v>59.439229722159169</v>
      </c>
      <c r="BM10" s="528">
        <v>398.34870338712346</v>
      </c>
      <c r="BN10" s="528">
        <v>468.20475344214412</v>
      </c>
      <c r="BO10" s="528">
        <v>471.00414737742267</v>
      </c>
      <c r="BP10" s="528">
        <v>555.63097238618491</v>
      </c>
      <c r="BQ10" s="528">
        <v>481.86507341433418</v>
      </c>
      <c r="BR10" s="528">
        <v>431.11865560276999</v>
      </c>
      <c r="BS10" s="528">
        <v>338.04319223048395</v>
      </c>
      <c r="BT10" s="528">
        <v>309.82324418737073</v>
      </c>
      <c r="BU10" s="528">
        <v>282.50107422928357</v>
      </c>
      <c r="BV10" s="528">
        <v>158.58573909275663</v>
      </c>
      <c r="BW10" s="528">
        <v>115.23896004314145</v>
      </c>
      <c r="BX10" s="528">
        <v>200.72925766448799</v>
      </c>
      <c r="BY10" s="528">
        <v>213.99291156878863</v>
      </c>
      <c r="BZ10" s="528">
        <v>191.40756997480099</v>
      </c>
      <c r="CA10" s="528">
        <v>195.07069579726701</v>
      </c>
      <c r="CB10" s="528">
        <v>206.02612416794099</v>
      </c>
      <c r="CC10" s="528">
        <v>205.85894612906</v>
      </c>
      <c r="CD10" s="528">
        <v>207.214122317397</v>
      </c>
      <c r="CE10" s="528">
        <v>212.56295025621301</v>
      </c>
      <c r="CF10" s="530">
        <v>217.789550426863</v>
      </c>
    </row>
    <row r="11" spans="1:85" x14ac:dyDescent="0.35">
      <c r="B11" s="288" t="s">
        <v>656</v>
      </c>
      <c r="C11" s="471"/>
      <c r="D11" s="528">
        <v>0</v>
      </c>
      <c r="E11" s="528">
        <v>0</v>
      </c>
      <c r="F11" s="528">
        <v>0</v>
      </c>
      <c r="G11" s="528">
        <v>0</v>
      </c>
      <c r="H11" s="528">
        <v>0</v>
      </c>
      <c r="I11" s="528">
        <v>0</v>
      </c>
      <c r="J11" s="528">
        <v>0</v>
      </c>
      <c r="K11" s="528">
        <v>0</v>
      </c>
      <c r="L11" s="528">
        <v>0</v>
      </c>
      <c r="M11" s="528">
        <v>0</v>
      </c>
      <c r="N11" s="528">
        <v>0</v>
      </c>
      <c r="O11" s="528">
        <v>0</v>
      </c>
      <c r="P11" s="528">
        <v>0</v>
      </c>
      <c r="Q11" s="528">
        <v>0</v>
      </c>
      <c r="R11" s="528">
        <v>0</v>
      </c>
      <c r="S11" s="528">
        <v>0</v>
      </c>
      <c r="T11" s="528">
        <v>0</v>
      </c>
      <c r="U11" s="528">
        <v>0</v>
      </c>
      <c r="V11" s="528">
        <v>0</v>
      </c>
      <c r="W11" s="528">
        <v>0</v>
      </c>
      <c r="X11" s="528">
        <v>0</v>
      </c>
      <c r="Y11" s="528">
        <v>0</v>
      </c>
      <c r="Z11" s="528">
        <v>0</v>
      </c>
      <c r="AA11" s="528">
        <v>0</v>
      </c>
      <c r="AB11" s="528">
        <v>0</v>
      </c>
      <c r="AC11" s="528">
        <v>0</v>
      </c>
      <c r="AD11" s="528">
        <v>0</v>
      </c>
      <c r="AE11" s="528">
        <v>0</v>
      </c>
      <c r="AF11" s="528">
        <v>0</v>
      </c>
      <c r="AG11" s="528">
        <v>0</v>
      </c>
      <c r="AH11" s="528">
        <v>0</v>
      </c>
      <c r="AI11" s="528">
        <v>0</v>
      </c>
      <c r="AJ11" s="528">
        <v>0</v>
      </c>
      <c r="AK11" s="528">
        <v>0</v>
      </c>
      <c r="AL11" s="528">
        <v>0</v>
      </c>
      <c r="AM11" s="528">
        <v>0</v>
      </c>
      <c r="AN11" s="528">
        <v>0</v>
      </c>
      <c r="AO11" s="528">
        <v>0</v>
      </c>
      <c r="AP11" s="528">
        <v>0</v>
      </c>
      <c r="AQ11" s="528">
        <v>0</v>
      </c>
      <c r="AR11" s="528">
        <v>0</v>
      </c>
      <c r="AS11" s="528">
        <v>0</v>
      </c>
      <c r="AT11" s="528">
        <v>0</v>
      </c>
      <c r="AU11" s="528">
        <v>0</v>
      </c>
      <c r="AV11" s="528">
        <v>0</v>
      </c>
      <c r="AW11" s="528">
        <v>0</v>
      </c>
      <c r="AX11" s="528">
        <v>0</v>
      </c>
      <c r="AY11" s="528">
        <v>0</v>
      </c>
      <c r="AZ11" s="528">
        <v>0</v>
      </c>
      <c r="BA11" s="528">
        <v>0</v>
      </c>
      <c r="BB11" s="528">
        <v>0</v>
      </c>
      <c r="BC11" s="528">
        <v>0</v>
      </c>
      <c r="BD11" s="528">
        <v>0</v>
      </c>
      <c r="BE11" s="528">
        <v>0</v>
      </c>
      <c r="BF11" s="528">
        <v>0</v>
      </c>
      <c r="BG11" s="528">
        <v>0</v>
      </c>
      <c r="BH11" s="528">
        <v>0</v>
      </c>
      <c r="BI11" s="528">
        <v>0</v>
      </c>
      <c r="BJ11" s="528">
        <v>0</v>
      </c>
      <c r="BK11" s="528">
        <v>0</v>
      </c>
      <c r="BL11" s="528">
        <v>2.7215671600525173</v>
      </c>
      <c r="BM11" s="528">
        <v>124.95805821650838</v>
      </c>
      <c r="BN11" s="528">
        <v>353.35394914685565</v>
      </c>
      <c r="BO11" s="528">
        <v>595.95602065950209</v>
      </c>
      <c r="BP11" s="528">
        <v>677.67918756495885</v>
      </c>
      <c r="BQ11" s="528">
        <v>649.03122862517091</v>
      </c>
      <c r="BR11" s="528">
        <v>207.402013027555</v>
      </c>
      <c r="BS11" s="528">
        <v>86.777513749166062</v>
      </c>
      <c r="BT11" s="528">
        <v>100.20175081132075</v>
      </c>
      <c r="BU11" s="528">
        <v>122.06407750032587</v>
      </c>
      <c r="BV11" s="528">
        <v>81.542383029979874</v>
      </c>
      <c r="BW11" s="528">
        <v>51.3100452073</v>
      </c>
      <c r="BX11" s="528">
        <v>18.668902814700459</v>
      </c>
      <c r="BY11" s="528">
        <v>15.49682495764328</v>
      </c>
      <c r="BZ11" s="528">
        <v>18.120386940603701</v>
      </c>
      <c r="CA11" s="528">
        <v>24.542197934747399</v>
      </c>
      <c r="CB11" s="528">
        <v>31.376876108237902</v>
      </c>
      <c r="CC11" s="528">
        <v>35.602582974770698</v>
      </c>
      <c r="CD11" s="528">
        <v>38.073508777023797</v>
      </c>
      <c r="CE11" s="528">
        <v>39.372420448696403</v>
      </c>
      <c r="CF11" s="530">
        <v>40.922248576086901</v>
      </c>
    </row>
    <row r="12" spans="1:85" x14ac:dyDescent="0.35">
      <c r="B12" s="288" t="s">
        <v>431</v>
      </c>
      <c r="C12" s="471"/>
      <c r="D12" s="528">
        <v>0</v>
      </c>
      <c r="E12" s="528">
        <v>0</v>
      </c>
      <c r="F12" s="528">
        <v>0</v>
      </c>
      <c r="G12" s="528">
        <v>0</v>
      </c>
      <c r="H12" s="528">
        <v>0</v>
      </c>
      <c r="I12" s="528">
        <v>0</v>
      </c>
      <c r="J12" s="528">
        <v>0</v>
      </c>
      <c r="K12" s="528">
        <v>0</v>
      </c>
      <c r="L12" s="528">
        <v>0</v>
      </c>
      <c r="M12" s="528">
        <v>0</v>
      </c>
      <c r="N12" s="528">
        <v>0</v>
      </c>
      <c r="O12" s="528">
        <v>0</v>
      </c>
      <c r="P12" s="528">
        <v>0</v>
      </c>
      <c r="Q12" s="528">
        <v>0</v>
      </c>
      <c r="R12" s="528">
        <v>0</v>
      </c>
      <c r="S12" s="528">
        <v>0</v>
      </c>
      <c r="T12" s="528">
        <v>0</v>
      </c>
      <c r="U12" s="528">
        <v>0</v>
      </c>
      <c r="V12" s="528">
        <v>0</v>
      </c>
      <c r="W12" s="528">
        <v>0</v>
      </c>
      <c r="X12" s="528">
        <v>0</v>
      </c>
      <c r="Y12" s="528">
        <v>0</v>
      </c>
      <c r="Z12" s="528">
        <v>0</v>
      </c>
      <c r="AA12" s="528">
        <v>0</v>
      </c>
      <c r="AB12" s="528">
        <v>0</v>
      </c>
      <c r="AC12" s="528">
        <v>0</v>
      </c>
      <c r="AD12" s="528">
        <v>0</v>
      </c>
      <c r="AE12" s="528">
        <v>0</v>
      </c>
      <c r="AF12" s="528">
        <v>0</v>
      </c>
      <c r="AG12" s="528">
        <v>0</v>
      </c>
      <c r="AH12" s="528">
        <v>0</v>
      </c>
      <c r="AI12" s="528">
        <v>0</v>
      </c>
      <c r="AJ12" s="528">
        <v>0</v>
      </c>
      <c r="AK12" s="528">
        <v>0</v>
      </c>
      <c r="AL12" s="528">
        <v>0</v>
      </c>
      <c r="AM12" s="528">
        <v>0</v>
      </c>
      <c r="AN12" s="528">
        <v>0</v>
      </c>
      <c r="AO12" s="528">
        <v>0</v>
      </c>
      <c r="AP12" s="528">
        <v>0</v>
      </c>
      <c r="AQ12" s="528">
        <v>0</v>
      </c>
      <c r="AR12" s="528">
        <v>0</v>
      </c>
      <c r="AS12" s="528">
        <v>0</v>
      </c>
      <c r="AT12" s="528">
        <v>0</v>
      </c>
      <c r="AU12" s="528">
        <v>0</v>
      </c>
      <c r="AV12" s="528">
        <v>0</v>
      </c>
      <c r="AW12" s="528">
        <v>0</v>
      </c>
      <c r="AX12" s="528">
        <v>0</v>
      </c>
      <c r="AY12" s="528">
        <v>0</v>
      </c>
      <c r="AZ12" s="528">
        <v>0</v>
      </c>
      <c r="BA12" s="528">
        <v>0</v>
      </c>
      <c r="BB12" s="528">
        <v>0</v>
      </c>
      <c r="BC12" s="528">
        <v>0</v>
      </c>
      <c r="BD12" s="528">
        <v>0</v>
      </c>
      <c r="BE12" s="528">
        <v>0</v>
      </c>
      <c r="BF12" s="528">
        <v>0</v>
      </c>
      <c r="BG12" s="528">
        <v>0</v>
      </c>
      <c r="BH12" s="528">
        <v>0</v>
      </c>
      <c r="BI12" s="528">
        <v>0</v>
      </c>
      <c r="BJ12" s="528">
        <v>0</v>
      </c>
      <c r="BK12" s="528">
        <v>0</v>
      </c>
      <c r="BL12" s="528">
        <v>2.2189671977883112</v>
      </c>
      <c r="BM12" s="528">
        <v>57.655182256368107</v>
      </c>
      <c r="BN12" s="528">
        <v>133.28413053100019</v>
      </c>
      <c r="BO12" s="528">
        <v>331.55674714307514</v>
      </c>
      <c r="BP12" s="528">
        <v>1071.4484155088562</v>
      </c>
      <c r="BQ12" s="528">
        <v>2407.9835904304932</v>
      </c>
      <c r="BR12" s="528">
        <v>3462.3985262096739</v>
      </c>
      <c r="BS12" s="528">
        <v>4031.8441289303519</v>
      </c>
      <c r="BT12" s="528">
        <v>4276.9839867613073</v>
      </c>
      <c r="BU12" s="528">
        <v>4306.7599751103917</v>
      </c>
      <c r="BV12" s="528">
        <v>4322.7329739572624</v>
      </c>
      <c r="BW12" s="528">
        <v>4345.4408104995609</v>
      </c>
      <c r="BX12" s="528">
        <v>4348.0241579858111</v>
      </c>
      <c r="BY12" s="528">
        <v>4277.2703183135673</v>
      </c>
      <c r="BZ12" s="528">
        <v>4317.49705983898</v>
      </c>
      <c r="CA12" s="528">
        <v>4697.0305962987804</v>
      </c>
      <c r="CB12" s="528">
        <v>5006.1253320624901</v>
      </c>
      <c r="CC12" s="528">
        <v>4955.3348646985896</v>
      </c>
      <c r="CD12" s="528">
        <v>4981.9378122773096</v>
      </c>
      <c r="CE12" s="528">
        <v>5047.0608324662298</v>
      </c>
      <c r="CF12" s="530">
        <v>5037.7738880556999</v>
      </c>
    </row>
    <row r="13" spans="1:85" x14ac:dyDescent="0.35">
      <c r="B13" s="59" t="s">
        <v>657</v>
      </c>
      <c r="C13" s="39"/>
      <c r="D13" s="528">
        <v>0</v>
      </c>
      <c r="E13" s="528">
        <v>0</v>
      </c>
      <c r="F13" s="528">
        <v>0</v>
      </c>
      <c r="G13" s="528">
        <v>0</v>
      </c>
      <c r="H13" s="528">
        <v>0</v>
      </c>
      <c r="I13" s="528">
        <v>0</v>
      </c>
      <c r="J13" s="528">
        <v>0</v>
      </c>
      <c r="K13" s="528">
        <v>0</v>
      </c>
      <c r="L13" s="528">
        <v>0</v>
      </c>
      <c r="M13" s="528">
        <v>0</v>
      </c>
      <c r="N13" s="528">
        <v>0</v>
      </c>
      <c r="O13" s="528">
        <v>0</v>
      </c>
      <c r="P13" s="528">
        <v>0</v>
      </c>
      <c r="Q13" s="528">
        <v>0</v>
      </c>
      <c r="R13" s="528">
        <v>0</v>
      </c>
      <c r="S13" s="528">
        <v>0</v>
      </c>
      <c r="T13" s="528">
        <v>0</v>
      </c>
      <c r="U13" s="528">
        <v>0</v>
      </c>
      <c r="V13" s="528">
        <v>0</v>
      </c>
      <c r="W13" s="528">
        <v>0</v>
      </c>
      <c r="X13" s="528">
        <v>0</v>
      </c>
      <c r="Y13" s="528">
        <v>0</v>
      </c>
      <c r="Z13" s="528">
        <v>0</v>
      </c>
      <c r="AA13" s="528">
        <v>0</v>
      </c>
      <c r="AB13" s="528">
        <v>0</v>
      </c>
      <c r="AC13" s="528">
        <v>0</v>
      </c>
      <c r="AD13" s="528">
        <v>0</v>
      </c>
      <c r="AE13" s="528">
        <v>0</v>
      </c>
      <c r="AF13" s="528">
        <v>0</v>
      </c>
      <c r="AG13" s="528">
        <v>0</v>
      </c>
      <c r="AH13" s="528">
        <v>0</v>
      </c>
      <c r="AI13" s="528">
        <v>0</v>
      </c>
      <c r="AJ13" s="528">
        <v>0</v>
      </c>
      <c r="AK13" s="528">
        <v>0</v>
      </c>
      <c r="AL13" s="528">
        <v>0</v>
      </c>
      <c r="AM13" s="528">
        <v>0</v>
      </c>
      <c r="AN13" s="528">
        <v>0</v>
      </c>
      <c r="AO13" s="528">
        <v>0</v>
      </c>
      <c r="AP13" s="528">
        <v>0</v>
      </c>
      <c r="AQ13" s="528">
        <v>0</v>
      </c>
      <c r="AR13" s="528">
        <v>0</v>
      </c>
      <c r="AS13" s="528">
        <v>0</v>
      </c>
      <c r="AT13" s="528">
        <v>0</v>
      </c>
      <c r="AU13" s="528">
        <v>0</v>
      </c>
      <c r="AV13" s="528">
        <v>0</v>
      </c>
      <c r="AW13" s="528">
        <v>0</v>
      </c>
      <c r="AX13" s="528">
        <v>0</v>
      </c>
      <c r="AY13" s="528">
        <v>0</v>
      </c>
      <c r="AZ13" s="528">
        <v>0</v>
      </c>
      <c r="BA13" s="528">
        <v>0</v>
      </c>
      <c r="BB13" s="528">
        <v>0</v>
      </c>
      <c r="BC13" s="528">
        <v>0</v>
      </c>
      <c r="BD13" s="528">
        <v>0</v>
      </c>
      <c r="BE13" s="528">
        <v>0</v>
      </c>
      <c r="BF13" s="528">
        <v>0</v>
      </c>
      <c r="BG13" s="528">
        <v>0</v>
      </c>
      <c r="BH13" s="528">
        <v>0</v>
      </c>
      <c r="BI13" s="528">
        <v>0</v>
      </c>
      <c r="BJ13" s="528">
        <v>0</v>
      </c>
      <c r="BK13" s="528">
        <v>0</v>
      </c>
      <c r="BL13" s="528">
        <f t="shared" ref="BL13:CF13" si="10">SUM(BL14:BL16)</f>
        <v>62.808164869999992</v>
      </c>
      <c r="BM13" s="528">
        <f t="shared" si="10"/>
        <v>686.4373563700002</v>
      </c>
      <c r="BN13" s="528">
        <f t="shared" si="10"/>
        <v>1276.9055287799997</v>
      </c>
      <c r="BO13" s="528">
        <f t="shared" si="10"/>
        <v>2155.5853004299997</v>
      </c>
      <c r="BP13" s="528">
        <f t="shared" si="10"/>
        <v>4474.8959126999998</v>
      </c>
      <c r="BQ13" s="528">
        <f t="shared" si="10"/>
        <v>6897.8279475099998</v>
      </c>
      <c r="BR13" s="528">
        <f t="shared" si="10"/>
        <v>8726.4629563299986</v>
      </c>
      <c r="BS13" s="528">
        <f t="shared" si="10"/>
        <v>9814.8837342700008</v>
      </c>
      <c r="BT13" s="528">
        <f t="shared" si="10"/>
        <v>10143.435834890006</v>
      </c>
      <c r="BU13" s="528">
        <f t="shared" si="10"/>
        <v>10641.56722836</v>
      </c>
      <c r="BV13" s="528">
        <f t="shared" si="10"/>
        <v>10535.008227659999</v>
      </c>
      <c r="BW13" s="528">
        <f t="shared" si="10"/>
        <v>9338.9990123900025</v>
      </c>
      <c r="BX13" s="528">
        <f t="shared" si="10"/>
        <v>8860.1927648849996</v>
      </c>
      <c r="BY13" s="528">
        <f t="shared" si="10"/>
        <v>8181.7717647700074</v>
      </c>
      <c r="BZ13" s="528">
        <f t="shared" si="10"/>
        <v>7561.0288695899981</v>
      </c>
      <c r="CA13" s="528">
        <f t="shared" si="10"/>
        <v>7825.2661757262522</v>
      </c>
      <c r="CB13" s="528">
        <f t="shared" si="10"/>
        <v>7730.1079044354037</v>
      </c>
      <c r="CC13" s="528">
        <f t="shared" si="10"/>
        <v>6573.1351372295903</v>
      </c>
      <c r="CD13" s="528">
        <f t="shared" si="10"/>
        <v>6099.4005015571747</v>
      </c>
      <c r="CE13" s="528">
        <f t="shared" si="10"/>
        <v>5676.7390639540372</v>
      </c>
      <c r="CF13" s="530">
        <f t="shared" si="10"/>
        <v>3934.5064072926771</v>
      </c>
    </row>
    <row r="14" spans="1:85" x14ac:dyDescent="0.35">
      <c r="B14" s="288" t="s">
        <v>429</v>
      </c>
      <c r="C14" s="471"/>
      <c r="D14" s="528">
        <v>0</v>
      </c>
      <c r="E14" s="528">
        <v>0</v>
      </c>
      <c r="F14" s="528">
        <v>0</v>
      </c>
      <c r="G14" s="528">
        <v>0</v>
      </c>
      <c r="H14" s="528">
        <v>0</v>
      </c>
      <c r="I14" s="528">
        <v>0</v>
      </c>
      <c r="J14" s="528">
        <v>0</v>
      </c>
      <c r="K14" s="528">
        <v>0</v>
      </c>
      <c r="L14" s="528">
        <v>0</v>
      </c>
      <c r="M14" s="528">
        <v>0</v>
      </c>
      <c r="N14" s="528">
        <v>0</v>
      </c>
      <c r="O14" s="528">
        <v>0</v>
      </c>
      <c r="P14" s="528">
        <v>0</v>
      </c>
      <c r="Q14" s="528">
        <v>0</v>
      </c>
      <c r="R14" s="528">
        <v>0</v>
      </c>
      <c r="S14" s="528">
        <v>0</v>
      </c>
      <c r="T14" s="528">
        <v>0</v>
      </c>
      <c r="U14" s="528">
        <v>0</v>
      </c>
      <c r="V14" s="528">
        <v>0</v>
      </c>
      <c r="W14" s="528">
        <v>0</v>
      </c>
      <c r="X14" s="528">
        <v>0</v>
      </c>
      <c r="Y14" s="528">
        <v>0</v>
      </c>
      <c r="Z14" s="528">
        <v>0</v>
      </c>
      <c r="AA14" s="528">
        <v>0</v>
      </c>
      <c r="AB14" s="528">
        <v>0</v>
      </c>
      <c r="AC14" s="528">
        <v>0</v>
      </c>
      <c r="AD14" s="528">
        <v>0</v>
      </c>
      <c r="AE14" s="528">
        <v>0</v>
      </c>
      <c r="AF14" s="528">
        <v>0</v>
      </c>
      <c r="AG14" s="528">
        <v>0</v>
      </c>
      <c r="AH14" s="528">
        <v>0</v>
      </c>
      <c r="AI14" s="528">
        <v>0</v>
      </c>
      <c r="AJ14" s="528">
        <v>0</v>
      </c>
      <c r="AK14" s="528">
        <v>0</v>
      </c>
      <c r="AL14" s="528">
        <v>0</v>
      </c>
      <c r="AM14" s="528">
        <v>0</v>
      </c>
      <c r="AN14" s="528">
        <v>0</v>
      </c>
      <c r="AO14" s="528">
        <v>0</v>
      </c>
      <c r="AP14" s="528">
        <v>0</v>
      </c>
      <c r="AQ14" s="528">
        <v>0</v>
      </c>
      <c r="AR14" s="528">
        <v>0</v>
      </c>
      <c r="AS14" s="528">
        <v>0</v>
      </c>
      <c r="AT14" s="528">
        <v>0</v>
      </c>
      <c r="AU14" s="528">
        <v>0</v>
      </c>
      <c r="AV14" s="528">
        <v>0</v>
      </c>
      <c r="AW14" s="528">
        <v>0</v>
      </c>
      <c r="AX14" s="528">
        <v>0</v>
      </c>
      <c r="AY14" s="528">
        <v>0</v>
      </c>
      <c r="AZ14" s="528">
        <v>0</v>
      </c>
      <c r="BA14" s="528">
        <v>0</v>
      </c>
      <c r="BB14" s="528">
        <v>0</v>
      </c>
      <c r="BC14" s="528">
        <v>0</v>
      </c>
      <c r="BD14" s="528">
        <v>0</v>
      </c>
      <c r="BE14" s="528">
        <v>0</v>
      </c>
      <c r="BF14" s="528">
        <v>0</v>
      </c>
      <c r="BG14" s="528">
        <v>0</v>
      </c>
      <c r="BH14" s="528">
        <v>0</v>
      </c>
      <c r="BI14" s="528">
        <v>0</v>
      </c>
      <c r="BJ14" s="528">
        <v>0</v>
      </c>
      <c r="BK14" s="528">
        <v>0</v>
      </c>
      <c r="BL14" s="528">
        <v>56.760396859939483</v>
      </c>
      <c r="BM14" s="528">
        <v>485.65064439592379</v>
      </c>
      <c r="BN14" s="528">
        <v>706.84818816706706</v>
      </c>
      <c r="BO14" s="528">
        <v>863.27839205061048</v>
      </c>
      <c r="BP14" s="528">
        <v>1247.2615802462533</v>
      </c>
      <c r="BQ14" s="528">
        <v>1409.208543423181</v>
      </c>
      <c r="BR14" s="528">
        <v>1560.1474336531285</v>
      </c>
      <c r="BS14" s="528">
        <v>1209.9354977134094</v>
      </c>
      <c r="BT14" s="528">
        <v>886.98877892368671</v>
      </c>
      <c r="BU14" s="528">
        <v>833.65461441317314</v>
      </c>
      <c r="BV14" s="528">
        <v>401.60075936869799</v>
      </c>
      <c r="BW14" s="528">
        <v>100.11753022402326</v>
      </c>
      <c r="BX14" s="528">
        <v>51.386258843209951</v>
      </c>
      <c r="BY14" s="528">
        <v>24.142261731326546</v>
      </c>
      <c r="BZ14" s="528">
        <v>10.2724105929745</v>
      </c>
      <c r="CA14" s="528">
        <v>5.6045882017811097</v>
      </c>
      <c r="CB14" s="528">
        <v>1.63979773530354</v>
      </c>
      <c r="CC14" s="528">
        <v>6.1582353037834502E-4</v>
      </c>
      <c r="CD14" s="528">
        <v>8.1602106531228496E-5</v>
      </c>
      <c r="CE14" s="528">
        <v>0</v>
      </c>
      <c r="CF14" s="530">
        <v>0</v>
      </c>
    </row>
    <row r="15" spans="1:85" x14ac:dyDescent="0.35">
      <c r="B15" s="288" t="s">
        <v>656</v>
      </c>
      <c r="C15" s="471"/>
      <c r="D15" s="528">
        <v>0</v>
      </c>
      <c r="E15" s="528">
        <v>0</v>
      </c>
      <c r="F15" s="528">
        <v>0</v>
      </c>
      <c r="G15" s="528">
        <v>0</v>
      </c>
      <c r="H15" s="528">
        <v>0</v>
      </c>
      <c r="I15" s="528">
        <v>0</v>
      </c>
      <c r="J15" s="528">
        <v>0</v>
      </c>
      <c r="K15" s="528">
        <v>0</v>
      </c>
      <c r="L15" s="528">
        <v>0</v>
      </c>
      <c r="M15" s="528">
        <v>0</v>
      </c>
      <c r="N15" s="528">
        <v>0</v>
      </c>
      <c r="O15" s="528">
        <v>0</v>
      </c>
      <c r="P15" s="528">
        <v>0</v>
      </c>
      <c r="Q15" s="528">
        <v>0</v>
      </c>
      <c r="R15" s="528">
        <v>0</v>
      </c>
      <c r="S15" s="528">
        <v>0</v>
      </c>
      <c r="T15" s="528">
        <v>0</v>
      </c>
      <c r="U15" s="528">
        <v>0</v>
      </c>
      <c r="V15" s="528">
        <v>0</v>
      </c>
      <c r="W15" s="528">
        <v>0</v>
      </c>
      <c r="X15" s="528">
        <v>0</v>
      </c>
      <c r="Y15" s="528">
        <v>0</v>
      </c>
      <c r="Z15" s="528">
        <v>0</v>
      </c>
      <c r="AA15" s="528">
        <v>0</v>
      </c>
      <c r="AB15" s="528">
        <v>0</v>
      </c>
      <c r="AC15" s="528">
        <v>0</v>
      </c>
      <c r="AD15" s="528">
        <v>0</v>
      </c>
      <c r="AE15" s="528">
        <v>0</v>
      </c>
      <c r="AF15" s="528">
        <v>0</v>
      </c>
      <c r="AG15" s="528">
        <v>0</v>
      </c>
      <c r="AH15" s="528">
        <v>0</v>
      </c>
      <c r="AI15" s="528">
        <v>0</v>
      </c>
      <c r="AJ15" s="528">
        <v>0</v>
      </c>
      <c r="AK15" s="528">
        <v>0</v>
      </c>
      <c r="AL15" s="528">
        <v>0</v>
      </c>
      <c r="AM15" s="528">
        <v>0</v>
      </c>
      <c r="AN15" s="528">
        <v>0</v>
      </c>
      <c r="AO15" s="528">
        <v>0</v>
      </c>
      <c r="AP15" s="528">
        <v>0</v>
      </c>
      <c r="AQ15" s="528">
        <v>0</v>
      </c>
      <c r="AR15" s="528">
        <v>0</v>
      </c>
      <c r="AS15" s="528">
        <v>0</v>
      </c>
      <c r="AT15" s="528">
        <v>0</v>
      </c>
      <c r="AU15" s="528">
        <v>0</v>
      </c>
      <c r="AV15" s="528">
        <v>0</v>
      </c>
      <c r="AW15" s="528">
        <v>0</v>
      </c>
      <c r="AX15" s="528">
        <v>0</v>
      </c>
      <c r="AY15" s="528">
        <v>0</v>
      </c>
      <c r="AZ15" s="528">
        <v>0</v>
      </c>
      <c r="BA15" s="528">
        <v>0</v>
      </c>
      <c r="BB15" s="528">
        <v>0</v>
      </c>
      <c r="BC15" s="528">
        <v>0</v>
      </c>
      <c r="BD15" s="528">
        <v>0</v>
      </c>
      <c r="BE15" s="528">
        <v>0</v>
      </c>
      <c r="BF15" s="528">
        <v>0</v>
      </c>
      <c r="BG15" s="528">
        <v>0</v>
      </c>
      <c r="BH15" s="528">
        <v>0</v>
      </c>
      <c r="BI15" s="528">
        <v>0</v>
      </c>
      <c r="BJ15" s="528">
        <v>0</v>
      </c>
      <c r="BK15" s="528">
        <v>0</v>
      </c>
      <c r="BL15" s="528">
        <v>0.87047432142392211</v>
      </c>
      <c r="BM15" s="528">
        <v>141.54873738557404</v>
      </c>
      <c r="BN15" s="528">
        <v>402.72970317666335</v>
      </c>
      <c r="BO15" s="528">
        <v>804.03284371611733</v>
      </c>
      <c r="BP15" s="528">
        <v>1746.6088386345339</v>
      </c>
      <c r="BQ15" s="528">
        <v>2450.2182244415649</v>
      </c>
      <c r="BR15" s="528">
        <v>2597.5443602920268</v>
      </c>
      <c r="BS15" s="528">
        <v>2506.7348625321101</v>
      </c>
      <c r="BT15" s="528">
        <v>2306.6235867474848</v>
      </c>
      <c r="BU15" s="528">
        <v>2286.1026620836897</v>
      </c>
      <c r="BV15" s="528">
        <v>2112.0283974449017</v>
      </c>
      <c r="BW15" s="528">
        <v>1497.592069636215</v>
      </c>
      <c r="BX15" s="528">
        <v>1189.2140315123293</v>
      </c>
      <c r="BY15" s="528">
        <v>1020.1818633886496</v>
      </c>
      <c r="BZ15" s="528">
        <v>933.299656631934</v>
      </c>
      <c r="CA15" s="528">
        <v>904.43779360426197</v>
      </c>
      <c r="CB15" s="528">
        <v>834.61777144950997</v>
      </c>
      <c r="CC15" s="528">
        <v>662.50616077608004</v>
      </c>
      <c r="CD15" s="528">
        <v>592.58443511799896</v>
      </c>
      <c r="CE15" s="528">
        <v>531.79951720481699</v>
      </c>
      <c r="CF15" s="530">
        <v>359.30976102486699</v>
      </c>
    </row>
    <row r="16" spans="1:85" x14ac:dyDescent="0.35">
      <c r="B16" s="288" t="s">
        <v>431</v>
      </c>
      <c r="C16" s="471"/>
      <c r="D16" s="528">
        <v>0</v>
      </c>
      <c r="E16" s="528">
        <v>0</v>
      </c>
      <c r="F16" s="528">
        <v>0</v>
      </c>
      <c r="G16" s="528">
        <v>0</v>
      </c>
      <c r="H16" s="528">
        <v>0</v>
      </c>
      <c r="I16" s="528">
        <v>0</v>
      </c>
      <c r="J16" s="528">
        <v>0</v>
      </c>
      <c r="K16" s="528">
        <v>0</v>
      </c>
      <c r="L16" s="528">
        <v>0</v>
      </c>
      <c r="M16" s="528">
        <v>0</v>
      </c>
      <c r="N16" s="528">
        <v>0</v>
      </c>
      <c r="O16" s="528">
        <v>0</v>
      </c>
      <c r="P16" s="528">
        <v>0</v>
      </c>
      <c r="Q16" s="528">
        <v>0</v>
      </c>
      <c r="R16" s="528">
        <v>0</v>
      </c>
      <c r="S16" s="528">
        <v>0</v>
      </c>
      <c r="T16" s="528">
        <v>0</v>
      </c>
      <c r="U16" s="528">
        <v>0</v>
      </c>
      <c r="V16" s="528">
        <v>0</v>
      </c>
      <c r="W16" s="528">
        <v>0</v>
      </c>
      <c r="X16" s="528">
        <v>0</v>
      </c>
      <c r="Y16" s="528">
        <v>0</v>
      </c>
      <c r="Z16" s="528">
        <v>0</v>
      </c>
      <c r="AA16" s="528">
        <v>0</v>
      </c>
      <c r="AB16" s="528">
        <v>0</v>
      </c>
      <c r="AC16" s="528">
        <v>0</v>
      </c>
      <c r="AD16" s="528">
        <v>0</v>
      </c>
      <c r="AE16" s="528">
        <v>0</v>
      </c>
      <c r="AF16" s="528">
        <v>0</v>
      </c>
      <c r="AG16" s="528">
        <v>0</v>
      </c>
      <c r="AH16" s="528">
        <v>0</v>
      </c>
      <c r="AI16" s="528">
        <v>0</v>
      </c>
      <c r="AJ16" s="528">
        <v>0</v>
      </c>
      <c r="AK16" s="528">
        <v>0</v>
      </c>
      <c r="AL16" s="528">
        <v>0</v>
      </c>
      <c r="AM16" s="528">
        <v>0</v>
      </c>
      <c r="AN16" s="528">
        <v>0</v>
      </c>
      <c r="AO16" s="528">
        <v>0</v>
      </c>
      <c r="AP16" s="528">
        <v>0</v>
      </c>
      <c r="AQ16" s="528">
        <v>0</v>
      </c>
      <c r="AR16" s="528">
        <v>0</v>
      </c>
      <c r="AS16" s="528">
        <v>0</v>
      </c>
      <c r="AT16" s="528">
        <v>0</v>
      </c>
      <c r="AU16" s="528">
        <v>0</v>
      </c>
      <c r="AV16" s="528">
        <v>0</v>
      </c>
      <c r="AW16" s="528">
        <v>0</v>
      </c>
      <c r="AX16" s="528">
        <v>0</v>
      </c>
      <c r="AY16" s="528">
        <v>0</v>
      </c>
      <c r="AZ16" s="528">
        <v>0</v>
      </c>
      <c r="BA16" s="528">
        <v>0</v>
      </c>
      <c r="BB16" s="528">
        <v>0</v>
      </c>
      <c r="BC16" s="528">
        <v>0</v>
      </c>
      <c r="BD16" s="528">
        <v>0</v>
      </c>
      <c r="BE16" s="528">
        <v>0</v>
      </c>
      <c r="BF16" s="528">
        <v>0</v>
      </c>
      <c r="BG16" s="528">
        <v>0</v>
      </c>
      <c r="BH16" s="528">
        <v>0</v>
      </c>
      <c r="BI16" s="528">
        <v>0</v>
      </c>
      <c r="BJ16" s="528">
        <v>0</v>
      </c>
      <c r="BK16" s="528">
        <v>0</v>
      </c>
      <c r="BL16" s="528">
        <v>5.1772936886365866</v>
      </c>
      <c r="BM16" s="528">
        <v>59.237974588502404</v>
      </c>
      <c r="BN16" s="528">
        <v>167.3276374362693</v>
      </c>
      <c r="BO16" s="528">
        <v>488.27406466327216</v>
      </c>
      <c r="BP16" s="528">
        <v>1481.0254938192129</v>
      </c>
      <c r="BQ16" s="528">
        <v>3038.4011796452542</v>
      </c>
      <c r="BR16" s="528">
        <v>4568.7711623848436</v>
      </c>
      <c r="BS16" s="528">
        <v>6098.2133740244808</v>
      </c>
      <c r="BT16" s="528">
        <v>6949.8234692188335</v>
      </c>
      <c r="BU16" s="528">
        <v>7521.8099518631361</v>
      </c>
      <c r="BV16" s="528">
        <v>8021.3790708463985</v>
      </c>
      <c r="BW16" s="528">
        <v>7741.2894125297644</v>
      </c>
      <c r="BX16" s="528">
        <v>7619.5924745294606</v>
      </c>
      <c r="BY16" s="528">
        <v>7137.4476396500313</v>
      </c>
      <c r="BZ16" s="528">
        <v>6617.45680236509</v>
      </c>
      <c r="CA16" s="528">
        <v>6915.2237939202096</v>
      </c>
      <c r="CB16" s="528">
        <v>6893.8503352505904</v>
      </c>
      <c r="CC16" s="528">
        <v>5910.6283606299803</v>
      </c>
      <c r="CD16" s="528">
        <v>5506.8159848370697</v>
      </c>
      <c r="CE16" s="528">
        <v>5144.9395467492204</v>
      </c>
      <c r="CF16" s="530">
        <v>3575.1966462678101</v>
      </c>
    </row>
    <row r="17" spans="1:92" s="251" customFormat="1" ht="25.5" customHeight="1" x14ac:dyDescent="0.35">
      <c r="B17" s="65" t="s">
        <v>286</v>
      </c>
      <c r="C17" s="238"/>
      <c r="D17" s="533">
        <f t="shared" ref="D17:BL17" si="11">SUM(D21,D24)</f>
        <v>0</v>
      </c>
      <c r="E17" s="533">
        <f t="shared" si="11"/>
        <v>0</v>
      </c>
      <c r="F17" s="533">
        <f t="shared" si="11"/>
        <v>0</v>
      </c>
      <c r="G17" s="533">
        <f t="shared" si="11"/>
        <v>0</v>
      </c>
      <c r="H17" s="533">
        <f t="shared" si="11"/>
        <v>0</v>
      </c>
      <c r="I17" s="533">
        <f t="shared" si="11"/>
        <v>0</v>
      </c>
      <c r="J17" s="533">
        <f t="shared" si="11"/>
        <v>0</v>
      </c>
      <c r="K17" s="533">
        <f t="shared" si="11"/>
        <v>0</v>
      </c>
      <c r="L17" s="533">
        <f t="shared" si="11"/>
        <v>0</v>
      </c>
      <c r="M17" s="533">
        <f t="shared" si="11"/>
        <v>0</v>
      </c>
      <c r="N17" s="533">
        <f t="shared" si="11"/>
        <v>0</v>
      </c>
      <c r="O17" s="533">
        <f t="shared" si="11"/>
        <v>0</v>
      </c>
      <c r="P17" s="533">
        <f t="shared" si="11"/>
        <v>0</v>
      </c>
      <c r="Q17" s="533">
        <f t="shared" si="11"/>
        <v>0</v>
      </c>
      <c r="R17" s="533">
        <f t="shared" si="11"/>
        <v>0</v>
      </c>
      <c r="S17" s="533">
        <f t="shared" si="11"/>
        <v>0</v>
      </c>
      <c r="T17" s="533">
        <f t="shared" si="11"/>
        <v>0</v>
      </c>
      <c r="U17" s="533">
        <f t="shared" si="11"/>
        <v>0</v>
      </c>
      <c r="V17" s="533">
        <f t="shared" si="11"/>
        <v>0</v>
      </c>
      <c r="W17" s="533">
        <f t="shared" si="11"/>
        <v>0</v>
      </c>
      <c r="X17" s="533">
        <f t="shared" si="11"/>
        <v>0</v>
      </c>
      <c r="Y17" s="533">
        <f t="shared" si="11"/>
        <v>0</v>
      </c>
      <c r="Z17" s="533">
        <f t="shared" si="11"/>
        <v>0</v>
      </c>
      <c r="AA17" s="533">
        <f t="shared" si="11"/>
        <v>0</v>
      </c>
      <c r="AB17" s="533">
        <f t="shared" si="11"/>
        <v>0</v>
      </c>
      <c r="AC17" s="533">
        <f t="shared" si="11"/>
        <v>0</v>
      </c>
      <c r="AD17" s="533">
        <f t="shared" si="11"/>
        <v>0</v>
      </c>
      <c r="AE17" s="533">
        <f t="shared" si="11"/>
        <v>0</v>
      </c>
      <c r="AF17" s="533">
        <f t="shared" si="11"/>
        <v>0</v>
      </c>
      <c r="AG17" s="533">
        <f t="shared" si="11"/>
        <v>0</v>
      </c>
      <c r="AH17" s="533">
        <f t="shared" si="11"/>
        <v>0</v>
      </c>
      <c r="AI17" s="533">
        <f t="shared" si="11"/>
        <v>0</v>
      </c>
      <c r="AJ17" s="533">
        <f t="shared" si="11"/>
        <v>0</v>
      </c>
      <c r="AK17" s="533">
        <f t="shared" si="11"/>
        <v>0</v>
      </c>
      <c r="AL17" s="533">
        <f t="shared" si="11"/>
        <v>0</v>
      </c>
      <c r="AM17" s="533">
        <f t="shared" si="11"/>
        <v>0</v>
      </c>
      <c r="AN17" s="533">
        <f t="shared" si="11"/>
        <v>0</v>
      </c>
      <c r="AO17" s="533">
        <f t="shared" si="11"/>
        <v>0</v>
      </c>
      <c r="AP17" s="533">
        <f t="shared" si="11"/>
        <v>0</v>
      </c>
      <c r="AQ17" s="533">
        <f t="shared" si="11"/>
        <v>0</v>
      </c>
      <c r="AR17" s="533">
        <f t="shared" si="11"/>
        <v>0</v>
      </c>
      <c r="AS17" s="533">
        <f t="shared" si="11"/>
        <v>0</v>
      </c>
      <c r="AT17" s="533">
        <f t="shared" si="11"/>
        <v>0</v>
      </c>
      <c r="AU17" s="533">
        <f t="shared" si="11"/>
        <v>0</v>
      </c>
      <c r="AV17" s="533">
        <f t="shared" si="11"/>
        <v>0</v>
      </c>
      <c r="AW17" s="533">
        <f t="shared" si="11"/>
        <v>0</v>
      </c>
      <c r="AX17" s="533">
        <f t="shared" si="11"/>
        <v>0</v>
      </c>
      <c r="AY17" s="533">
        <f t="shared" si="11"/>
        <v>7622.94</v>
      </c>
      <c r="AZ17" s="533">
        <f t="shared" si="11"/>
        <v>7661.6239999999998</v>
      </c>
      <c r="BA17" s="533">
        <f t="shared" si="11"/>
        <v>7412.2720000000008</v>
      </c>
      <c r="BB17" s="533">
        <f t="shared" si="11"/>
        <v>7250.5899999999992</v>
      </c>
      <c r="BC17" s="533">
        <f t="shared" si="11"/>
        <v>6790.04</v>
      </c>
      <c r="BD17" s="533">
        <f t="shared" si="11"/>
        <v>6766.183</v>
      </c>
      <c r="BE17" s="533">
        <f t="shared" si="11"/>
        <v>6749.0433528570848</v>
      </c>
      <c r="BF17" s="533">
        <f t="shared" si="11"/>
        <v>6757.9545089520052</v>
      </c>
      <c r="BG17" s="533">
        <f t="shared" si="11"/>
        <v>6724.1235550023994</v>
      </c>
      <c r="BH17" s="533">
        <f t="shared" si="11"/>
        <v>6662.027000000001</v>
      </c>
      <c r="BI17" s="533">
        <f t="shared" si="11"/>
        <v>6649.9306075200002</v>
      </c>
      <c r="BJ17" s="533">
        <f t="shared" si="11"/>
        <v>6566.1693209299992</v>
      </c>
      <c r="BK17" s="533">
        <f t="shared" si="11"/>
        <v>6657.0001817393668</v>
      </c>
      <c r="BL17" s="533">
        <f t="shared" si="11"/>
        <v>6515.843602259999</v>
      </c>
      <c r="BM17" s="533">
        <f>SUM(BM21,BM24)</f>
        <v>6108.3423565899984</v>
      </c>
      <c r="BN17" s="533">
        <f t="shared" ref="BN17:CE17" si="12">SUM(BN21,BN24)</f>
        <v>5556.0370140352552</v>
      </c>
      <c r="BO17" s="533">
        <f t="shared" si="12"/>
        <v>4935.2797263499997</v>
      </c>
      <c r="BP17" s="533">
        <f t="shared" si="12"/>
        <v>3275.8454461099991</v>
      </c>
      <c r="BQ17" s="533">
        <f>SUM(BQ21,BQ24)</f>
        <v>1186.7982191800002</v>
      </c>
      <c r="BR17" s="533">
        <f t="shared" si="12"/>
        <v>244.52811802000031</v>
      </c>
      <c r="BS17" s="533">
        <f t="shared" si="12"/>
        <v>62.986505620193512</v>
      </c>
      <c r="BT17" s="533">
        <f t="shared" si="12"/>
        <v>15.069286518175856</v>
      </c>
      <c r="BU17" s="533">
        <f t="shared" si="12"/>
        <v>9.0194682002369593</v>
      </c>
      <c r="BV17" s="533">
        <f t="shared" si="12"/>
        <v>0</v>
      </c>
      <c r="BW17" s="533">
        <f t="shared" si="12"/>
        <v>4.8985961395790865</v>
      </c>
      <c r="BX17" s="533">
        <f t="shared" si="12"/>
        <v>4.6984256439329535</v>
      </c>
      <c r="BY17" s="533">
        <f t="shared" si="12"/>
        <v>0</v>
      </c>
      <c r="BZ17" s="533">
        <f t="shared" si="12"/>
        <v>12.018685180376902</v>
      </c>
      <c r="CA17" s="533">
        <f t="shared" si="12"/>
        <v>1.1561320959777646</v>
      </c>
      <c r="CB17" s="533">
        <f>SUM(CB21,CB24)</f>
        <v>1.6331278518065846</v>
      </c>
      <c r="CC17" s="533">
        <f t="shared" si="12"/>
        <v>1.6680315317126875</v>
      </c>
      <c r="CD17" s="533">
        <f t="shared" si="12"/>
        <v>1.6957237598195722</v>
      </c>
      <c r="CE17" s="533">
        <f t="shared" si="12"/>
        <v>1.7255881673084434</v>
      </c>
      <c r="CF17" s="527">
        <f>SUM(CF21,CF24)</f>
        <v>1.7539570262242961</v>
      </c>
    </row>
    <row r="18" spans="1:92" x14ac:dyDescent="0.35">
      <c r="B18" s="59" t="s">
        <v>658</v>
      </c>
      <c r="C18" s="39"/>
      <c r="D18" s="528">
        <v>0</v>
      </c>
      <c r="E18" s="528">
        <v>0</v>
      </c>
      <c r="F18" s="528">
        <v>0</v>
      </c>
      <c r="G18" s="528">
        <v>0</v>
      </c>
      <c r="H18" s="528">
        <v>0</v>
      </c>
      <c r="I18" s="528">
        <v>0</v>
      </c>
      <c r="J18" s="528">
        <v>0</v>
      </c>
      <c r="K18" s="528">
        <v>0</v>
      </c>
      <c r="L18" s="528">
        <v>0</v>
      </c>
      <c r="M18" s="528">
        <v>0</v>
      </c>
      <c r="N18" s="528">
        <v>0</v>
      </c>
      <c r="O18" s="528">
        <v>0</v>
      </c>
      <c r="P18" s="528">
        <v>0</v>
      </c>
      <c r="Q18" s="528">
        <v>0</v>
      </c>
      <c r="R18" s="528">
        <v>0</v>
      </c>
      <c r="S18" s="528">
        <v>0</v>
      </c>
      <c r="T18" s="528">
        <v>0</v>
      </c>
      <c r="U18" s="528">
        <v>0</v>
      </c>
      <c r="V18" s="528">
        <v>0</v>
      </c>
      <c r="W18" s="528">
        <v>0</v>
      </c>
      <c r="X18" s="528">
        <v>0</v>
      </c>
      <c r="Y18" s="528">
        <v>0</v>
      </c>
      <c r="Z18" s="528">
        <v>0</v>
      </c>
      <c r="AA18" s="528">
        <v>0</v>
      </c>
      <c r="AB18" s="528">
        <v>0</v>
      </c>
      <c r="AC18" s="528">
        <v>0</v>
      </c>
      <c r="AD18" s="528">
        <v>0</v>
      </c>
      <c r="AE18" s="528">
        <v>0</v>
      </c>
      <c r="AF18" s="528">
        <v>0</v>
      </c>
      <c r="AG18" s="528">
        <v>0</v>
      </c>
      <c r="AH18" s="528">
        <v>0</v>
      </c>
      <c r="AI18" s="528">
        <v>0</v>
      </c>
      <c r="AJ18" s="528">
        <v>0</v>
      </c>
      <c r="AK18" s="528">
        <v>0</v>
      </c>
      <c r="AL18" s="528">
        <v>0</v>
      </c>
      <c r="AM18" s="528">
        <v>0</v>
      </c>
      <c r="AN18" s="528">
        <v>0</v>
      </c>
      <c r="AO18" s="528">
        <v>0</v>
      </c>
      <c r="AP18" s="528">
        <v>0</v>
      </c>
      <c r="AQ18" s="528">
        <v>0</v>
      </c>
      <c r="AR18" s="528">
        <v>0</v>
      </c>
      <c r="AS18" s="528">
        <v>0</v>
      </c>
      <c r="AT18" s="528">
        <v>0</v>
      </c>
      <c r="AU18" s="528">
        <v>0</v>
      </c>
      <c r="AV18" s="528">
        <v>0</v>
      </c>
      <c r="AW18" s="528">
        <v>0</v>
      </c>
      <c r="AX18" s="528">
        <v>0</v>
      </c>
      <c r="AY18" s="528">
        <v>278.33999999999997</v>
      </c>
      <c r="AZ18" s="528">
        <v>312.73</v>
      </c>
      <c r="BA18" s="528">
        <v>317.79700000000003</v>
      </c>
      <c r="BB18" s="528">
        <v>282.72800000000001</v>
      </c>
      <c r="BC18" s="528">
        <v>330.15090755271024</v>
      </c>
      <c r="BD18" s="528">
        <v>333.25174293093409</v>
      </c>
      <c r="BE18" s="528">
        <v>333.04137154438575</v>
      </c>
      <c r="BF18" s="528">
        <v>382.88721096740397</v>
      </c>
      <c r="BG18" s="528">
        <v>327.37031524653656</v>
      </c>
      <c r="BH18" s="528">
        <v>304.44139058878591</v>
      </c>
      <c r="BI18" s="528">
        <v>278.06156262040605</v>
      </c>
      <c r="BJ18" s="528">
        <v>289.99861489743967</v>
      </c>
      <c r="BK18" s="528">
        <v>275.18506486688074</v>
      </c>
      <c r="BL18" s="528">
        <v>233.47537700891493</v>
      </c>
      <c r="BM18" s="528">
        <v>25.701808144413643</v>
      </c>
      <c r="BN18" s="528">
        <v>25.203064663515647</v>
      </c>
      <c r="BO18" s="528">
        <v>12.429903442670245</v>
      </c>
      <c r="BP18" s="528">
        <v>4.7759055965311905</v>
      </c>
      <c r="BQ18" s="528">
        <v>3.1683124134191218</v>
      </c>
      <c r="BR18" s="528">
        <v>0.57839741453015014</v>
      </c>
      <c r="BS18" s="528">
        <v>7.8663114070179882E-2</v>
      </c>
      <c r="BT18" s="528">
        <v>1.6086072841076982E-2</v>
      </c>
      <c r="BU18" s="528">
        <v>7.756634753931453E-3</v>
      </c>
      <c r="BV18" s="528">
        <v>0</v>
      </c>
      <c r="BW18" s="528">
        <v>5.766665008512863E-3</v>
      </c>
      <c r="BX18" s="528">
        <v>5.5310227632473829E-3</v>
      </c>
      <c r="BY18" s="528">
        <v>0</v>
      </c>
      <c r="BZ18" s="528">
        <v>1.4148488526748991E-2</v>
      </c>
      <c r="CA18" s="528">
        <v>1.3610075852602285E-3</v>
      </c>
      <c r="CB18" s="528">
        <v>1.9225306534965815E-3</v>
      </c>
      <c r="CC18" s="528">
        <v>1.9636195336262575E-3</v>
      </c>
      <c r="CD18" s="528">
        <v>1.9962190372965986E-3</v>
      </c>
      <c r="CE18" s="528">
        <v>2.0313756472229768E-3</v>
      </c>
      <c r="CF18" s="530">
        <v>2.0647716858797874E-3</v>
      </c>
    </row>
    <row r="19" spans="1:92" x14ac:dyDescent="0.35">
      <c r="B19" s="59" t="s">
        <v>659</v>
      </c>
      <c r="C19" s="39"/>
      <c r="D19" s="528">
        <v>0</v>
      </c>
      <c r="E19" s="528">
        <v>0</v>
      </c>
      <c r="F19" s="528">
        <v>0</v>
      </c>
      <c r="G19" s="528">
        <v>0</v>
      </c>
      <c r="H19" s="528">
        <v>0</v>
      </c>
      <c r="I19" s="528">
        <v>0</v>
      </c>
      <c r="J19" s="528">
        <v>0</v>
      </c>
      <c r="K19" s="528">
        <v>0</v>
      </c>
      <c r="L19" s="528">
        <v>0</v>
      </c>
      <c r="M19" s="528">
        <v>0</v>
      </c>
      <c r="N19" s="528">
        <v>0</v>
      </c>
      <c r="O19" s="528">
        <v>0</v>
      </c>
      <c r="P19" s="528">
        <v>0</v>
      </c>
      <c r="Q19" s="528">
        <v>0</v>
      </c>
      <c r="R19" s="528">
        <v>0</v>
      </c>
      <c r="S19" s="528">
        <v>0</v>
      </c>
      <c r="T19" s="528">
        <v>0</v>
      </c>
      <c r="U19" s="528">
        <v>0</v>
      </c>
      <c r="V19" s="528">
        <v>0</v>
      </c>
      <c r="W19" s="528">
        <v>0</v>
      </c>
      <c r="X19" s="528">
        <v>0</v>
      </c>
      <c r="Y19" s="528">
        <v>0</v>
      </c>
      <c r="Z19" s="528">
        <v>0</v>
      </c>
      <c r="AA19" s="528">
        <v>0</v>
      </c>
      <c r="AB19" s="528">
        <v>0</v>
      </c>
      <c r="AC19" s="528">
        <v>0</v>
      </c>
      <c r="AD19" s="528">
        <v>0</v>
      </c>
      <c r="AE19" s="528">
        <v>0</v>
      </c>
      <c r="AF19" s="528">
        <v>0</v>
      </c>
      <c r="AG19" s="528">
        <v>0</v>
      </c>
      <c r="AH19" s="528">
        <v>0</v>
      </c>
      <c r="AI19" s="528">
        <v>0</v>
      </c>
      <c r="AJ19" s="528">
        <v>0</v>
      </c>
      <c r="AK19" s="528">
        <v>0</v>
      </c>
      <c r="AL19" s="528">
        <v>0</v>
      </c>
      <c r="AM19" s="528">
        <v>0</v>
      </c>
      <c r="AN19" s="528">
        <v>0</v>
      </c>
      <c r="AO19" s="528">
        <v>0</v>
      </c>
      <c r="AP19" s="528">
        <v>0</v>
      </c>
      <c r="AQ19" s="528">
        <v>0</v>
      </c>
      <c r="AR19" s="528">
        <v>0</v>
      </c>
      <c r="AS19" s="528">
        <v>0</v>
      </c>
      <c r="AT19" s="528">
        <v>0</v>
      </c>
      <c r="AU19" s="528">
        <v>0</v>
      </c>
      <c r="AV19" s="528">
        <v>0</v>
      </c>
      <c r="AW19" s="528">
        <v>0</v>
      </c>
      <c r="AX19" s="528">
        <v>0</v>
      </c>
      <c r="AY19" s="528">
        <v>255.893</v>
      </c>
      <c r="AZ19" s="528">
        <v>296.48399999999998</v>
      </c>
      <c r="BA19" s="528">
        <v>316.82499999999999</v>
      </c>
      <c r="BB19" s="528">
        <v>304.512</v>
      </c>
      <c r="BC19" s="528">
        <v>389.09290450278598</v>
      </c>
      <c r="BD19" s="528">
        <v>388.42224478490493</v>
      </c>
      <c r="BE19" s="528">
        <v>403.02054330646723</v>
      </c>
      <c r="BF19" s="528">
        <v>434.43669273899275</v>
      </c>
      <c r="BG19" s="528">
        <v>395.20975548624494</v>
      </c>
      <c r="BH19" s="528">
        <v>385.52086790840985</v>
      </c>
      <c r="BI19" s="528">
        <v>338.42995165229138</v>
      </c>
      <c r="BJ19" s="528">
        <v>343.23821262673005</v>
      </c>
      <c r="BK19" s="528">
        <v>333.42902642687261</v>
      </c>
      <c r="BL19" s="528">
        <v>303.88524745009164</v>
      </c>
      <c r="BM19" s="528">
        <v>89.11510244239652</v>
      </c>
      <c r="BN19" s="528">
        <v>23.972191081960425</v>
      </c>
      <c r="BO19" s="528">
        <v>14.68613337390328</v>
      </c>
      <c r="BP19" s="528">
        <v>6.2138376610834092</v>
      </c>
      <c r="BQ19" s="528">
        <v>1.5341430366137312</v>
      </c>
      <c r="BR19" s="528">
        <v>0.92562324341331403</v>
      </c>
      <c r="BS19" s="528">
        <v>0.11088457245345321</v>
      </c>
      <c r="BT19" s="528">
        <v>2.4473953737035307E-2</v>
      </c>
      <c r="BU19" s="528">
        <v>1.6556657835364592E-2</v>
      </c>
      <c r="BV19" s="528">
        <v>0</v>
      </c>
      <c r="BW19" s="528">
        <v>8.5462982968214554E-3</v>
      </c>
      <c r="BX19" s="528">
        <v>8.1970723722361635E-3</v>
      </c>
      <c r="BY19" s="528">
        <v>0</v>
      </c>
      <c r="BZ19" s="528">
        <v>2.096830719666436E-2</v>
      </c>
      <c r="CA19" s="528">
        <v>2.017037020652286E-3</v>
      </c>
      <c r="CB19" s="528">
        <v>2.8492240186155813E-3</v>
      </c>
      <c r="CC19" s="528">
        <v>2.9101184568657945E-3</v>
      </c>
      <c r="CD19" s="528">
        <v>2.958431490878309E-3</v>
      </c>
      <c r="CE19" s="528">
        <v>3.0105342010396034E-3</v>
      </c>
      <c r="CF19" s="530">
        <v>3.0600277138189921E-3</v>
      </c>
    </row>
    <row r="20" spans="1:92" x14ac:dyDescent="0.35">
      <c r="B20" s="59" t="s">
        <v>660</v>
      </c>
      <c r="C20" s="39"/>
      <c r="D20" s="528">
        <v>0</v>
      </c>
      <c r="E20" s="528">
        <v>0</v>
      </c>
      <c r="F20" s="528">
        <v>0</v>
      </c>
      <c r="G20" s="528">
        <v>0</v>
      </c>
      <c r="H20" s="528">
        <v>0</v>
      </c>
      <c r="I20" s="528">
        <v>0</v>
      </c>
      <c r="J20" s="528">
        <v>0</v>
      </c>
      <c r="K20" s="528">
        <v>0</v>
      </c>
      <c r="L20" s="528">
        <v>0</v>
      </c>
      <c r="M20" s="528">
        <v>0</v>
      </c>
      <c r="N20" s="528">
        <v>0</v>
      </c>
      <c r="O20" s="528">
        <v>0</v>
      </c>
      <c r="P20" s="528">
        <v>0</v>
      </c>
      <c r="Q20" s="528">
        <v>0</v>
      </c>
      <c r="R20" s="528">
        <v>0</v>
      </c>
      <c r="S20" s="528">
        <v>0</v>
      </c>
      <c r="T20" s="528">
        <v>0</v>
      </c>
      <c r="U20" s="528">
        <v>0</v>
      </c>
      <c r="V20" s="528">
        <v>0</v>
      </c>
      <c r="W20" s="528">
        <v>0</v>
      </c>
      <c r="X20" s="528">
        <v>0</v>
      </c>
      <c r="Y20" s="528">
        <v>0</v>
      </c>
      <c r="Z20" s="528">
        <v>0</v>
      </c>
      <c r="AA20" s="528">
        <v>0</v>
      </c>
      <c r="AB20" s="528">
        <v>0</v>
      </c>
      <c r="AC20" s="528">
        <v>0</v>
      </c>
      <c r="AD20" s="528">
        <v>0</v>
      </c>
      <c r="AE20" s="528">
        <v>0</v>
      </c>
      <c r="AF20" s="528">
        <v>0</v>
      </c>
      <c r="AG20" s="528">
        <v>0</v>
      </c>
      <c r="AH20" s="528">
        <v>0</v>
      </c>
      <c r="AI20" s="528">
        <v>0</v>
      </c>
      <c r="AJ20" s="528">
        <v>0</v>
      </c>
      <c r="AK20" s="528">
        <v>0</v>
      </c>
      <c r="AL20" s="528">
        <v>0</v>
      </c>
      <c r="AM20" s="528">
        <v>0</v>
      </c>
      <c r="AN20" s="528">
        <v>0</v>
      </c>
      <c r="AO20" s="528">
        <v>0</v>
      </c>
      <c r="AP20" s="528">
        <v>0</v>
      </c>
      <c r="AQ20" s="528">
        <v>0</v>
      </c>
      <c r="AR20" s="528">
        <v>0</v>
      </c>
      <c r="AS20" s="528">
        <v>0</v>
      </c>
      <c r="AT20" s="528">
        <v>0</v>
      </c>
      <c r="AU20" s="528">
        <v>0</v>
      </c>
      <c r="AV20" s="528">
        <v>0</v>
      </c>
      <c r="AW20" s="528">
        <v>0</v>
      </c>
      <c r="AX20" s="528">
        <v>0</v>
      </c>
      <c r="AY20" s="528">
        <v>5708.9949999999999</v>
      </c>
      <c r="AZ20" s="528">
        <v>5792.4780000000001</v>
      </c>
      <c r="BA20" s="528">
        <v>5715.9560000000001</v>
      </c>
      <c r="BB20" s="528">
        <v>5743.7889999999998</v>
      </c>
      <c r="BC20" s="528">
        <v>5318.2371879445036</v>
      </c>
      <c r="BD20" s="528">
        <v>5349.2100122841612</v>
      </c>
      <c r="BE20" s="528">
        <v>5496.5920851491464</v>
      </c>
      <c r="BF20" s="528">
        <v>5467.9550307962018</v>
      </c>
      <c r="BG20" s="528">
        <v>5553.812341810718</v>
      </c>
      <c r="BH20" s="528">
        <v>5590.5197415028051</v>
      </c>
      <c r="BI20" s="528">
        <v>5720.7396083745025</v>
      </c>
      <c r="BJ20" s="528">
        <v>5649.4461624454298</v>
      </c>
      <c r="BK20" s="528">
        <v>5800.6336650356134</v>
      </c>
      <c r="BL20" s="528">
        <v>5763.5421717209929</v>
      </c>
      <c r="BM20" s="528">
        <v>5815.048541423188</v>
      </c>
      <c r="BN20" s="528">
        <v>5349.4641971087312</v>
      </c>
      <c r="BO20" s="528">
        <v>4781.9556614559224</v>
      </c>
      <c r="BP20" s="528">
        <v>3181.2062019864088</v>
      </c>
      <c r="BQ20" s="528">
        <v>1153.9482224260289</v>
      </c>
      <c r="BR20" s="528">
        <v>237.86477993205682</v>
      </c>
      <c r="BS20" s="528">
        <v>61.737674063476376</v>
      </c>
      <c r="BT20" s="528">
        <v>14.854808293421895</v>
      </c>
      <c r="BU20" s="528">
        <v>8.9041502574107003</v>
      </c>
      <c r="BV20" s="528">
        <v>0</v>
      </c>
      <c r="BW20" s="528">
        <v>4.8097872166946649</v>
      </c>
      <c r="BX20" s="528">
        <v>4.6132457048645161</v>
      </c>
      <c r="BY20" s="528">
        <v>0</v>
      </c>
      <c r="BZ20" s="528">
        <v>11.800792858792715</v>
      </c>
      <c r="CA20" s="528">
        <v>1.1351720406414378</v>
      </c>
      <c r="CB20" s="528">
        <v>1.6035201190360375</v>
      </c>
      <c r="CC20" s="528">
        <v>1.6377910139301004</v>
      </c>
      <c r="CD20" s="528">
        <v>1.6649811967814938</v>
      </c>
      <c r="CE20" s="528">
        <v>1.6943041785667357</v>
      </c>
      <c r="CF20" s="530">
        <v>1.722158725273133</v>
      </c>
    </row>
    <row r="21" spans="1:92" x14ac:dyDescent="0.35">
      <c r="B21" s="59" t="s">
        <v>661</v>
      </c>
      <c r="C21" s="39"/>
      <c r="D21" s="528">
        <v>0</v>
      </c>
      <c r="E21" s="528">
        <v>0</v>
      </c>
      <c r="F21" s="528">
        <v>0</v>
      </c>
      <c r="G21" s="528">
        <v>0</v>
      </c>
      <c r="H21" s="528">
        <v>0</v>
      </c>
      <c r="I21" s="528">
        <v>0</v>
      </c>
      <c r="J21" s="528">
        <v>0</v>
      </c>
      <c r="K21" s="528">
        <v>0</v>
      </c>
      <c r="L21" s="528">
        <v>0</v>
      </c>
      <c r="M21" s="528">
        <v>0</v>
      </c>
      <c r="N21" s="528">
        <v>0</v>
      </c>
      <c r="O21" s="528">
        <v>0</v>
      </c>
      <c r="P21" s="528">
        <v>0</v>
      </c>
      <c r="Q21" s="528">
        <v>0</v>
      </c>
      <c r="R21" s="528">
        <v>0</v>
      </c>
      <c r="S21" s="528">
        <v>0</v>
      </c>
      <c r="T21" s="528">
        <v>0</v>
      </c>
      <c r="U21" s="528">
        <v>0</v>
      </c>
      <c r="V21" s="528">
        <v>0</v>
      </c>
      <c r="W21" s="528">
        <v>0</v>
      </c>
      <c r="X21" s="528">
        <v>0</v>
      </c>
      <c r="Y21" s="528">
        <v>0</v>
      </c>
      <c r="Z21" s="528">
        <v>0</v>
      </c>
      <c r="AA21" s="528">
        <v>0</v>
      </c>
      <c r="AB21" s="528">
        <v>0</v>
      </c>
      <c r="AC21" s="528">
        <v>0</v>
      </c>
      <c r="AD21" s="528">
        <v>0</v>
      </c>
      <c r="AE21" s="528">
        <v>0</v>
      </c>
      <c r="AF21" s="528">
        <v>0</v>
      </c>
      <c r="AG21" s="528">
        <v>0</v>
      </c>
      <c r="AH21" s="528">
        <v>0</v>
      </c>
      <c r="AI21" s="528">
        <v>0</v>
      </c>
      <c r="AJ21" s="528">
        <v>0</v>
      </c>
      <c r="AK21" s="528">
        <v>0</v>
      </c>
      <c r="AL21" s="528">
        <v>0</v>
      </c>
      <c r="AM21" s="528">
        <v>0</v>
      </c>
      <c r="AN21" s="528">
        <v>0</v>
      </c>
      <c r="AO21" s="528">
        <v>0</v>
      </c>
      <c r="AP21" s="528">
        <v>0</v>
      </c>
      <c r="AQ21" s="528">
        <v>0</v>
      </c>
      <c r="AR21" s="528">
        <v>0</v>
      </c>
      <c r="AS21" s="528">
        <v>0</v>
      </c>
      <c r="AT21" s="528">
        <v>0</v>
      </c>
      <c r="AU21" s="528">
        <v>0</v>
      </c>
      <c r="AV21" s="528">
        <v>0</v>
      </c>
      <c r="AW21" s="528">
        <v>0</v>
      </c>
      <c r="AX21" s="528">
        <v>0</v>
      </c>
      <c r="AY21" s="528">
        <f t="shared" ref="AY21:BO21" si="13">SUM(AY18:AY20)</f>
        <v>6243.2280000000001</v>
      </c>
      <c r="AZ21" s="528">
        <f t="shared" si="13"/>
        <v>6401.692</v>
      </c>
      <c r="BA21" s="528">
        <f t="shared" si="13"/>
        <v>6350.5780000000004</v>
      </c>
      <c r="BB21" s="528">
        <f t="shared" si="13"/>
        <v>6331.0289999999995</v>
      </c>
      <c r="BC21" s="528">
        <f t="shared" si="13"/>
        <v>6037.4809999999998</v>
      </c>
      <c r="BD21" s="528">
        <f t="shared" si="13"/>
        <v>6070.884</v>
      </c>
      <c r="BE21" s="528">
        <f t="shared" si="13"/>
        <v>6232.6539999999995</v>
      </c>
      <c r="BF21" s="528">
        <f t="shared" si="13"/>
        <v>6285.2789345025985</v>
      </c>
      <c r="BG21" s="528">
        <f t="shared" si="13"/>
        <v>6276.3924125434996</v>
      </c>
      <c r="BH21" s="528">
        <f t="shared" si="13"/>
        <v>6280.4820000000009</v>
      </c>
      <c r="BI21" s="528">
        <f t="shared" si="13"/>
        <v>6337.2311226472002</v>
      </c>
      <c r="BJ21" s="528">
        <f t="shared" si="13"/>
        <v>6282.6829899695995</v>
      </c>
      <c r="BK21" s="528">
        <f t="shared" si="13"/>
        <v>6409.2477563293669</v>
      </c>
      <c r="BL21" s="528">
        <f t="shared" si="13"/>
        <v>6300.9027961799993</v>
      </c>
      <c r="BM21" s="528">
        <f t="shared" si="13"/>
        <v>5929.8654520099981</v>
      </c>
      <c r="BN21" s="528">
        <f t="shared" si="13"/>
        <v>5398.6394528542069</v>
      </c>
      <c r="BO21" s="528">
        <f t="shared" si="13"/>
        <v>4809.0716982724962</v>
      </c>
      <c r="BP21" s="528">
        <f t="shared" ref="BP21:CF21" si="14">SUM(BP18:BP20)</f>
        <v>3192.1959452440233</v>
      </c>
      <c r="BQ21" s="528">
        <f t="shared" si="14"/>
        <v>1158.6506778760618</v>
      </c>
      <c r="BR21" s="528">
        <f t="shared" si="14"/>
        <v>239.36880059000029</v>
      </c>
      <c r="BS21" s="528">
        <f t="shared" si="14"/>
        <v>61.927221750000008</v>
      </c>
      <c r="BT21" s="528">
        <f t="shared" si="14"/>
        <v>14.895368320000006</v>
      </c>
      <c r="BU21" s="528">
        <f t="shared" si="14"/>
        <v>8.9284635499999965</v>
      </c>
      <c r="BV21" s="528">
        <f t="shared" si="14"/>
        <v>0</v>
      </c>
      <c r="BW21" s="528">
        <f t="shared" si="14"/>
        <v>4.8241001799999994</v>
      </c>
      <c r="BX21" s="528">
        <f t="shared" si="14"/>
        <v>4.6269738</v>
      </c>
      <c r="BY21" s="528">
        <f t="shared" si="14"/>
        <v>0</v>
      </c>
      <c r="BZ21" s="528">
        <f t="shared" si="14"/>
        <v>11.835909654516128</v>
      </c>
      <c r="CA21" s="528">
        <f t="shared" si="14"/>
        <v>1.1385500852473505</v>
      </c>
      <c r="CB21" s="528">
        <f t="shared" si="14"/>
        <v>1.6082918737081497</v>
      </c>
      <c r="CC21" s="528">
        <f t="shared" si="14"/>
        <v>1.6426647519205924</v>
      </c>
      <c r="CD21" s="528">
        <f t="shared" si="14"/>
        <v>1.6699358473096688</v>
      </c>
      <c r="CE21" s="528">
        <f t="shared" si="14"/>
        <v>1.6993460884149982</v>
      </c>
      <c r="CF21" s="530">
        <f t="shared" si="14"/>
        <v>1.7272835246728317</v>
      </c>
    </row>
    <row r="22" spans="1:92" x14ac:dyDescent="0.35">
      <c r="B22" s="288" t="s">
        <v>451</v>
      </c>
      <c r="C22" s="471"/>
      <c r="D22" s="528">
        <v>0</v>
      </c>
      <c r="E22" s="528">
        <v>0</v>
      </c>
      <c r="F22" s="528">
        <v>0</v>
      </c>
      <c r="G22" s="528">
        <v>0</v>
      </c>
      <c r="H22" s="528">
        <v>0</v>
      </c>
      <c r="I22" s="528">
        <v>0</v>
      </c>
      <c r="J22" s="528">
        <v>0</v>
      </c>
      <c r="K22" s="528">
        <v>0</v>
      </c>
      <c r="L22" s="528">
        <v>0</v>
      </c>
      <c r="M22" s="528">
        <v>0</v>
      </c>
      <c r="N22" s="528">
        <v>0</v>
      </c>
      <c r="O22" s="528">
        <v>0</v>
      </c>
      <c r="P22" s="528">
        <v>0</v>
      </c>
      <c r="Q22" s="528">
        <v>0</v>
      </c>
      <c r="R22" s="528">
        <v>0</v>
      </c>
      <c r="S22" s="528">
        <v>0</v>
      </c>
      <c r="T22" s="528">
        <v>0</v>
      </c>
      <c r="U22" s="528">
        <v>0</v>
      </c>
      <c r="V22" s="528">
        <v>0</v>
      </c>
      <c r="W22" s="528">
        <v>0</v>
      </c>
      <c r="X22" s="528">
        <v>0</v>
      </c>
      <c r="Y22" s="528">
        <v>0</v>
      </c>
      <c r="Z22" s="528">
        <v>0</v>
      </c>
      <c r="AA22" s="528">
        <v>0</v>
      </c>
      <c r="AB22" s="528">
        <v>0</v>
      </c>
      <c r="AC22" s="528">
        <v>0</v>
      </c>
      <c r="AD22" s="528">
        <v>0</v>
      </c>
      <c r="AE22" s="528">
        <v>0</v>
      </c>
      <c r="AF22" s="528">
        <v>0</v>
      </c>
      <c r="AG22" s="528">
        <v>0</v>
      </c>
      <c r="AH22" s="528">
        <v>0</v>
      </c>
      <c r="AI22" s="528">
        <v>0</v>
      </c>
      <c r="AJ22" s="528">
        <v>0</v>
      </c>
      <c r="AK22" s="528">
        <v>0</v>
      </c>
      <c r="AL22" s="528">
        <v>0</v>
      </c>
      <c r="AM22" s="528">
        <v>0</v>
      </c>
      <c r="AN22" s="528">
        <v>0</v>
      </c>
      <c r="AO22" s="528">
        <v>0</v>
      </c>
      <c r="AP22" s="528">
        <v>0</v>
      </c>
      <c r="AQ22" s="528">
        <v>0</v>
      </c>
      <c r="AR22" s="528">
        <v>0</v>
      </c>
      <c r="AS22" s="528">
        <v>0</v>
      </c>
      <c r="AT22" s="528">
        <v>0</v>
      </c>
      <c r="AU22" s="528">
        <v>0</v>
      </c>
      <c r="AV22" s="528">
        <v>0</v>
      </c>
      <c r="AW22" s="528">
        <v>0</v>
      </c>
      <c r="AX22" s="528">
        <v>0</v>
      </c>
      <c r="AY22" s="528">
        <v>5326.5479309760121</v>
      </c>
      <c r="AZ22" s="528">
        <v>5634.0700627548977</v>
      </c>
      <c r="BA22" s="528">
        <v>5761.3166007132186</v>
      </c>
      <c r="BB22" s="528">
        <v>5954.2356985493152</v>
      </c>
      <c r="BC22" s="528">
        <v>5897.0027550317054</v>
      </c>
      <c r="BD22" s="528">
        <v>6067.8</v>
      </c>
      <c r="BE22" s="528">
        <v>6232.6540000000005</v>
      </c>
      <c r="BF22" s="528">
        <v>6285.2789345025994</v>
      </c>
      <c r="BG22" s="528">
        <v>6276.3924125434996</v>
      </c>
      <c r="BH22" s="528">
        <v>6280.482</v>
      </c>
      <c r="BI22" s="528">
        <v>6337.2311226471993</v>
      </c>
      <c r="BJ22" s="528">
        <v>6282.6829899695995</v>
      </c>
      <c r="BK22" s="528">
        <v>6409.2477563293669</v>
      </c>
      <c r="BL22" s="528">
        <v>6300.9027961799993</v>
      </c>
      <c r="BM22" s="528">
        <v>5929.8654520099981</v>
      </c>
      <c r="BN22" s="528">
        <v>5398.6394528542078</v>
      </c>
      <c r="BO22" s="528">
        <v>4809.0716982724962</v>
      </c>
      <c r="BP22" s="528">
        <v>3192.1959452440233</v>
      </c>
      <c r="BQ22" s="528">
        <v>1158.650677876062</v>
      </c>
      <c r="BR22" s="528">
        <v>239.36880059000026</v>
      </c>
      <c r="BS22" s="528">
        <v>60.867937879806497</v>
      </c>
      <c r="BT22" s="528">
        <v>14.721450121824157</v>
      </c>
      <c r="BU22" s="528">
        <v>8.8374588997630372</v>
      </c>
      <c r="BV22" s="528">
        <v>0</v>
      </c>
      <c r="BW22" s="528">
        <v>4.7506543776854047</v>
      </c>
      <c r="BX22" s="528">
        <v>4.5565721133315389</v>
      </c>
      <c r="BY22" s="528">
        <v>0</v>
      </c>
      <c r="BZ22" s="528">
        <v>11.653134128655353</v>
      </c>
      <c r="CA22" s="528">
        <v>1.1209680745169361</v>
      </c>
      <c r="CB22" s="528">
        <v>1.5834558956097144</v>
      </c>
      <c r="CC22" s="528">
        <v>1.617297972128497</v>
      </c>
      <c r="CD22" s="528">
        <v>1.6441479347997652</v>
      </c>
      <c r="CE22" s="528">
        <v>1.673104009521553</v>
      </c>
      <c r="CF22" s="530">
        <v>1.7006100231213672</v>
      </c>
    </row>
    <row r="23" spans="1:92" x14ac:dyDescent="0.35">
      <c r="B23" s="288" t="s">
        <v>450</v>
      </c>
      <c r="C23" s="471"/>
      <c r="D23" s="528">
        <v>0</v>
      </c>
      <c r="E23" s="528">
        <v>0</v>
      </c>
      <c r="F23" s="528">
        <v>0</v>
      </c>
      <c r="G23" s="528">
        <v>0</v>
      </c>
      <c r="H23" s="528">
        <v>0</v>
      </c>
      <c r="I23" s="528">
        <v>0</v>
      </c>
      <c r="J23" s="528">
        <v>0</v>
      </c>
      <c r="K23" s="528">
        <v>0</v>
      </c>
      <c r="L23" s="528">
        <v>0</v>
      </c>
      <c r="M23" s="528">
        <v>0</v>
      </c>
      <c r="N23" s="528">
        <v>0</v>
      </c>
      <c r="O23" s="528">
        <v>0</v>
      </c>
      <c r="P23" s="528">
        <v>0</v>
      </c>
      <c r="Q23" s="528">
        <v>0</v>
      </c>
      <c r="R23" s="528">
        <v>0</v>
      </c>
      <c r="S23" s="528">
        <v>0</v>
      </c>
      <c r="T23" s="528">
        <v>0</v>
      </c>
      <c r="U23" s="528">
        <v>0</v>
      </c>
      <c r="V23" s="528">
        <v>0</v>
      </c>
      <c r="W23" s="528">
        <v>0</v>
      </c>
      <c r="X23" s="528">
        <v>0</v>
      </c>
      <c r="Y23" s="528">
        <v>0</v>
      </c>
      <c r="Z23" s="528">
        <v>0</v>
      </c>
      <c r="AA23" s="528">
        <v>0</v>
      </c>
      <c r="AB23" s="528">
        <v>0</v>
      </c>
      <c r="AC23" s="528">
        <v>0</v>
      </c>
      <c r="AD23" s="528">
        <v>0</v>
      </c>
      <c r="AE23" s="528">
        <v>0</v>
      </c>
      <c r="AF23" s="528">
        <v>0</v>
      </c>
      <c r="AG23" s="528">
        <v>0</v>
      </c>
      <c r="AH23" s="528">
        <v>0</v>
      </c>
      <c r="AI23" s="528">
        <v>0</v>
      </c>
      <c r="AJ23" s="528">
        <v>0</v>
      </c>
      <c r="AK23" s="528">
        <v>0</v>
      </c>
      <c r="AL23" s="528">
        <v>0</v>
      </c>
      <c r="AM23" s="528">
        <v>0</v>
      </c>
      <c r="AN23" s="528">
        <v>0</v>
      </c>
      <c r="AO23" s="528">
        <v>0</v>
      </c>
      <c r="AP23" s="528">
        <v>0</v>
      </c>
      <c r="AQ23" s="528">
        <v>0</v>
      </c>
      <c r="AR23" s="528">
        <v>0</v>
      </c>
      <c r="AS23" s="528">
        <v>0</v>
      </c>
      <c r="AT23" s="528">
        <v>0</v>
      </c>
      <c r="AU23" s="528">
        <v>0</v>
      </c>
      <c r="AV23" s="528">
        <v>0</v>
      </c>
      <c r="AW23" s="528">
        <v>0</v>
      </c>
      <c r="AX23" s="528">
        <v>0</v>
      </c>
      <c r="AY23" s="528">
        <v>916.68006902398884</v>
      </c>
      <c r="AZ23" s="528">
        <v>767.62193724510246</v>
      </c>
      <c r="BA23" s="528">
        <v>589.26139928678288</v>
      </c>
      <c r="BB23" s="528">
        <v>376.793301450684</v>
      </c>
      <c r="BC23" s="528">
        <v>140.4782449682954</v>
      </c>
      <c r="BD23" s="528">
        <v>3.0840000000000001</v>
      </c>
      <c r="BE23" s="528">
        <v>0</v>
      </c>
      <c r="BF23" s="528">
        <v>0</v>
      </c>
      <c r="BG23" s="528">
        <v>0</v>
      </c>
      <c r="BH23" s="528">
        <v>0</v>
      </c>
      <c r="BI23" s="528">
        <v>0</v>
      </c>
      <c r="BJ23" s="528">
        <v>0</v>
      </c>
      <c r="BK23" s="528">
        <v>0</v>
      </c>
      <c r="BL23" s="528">
        <v>0</v>
      </c>
      <c r="BM23" s="528">
        <v>0</v>
      </c>
      <c r="BN23" s="528">
        <v>0</v>
      </c>
      <c r="BO23" s="528">
        <v>0</v>
      </c>
      <c r="BP23" s="528">
        <v>0</v>
      </c>
      <c r="BQ23" s="528">
        <v>0</v>
      </c>
      <c r="BR23" s="528">
        <v>0</v>
      </c>
      <c r="BS23" s="528">
        <v>0</v>
      </c>
      <c r="BT23" s="528">
        <v>0</v>
      </c>
      <c r="BU23" s="528">
        <v>0</v>
      </c>
      <c r="BV23" s="528">
        <v>0</v>
      </c>
      <c r="BW23" s="528">
        <v>0</v>
      </c>
      <c r="BX23" s="528">
        <v>0</v>
      </c>
      <c r="BY23" s="528">
        <v>0</v>
      </c>
      <c r="BZ23" s="528">
        <v>0</v>
      </c>
      <c r="CA23" s="528">
        <v>0</v>
      </c>
      <c r="CB23" s="528">
        <v>0</v>
      </c>
      <c r="CC23" s="528">
        <v>0</v>
      </c>
      <c r="CD23" s="528">
        <v>0</v>
      </c>
      <c r="CE23" s="528">
        <v>0</v>
      </c>
      <c r="CF23" s="530">
        <v>0</v>
      </c>
    </row>
    <row r="24" spans="1:92" x14ac:dyDescent="0.35">
      <c r="B24" s="59" t="s">
        <v>662</v>
      </c>
      <c r="C24" s="39"/>
      <c r="D24" s="528">
        <v>0</v>
      </c>
      <c r="E24" s="528">
        <v>0</v>
      </c>
      <c r="F24" s="528">
        <v>0</v>
      </c>
      <c r="G24" s="528">
        <v>0</v>
      </c>
      <c r="H24" s="528">
        <v>0</v>
      </c>
      <c r="I24" s="528">
        <v>0</v>
      </c>
      <c r="J24" s="528">
        <v>0</v>
      </c>
      <c r="K24" s="528">
        <v>0</v>
      </c>
      <c r="L24" s="528">
        <v>0</v>
      </c>
      <c r="M24" s="528">
        <v>0</v>
      </c>
      <c r="N24" s="528">
        <v>0</v>
      </c>
      <c r="O24" s="528">
        <v>0</v>
      </c>
      <c r="P24" s="528">
        <v>0</v>
      </c>
      <c r="Q24" s="528">
        <v>0</v>
      </c>
      <c r="R24" s="528">
        <v>0</v>
      </c>
      <c r="S24" s="528">
        <v>0</v>
      </c>
      <c r="T24" s="528">
        <v>0</v>
      </c>
      <c r="U24" s="528">
        <v>0</v>
      </c>
      <c r="V24" s="528">
        <v>0</v>
      </c>
      <c r="W24" s="528">
        <v>0</v>
      </c>
      <c r="X24" s="528">
        <v>0</v>
      </c>
      <c r="Y24" s="528">
        <v>0</v>
      </c>
      <c r="Z24" s="528">
        <v>0</v>
      </c>
      <c r="AA24" s="528">
        <v>0</v>
      </c>
      <c r="AB24" s="528">
        <v>0</v>
      </c>
      <c r="AC24" s="528">
        <v>0</v>
      </c>
      <c r="AD24" s="528">
        <v>0</v>
      </c>
      <c r="AE24" s="528">
        <v>0</v>
      </c>
      <c r="AF24" s="528">
        <v>0</v>
      </c>
      <c r="AG24" s="528">
        <v>0</v>
      </c>
      <c r="AH24" s="528">
        <v>0</v>
      </c>
      <c r="AI24" s="528">
        <v>0</v>
      </c>
      <c r="AJ24" s="528">
        <v>0</v>
      </c>
      <c r="AK24" s="528">
        <v>0</v>
      </c>
      <c r="AL24" s="528">
        <v>0</v>
      </c>
      <c r="AM24" s="528">
        <v>0</v>
      </c>
      <c r="AN24" s="528">
        <v>0</v>
      </c>
      <c r="AO24" s="528">
        <v>0</v>
      </c>
      <c r="AP24" s="528">
        <v>0</v>
      </c>
      <c r="AQ24" s="528">
        <v>0</v>
      </c>
      <c r="AR24" s="528">
        <v>0</v>
      </c>
      <c r="AS24" s="528">
        <v>0</v>
      </c>
      <c r="AT24" s="528">
        <v>0</v>
      </c>
      <c r="AU24" s="528">
        <v>0</v>
      </c>
      <c r="AV24" s="528">
        <v>0</v>
      </c>
      <c r="AW24" s="528">
        <v>0</v>
      </c>
      <c r="AX24" s="528">
        <v>0</v>
      </c>
      <c r="AY24" s="528">
        <f>SUM(AY25:AY26)</f>
        <v>1379.7119999999998</v>
      </c>
      <c r="AZ24" s="528">
        <f t="shared" ref="AZ24:CF24" si="15">SUM(AZ25:AZ26)</f>
        <v>1259.932</v>
      </c>
      <c r="BA24" s="528">
        <f t="shared" si="15"/>
        <v>1061.694</v>
      </c>
      <c r="BB24" s="528">
        <f t="shared" si="15"/>
        <v>919.56100000000004</v>
      </c>
      <c r="BC24" s="528">
        <f t="shared" si="15"/>
        <v>752.55899999999997</v>
      </c>
      <c r="BD24" s="528">
        <f t="shared" si="15"/>
        <v>695.29899999999998</v>
      </c>
      <c r="BE24" s="528">
        <f t="shared" si="15"/>
        <v>516.38935285708476</v>
      </c>
      <c r="BF24" s="528">
        <f t="shared" si="15"/>
        <v>472.67557444940707</v>
      </c>
      <c r="BG24" s="528">
        <f t="shared" si="15"/>
        <v>447.73114245890002</v>
      </c>
      <c r="BH24" s="528">
        <f t="shared" si="15"/>
        <v>381.54500000000002</v>
      </c>
      <c r="BI24" s="528">
        <f t="shared" si="15"/>
        <v>312.69948487280004</v>
      </c>
      <c r="BJ24" s="528">
        <f t="shared" si="15"/>
        <v>283.48633096040004</v>
      </c>
      <c r="BK24" s="528">
        <f t="shared" si="15"/>
        <v>247.75242540999994</v>
      </c>
      <c r="BL24" s="528">
        <f t="shared" si="15"/>
        <v>214.94080607999948</v>
      </c>
      <c r="BM24" s="528">
        <f t="shared" si="15"/>
        <v>178.47690458000002</v>
      </c>
      <c r="BN24" s="528">
        <f t="shared" si="15"/>
        <v>157.3975611810487</v>
      </c>
      <c r="BO24" s="528">
        <f t="shared" si="15"/>
        <v>126.20802807750385</v>
      </c>
      <c r="BP24" s="528">
        <f t="shared" si="15"/>
        <v>83.64950086597598</v>
      </c>
      <c r="BQ24" s="528">
        <f t="shared" si="15"/>
        <v>28.147541303938436</v>
      </c>
      <c r="BR24" s="528">
        <f t="shared" si="15"/>
        <v>5.1593174300000015</v>
      </c>
      <c r="BS24" s="528">
        <f t="shared" si="15"/>
        <v>1.0592838701935048</v>
      </c>
      <c r="BT24" s="528">
        <f t="shared" si="15"/>
        <v>0.17391819817584997</v>
      </c>
      <c r="BU24" s="528">
        <f t="shared" si="15"/>
        <v>9.1004650236962456E-2</v>
      </c>
      <c r="BV24" s="528">
        <f t="shared" si="15"/>
        <v>0</v>
      </c>
      <c r="BW24" s="528">
        <f t="shared" si="15"/>
        <v>7.4495959579086654E-2</v>
      </c>
      <c r="BX24" s="528">
        <f t="shared" si="15"/>
        <v>7.1451843932953521E-2</v>
      </c>
      <c r="BY24" s="528">
        <f t="shared" si="15"/>
        <v>0</v>
      </c>
      <c r="BZ24" s="528">
        <f t="shared" si="15"/>
        <v>0.18277552586077414</v>
      </c>
      <c r="CA24" s="528">
        <f t="shared" si="15"/>
        <v>1.7582010730414037E-2</v>
      </c>
      <c r="CB24" s="528">
        <f t="shared" si="15"/>
        <v>2.4835978098434904E-2</v>
      </c>
      <c r="CC24" s="528">
        <f t="shared" si="15"/>
        <v>2.5366779792095215E-2</v>
      </c>
      <c r="CD24" s="528">
        <f t="shared" si="15"/>
        <v>2.5787912509903334E-2</v>
      </c>
      <c r="CE24" s="528">
        <f t="shared" si="15"/>
        <v>2.6242078893445108E-2</v>
      </c>
      <c r="CF24" s="530">
        <f t="shared" si="15"/>
        <v>2.6673501551464387E-2</v>
      </c>
      <c r="CH24" s="534"/>
      <c r="CI24" s="534"/>
      <c r="CJ24" s="534"/>
      <c r="CK24" s="534"/>
      <c r="CL24" s="534"/>
      <c r="CM24" s="534"/>
      <c r="CN24" s="534"/>
    </row>
    <row r="25" spans="1:92" x14ac:dyDescent="0.35">
      <c r="B25" s="288" t="s">
        <v>451</v>
      </c>
      <c r="C25" s="39"/>
      <c r="D25" s="528">
        <v>0</v>
      </c>
      <c r="E25" s="528">
        <v>0</v>
      </c>
      <c r="F25" s="528">
        <v>0</v>
      </c>
      <c r="G25" s="528">
        <v>0</v>
      </c>
      <c r="H25" s="528">
        <v>0</v>
      </c>
      <c r="I25" s="528">
        <v>0</v>
      </c>
      <c r="J25" s="528">
        <v>0</v>
      </c>
      <c r="K25" s="528">
        <v>0</v>
      </c>
      <c r="L25" s="528">
        <v>0</v>
      </c>
      <c r="M25" s="528">
        <v>0</v>
      </c>
      <c r="N25" s="528">
        <v>0</v>
      </c>
      <c r="O25" s="528">
        <v>0</v>
      </c>
      <c r="P25" s="528">
        <v>0</v>
      </c>
      <c r="Q25" s="528">
        <v>0</v>
      </c>
      <c r="R25" s="528">
        <v>0</v>
      </c>
      <c r="S25" s="528">
        <v>0</v>
      </c>
      <c r="T25" s="528">
        <v>0</v>
      </c>
      <c r="U25" s="528">
        <v>0</v>
      </c>
      <c r="V25" s="528">
        <v>0</v>
      </c>
      <c r="W25" s="528">
        <v>0</v>
      </c>
      <c r="X25" s="528">
        <v>0</v>
      </c>
      <c r="Y25" s="528">
        <v>0</v>
      </c>
      <c r="Z25" s="528">
        <v>0</v>
      </c>
      <c r="AA25" s="528">
        <v>0</v>
      </c>
      <c r="AB25" s="528">
        <v>0</v>
      </c>
      <c r="AC25" s="528">
        <v>0</v>
      </c>
      <c r="AD25" s="528">
        <v>0</v>
      </c>
      <c r="AE25" s="528">
        <v>0</v>
      </c>
      <c r="AF25" s="528">
        <v>0</v>
      </c>
      <c r="AG25" s="528">
        <v>0</v>
      </c>
      <c r="AH25" s="528">
        <v>0</v>
      </c>
      <c r="AI25" s="528">
        <v>0</v>
      </c>
      <c r="AJ25" s="528">
        <v>0</v>
      </c>
      <c r="AK25" s="528">
        <v>0</v>
      </c>
      <c r="AL25" s="528">
        <v>0</v>
      </c>
      <c r="AM25" s="528">
        <v>0</v>
      </c>
      <c r="AN25" s="528">
        <v>0</v>
      </c>
      <c r="AO25" s="528">
        <v>0</v>
      </c>
      <c r="AP25" s="528">
        <v>0</v>
      </c>
      <c r="AQ25" s="528">
        <v>0</v>
      </c>
      <c r="AR25" s="528">
        <v>0</v>
      </c>
      <c r="AS25" s="528">
        <v>0</v>
      </c>
      <c r="AT25" s="528">
        <v>0</v>
      </c>
      <c r="AU25" s="528">
        <v>0</v>
      </c>
      <c r="AV25" s="528">
        <v>0</v>
      </c>
      <c r="AW25" s="528">
        <v>0</v>
      </c>
      <c r="AX25" s="528">
        <v>0</v>
      </c>
      <c r="AY25" s="528">
        <v>1268.1704446426761</v>
      </c>
      <c r="AZ25" s="528">
        <v>1158.6590688085946</v>
      </c>
      <c r="BA25" s="528">
        <v>983.02751623229062</v>
      </c>
      <c r="BB25" s="528">
        <v>865.6060445406921</v>
      </c>
      <c r="BC25" s="528">
        <v>732.30471410880648</v>
      </c>
      <c r="BD25" s="528">
        <v>695.29899999999998</v>
      </c>
      <c r="BE25" s="528">
        <v>516.38935285708476</v>
      </c>
      <c r="BF25" s="528">
        <v>472.67557444940707</v>
      </c>
      <c r="BG25" s="528">
        <v>447.73114245890002</v>
      </c>
      <c r="BH25" s="528">
        <v>381.54500000000002</v>
      </c>
      <c r="BI25" s="528">
        <v>312.69948487280004</v>
      </c>
      <c r="BJ25" s="528">
        <v>283.48633096040004</v>
      </c>
      <c r="BK25" s="528">
        <v>247.75242540999994</v>
      </c>
      <c r="BL25" s="528">
        <v>214.94080607999948</v>
      </c>
      <c r="BM25" s="528">
        <v>178.47690458000002</v>
      </c>
      <c r="BN25" s="528">
        <v>157.3975611810487</v>
      </c>
      <c r="BO25" s="528">
        <v>126.20802807750385</v>
      </c>
      <c r="BP25" s="528">
        <v>83.64950086597598</v>
      </c>
      <c r="BQ25" s="528">
        <v>28.147541303938436</v>
      </c>
      <c r="BR25" s="528">
        <v>5.1593174300000015</v>
      </c>
      <c r="BS25" s="528">
        <v>1.0592838701935048</v>
      </c>
      <c r="BT25" s="528">
        <v>0.17391819817584997</v>
      </c>
      <c r="BU25" s="528">
        <v>9.1004650236962456E-2</v>
      </c>
      <c r="BV25" s="528">
        <v>0</v>
      </c>
      <c r="BW25" s="528">
        <v>7.4495959579086654E-2</v>
      </c>
      <c r="BX25" s="528">
        <v>7.1451843932953521E-2</v>
      </c>
      <c r="BY25" s="528">
        <v>0</v>
      </c>
      <c r="BZ25" s="528">
        <v>0.18277552586077414</v>
      </c>
      <c r="CA25" s="528">
        <v>1.7582010730414037E-2</v>
      </c>
      <c r="CB25" s="528">
        <v>2.4835978098434904E-2</v>
      </c>
      <c r="CC25" s="528">
        <v>2.5366779792095215E-2</v>
      </c>
      <c r="CD25" s="528">
        <v>2.5787912509903334E-2</v>
      </c>
      <c r="CE25" s="528">
        <v>2.6242078893445108E-2</v>
      </c>
      <c r="CF25" s="530">
        <v>2.6673501551464387E-2</v>
      </c>
    </row>
    <row r="26" spans="1:92" x14ac:dyDescent="0.35">
      <c r="B26" s="288" t="s">
        <v>450</v>
      </c>
      <c r="C26" s="39"/>
      <c r="D26" s="528">
        <v>0</v>
      </c>
      <c r="E26" s="528">
        <v>0</v>
      </c>
      <c r="F26" s="528">
        <v>0</v>
      </c>
      <c r="G26" s="528">
        <v>0</v>
      </c>
      <c r="H26" s="528">
        <v>0</v>
      </c>
      <c r="I26" s="528">
        <v>0</v>
      </c>
      <c r="J26" s="528">
        <v>0</v>
      </c>
      <c r="K26" s="528">
        <v>0</v>
      </c>
      <c r="L26" s="528">
        <v>0</v>
      </c>
      <c r="M26" s="528">
        <v>0</v>
      </c>
      <c r="N26" s="528">
        <v>0</v>
      </c>
      <c r="O26" s="528">
        <v>0</v>
      </c>
      <c r="P26" s="528">
        <v>0</v>
      </c>
      <c r="Q26" s="528">
        <v>0</v>
      </c>
      <c r="R26" s="528">
        <v>0</v>
      </c>
      <c r="S26" s="528">
        <v>0</v>
      </c>
      <c r="T26" s="528">
        <v>0</v>
      </c>
      <c r="U26" s="528">
        <v>0</v>
      </c>
      <c r="V26" s="528">
        <v>0</v>
      </c>
      <c r="W26" s="528">
        <v>0</v>
      </c>
      <c r="X26" s="528">
        <v>0</v>
      </c>
      <c r="Y26" s="528">
        <v>0</v>
      </c>
      <c r="Z26" s="528">
        <v>0</v>
      </c>
      <c r="AA26" s="528">
        <v>0</v>
      </c>
      <c r="AB26" s="528">
        <v>0</v>
      </c>
      <c r="AC26" s="528">
        <v>0</v>
      </c>
      <c r="AD26" s="528">
        <v>0</v>
      </c>
      <c r="AE26" s="528">
        <v>0</v>
      </c>
      <c r="AF26" s="528">
        <v>0</v>
      </c>
      <c r="AG26" s="528">
        <v>0</v>
      </c>
      <c r="AH26" s="528">
        <v>0</v>
      </c>
      <c r="AI26" s="528">
        <v>0</v>
      </c>
      <c r="AJ26" s="528">
        <v>0</v>
      </c>
      <c r="AK26" s="528">
        <v>0</v>
      </c>
      <c r="AL26" s="528">
        <v>0</v>
      </c>
      <c r="AM26" s="528">
        <v>0</v>
      </c>
      <c r="AN26" s="528">
        <v>0</v>
      </c>
      <c r="AO26" s="528">
        <v>0</v>
      </c>
      <c r="AP26" s="528">
        <v>0</v>
      </c>
      <c r="AQ26" s="528">
        <v>0</v>
      </c>
      <c r="AR26" s="528">
        <v>0</v>
      </c>
      <c r="AS26" s="528">
        <v>0</v>
      </c>
      <c r="AT26" s="528">
        <v>0</v>
      </c>
      <c r="AU26" s="528">
        <v>0</v>
      </c>
      <c r="AV26" s="528">
        <v>0</v>
      </c>
      <c r="AW26" s="528">
        <v>0</v>
      </c>
      <c r="AX26" s="528">
        <v>0</v>
      </c>
      <c r="AY26" s="528">
        <v>111.54155535732374</v>
      </c>
      <c r="AZ26" s="528">
        <v>101.27293119140541</v>
      </c>
      <c r="BA26" s="528">
        <v>78.666483767709352</v>
      </c>
      <c r="BB26" s="528">
        <v>53.954955459307946</v>
      </c>
      <c r="BC26" s="528">
        <v>20.254285891193518</v>
      </c>
      <c r="BD26" s="528">
        <v>0</v>
      </c>
      <c r="BE26" s="528">
        <v>0</v>
      </c>
      <c r="BF26" s="528">
        <v>0</v>
      </c>
      <c r="BG26" s="528">
        <v>0</v>
      </c>
      <c r="BH26" s="528">
        <v>0</v>
      </c>
      <c r="BI26" s="528">
        <v>0</v>
      </c>
      <c r="BJ26" s="528">
        <v>0</v>
      </c>
      <c r="BK26" s="528">
        <v>0</v>
      </c>
      <c r="BL26" s="528">
        <v>0</v>
      </c>
      <c r="BM26" s="528">
        <v>0</v>
      </c>
      <c r="BN26" s="528">
        <v>0</v>
      </c>
      <c r="BO26" s="528">
        <v>0</v>
      </c>
      <c r="BP26" s="528">
        <v>0</v>
      </c>
      <c r="BQ26" s="528">
        <v>0</v>
      </c>
      <c r="BR26" s="528">
        <v>0</v>
      </c>
      <c r="BS26" s="528">
        <v>0</v>
      </c>
      <c r="BT26" s="528">
        <v>0</v>
      </c>
      <c r="BU26" s="528">
        <v>0</v>
      </c>
      <c r="BV26" s="528">
        <v>0</v>
      </c>
      <c r="BW26" s="528">
        <v>0</v>
      </c>
      <c r="BX26" s="528">
        <v>0</v>
      </c>
      <c r="BY26" s="528">
        <v>0</v>
      </c>
      <c r="BZ26" s="528">
        <v>0</v>
      </c>
      <c r="CA26" s="528">
        <v>0</v>
      </c>
      <c r="CB26" s="528">
        <v>0</v>
      </c>
      <c r="CC26" s="528">
        <v>0</v>
      </c>
      <c r="CD26" s="528">
        <v>0</v>
      </c>
      <c r="CE26" s="528">
        <v>0</v>
      </c>
      <c r="CF26" s="530">
        <v>0</v>
      </c>
    </row>
    <row r="27" spans="1:92" s="251" customFormat="1" ht="26.25" customHeight="1" x14ac:dyDescent="0.35">
      <c r="A27" s="496"/>
      <c r="B27" s="106" t="s">
        <v>289</v>
      </c>
      <c r="C27" s="106"/>
      <c r="D27" s="533">
        <f>SUM(D28,D31)</f>
        <v>0</v>
      </c>
      <c r="E27" s="533">
        <f t="shared" ref="E27:BP27" si="16">SUM(E28,E31)</f>
        <v>0</v>
      </c>
      <c r="F27" s="533">
        <f t="shared" si="16"/>
        <v>0</v>
      </c>
      <c r="G27" s="533">
        <f t="shared" si="16"/>
        <v>0</v>
      </c>
      <c r="H27" s="533">
        <f t="shared" si="16"/>
        <v>0</v>
      </c>
      <c r="I27" s="533">
        <f t="shared" si="16"/>
        <v>0</v>
      </c>
      <c r="J27" s="533">
        <f t="shared" si="16"/>
        <v>0</v>
      </c>
      <c r="K27" s="533">
        <f t="shared" si="16"/>
        <v>0</v>
      </c>
      <c r="L27" s="533">
        <f t="shared" si="16"/>
        <v>0</v>
      </c>
      <c r="M27" s="533">
        <f t="shared" si="16"/>
        <v>0</v>
      </c>
      <c r="N27" s="533">
        <f t="shared" si="16"/>
        <v>0</v>
      </c>
      <c r="O27" s="533">
        <f t="shared" si="16"/>
        <v>0</v>
      </c>
      <c r="P27" s="533">
        <f t="shared" si="16"/>
        <v>0</v>
      </c>
      <c r="Q27" s="533">
        <f t="shared" si="16"/>
        <v>0</v>
      </c>
      <c r="R27" s="533">
        <f t="shared" si="16"/>
        <v>0</v>
      </c>
      <c r="S27" s="533">
        <f t="shared" si="16"/>
        <v>0</v>
      </c>
      <c r="T27" s="533">
        <f t="shared" si="16"/>
        <v>0</v>
      </c>
      <c r="U27" s="533">
        <f t="shared" si="16"/>
        <v>0</v>
      </c>
      <c r="V27" s="533">
        <f t="shared" si="16"/>
        <v>0</v>
      </c>
      <c r="W27" s="533">
        <f t="shared" si="16"/>
        <v>0</v>
      </c>
      <c r="X27" s="533">
        <f t="shared" si="16"/>
        <v>0</v>
      </c>
      <c r="Y27" s="533">
        <f t="shared" si="16"/>
        <v>0</v>
      </c>
      <c r="Z27" s="533">
        <f t="shared" si="16"/>
        <v>0</v>
      </c>
      <c r="AA27" s="533">
        <f t="shared" si="16"/>
        <v>91</v>
      </c>
      <c r="AB27" s="533">
        <f t="shared" si="16"/>
        <v>196</v>
      </c>
      <c r="AC27" s="533">
        <f t="shared" si="16"/>
        <v>241.541</v>
      </c>
      <c r="AD27" s="533">
        <f t="shared" si="16"/>
        <v>319.58499999999998</v>
      </c>
      <c r="AE27" s="533">
        <f t="shared" si="16"/>
        <v>448.238</v>
      </c>
      <c r="AF27" s="533">
        <f t="shared" si="16"/>
        <v>562.80799999999999</v>
      </c>
      <c r="AG27" s="533">
        <f t="shared" si="16"/>
        <v>701.21900000000005</v>
      </c>
      <c r="AH27" s="533">
        <f t="shared" si="16"/>
        <v>840</v>
      </c>
      <c r="AI27" s="533">
        <f t="shared" si="16"/>
        <v>995</v>
      </c>
      <c r="AJ27" s="533">
        <f t="shared" si="16"/>
        <v>1150</v>
      </c>
      <c r="AK27" s="533">
        <f t="shared" si="16"/>
        <v>1370</v>
      </c>
      <c r="AL27" s="533">
        <f t="shared" si="16"/>
        <v>1593</v>
      </c>
      <c r="AM27" s="533">
        <f t="shared" si="16"/>
        <v>1872</v>
      </c>
      <c r="AN27" s="533">
        <f t="shared" si="16"/>
        <v>2142</v>
      </c>
      <c r="AO27" s="533">
        <f t="shared" si="16"/>
        <v>2349</v>
      </c>
      <c r="AP27" s="533">
        <f t="shared" si="16"/>
        <v>2673.8379999999997</v>
      </c>
      <c r="AQ27" s="533">
        <f t="shared" si="16"/>
        <v>2968.4050000000002</v>
      </c>
      <c r="AR27" s="533">
        <f t="shared" si="16"/>
        <v>3359.3579999999997</v>
      </c>
      <c r="AS27" s="533">
        <f t="shared" si="16"/>
        <v>3836.6360000000004</v>
      </c>
      <c r="AT27" s="533">
        <f t="shared" si="16"/>
        <v>4431.0190000000002</v>
      </c>
      <c r="AU27" s="533">
        <f t="shared" si="16"/>
        <v>5485.4179999999997</v>
      </c>
      <c r="AV27" s="533">
        <f t="shared" si="16"/>
        <v>6209.601999999999</v>
      </c>
      <c r="AW27" s="533">
        <f t="shared" si="16"/>
        <v>7067.8279999999995</v>
      </c>
      <c r="AX27" s="533">
        <f t="shared" si="16"/>
        <v>7705.1339999999991</v>
      </c>
      <c r="AY27" s="533">
        <f t="shared" si="16"/>
        <v>271</v>
      </c>
      <c r="AZ27" s="533">
        <f t="shared" si="16"/>
        <v>0</v>
      </c>
      <c r="BA27" s="533">
        <f t="shared" si="16"/>
        <v>0</v>
      </c>
      <c r="BB27" s="533">
        <f t="shared" si="16"/>
        <v>0</v>
      </c>
      <c r="BC27" s="533">
        <f t="shared" si="16"/>
        <v>0</v>
      </c>
      <c r="BD27" s="533">
        <f t="shared" si="16"/>
        <v>0</v>
      </c>
      <c r="BE27" s="533">
        <f t="shared" si="16"/>
        <v>0</v>
      </c>
      <c r="BF27" s="533">
        <f t="shared" si="16"/>
        <v>0</v>
      </c>
      <c r="BG27" s="533">
        <f t="shared" si="16"/>
        <v>0</v>
      </c>
      <c r="BH27" s="533">
        <f t="shared" si="16"/>
        <v>0</v>
      </c>
      <c r="BI27" s="533">
        <f t="shared" si="16"/>
        <v>0</v>
      </c>
      <c r="BJ27" s="533">
        <f t="shared" si="16"/>
        <v>0</v>
      </c>
      <c r="BK27" s="533">
        <f t="shared" si="16"/>
        <v>0</v>
      </c>
      <c r="BL27" s="533">
        <f t="shared" si="16"/>
        <v>0</v>
      </c>
      <c r="BM27" s="533">
        <f t="shared" si="16"/>
        <v>0</v>
      </c>
      <c r="BN27" s="533">
        <f t="shared" si="16"/>
        <v>0</v>
      </c>
      <c r="BO27" s="533">
        <f t="shared" si="16"/>
        <v>0</v>
      </c>
      <c r="BP27" s="533">
        <f t="shared" si="16"/>
        <v>0</v>
      </c>
      <c r="BQ27" s="533">
        <f t="shared" ref="BQ27:CF27" si="17">SUM(BQ28,BQ31)</f>
        <v>0</v>
      </c>
      <c r="BR27" s="533">
        <f t="shared" si="17"/>
        <v>0</v>
      </c>
      <c r="BS27" s="533">
        <f t="shared" si="17"/>
        <v>0</v>
      </c>
      <c r="BT27" s="533">
        <f t="shared" si="17"/>
        <v>0</v>
      </c>
      <c r="BU27" s="533">
        <f t="shared" si="17"/>
        <v>0</v>
      </c>
      <c r="BV27" s="533">
        <f t="shared" si="17"/>
        <v>0</v>
      </c>
      <c r="BW27" s="533">
        <f t="shared" si="17"/>
        <v>0</v>
      </c>
      <c r="BX27" s="533">
        <f t="shared" si="17"/>
        <v>0</v>
      </c>
      <c r="BY27" s="533">
        <f t="shared" si="17"/>
        <v>0</v>
      </c>
      <c r="BZ27" s="533">
        <f t="shared" si="17"/>
        <v>0</v>
      </c>
      <c r="CA27" s="533">
        <f t="shared" si="17"/>
        <v>0</v>
      </c>
      <c r="CB27" s="533">
        <f t="shared" si="17"/>
        <v>0</v>
      </c>
      <c r="CC27" s="533">
        <f t="shared" si="17"/>
        <v>0</v>
      </c>
      <c r="CD27" s="533">
        <f t="shared" si="17"/>
        <v>0</v>
      </c>
      <c r="CE27" s="533">
        <f t="shared" si="17"/>
        <v>0</v>
      </c>
      <c r="CF27" s="527">
        <f t="shared" si="17"/>
        <v>0</v>
      </c>
    </row>
    <row r="28" spans="1:92" x14ac:dyDescent="0.35">
      <c r="B28" s="59" t="s">
        <v>663</v>
      </c>
      <c r="C28" s="59"/>
      <c r="D28" s="528">
        <v>0</v>
      </c>
      <c r="E28" s="528">
        <v>0</v>
      </c>
      <c r="F28" s="528">
        <v>0</v>
      </c>
      <c r="G28" s="528">
        <v>0</v>
      </c>
      <c r="H28" s="528">
        <v>0</v>
      </c>
      <c r="I28" s="528">
        <v>0</v>
      </c>
      <c r="J28" s="528">
        <v>0</v>
      </c>
      <c r="K28" s="528">
        <v>0</v>
      </c>
      <c r="L28" s="528">
        <v>0</v>
      </c>
      <c r="M28" s="528">
        <v>0</v>
      </c>
      <c r="N28" s="528">
        <v>0</v>
      </c>
      <c r="O28" s="528">
        <v>0</v>
      </c>
      <c r="P28" s="528">
        <v>0</v>
      </c>
      <c r="Q28" s="528">
        <v>0</v>
      </c>
      <c r="R28" s="528">
        <v>0</v>
      </c>
      <c r="S28" s="528">
        <v>0</v>
      </c>
      <c r="T28" s="528">
        <v>0</v>
      </c>
      <c r="U28" s="528">
        <v>0</v>
      </c>
      <c r="V28" s="528">
        <v>0</v>
      </c>
      <c r="W28" s="528">
        <v>0</v>
      </c>
      <c r="X28" s="528">
        <v>0</v>
      </c>
      <c r="Y28" s="528">
        <v>0</v>
      </c>
      <c r="Z28" s="528">
        <v>0</v>
      </c>
      <c r="AA28" s="528">
        <v>91</v>
      </c>
      <c r="AB28" s="528">
        <v>196</v>
      </c>
      <c r="AC28" s="528">
        <v>241.541</v>
      </c>
      <c r="AD28" s="528">
        <v>319.58499999999998</v>
      </c>
      <c r="AE28" s="528">
        <v>448.238</v>
      </c>
      <c r="AF28" s="528">
        <v>562.80799999999999</v>
      </c>
      <c r="AG28" s="528">
        <v>701.21900000000005</v>
      </c>
      <c r="AH28" s="528">
        <f>SUM(AH29:AH30)</f>
        <v>840</v>
      </c>
      <c r="AI28" s="528">
        <f t="shared" ref="AI28:AY28" si="18">SUM(AI29:AI30)</f>
        <v>992</v>
      </c>
      <c r="AJ28" s="528">
        <f t="shared" si="18"/>
        <v>1140</v>
      </c>
      <c r="AK28" s="528">
        <f t="shared" si="18"/>
        <v>1344</v>
      </c>
      <c r="AL28" s="528">
        <f t="shared" si="18"/>
        <v>1540</v>
      </c>
      <c r="AM28" s="528">
        <f t="shared" si="18"/>
        <v>1805</v>
      </c>
      <c r="AN28" s="528">
        <f t="shared" si="18"/>
        <v>2042</v>
      </c>
      <c r="AO28" s="528">
        <f t="shared" si="18"/>
        <v>2222</v>
      </c>
      <c r="AP28" s="528">
        <f t="shared" si="18"/>
        <v>2480.3919999999998</v>
      </c>
      <c r="AQ28" s="528">
        <f t="shared" si="18"/>
        <v>2707.1950000000002</v>
      </c>
      <c r="AR28" s="528">
        <f t="shared" si="18"/>
        <v>3026.1489999999999</v>
      </c>
      <c r="AS28" s="528">
        <f t="shared" si="18"/>
        <v>3400.9540000000006</v>
      </c>
      <c r="AT28" s="528">
        <f t="shared" si="18"/>
        <v>3859.9520000000002</v>
      </c>
      <c r="AU28" s="528">
        <f t="shared" si="18"/>
        <v>4694.4589999999998</v>
      </c>
      <c r="AV28" s="528">
        <f t="shared" si="18"/>
        <v>5219.8249999999989</v>
      </c>
      <c r="AW28" s="528">
        <f t="shared" si="18"/>
        <v>5832.9319999999998</v>
      </c>
      <c r="AX28" s="528">
        <f t="shared" si="18"/>
        <v>6262.347999999999</v>
      </c>
      <c r="AY28" s="528">
        <f t="shared" si="18"/>
        <v>219.97</v>
      </c>
      <c r="AZ28" s="528">
        <v>0</v>
      </c>
      <c r="BA28" s="528">
        <v>0</v>
      </c>
      <c r="BB28" s="528">
        <v>0</v>
      </c>
      <c r="BC28" s="528">
        <v>0</v>
      </c>
      <c r="BD28" s="528">
        <v>0</v>
      </c>
      <c r="BE28" s="528">
        <v>0</v>
      </c>
      <c r="BF28" s="528">
        <v>0</v>
      </c>
      <c r="BG28" s="528">
        <v>0</v>
      </c>
      <c r="BH28" s="528">
        <v>0</v>
      </c>
      <c r="BI28" s="528">
        <v>0</v>
      </c>
      <c r="BJ28" s="528">
        <v>0</v>
      </c>
      <c r="BK28" s="528">
        <v>0</v>
      </c>
      <c r="BL28" s="528">
        <v>0</v>
      </c>
      <c r="BM28" s="528">
        <v>0</v>
      </c>
      <c r="BN28" s="528">
        <v>0</v>
      </c>
      <c r="BO28" s="528">
        <v>0</v>
      </c>
      <c r="BP28" s="528">
        <v>0</v>
      </c>
      <c r="BQ28" s="528">
        <v>0</v>
      </c>
      <c r="BR28" s="528">
        <v>0</v>
      </c>
      <c r="BS28" s="528">
        <v>0</v>
      </c>
      <c r="BT28" s="528">
        <v>0</v>
      </c>
      <c r="BU28" s="528">
        <v>0</v>
      </c>
      <c r="BV28" s="528">
        <v>0</v>
      </c>
      <c r="BW28" s="528">
        <v>0</v>
      </c>
      <c r="BX28" s="528">
        <v>0</v>
      </c>
      <c r="BY28" s="528">
        <v>0</v>
      </c>
      <c r="BZ28" s="528">
        <v>0</v>
      </c>
      <c r="CA28" s="528">
        <v>0</v>
      </c>
      <c r="CB28" s="528">
        <v>0</v>
      </c>
      <c r="CC28" s="528">
        <v>0</v>
      </c>
      <c r="CD28" s="528">
        <v>0</v>
      </c>
      <c r="CE28" s="528">
        <v>0</v>
      </c>
      <c r="CF28" s="530">
        <v>0</v>
      </c>
    </row>
    <row r="29" spans="1:92" x14ac:dyDescent="0.35">
      <c r="B29" s="288" t="s">
        <v>451</v>
      </c>
      <c r="C29" s="59"/>
      <c r="D29" s="528">
        <v>0</v>
      </c>
      <c r="E29" s="528">
        <v>0</v>
      </c>
      <c r="F29" s="528">
        <v>0</v>
      </c>
      <c r="G29" s="528">
        <v>0</v>
      </c>
      <c r="H29" s="528">
        <v>0</v>
      </c>
      <c r="I29" s="528">
        <v>0</v>
      </c>
      <c r="J29" s="528">
        <v>0</v>
      </c>
      <c r="K29" s="528">
        <v>0</v>
      </c>
      <c r="L29" s="528">
        <v>0</v>
      </c>
      <c r="M29" s="528">
        <v>0</v>
      </c>
      <c r="N29" s="528">
        <v>0</v>
      </c>
      <c r="O29" s="528">
        <v>0</v>
      </c>
      <c r="P29" s="528">
        <v>0</v>
      </c>
      <c r="Q29" s="528">
        <v>0</v>
      </c>
      <c r="R29" s="528">
        <v>0</v>
      </c>
      <c r="S29" s="528">
        <v>0</v>
      </c>
      <c r="T29" s="528">
        <v>0</v>
      </c>
      <c r="U29" s="528">
        <v>0</v>
      </c>
      <c r="V29" s="528">
        <v>0</v>
      </c>
      <c r="W29" s="528">
        <v>0</v>
      </c>
      <c r="X29" s="528">
        <v>0</v>
      </c>
      <c r="Y29" s="528">
        <v>0</v>
      </c>
      <c r="Z29" s="528">
        <v>0</v>
      </c>
      <c r="AA29" s="528">
        <v>0</v>
      </c>
      <c r="AB29" s="528">
        <v>0</v>
      </c>
      <c r="AC29" s="528">
        <v>0</v>
      </c>
      <c r="AD29" s="528">
        <v>0</v>
      </c>
      <c r="AE29" s="528">
        <v>0</v>
      </c>
      <c r="AF29" s="528">
        <v>0</v>
      </c>
      <c r="AG29" s="528">
        <v>0</v>
      </c>
      <c r="AH29" s="528">
        <v>772.81210362020079</v>
      </c>
      <c r="AI29" s="528">
        <v>912.65429379909426</v>
      </c>
      <c r="AJ29" s="528">
        <v>1049.5810005581873</v>
      </c>
      <c r="AK29" s="528">
        <v>1237.2938535808794</v>
      </c>
      <c r="AL29" s="528">
        <v>1415.0885796393793</v>
      </c>
      <c r="AM29" s="528">
        <v>1655.2739886496092</v>
      </c>
      <c r="AN29" s="528">
        <v>1856.8768123129773</v>
      </c>
      <c r="AO29" s="528">
        <v>1989.2295129625934</v>
      </c>
      <c r="AP29" s="528">
        <v>2178.8480527078132</v>
      </c>
      <c r="AQ29" s="528">
        <v>2332.7579787363456</v>
      </c>
      <c r="AR29" s="528">
        <v>2568.7201034171771</v>
      </c>
      <c r="AS29" s="528">
        <v>2839.3256443284918</v>
      </c>
      <c r="AT29" s="528">
        <v>3168.1453738208279</v>
      </c>
      <c r="AU29" s="528">
        <v>3823.4211065045206</v>
      </c>
      <c r="AV29" s="528">
        <v>4244.0094411830742</v>
      </c>
      <c r="AW29" s="528">
        <v>4760.0621334919697</v>
      </c>
      <c r="AX29" s="528">
        <v>5131.4675237746787</v>
      </c>
      <c r="AY29" s="528">
        <v>180.24691556660795</v>
      </c>
      <c r="AZ29" s="528">
        <v>0</v>
      </c>
      <c r="BA29" s="528">
        <v>0</v>
      </c>
      <c r="BB29" s="528">
        <v>0</v>
      </c>
      <c r="BC29" s="528">
        <v>0</v>
      </c>
      <c r="BD29" s="528">
        <v>0</v>
      </c>
      <c r="BE29" s="528">
        <v>0</v>
      </c>
      <c r="BF29" s="528">
        <v>0</v>
      </c>
      <c r="BG29" s="528">
        <v>0</v>
      </c>
      <c r="BH29" s="528">
        <v>0</v>
      </c>
      <c r="BI29" s="528">
        <v>0</v>
      </c>
      <c r="BJ29" s="528">
        <v>0</v>
      </c>
      <c r="BK29" s="528">
        <v>0</v>
      </c>
      <c r="BL29" s="528">
        <v>0</v>
      </c>
      <c r="BM29" s="528">
        <v>0</v>
      </c>
      <c r="BN29" s="528">
        <v>0</v>
      </c>
      <c r="BO29" s="528">
        <v>0</v>
      </c>
      <c r="BP29" s="528">
        <v>0</v>
      </c>
      <c r="BQ29" s="528">
        <v>0</v>
      </c>
      <c r="BR29" s="528">
        <v>0</v>
      </c>
      <c r="BS29" s="528">
        <v>0</v>
      </c>
      <c r="BT29" s="528">
        <v>0</v>
      </c>
      <c r="BU29" s="528">
        <v>0</v>
      </c>
      <c r="BV29" s="528">
        <v>0</v>
      </c>
      <c r="BW29" s="528">
        <v>0</v>
      </c>
      <c r="BX29" s="528">
        <v>0</v>
      </c>
      <c r="BY29" s="528">
        <v>0</v>
      </c>
      <c r="BZ29" s="528">
        <v>0</v>
      </c>
      <c r="CA29" s="528">
        <v>0</v>
      </c>
      <c r="CB29" s="528">
        <v>0</v>
      </c>
      <c r="CC29" s="528">
        <v>0</v>
      </c>
      <c r="CD29" s="528">
        <v>0</v>
      </c>
      <c r="CE29" s="528">
        <v>0</v>
      </c>
      <c r="CF29" s="530">
        <v>0</v>
      </c>
    </row>
    <row r="30" spans="1:92" x14ac:dyDescent="0.35">
      <c r="B30" s="288" t="s">
        <v>450</v>
      </c>
      <c r="C30" s="59"/>
      <c r="D30" s="528">
        <v>0</v>
      </c>
      <c r="E30" s="528">
        <v>0</v>
      </c>
      <c r="F30" s="528">
        <v>0</v>
      </c>
      <c r="G30" s="528">
        <v>0</v>
      </c>
      <c r="H30" s="528">
        <v>0</v>
      </c>
      <c r="I30" s="528">
        <v>0</v>
      </c>
      <c r="J30" s="528">
        <v>0</v>
      </c>
      <c r="K30" s="528">
        <v>0</v>
      </c>
      <c r="L30" s="528">
        <v>0</v>
      </c>
      <c r="M30" s="528">
        <v>0</v>
      </c>
      <c r="N30" s="528">
        <v>0</v>
      </c>
      <c r="O30" s="528">
        <v>0</v>
      </c>
      <c r="P30" s="528">
        <v>0</v>
      </c>
      <c r="Q30" s="528">
        <v>0</v>
      </c>
      <c r="R30" s="528">
        <v>0</v>
      </c>
      <c r="S30" s="528">
        <v>0</v>
      </c>
      <c r="T30" s="528">
        <v>0</v>
      </c>
      <c r="U30" s="528">
        <v>0</v>
      </c>
      <c r="V30" s="528">
        <v>0</v>
      </c>
      <c r="W30" s="528">
        <v>0</v>
      </c>
      <c r="X30" s="528">
        <v>0</v>
      </c>
      <c r="Y30" s="528">
        <v>0</v>
      </c>
      <c r="Z30" s="528">
        <v>0</v>
      </c>
      <c r="AA30" s="528">
        <v>0</v>
      </c>
      <c r="AB30" s="528">
        <v>0</v>
      </c>
      <c r="AC30" s="528">
        <v>0</v>
      </c>
      <c r="AD30" s="528">
        <v>0</v>
      </c>
      <c r="AE30" s="528">
        <v>0</v>
      </c>
      <c r="AF30" s="528">
        <v>0</v>
      </c>
      <c r="AG30" s="528">
        <v>0</v>
      </c>
      <c r="AH30" s="528">
        <v>67.18789637979917</v>
      </c>
      <c r="AI30" s="528">
        <v>79.345706200905695</v>
      </c>
      <c r="AJ30" s="528">
        <v>90.418999441812772</v>
      </c>
      <c r="AK30" s="528">
        <v>106.7061464191205</v>
      </c>
      <c r="AL30" s="528">
        <v>124.91142036062074</v>
      </c>
      <c r="AM30" s="528">
        <v>149.72601135039079</v>
      </c>
      <c r="AN30" s="528">
        <v>185.12318768702264</v>
      </c>
      <c r="AO30" s="528">
        <v>232.77048703740655</v>
      </c>
      <c r="AP30" s="528">
        <v>301.54394729218672</v>
      </c>
      <c r="AQ30" s="528">
        <v>374.43702126365451</v>
      </c>
      <c r="AR30" s="528">
        <v>457.42889658282257</v>
      </c>
      <c r="AS30" s="528">
        <v>561.62835567150864</v>
      </c>
      <c r="AT30" s="528">
        <v>691.80662617917244</v>
      </c>
      <c r="AU30" s="528">
        <v>871.03789349547901</v>
      </c>
      <c r="AV30" s="528">
        <v>975.8155588169252</v>
      </c>
      <c r="AW30" s="528">
        <v>1072.8698665080299</v>
      </c>
      <c r="AX30" s="528">
        <v>1130.8804762253205</v>
      </c>
      <c r="AY30" s="528">
        <v>39.723084433392039</v>
      </c>
      <c r="AZ30" s="528">
        <v>0</v>
      </c>
      <c r="BA30" s="528">
        <v>0</v>
      </c>
      <c r="BB30" s="528">
        <v>0</v>
      </c>
      <c r="BC30" s="528">
        <v>0</v>
      </c>
      <c r="BD30" s="528">
        <v>0</v>
      </c>
      <c r="BE30" s="528">
        <v>0</v>
      </c>
      <c r="BF30" s="528">
        <v>0</v>
      </c>
      <c r="BG30" s="528">
        <v>0</v>
      </c>
      <c r="BH30" s="528">
        <v>0</v>
      </c>
      <c r="BI30" s="528">
        <v>0</v>
      </c>
      <c r="BJ30" s="528">
        <v>0</v>
      </c>
      <c r="BK30" s="528">
        <v>0</v>
      </c>
      <c r="BL30" s="528">
        <v>0</v>
      </c>
      <c r="BM30" s="528">
        <v>0</v>
      </c>
      <c r="BN30" s="528">
        <v>0</v>
      </c>
      <c r="BO30" s="528">
        <v>0</v>
      </c>
      <c r="BP30" s="528">
        <v>0</v>
      </c>
      <c r="BQ30" s="528">
        <v>0</v>
      </c>
      <c r="BR30" s="528">
        <v>0</v>
      </c>
      <c r="BS30" s="528">
        <v>0</v>
      </c>
      <c r="BT30" s="528">
        <v>0</v>
      </c>
      <c r="BU30" s="528">
        <v>0</v>
      </c>
      <c r="BV30" s="528">
        <v>0</v>
      </c>
      <c r="BW30" s="528">
        <v>0</v>
      </c>
      <c r="BX30" s="528">
        <v>0</v>
      </c>
      <c r="BY30" s="528">
        <v>0</v>
      </c>
      <c r="BZ30" s="528">
        <v>0</v>
      </c>
      <c r="CA30" s="528">
        <v>0</v>
      </c>
      <c r="CB30" s="528">
        <v>0</v>
      </c>
      <c r="CC30" s="528">
        <v>0</v>
      </c>
      <c r="CD30" s="528">
        <v>0</v>
      </c>
      <c r="CE30" s="528">
        <v>0</v>
      </c>
      <c r="CF30" s="530">
        <v>0</v>
      </c>
    </row>
    <row r="31" spans="1:92" ht="24" customHeight="1" x14ac:dyDescent="0.35">
      <c r="A31" s="427"/>
      <c r="B31" s="59" t="s">
        <v>664</v>
      </c>
      <c r="C31" s="59"/>
      <c r="D31" s="528">
        <v>0</v>
      </c>
      <c r="E31" s="528">
        <v>0</v>
      </c>
      <c r="F31" s="528">
        <v>0</v>
      </c>
      <c r="G31" s="528">
        <v>0</v>
      </c>
      <c r="H31" s="528">
        <v>0</v>
      </c>
      <c r="I31" s="528">
        <v>0</v>
      </c>
      <c r="J31" s="528">
        <v>0</v>
      </c>
      <c r="K31" s="528">
        <v>0</v>
      </c>
      <c r="L31" s="528">
        <v>0</v>
      </c>
      <c r="M31" s="528">
        <v>0</v>
      </c>
      <c r="N31" s="528">
        <v>0</v>
      </c>
      <c r="O31" s="528">
        <v>0</v>
      </c>
      <c r="P31" s="528">
        <v>0</v>
      </c>
      <c r="Q31" s="528">
        <v>0</v>
      </c>
      <c r="R31" s="528">
        <v>0</v>
      </c>
      <c r="S31" s="528">
        <v>0</v>
      </c>
      <c r="T31" s="528">
        <v>0</v>
      </c>
      <c r="U31" s="528">
        <v>0</v>
      </c>
      <c r="V31" s="528">
        <v>0</v>
      </c>
      <c r="W31" s="528">
        <v>0</v>
      </c>
      <c r="X31" s="528">
        <v>0</v>
      </c>
      <c r="Y31" s="528">
        <v>0</v>
      </c>
      <c r="Z31" s="528">
        <v>0</v>
      </c>
      <c r="AA31" s="528">
        <v>0</v>
      </c>
      <c r="AB31" s="528">
        <v>0</v>
      </c>
      <c r="AC31" s="528">
        <v>0</v>
      </c>
      <c r="AD31" s="528">
        <v>0</v>
      </c>
      <c r="AE31" s="528">
        <v>0</v>
      </c>
      <c r="AF31" s="528">
        <v>0</v>
      </c>
      <c r="AG31" s="528">
        <v>0</v>
      </c>
      <c r="AH31" s="528">
        <f>SUM(AH32:AH33)</f>
        <v>0</v>
      </c>
      <c r="AI31" s="528">
        <f t="shared" ref="AI31:AY31" si="19">SUM(AI32:AI33)</f>
        <v>3</v>
      </c>
      <c r="AJ31" s="528">
        <f t="shared" si="19"/>
        <v>10</v>
      </c>
      <c r="AK31" s="528">
        <f t="shared" si="19"/>
        <v>26</v>
      </c>
      <c r="AL31" s="528">
        <f t="shared" si="19"/>
        <v>53</v>
      </c>
      <c r="AM31" s="528">
        <f t="shared" si="19"/>
        <v>67</v>
      </c>
      <c r="AN31" s="528">
        <f t="shared" si="19"/>
        <v>100</v>
      </c>
      <c r="AO31" s="528">
        <f t="shared" si="19"/>
        <v>127</v>
      </c>
      <c r="AP31" s="528">
        <f t="shared" si="19"/>
        <v>193.446</v>
      </c>
      <c r="AQ31" s="528">
        <f t="shared" si="19"/>
        <v>261.20999999999998</v>
      </c>
      <c r="AR31" s="528">
        <f t="shared" si="19"/>
        <v>333.20899999999995</v>
      </c>
      <c r="AS31" s="528">
        <f t="shared" si="19"/>
        <v>435.68200000000002</v>
      </c>
      <c r="AT31" s="528">
        <f t="shared" si="19"/>
        <v>571.06700000000001</v>
      </c>
      <c r="AU31" s="528">
        <f t="shared" si="19"/>
        <v>790.95899999999995</v>
      </c>
      <c r="AV31" s="528">
        <f t="shared" si="19"/>
        <v>989.77700000000004</v>
      </c>
      <c r="AW31" s="528">
        <f t="shared" si="19"/>
        <v>1234.896</v>
      </c>
      <c r="AX31" s="528">
        <f t="shared" si="19"/>
        <v>1442.7860000000001</v>
      </c>
      <c r="AY31" s="528">
        <f t="shared" si="19"/>
        <v>51.029999999999994</v>
      </c>
      <c r="AZ31" s="528">
        <v>0</v>
      </c>
      <c r="BA31" s="528">
        <v>0</v>
      </c>
      <c r="BB31" s="528">
        <v>0</v>
      </c>
      <c r="BC31" s="528">
        <v>0</v>
      </c>
      <c r="BD31" s="528">
        <v>0</v>
      </c>
      <c r="BE31" s="528">
        <v>0</v>
      </c>
      <c r="BF31" s="528">
        <v>0</v>
      </c>
      <c r="BG31" s="528">
        <v>0</v>
      </c>
      <c r="BH31" s="528">
        <v>0</v>
      </c>
      <c r="BI31" s="528">
        <v>0</v>
      </c>
      <c r="BJ31" s="528">
        <v>0</v>
      </c>
      <c r="BK31" s="528">
        <v>0</v>
      </c>
      <c r="BL31" s="528">
        <v>0</v>
      </c>
      <c r="BM31" s="528">
        <v>0</v>
      </c>
      <c r="BN31" s="528">
        <v>0</v>
      </c>
      <c r="BO31" s="528">
        <v>0</v>
      </c>
      <c r="BP31" s="528">
        <v>0</v>
      </c>
      <c r="BQ31" s="528">
        <v>0</v>
      </c>
      <c r="BR31" s="528">
        <v>0</v>
      </c>
      <c r="BS31" s="528">
        <v>0</v>
      </c>
      <c r="BT31" s="528">
        <v>0</v>
      </c>
      <c r="BU31" s="528">
        <v>0</v>
      </c>
      <c r="BV31" s="528">
        <v>0</v>
      </c>
      <c r="BW31" s="528">
        <v>0</v>
      </c>
      <c r="BX31" s="528">
        <v>0</v>
      </c>
      <c r="BY31" s="528">
        <v>0</v>
      </c>
      <c r="BZ31" s="528">
        <v>0</v>
      </c>
      <c r="CA31" s="528">
        <v>0</v>
      </c>
      <c r="CB31" s="528">
        <v>0</v>
      </c>
      <c r="CC31" s="528">
        <v>0</v>
      </c>
      <c r="CD31" s="528">
        <v>0</v>
      </c>
      <c r="CE31" s="528">
        <v>0</v>
      </c>
      <c r="CF31" s="530">
        <v>0</v>
      </c>
    </row>
    <row r="32" spans="1:92" x14ac:dyDescent="0.35">
      <c r="A32" s="427"/>
      <c r="B32" s="288" t="s">
        <v>451</v>
      </c>
      <c r="C32" s="59"/>
      <c r="D32" s="528">
        <v>0</v>
      </c>
      <c r="E32" s="528">
        <v>0</v>
      </c>
      <c r="F32" s="528">
        <v>0</v>
      </c>
      <c r="G32" s="528">
        <v>0</v>
      </c>
      <c r="H32" s="528">
        <v>0</v>
      </c>
      <c r="I32" s="528">
        <v>0</v>
      </c>
      <c r="J32" s="528">
        <v>0</v>
      </c>
      <c r="K32" s="528">
        <v>0</v>
      </c>
      <c r="L32" s="528">
        <v>0</v>
      </c>
      <c r="M32" s="528">
        <v>0</v>
      </c>
      <c r="N32" s="528">
        <v>0</v>
      </c>
      <c r="O32" s="528">
        <v>0</v>
      </c>
      <c r="P32" s="528">
        <v>0</v>
      </c>
      <c r="Q32" s="528">
        <v>0</v>
      </c>
      <c r="R32" s="528">
        <v>0</v>
      </c>
      <c r="S32" s="528">
        <v>0</v>
      </c>
      <c r="T32" s="528">
        <v>0</v>
      </c>
      <c r="U32" s="528">
        <v>0</v>
      </c>
      <c r="V32" s="528">
        <v>0</v>
      </c>
      <c r="W32" s="528">
        <v>0</v>
      </c>
      <c r="X32" s="528">
        <v>0</v>
      </c>
      <c r="Y32" s="528">
        <v>0</v>
      </c>
      <c r="Z32" s="528">
        <v>0</v>
      </c>
      <c r="AA32" s="528">
        <v>0</v>
      </c>
      <c r="AB32" s="528">
        <v>0</v>
      </c>
      <c r="AC32" s="528">
        <v>0</v>
      </c>
      <c r="AD32" s="528">
        <v>0</v>
      </c>
      <c r="AE32" s="528">
        <v>0</v>
      </c>
      <c r="AF32" s="528">
        <v>0</v>
      </c>
      <c r="AG32" s="528">
        <v>0</v>
      </c>
      <c r="AH32" s="528">
        <v>0</v>
      </c>
      <c r="AI32" s="528">
        <v>2.8974368625987705</v>
      </c>
      <c r="AJ32" s="528">
        <v>9.6609895148372367</v>
      </c>
      <c r="AK32" s="528">
        <v>25.117688783350097</v>
      </c>
      <c r="AL32" s="528">
        <v>51.162549786587917</v>
      </c>
      <c r="AM32" s="528">
        <v>64.624510381642168</v>
      </c>
      <c r="AN32" s="528">
        <v>96.125074410163435</v>
      </c>
      <c r="AO32" s="528">
        <v>121.31348922174391</v>
      </c>
      <c r="AP32" s="528">
        <v>183.4891118201582</v>
      </c>
      <c r="AQ32" s="528">
        <v>245.98525168976292</v>
      </c>
      <c r="AR32" s="528">
        <v>311.65002502751975</v>
      </c>
      <c r="AS32" s="528">
        <v>404.55730617143536</v>
      </c>
      <c r="AT32" s="528">
        <v>526.74289399371503</v>
      </c>
      <c r="AU32" s="528">
        <v>727.27916232282041</v>
      </c>
      <c r="AV32" s="528">
        <v>911.30117816056713</v>
      </c>
      <c r="AW32" s="528">
        <v>1137.0936137204967</v>
      </c>
      <c r="AX32" s="528">
        <v>1326.7305100097926</v>
      </c>
      <c r="AY32" s="528">
        <v>46.925225172547911</v>
      </c>
      <c r="AZ32" s="528">
        <v>0</v>
      </c>
      <c r="BA32" s="528">
        <v>0</v>
      </c>
      <c r="BB32" s="528">
        <v>0</v>
      </c>
      <c r="BC32" s="528">
        <v>0</v>
      </c>
      <c r="BD32" s="528">
        <v>0</v>
      </c>
      <c r="BE32" s="528">
        <v>0</v>
      </c>
      <c r="BF32" s="528">
        <v>0</v>
      </c>
      <c r="BG32" s="528">
        <v>0</v>
      </c>
      <c r="BH32" s="528">
        <v>0</v>
      </c>
      <c r="BI32" s="528">
        <v>0</v>
      </c>
      <c r="BJ32" s="528">
        <v>0</v>
      </c>
      <c r="BK32" s="528">
        <v>0</v>
      </c>
      <c r="BL32" s="528">
        <v>0</v>
      </c>
      <c r="BM32" s="528">
        <v>0</v>
      </c>
      <c r="BN32" s="528">
        <v>0</v>
      </c>
      <c r="BO32" s="528">
        <v>0</v>
      </c>
      <c r="BP32" s="528">
        <v>0</v>
      </c>
      <c r="BQ32" s="528">
        <v>0</v>
      </c>
      <c r="BR32" s="528">
        <v>0</v>
      </c>
      <c r="BS32" s="528">
        <v>0</v>
      </c>
      <c r="BT32" s="528">
        <v>0</v>
      </c>
      <c r="BU32" s="528">
        <v>0</v>
      </c>
      <c r="BV32" s="528">
        <v>0</v>
      </c>
      <c r="BW32" s="528">
        <v>0</v>
      </c>
      <c r="BX32" s="528">
        <v>0</v>
      </c>
      <c r="BY32" s="528">
        <v>0</v>
      </c>
      <c r="BZ32" s="528">
        <v>0</v>
      </c>
      <c r="CA32" s="528">
        <v>0</v>
      </c>
      <c r="CB32" s="528">
        <v>0</v>
      </c>
      <c r="CC32" s="528">
        <v>0</v>
      </c>
      <c r="CD32" s="528">
        <v>0</v>
      </c>
      <c r="CE32" s="528">
        <v>0</v>
      </c>
      <c r="CF32" s="530">
        <v>0</v>
      </c>
    </row>
    <row r="33" spans="1:84" x14ac:dyDescent="0.35">
      <c r="A33" s="427"/>
      <c r="B33" s="288" t="s">
        <v>450</v>
      </c>
      <c r="C33" s="59"/>
      <c r="D33" s="528">
        <v>0</v>
      </c>
      <c r="E33" s="528">
        <v>0</v>
      </c>
      <c r="F33" s="528">
        <v>0</v>
      </c>
      <c r="G33" s="528">
        <v>0</v>
      </c>
      <c r="H33" s="528">
        <v>0</v>
      </c>
      <c r="I33" s="528">
        <v>0</v>
      </c>
      <c r="J33" s="528">
        <v>0</v>
      </c>
      <c r="K33" s="528">
        <v>0</v>
      </c>
      <c r="L33" s="528">
        <v>0</v>
      </c>
      <c r="M33" s="528">
        <v>0</v>
      </c>
      <c r="N33" s="528">
        <v>0</v>
      </c>
      <c r="O33" s="528">
        <v>0</v>
      </c>
      <c r="P33" s="528">
        <v>0</v>
      </c>
      <c r="Q33" s="528">
        <v>0</v>
      </c>
      <c r="R33" s="528">
        <v>0</v>
      </c>
      <c r="S33" s="528">
        <v>0</v>
      </c>
      <c r="T33" s="528">
        <v>0</v>
      </c>
      <c r="U33" s="528">
        <v>0</v>
      </c>
      <c r="V33" s="528">
        <v>0</v>
      </c>
      <c r="W33" s="528">
        <v>0</v>
      </c>
      <c r="X33" s="528">
        <v>0</v>
      </c>
      <c r="Y33" s="528">
        <v>0</v>
      </c>
      <c r="Z33" s="528">
        <v>0</v>
      </c>
      <c r="AA33" s="528">
        <v>0</v>
      </c>
      <c r="AB33" s="528">
        <v>0</v>
      </c>
      <c r="AC33" s="528">
        <v>0</v>
      </c>
      <c r="AD33" s="528">
        <v>0</v>
      </c>
      <c r="AE33" s="528">
        <v>0</v>
      </c>
      <c r="AF33" s="528">
        <v>0</v>
      </c>
      <c r="AG33" s="528">
        <v>0</v>
      </c>
      <c r="AH33" s="528">
        <v>0</v>
      </c>
      <c r="AI33" s="528">
        <v>0.10256313740122944</v>
      </c>
      <c r="AJ33" s="528">
        <v>0.339010485162763</v>
      </c>
      <c r="AK33" s="528">
        <v>0.88231121664990164</v>
      </c>
      <c r="AL33" s="528">
        <v>1.8374502134120854</v>
      </c>
      <c r="AM33" s="528">
        <v>2.3754896183578387</v>
      </c>
      <c r="AN33" s="528">
        <v>3.874925589836558</v>
      </c>
      <c r="AO33" s="528">
        <v>5.6865107782560864</v>
      </c>
      <c r="AP33" s="528">
        <v>9.9568881798417888</v>
      </c>
      <c r="AQ33" s="528">
        <v>15.224748310237054</v>
      </c>
      <c r="AR33" s="528">
        <v>21.558974972480229</v>
      </c>
      <c r="AS33" s="528">
        <v>31.124693828564666</v>
      </c>
      <c r="AT33" s="528">
        <v>44.324106006285028</v>
      </c>
      <c r="AU33" s="528">
        <v>63.679837677179577</v>
      </c>
      <c r="AV33" s="528">
        <v>78.475821839432896</v>
      </c>
      <c r="AW33" s="528">
        <v>97.802386279503267</v>
      </c>
      <c r="AX33" s="528">
        <v>116.05548999020743</v>
      </c>
      <c r="AY33" s="528">
        <v>4.1047748274520854</v>
      </c>
      <c r="AZ33" s="528">
        <v>0</v>
      </c>
      <c r="BA33" s="528">
        <v>0</v>
      </c>
      <c r="BB33" s="528">
        <v>0</v>
      </c>
      <c r="BC33" s="528">
        <v>0</v>
      </c>
      <c r="BD33" s="528">
        <v>0</v>
      </c>
      <c r="BE33" s="528">
        <v>0</v>
      </c>
      <c r="BF33" s="528">
        <v>0</v>
      </c>
      <c r="BG33" s="528">
        <v>0</v>
      </c>
      <c r="BH33" s="528">
        <v>0</v>
      </c>
      <c r="BI33" s="528">
        <v>0</v>
      </c>
      <c r="BJ33" s="528">
        <v>0</v>
      </c>
      <c r="BK33" s="528">
        <v>0</v>
      </c>
      <c r="BL33" s="528">
        <v>0</v>
      </c>
      <c r="BM33" s="528">
        <v>0</v>
      </c>
      <c r="BN33" s="528">
        <v>0</v>
      </c>
      <c r="BO33" s="528">
        <v>0</v>
      </c>
      <c r="BP33" s="528">
        <v>0</v>
      </c>
      <c r="BQ33" s="528">
        <v>0</v>
      </c>
      <c r="BR33" s="528">
        <v>0</v>
      </c>
      <c r="BS33" s="528">
        <v>0</v>
      </c>
      <c r="BT33" s="528">
        <v>0</v>
      </c>
      <c r="BU33" s="528">
        <v>0</v>
      </c>
      <c r="BV33" s="528">
        <v>0</v>
      </c>
      <c r="BW33" s="528">
        <v>0</v>
      </c>
      <c r="BX33" s="528">
        <v>0</v>
      </c>
      <c r="BY33" s="528">
        <v>0</v>
      </c>
      <c r="BZ33" s="528">
        <v>0</v>
      </c>
      <c r="CA33" s="528">
        <v>0</v>
      </c>
      <c r="CB33" s="528">
        <v>0</v>
      </c>
      <c r="CC33" s="528">
        <v>0</v>
      </c>
      <c r="CD33" s="528">
        <v>0</v>
      </c>
      <c r="CE33" s="528">
        <v>0</v>
      </c>
      <c r="CF33" s="530">
        <v>0</v>
      </c>
    </row>
    <row r="34" spans="1:84" s="251" customFormat="1" ht="26.25" customHeight="1" x14ac:dyDescent="0.35">
      <c r="B34" s="65" t="s">
        <v>308</v>
      </c>
      <c r="C34" s="238"/>
      <c r="D34" s="533">
        <v>43.5</v>
      </c>
      <c r="E34" s="533">
        <v>65.5</v>
      </c>
      <c r="F34" s="533">
        <v>68.599999999999994</v>
      </c>
      <c r="G34" s="533">
        <v>63.3</v>
      </c>
      <c r="H34" s="533">
        <v>79.2</v>
      </c>
      <c r="I34" s="533">
        <v>84.9</v>
      </c>
      <c r="J34" s="533">
        <v>84.5</v>
      </c>
      <c r="K34" s="533">
        <v>99.6</v>
      </c>
      <c r="L34" s="533">
        <v>96.7</v>
      </c>
      <c r="M34" s="533">
        <v>111.4</v>
      </c>
      <c r="N34" s="533">
        <v>133.5</v>
      </c>
      <c r="O34" s="533">
        <v>130.6</v>
      </c>
      <c r="P34" s="533">
        <v>135</v>
      </c>
      <c r="Q34" s="533">
        <v>154.6</v>
      </c>
      <c r="R34" s="533">
        <v>161.5</v>
      </c>
      <c r="S34" s="533">
        <v>191.4</v>
      </c>
      <c r="T34" s="533">
        <v>200.9</v>
      </c>
      <c r="U34" s="533">
        <v>248.5</v>
      </c>
      <c r="V34" s="533">
        <v>261.8</v>
      </c>
      <c r="W34" s="533">
        <v>322.89999999999998</v>
      </c>
      <c r="X34" s="533">
        <v>348.4</v>
      </c>
      <c r="Y34" s="533">
        <v>382.7</v>
      </c>
      <c r="Z34" s="533">
        <v>373.7</v>
      </c>
      <c r="AA34" s="533">
        <v>322.7</v>
      </c>
      <c r="AB34" s="533">
        <v>290.60000000000002</v>
      </c>
      <c r="AC34" s="533">
        <v>306.26799999999997</v>
      </c>
      <c r="AD34" s="533">
        <v>345.32</v>
      </c>
      <c r="AE34" s="533">
        <v>425.15600000000001</v>
      </c>
      <c r="AF34" s="533">
        <v>496.142</v>
      </c>
      <c r="AG34" s="533">
        <v>585.375</v>
      </c>
      <c r="AH34" s="533">
        <f>SUM(AH35:AH36)</f>
        <v>696</v>
      </c>
      <c r="AI34" s="533">
        <f t="shared" ref="AI34:CF34" si="20">SUM(AI35:AI36)</f>
        <v>655</v>
      </c>
      <c r="AJ34" s="533">
        <f t="shared" si="20"/>
        <v>654</v>
      </c>
      <c r="AK34" s="533">
        <f t="shared" si="20"/>
        <v>680</v>
      </c>
      <c r="AL34" s="533">
        <f t="shared" si="20"/>
        <v>554</v>
      </c>
      <c r="AM34" s="533">
        <f t="shared" si="20"/>
        <v>265</v>
      </c>
      <c r="AN34" s="533">
        <f t="shared" si="20"/>
        <v>279</v>
      </c>
      <c r="AO34" s="533">
        <f t="shared" si="20"/>
        <v>276</v>
      </c>
      <c r="AP34" s="533">
        <f t="shared" si="20"/>
        <v>179</v>
      </c>
      <c r="AQ34" s="533">
        <f t="shared" si="20"/>
        <v>193.001</v>
      </c>
      <c r="AR34" s="533">
        <f t="shared" si="20"/>
        <v>191.96</v>
      </c>
      <c r="AS34" s="533">
        <f t="shared" si="20"/>
        <v>203.69200000000001</v>
      </c>
      <c r="AT34" s="533">
        <f t="shared" si="20"/>
        <v>216.292</v>
      </c>
      <c r="AU34" s="533">
        <f t="shared" si="20"/>
        <v>273.512</v>
      </c>
      <c r="AV34" s="533">
        <f t="shared" si="20"/>
        <v>364</v>
      </c>
      <c r="AW34" s="533">
        <f t="shared" si="20"/>
        <v>365</v>
      </c>
      <c r="AX34" s="533">
        <f t="shared" si="20"/>
        <v>341.84</v>
      </c>
      <c r="AY34" s="533">
        <f t="shared" si="20"/>
        <v>12</v>
      </c>
      <c r="AZ34" s="533">
        <f t="shared" si="20"/>
        <v>0</v>
      </c>
      <c r="BA34" s="533">
        <f t="shared" si="20"/>
        <v>0</v>
      </c>
      <c r="BB34" s="533">
        <f t="shared" si="20"/>
        <v>0</v>
      </c>
      <c r="BC34" s="533">
        <f t="shared" si="20"/>
        <v>0</v>
      </c>
      <c r="BD34" s="533">
        <f t="shared" si="20"/>
        <v>0</v>
      </c>
      <c r="BE34" s="533">
        <f t="shared" si="20"/>
        <v>0</v>
      </c>
      <c r="BF34" s="533">
        <f t="shared" si="20"/>
        <v>0</v>
      </c>
      <c r="BG34" s="533">
        <f t="shared" si="20"/>
        <v>0</v>
      </c>
      <c r="BH34" s="533">
        <f t="shared" si="20"/>
        <v>0</v>
      </c>
      <c r="BI34" s="533">
        <f t="shared" si="20"/>
        <v>0</v>
      </c>
      <c r="BJ34" s="533">
        <f t="shared" si="20"/>
        <v>0</v>
      </c>
      <c r="BK34" s="533">
        <f t="shared" si="20"/>
        <v>0</v>
      </c>
      <c r="BL34" s="533">
        <f t="shared" si="20"/>
        <v>0</v>
      </c>
      <c r="BM34" s="533">
        <f t="shared" si="20"/>
        <v>0</v>
      </c>
      <c r="BN34" s="533">
        <f t="shared" si="20"/>
        <v>0</v>
      </c>
      <c r="BO34" s="533">
        <f t="shared" si="20"/>
        <v>0</v>
      </c>
      <c r="BP34" s="533">
        <f t="shared" si="20"/>
        <v>0</v>
      </c>
      <c r="BQ34" s="533">
        <f t="shared" si="20"/>
        <v>0</v>
      </c>
      <c r="BR34" s="533">
        <f t="shared" si="20"/>
        <v>0</v>
      </c>
      <c r="BS34" s="533">
        <f t="shared" si="20"/>
        <v>0</v>
      </c>
      <c r="BT34" s="533">
        <f t="shared" si="20"/>
        <v>0</v>
      </c>
      <c r="BU34" s="533">
        <f t="shared" si="20"/>
        <v>0</v>
      </c>
      <c r="BV34" s="533">
        <f t="shared" si="20"/>
        <v>0</v>
      </c>
      <c r="BW34" s="533">
        <f t="shared" si="20"/>
        <v>0</v>
      </c>
      <c r="BX34" s="533">
        <f t="shared" si="20"/>
        <v>0</v>
      </c>
      <c r="BY34" s="533">
        <f t="shared" si="20"/>
        <v>0</v>
      </c>
      <c r="BZ34" s="533">
        <f t="shared" si="20"/>
        <v>0</v>
      </c>
      <c r="CA34" s="533">
        <f t="shared" si="20"/>
        <v>0</v>
      </c>
      <c r="CB34" s="533">
        <f t="shared" si="20"/>
        <v>0</v>
      </c>
      <c r="CC34" s="533">
        <f t="shared" si="20"/>
        <v>0</v>
      </c>
      <c r="CD34" s="533">
        <f t="shared" si="20"/>
        <v>0</v>
      </c>
      <c r="CE34" s="533">
        <f t="shared" si="20"/>
        <v>0</v>
      </c>
      <c r="CF34" s="527">
        <f t="shared" si="20"/>
        <v>0</v>
      </c>
    </row>
    <row r="35" spans="1:84" x14ac:dyDescent="0.35">
      <c r="A35" s="427"/>
      <c r="B35" s="471" t="s">
        <v>451</v>
      </c>
      <c r="C35" s="59"/>
      <c r="D35" s="528">
        <v>0</v>
      </c>
      <c r="E35" s="528">
        <v>0</v>
      </c>
      <c r="F35" s="528">
        <v>0</v>
      </c>
      <c r="G35" s="528">
        <v>0</v>
      </c>
      <c r="H35" s="528">
        <v>0</v>
      </c>
      <c r="I35" s="528">
        <v>0</v>
      </c>
      <c r="J35" s="528">
        <v>0</v>
      </c>
      <c r="K35" s="528">
        <v>0</v>
      </c>
      <c r="L35" s="528">
        <v>0</v>
      </c>
      <c r="M35" s="528">
        <v>0</v>
      </c>
      <c r="N35" s="528">
        <v>0</v>
      </c>
      <c r="O35" s="528">
        <v>0</v>
      </c>
      <c r="P35" s="528">
        <v>0</v>
      </c>
      <c r="Q35" s="528">
        <v>0</v>
      </c>
      <c r="R35" s="528">
        <v>0</v>
      </c>
      <c r="S35" s="528">
        <v>0</v>
      </c>
      <c r="T35" s="528">
        <v>0</v>
      </c>
      <c r="U35" s="528">
        <v>0</v>
      </c>
      <c r="V35" s="528">
        <v>0</v>
      </c>
      <c r="W35" s="528">
        <v>0</v>
      </c>
      <c r="X35" s="528">
        <v>0</v>
      </c>
      <c r="Y35" s="528">
        <v>0</v>
      </c>
      <c r="Z35" s="528">
        <v>0</v>
      </c>
      <c r="AA35" s="528">
        <v>0</v>
      </c>
      <c r="AB35" s="528">
        <v>0</v>
      </c>
      <c r="AC35" s="528">
        <v>0</v>
      </c>
      <c r="AD35" s="528">
        <v>0</v>
      </c>
      <c r="AE35" s="528">
        <v>0</v>
      </c>
      <c r="AF35" s="528">
        <v>0</v>
      </c>
      <c r="AG35" s="528">
        <v>0</v>
      </c>
      <c r="AH35" s="528">
        <v>692.06779661016947</v>
      </c>
      <c r="AI35" s="528">
        <v>651.10284251412429</v>
      </c>
      <c r="AJ35" s="528">
        <v>650.38790467625904</v>
      </c>
      <c r="AK35" s="528">
        <v>676.92556782599399</v>
      </c>
      <c r="AL35" s="528">
        <v>552.13472446683784</v>
      </c>
      <c r="AM35" s="528">
        <v>263.61462111751996</v>
      </c>
      <c r="AN35" s="528">
        <v>276.69102132243557</v>
      </c>
      <c r="AO35" s="528">
        <v>274.81545064377684</v>
      </c>
      <c r="AP35" s="528">
        <v>178.54797979797979</v>
      </c>
      <c r="AQ35" s="528">
        <v>192.06056974676341</v>
      </c>
      <c r="AR35" s="528">
        <v>190.63684421681606</v>
      </c>
      <c r="AS35" s="528">
        <v>201.85271023236854</v>
      </c>
      <c r="AT35" s="528">
        <v>214.42086405082213</v>
      </c>
      <c r="AU35" s="528">
        <v>271.85824636591479</v>
      </c>
      <c r="AV35" s="528">
        <v>362.03859649122808</v>
      </c>
      <c r="AW35" s="528">
        <v>362.42036586127239</v>
      </c>
      <c r="AX35" s="528">
        <v>340.62348754448396</v>
      </c>
      <c r="AY35" s="528">
        <v>11.957295373665481</v>
      </c>
      <c r="AZ35" s="528">
        <v>0</v>
      </c>
      <c r="BA35" s="528">
        <v>0</v>
      </c>
      <c r="BB35" s="528">
        <v>0</v>
      </c>
      <c r="BC35" s="528">
        <v>0</v>
      </c>
      <c r="BD35" s="528">
        <v>0</v>
      </c>
      <c r="BE35" s="528">
        <v>0</v>
      </c>
      <c r="BF35" s="528">
        <v>0</v>
      </c>
      <c r="BG35" s="528">
        <v>0</v>
      </c>
      <c r="BH35" s="528">
        <v>0</v>
      </c>
      <c r="BI35" s="528">
        <v>0</v>
      </c>
      <c r="BJ35" s="528">
        <v>0</v>
      </c>
      <c r="BK35" s="528">
        <v>0</v>
      </c>
      <c r="BL35" s="528">
        <v>0</v>
      </c>
      <c r="BM35" s="528">
        <v>0</v>
      </c>
      <c r="BN35" s="528">
        <v>0</v>
      </c>
      <c r="BO35" s="528">
        <v>0</v>
      </c>
      <c r="BP35" s="528">
        <v>0</v>
      </c>
      <c r="BQ35" s="528">
        <v>0</v>
      </c>
      <c r="BR35" s="528">
        <v>0</v>
      </c>
      <c r="BS35" s="528">
        <v>0</v>
      </c>
      <c r="BT35" s="528">
        <v>0</v>
      </c>
      <c r="BU35" s="528">
        <v>0</v>
      </c>
      <c r="BV35" s="528">
        <v>0</v>
      </c>
      <c r="BW35" s="528">
        <v>0</v>
      </c>
      <c r="BX35" s="528">
        <v>0</v>
      </c>
      <c r="BY35" s="528">
        <v>0</v>
      </c>
      <c r="BZ35" s="528">
        <v>0</v>
      </c>
      <c r="CA35" s="528">
        <v>0</v>
      </c>
      <c r="CB35" s="528">
        <v>0</v>
      </c>
      <c r="CC35" s="528">
        <v>0</v>
      </c>
      <c r="CD35" s="528">
        <v>0</v>
      </c>
      <c r="CE35" s="528">
        <v>0</v>
      </c>
      <c r="CF35" s="530">
        <v>0</v>
      </c>
    </row>
    <row r="36" spans="1:84" x14ac:dyDescent="0.35">
      <c r="A36" s="427"/>
      <c r="B36" s="471" t="s">
        <v>450</v>
      </c>
      <c r="C36" s="59"/>
      <c r="D36" s="528">
        <v>0</v>
      </c>
      <c r="E36" s="528">
        <v>0</v>
      </c>
      <c r="F36" s="528">
        <v>0</v>
      </c>
      <c r="G36" s="528">
        <v>0</v>
      </c>
      <c r="H36" s="528">
        <v>0</v>
      </c>
      <c r="I36" s="528">
        <v>0</v>
      </c>
      <c r="J36" s="528">
        <v>0</v>
      </c>
      <c r="K36" s="528">
        <v>0</v>
      </c>
      <c r="L36" s="528">
        <v>0</v>
      </c>
      <c r="M36" s="528">
        <v>0</v>
      </c>
      <c r="N36" s="528">
        <v>0</v>
      </c>
      <c r="O36" s="528">
        <v>0</v>
      </c>
      <c r="P36" s="528">
        <v>0</v>
      </c>
      <c r="Q36" s="528">
        <v>0</v>
      </c>
      <c r="R36" s="528">
        <v>0</v>
      </c>
      <c r="S36" s="528">
        <v>0</v>
      </c>
      <c r="T36" s="528">
        <v>0</v>
      </c>
      <c r="U36" s="528">
        <v>0</v>
      </c>
      <c r="V36" s="528">
        <v>0</v>
      </c>
      <c r="W36" s="528">
        <v>0</v>
      </c>
      <c r="X36" s="528">
        <v>0</v>
      </c>
      <c r="Y36" s="528">
        <v>0</v>
      </c>
      <c r="Z36" s="528">
        <v>0</v>
      </c>
      <c r="AA36" s="528">
        <v>0</v>
      </c>
      <c r="AB36" s="528">
        <v>0</v>
      </c>
      <c r="AC36" s="528">
        <v>0</v>
      </c>
      <c r="AD36" s="528">
        <v>0</v>
      </c>
      <c r="AE36" s="528">
        <v>0</v>
      </c>
      <c r="AF36" s="528">
        <v>0</v>
      </c>
      <c r="AG36" s="528">
        <v>0</v>
      </c>
      <c r="AH36" s="528">
        <v>3.9322033898305087</v>
      </c>
      <c r="AI36" s="528">
        <v>3.8971574858757063</v>
      </c>
      <c r="AJ36" s="528">
        <v>3.6120953237410074</v>
      </c>
      <c r="AK36" s="528">
        <v>3.0744321740060183</v>
      </c>
      <c r="AL36" s="528">
        <v>1.8652755331622144</v>
      </c>
      <c r="AM36" s="528">
        <v>1.3853788824800299</v>
      </c>
      <c r="AN36" s="528">
        <v>2.3089786775644203</v>
      </c>
      <c r="AO36" s="528">
        <v>1.1845493562231759</v>
      </c>
      <c r="AP36" s="528">
        <v>0.45202020202020204</v>
      </c>
      <c r="AQ36" s="528">
        <v>0.94043025323659124</v>
      </c>
      <c r="AR36" s="528">
        <v>1.3231557831839522</v>
      </c>
      <c r="AS36" s="528">
        <v>1.8392897676314719</v>
      </c>
      <c r="AT36" s="528">
        <v>1.8711359491778774</v>
      </c>
      <c r="AU36" s="528">
        <v>1.653753634085213</v>
      </c>
      <c r="AV36" s="528">
        <v>1.9614035087719299</v>
      </c>
      <c r="AW36" s="528">
        <v>2.5796341387276018</v>
      </c>
      <c r="AX36" s="528">
        <v>1.2165124555160141</v>
      </c>
      <c r="AY36" s="528">
        <v>4.2704626334519574E-2</v>
      </c>
      <c r="AZ36" s="528">
        <v>0</v>
      </c>
      <c r="BA36" s="528">
        <v>0</v>
      </c>
      <c r="BB36" s="528">
        <v>0</v>
      </c>
      <c r="BC36" s="528">
        <v>0</v>
      </c>
      <c r="BD36" s="528">
        <v>0</v>
      </c>
      <c r="BE36" s="528">
        <v>0</v>
      </c>
      <c r="BF36" s="528">
        <v>0</v>
      </c>
      <c r="BG36" s="528">
        <v>0</v>
      </c>
      <c r="BH36" s="528">
        <v>0</v>
      </c>
      <c r="BI36" s="528">
        <v>0</v>
      </c>
      <c r="BJ36" s="528">
        <v>0</v>
      </c>
      <c r="BK36" s="528">
        <v>0</v>
      </c>
      <c r="BL36" s="528">
        <v>0</v>
      </c>
      <c r="BM36" s="528">
        <v>0</v>
      </c>
      <c r="BN36" s="528">
        <v>0</v>
      </c>
      <c r="BO36" s="528">
        <v>0</v>
      </c>
      <c r="BP36" s="528">
        <v>0</v>
      </c>
      <c r="BQ36" s="528">
        <v>0</v>
      </c>
      <c r="BR36" s="528">
        <v>0</v>
      </c>
      <c r="BS36" s="528">
        <v>0</v>
      </c>
      <c r="BT36" s="528">
        <v>0</v>
      </c>
      <c r="BU36" s="528">
        <v>0</v>
      </c>
      <c r="BV36" s="528">
        <v>0</v>
      </c>
      <c r="BW36" s="528">
        <v>0</v>
      </c>
      <c r="BX36" s="528">
        <v>0</v>
      </c>
      <c r="BY36" s="528">
        <v>0</v>
      </c>
      <c r="BZ36" s="528">
        <v>0</v>
      </c>
      <c r="CA36" s="528">
        <v>0</v>
      </c>
      <c r="CB36" s="528">
        <v>0</v>
      </c>
      <c r="CC36" s="528">
        <v>0</v>
      </c>
      <c r="CD36" s="528">
        <v>0</v>
      </c>
      <c r="CE36" s="528">
        <v>0</v>
      </c>
      <c r="CF36" s="530">
        <v>0</v>
      </c>
    </row>
    <row r="37" spans="1:84" x14ac:dyDescent="0.35">
      <c r="A37" s="427"/>
      <c r="B37" s="471"/>
      <c r="C37" s="59"/>
      <c r="D37" s="528"/>
      <c r="E37" s="528"/>
      <c r="F37" s="528"/>
      <c r="G37" s="528"/>
      <c r="H37" s="528"/>
      <c r="I37" s="528"/>
      <c r="J37" s="528"/>
      <c r="K37" s="528"/>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528"/>
      <c r="CB37" s="528"/>
      <c r="CC37" s="528"/>
      <c r="CD37" s="528"/>
      <c r="CE37" s="528"/>
      <c r="CF37" s="530"/>
    </row>
    <row r="38" spans="1:84" s="251" customFormat="1" x14ac:dyDescent="0.35">
      <c r="A38" s="495"/>
      <c r="B38" s="106" t="s">
        <v>665</v>
      </c>
      <c r="C38" s="106"/>
      <c r="D38" s="533">
        <v>0</v>
      </c>
      <c r="E38" s="533">
        <v>0</v>
      </c>
      <c r="F38" s="533">
        <v>0</v>
      </c>
      <c r="G38" s="533">
        <v>0</v>
      </c>
      <c r="H38" s="533">
        <v>0</v>
      </c>
      <c r="I38" s="533">
        <v>0</v>
      </c>
      <c r="J38" s="533">
        <v>0</v>
      </c>
      <c r="K38" s="533">
        <v>0</v>
      </c>
      <c r="L38" s="533">
        <v>0</v>
      </c>
      <c r="M38" s="533">
        <v>0</v>
      </c>
      <c r="N38" s="533">
        <v>0</v>
      </c>
      <c r="O38" s="533">
        <v>0</v>
      </c>
      <c r="P38" s="533">
        <v>0</v>
      </c>
      <c r="Q38" s="533">
        <v>0</v>
      </c>
      <c r="R38" s="533">
        <v>0</v>
      </c>
      <c r="S38" s="533">
        <v>0</v>
      </c>
      <c r="T38" s="533">
        <v>0</v>
      </c>
      <c r="U38" s="533">
        <v>0</v>
      </c>
      <c r="V38" s="533">
        <v>0</v>
      </c>
      <c r="W38" s="533">
        <v>0</v>
      </c>
      <c r="X38" s="533">
        <v>0</v>
      </c>
      <c r="Y38" s="533">
        <v>0</v>
      </c>
      <c r="Z38" s="533">
        <v>0</v>
      </c>
      <c r="AA38" s="533">
        <v>0</v>
      </c>
      <c r="AB38" s="533">
        <v>0</v>
      </c>
      <c r="AC38" s="533">
        <v>0</v>
      </c>
      <c r="AD38" s="533">
        <v>0</v>
      </c>
      <c r="AE38" s="533">
        <v>11.6</v>
      </c>
      <c r="AF38" s="533">
        <v>33.9</v>
      </c>
      <c r="AG38" s="533">
        <v>44.5</v>
      </c>
      <c r="AH38" s="533">
        <f>SUM(AH39:AH40)</f>
        <v>69</v>
      </c>
      <c r="AI38" s="533">
        <f t="shared" ref="AI38:CF38" si="21">SUM(AI39:AI40)</f>
        <v>85</v>
      </c>
      <c r="AJ38" s="533">
        <f t="shared" si="21"/>
        <v>108</v>
      </c>
      <c r="AK38" s="533">
        <f t="shared" si="21"/>
        <v>130</v>
      </c>
      <c r="AL38" s="533">
        <f t="shared" si="21"/>
        <v>154</v>
      </c>
      <c r="AM38" s="533">
        <f t="shared" si="21"/>
        <v>182</v>
      </c>
      <c r="AN38" s="533">
        <f t="shared" si="21"/>
        <v>236</v>
      </c>
      <c r="AO38" s="533">
        <f t="shared" si="21"/>
        <v>266</v>
      </c>
      <c r="AP38" s="533">
        <f t="shared" si="21"/>
        <v>285</v>
      </c>
      <c r="AQ38" s="533">
        <f t="shared" si="21"/>
        <v>295.17</v>
      </c>
      <c r="AR38" s="533">
        <f t="shared" si="21"/>
        <v>316.22399999999999</v>
      </c>
      <c r="AS38" s="533">
        <f t="shared" si="21"/>
        <v>345.99400000000003</v>
      </c>
      <c r="AT38" s="533">
        <f t="shared" si="21"/>
        <v>428.738</v>
      </c>
      <c r="AU38" s="533">
        <f t="shared" si="21"/>
        <v>596.20899999999983</v>
      </c>
      <c r="AV38" s="533">
        <f t="shared" si="21"/>
        <v>640.11500000000001</v>
      </c>
      <c r="AW38" s="533">
        <f t="shared" si="21"/>
        <v>703.23900000000003</v>
      </c>
      <c r="AX38" s="533">
        <f t="shared" si="21"/>
        <v>775.55</v>
      </c>
      <c r="AY38" s="533">
        <f t="shared" si="21"/>
        <v>820.41200000000003</v>
      </c>
      <c r="AZ38" s="533">
        <f t="shared" si="21"/>
        <v>905.78099999999995</v>
      </c>
      <c r="BA38" s="533">
        <f t="shared" si="21"/>
        <v>998.82600000000002</v>
      </c>
      <c r="BB38" s="533">
        <f t="shared" si="21"/>
        <v>984.22199999999998</v>
      </c>
      <c r="BC38" s="533">
        <f t="shared" si="21"/>
        <v>1006.239</v>
      </c>
      <c r="BD38" s="533">
        <f t="shared" si="21"/>
        <v>1014.208</v>
      </c>
      <c r="BE38" s="533">
        <f t="shared" si="21"/>
        <v>1039.6609860351221</v>
      </c>
      <c r="BF38" s="533">
        <f t="shared" si="21"/>
        <v>957.64443993986208</v>
      </c>
      <c r="BG38" s="533">
        <f t="shared" si="21"/>
        <v>936.04611806509195</v>
      </c>
      <c r="BH38" s="533">
        <f t="shared" si="21"/>
        <v>918.404</v>
      </c>
      <c r="BI38" s="533">
        <f t="shared" si="21"/>
        <v>900.21167600999991</v>
      </c>
      <c r="BJ38" s="533">
        <f t="shared" si="21"/>
        <v>903.50131326000019</v>
      </c>
      <c r="BK38" s="533">
        <f t="shared" si="21"/>
        <v>898.33186294287157</v>
      </c>
      <c r="BL38" s="533">
        <f t="shared" si="21"/>
        <v>887.43066767999994</v>
      </c>
      <c r="BM38" s="533">
        <f t="shared" si="21"/>
        <v>906.54925574000004</v>
      </c>
      <c r="BN38" s="533">
        <f t="shared" si="21"/>
        <v>888.26432449502204</v>
      </c>
      <c r="BO38" s="533">
        <f t="shared" si="21"/>
        <v>880.68628874000012</v>
      </c>
      <c r="BP38" s="533">
        <f t="shared" si="21"/>
        <v>886.86491193999996</v>
      </c>
      <c r="BQ38" s="533">
        <f t="shared" si="21"/>
        <v>859.72773397999993</v>
      </c>
      <c r="BR38" s="533">
        <f t="shared" si="21"/>
        <v>735.16706013999999</v>
      </c>
      <c r="BS38" s="533">
        <f t="shared" si="21"/>
        <v>469.59270565999998</v>
      </c>
      <c r="BT38" s="533">
        <f t="shared" si="21"/>
        <v>234.28937809000001</v>
      </c>
      <c r="BU38" s="533">
        <f t="shared" si="21"/>
        <v>119.58597664999999</v>
      </c>
      <c r="BV38" s="533">
        <f t="shared" si="21"/>
        <v>97.159200739999974</v>
      </c>
      <c r="BW38" s="533">
        <f t="shared" si="21"/>
        <v>89.01216091000002</v>
      </c>
      <c r="BX38" s="533">
        <f t="shared" si="21"/>
        <v>72.050411350000033</v>
      </c>
      <c r="BY38" s="533">
        <f t="shared" si="21"/>
        <v>62.393181790000014</v>
      </c>
      <c r="BZ38" s="533">
        <f t="shared" si="21"/>
        <v>58.390374389999991</v>
      </c>
      <c r="CA38" s="533">
        <f t="shared" si="21"/>
        <v>56.010283481071184</v>
      </c>
      <c r="CB38" s="533">
        <f t="shared" si="21"/>
        <v>52.741365510290144</v>
      </c>
      <c r="CC38" s="533">
        <f t="shared" si="21"/>
        <v>46.673645559471829</v>
      </c>
      <c r="CD38" s="533">
        <f t="shared" si="21"/>
        <v>40.224290867306124</v>
      </c>
      <c r="CE38" s="533">
        <f t="shared" si="21"/>
        <v>33.592066385138168</v>
      </c>
      <c r="CF38" s="527">
        <f t="shared" si="21"/>
        <v>26.642985567761357</v>
      </c>
    </row>
    <row r="39" spans="1:84" x14ac:dyDescent="0.35">
      <c r="B39" s="471" t="s">
        <v>451</v>
      </c>
      <c r="C39" s="471"/>
      <c r="D39" s="528">
        <v>0</v>
      </c>
      <c r="E39" s="528">
        <v>0</v>
      </c>
      <c r="F39" s="528">
        <v>0</v>
      </c>
      <c r="G39" s="528">
        <v>0</v>
      </c>
      <c r="H39" s="528">
        <v>0</v>
      </c>
      <c r="I39" s="528">
        <v>0</v>
      </c>
      <c r="J39" s="528">
        <v>0</v>
      </c>
      <c r="K39" s="528">
        <v>0</v>
      </c>
      <c r="L39" s="528">
        <v>0</v>
      </c>
      <c r="M39" s="528">
        <v>0</v>
      </c>
      <c r="N39" s="528">
        <v>0</v>
      </c>
      <c r="O39" s="528">
        <v>0</v>
      </c>
      <c r="P39" s="528">
        <v>0</v>
      </c>
      <c r="Q39" s="528">
        <v>0</v>
      </c>
      <c r="R39" s="528">
        <v>0</v>
      </c>
      <c r="S39" s="528">
        <v>0</v>
      </c>
      <c r="T39" s="528">
        <v>0</v>
      </c>
      <c r="U39" s="528">
        <v>0</v>
      </c>
      <c r="V39" s="528">
        <v>0</v>
      </c>
      <c r="W39" s="528">
        <v>0</v>
      </c>
      <c r="X39" s="528">
        <v>0</v>
      </c>
      <c r="Y39" s="528">
        <v>0</v>
      </c>
      <c r="Z39" s="528">
        <v>0</v>
      </c>
      <c r="AA39" s="528">
        <v>0</v>
      </c>
      <c r="AB39" s="528">
        <v>0</v>
      </c>
      <c r="AC39" s="528">
        <v>0</v>
      </c>
      <c r="AD39" s="528">
        <v>0</v>
      </c>
      <c r="AE39" s="528">
        <v>0</v>
      </c>
      <c r="AF39" s="528">
        <v>0</v>
      </c>
      <c r="AG39" s="528">
        <v>0</v>
      </c>
      <c r="AH39" s="528">
        <v>65.063615077455893</v>
      </c>
      <c r="AI39" s="528">
        <v>79.479739700042487</v>
      </c>
      <c r="AJ39" s="528">
        <v>99.580834840251342</v>
      </c>
      <c r="AK39" s="528">
        <v>118.59112985115947</v>
      </c>
      <c r="AL39" s="528">
        <v>139.73920084720251</v>
      </c>
      <c r="AM39" s="528">
        <v>164.50313614077683</v>
      </c>
      <c r="AN39" s="528">
        <v>212.71284119727849</v>
      </c>
      <c r="AO39" s="528">
        <v>238.91816166157855</v>
      </c>
      <c r="AP39" s="528">
        <v>254.25078624505122</v>
      </c>
      <c r="AQ39" s="528">
        <v>261.22874343482823</v>
      </c>
      <c r="AR39" s="528">
        <v>277.40848838548044</v>
      </c>
      <c r="AS39" s="528">
        <v>301.45498962625896</v>
      </c>
      <c r="AT39" s="528">
        <v>371.69112573456874</v>
      </c>
      <c r="AU39" s="528">
        <v>518.375122512399</v>
      </c>
      <c r="AV39" s="528">
        <v>547.65025616051685</v>
      </c>
      <c r="AW39" s="528">
        <v>599.38952382356536</v>
      </c>
      <c r="AX39" s="528">
        <v>668.19973532569691</v>
      </c>
      <c r="AY39" s="528">
        <v>709.36948030254121</v>
      </c>
      <c r="AZ39" s="528">
        <v>801.06839642781028</v>
      </c>
      <c r="BA39" s="528">
        <v>862.44303435481982</v>
      </c>
      <c r="BB39" s="528">
        <v>840.04033176203689</v>
      </c>
      <c r="BC39" s="528">
        <v>861.99389255607184</v>
      </c>
      <c r="BD39" s="528">
        <v>851.15599999999995</v>
      </c>
      <c r="BE39" s="528">
        <v>874.17398603512197</v>
      </c>
      <c r="BF39" s="528">
        <v>794.99319101826757</v>
      </c>
      <c r="BG39" s="528">
        <v>766.14312936370834</v>
      </c>
      <c r="BH39" s="528">
        <v>794.12099999999998</v>
      </c>
      <c r="BI39" s="528">
        <v>771.95111937118725</v>
      </c>
      <c r="BJ39" s="528">
        <v>768.33523924275994</v>
      </c>
      <c r="BK39" s="528">
        <v>697.57744277639608</v>
      </c>
      <c r="BL39" s="528">
        <v>711.89560463857492</v>
      </c>
      <c r="BM39" s="528">
        <v>723.31083959144485</v>
      </c>
      <c r="BN39" s="528">
        <v>718.27939070806326</v>
      </c>
      <c r="BO39" s="528">
        <v>711.3639340066137</v>
      </c>
      <c r="BP39" s="528">
        <v>727.39818972298963</v>
      </c>
      <c r="BQ39" s="528">
        <v>715.05321305721429</v>
      </c>
      <c r="BR39" s="528">
        <v>596.85802620084485</v>
      </c>
      <c r="BS39" s="528">
        <v>341.39509716401932</v>
      </c>
      <c r="BT39" s="528">
        <v>113.98152528710739</v>
      </c>
      <c r="BU39" s="528">
        <v>14.603759587950137</v>
      </c>
      <c r="BV39" s="528">
        <v>1.2038047262866163</v>
      </c>
      <c r="BW39" s="528">
        <v>0.27115140967569445</v>
      </c>
      <c r="BX39" s="528">
        <v>0.15698976653150842</v>
      </c>
      <c r="BY39" s="528">
        <v>0.13299450341598953</v>
      </c>
      <c r="BZ39" s="535">
        <v>0.11223336621746767</v>
      </c>
      <c r="CA39" s="528">
        <v>7.6658328514852478E-2</v>
      </c>
      <c r="CB39" s="528">
        <v>1.5591495686906036E-3</v>
      </c>
      <c r="CC39" s="528">
        <v>0</v>
      </c>
      <c r="CD39" s="528">
        <v>9.3241386833753381E-18</v>
      </c>
      <c r="CE39" s="528">
        <v>1.5178830414797062E-18</v>
      </c>
      <c r="CF39" s="530">
        <v>0</v>
      </c>
    </row>
    <row r="40" spans="1:84" x14ac:dyDescent="0.35">
      <c r="B40" s="471" t="s">
        <v>450</v>
      </c>
      <c r="C40" s="471"/>
      <c r="D40" s="528">
        <v>0</v>
      </c>
      <c r="E40" s="528">
        <v>0</v>
      </c>
      <c r="F40" s="528">
        <v>0</v>
      </c>
      <c r="G40" s="528">
        <v>0</v>
      </c>
      <c r="H40" s="528">
        <v>0</v>
      </c>
      <c r="I40" s="528">
        <v>0</v>
      </c>
      <c r="J40" s="528">
        <v>0</v>
      </c>
      <c r="K40" s="528">
        <v>0</v>
      </c>
      <c r="L40" s="528">
        <v>0</v>
      </c>
      <c r="M40" s="528">
        <v>0</v>
      </c>
      <c r="N40" s="528">
        <v>0</v>
      </c>
      <c r="O40" s="528">
        <v>0</v>
      </c>
      <c r="P40" s="528">
        <v>0</v>
      </c>
      <c r="Q40" s="528">
        <v>0</v>
      </c>
      <c r="R40" s="528">
        <v>0</v>
      </c>
      <c r="S40" s="528">
        <v>0</v>
      </c>
      <c r="T40" s="528">
        <v>0</v>
      </c>
      <c r="U40" s="528">
        <v>0</v>
      </c>
      <c r="V40" s="528">
        <v>0</v>
      </c>
      <c r="W40" s="528">
        <v>0</v>
      </c>
      <c r="X40" s="528">
        <v>0</v>
      </c>
      <c r="Y40" s="528">
        <v>0</v>
      </c>
      <c r="Z40" s="528">
        <v>0</v>
      </c>
      <c r="AA40" s="528">
        <v>0</v>
      </c>
      <c r="AB40" s="528">
        <v>0</v>
      </c>
      <c r="AC40" s="528">
        <v>0</v>
      </c>
      <c r="AD40" s="528">
        <v>0</v>
      </c>
      <c r="AE40" s="528">
        <v>0</v>
      </c>
      <c r="AF40" s="528">
        <v>0</v>
      </c>
      <c r="AG40" s="528">
        <v>0</v>
      </c>
      <c r="AH40" s="528">
        <v>3.9363849225441023</v>
      </c>
      <c r="AI40" s="528">
        <v>5.5202602999575197</v>
      </c>
      <c r="AJ40" s="528">
        <v>8.4191651597486601</v>
      </c>
      <c r="AK40" s="528">
        <v>11.40887014884054</v>
      </c>
      <c r="AL40" s="528">
        <v>14.260799152797492</v>
      </c>
      <c r="AM40" s="528">
        <v>17.496863859223165</v>
      </c>
      <c r="AN40" s="528">
        <v>23.287158802721503</v>
      </c>
      <c r="AO40" s="528">
        <v>27.081838338421456</v>
      </c>
      <c r="AP40" s="528">
        <v>30.749213754948787</v>
      </c>
      <c r="AQ40" s="528">
        <v>33.941256565171791</v>
      </c>
      <c r="AR40" s="528">
        <v>38.815511614519529</v>
      </c>
      <c r="AS40" s="528">
        <v>44.539010373741071</v>
      </c>
      <c r="AT40" s="528">
        <v>57.046874265431249</v>
      </c>
      <c r="AU40" s="528">
        <v>77.833877487600887</v>
      </c>
      <c r="AV40" s="528">
        <v>92.464743839483148</v>
      </c>
      <c r="AW40" s="528">
        <v>103.84947617643465</v>
      </c>
      <c r="AX40" s="528">
        <v>107.35026467430309</v>
      </c>
      <c r="AY40" s="528">
        <v>111.04251969745886</v>
      </c>
      <c r="AZ40" s="528">
        <v>104.71260357218971</v>
      </c>
      <c r="BA40" s="528">
        <v>136.38296564518024</v>
      </c>
      <c r="BB40" s="528">
        <v>144.18166823796307</v>
      </c>
      <c r="BC40" s="528">
        <v>144.24510744392822</v>
      </c>
      <c r="BD40" s="528">
        <v>163.05199999999999</v>
      </c>
      <c r="BE40" s="528">
        <v>165.48699999999999</v>
      </c>
      <c r="BF40" s="528">
        <v>162.65124892159454</v>
      </c>
      <c r="BG40" s="528">
        <v>169.90298870138361</v>
      </c>
      <c r="BH40" s="528">
        <v>124.283</v>
      </c>
      <c r="BI40" s="528">
        <v>128.26055663881266</v>
      </c>
      <c r="BJ40" s="528">
        <v>135.16607401724025</v>
      </c>
      <c r="BK40" s="528">
        <v>200.75442016647554</v>
      </c>
      <c r="BL40" s="528">
        <v>175.53506304142508</v>
      </c>
      <c r="BM40" s="528">
        <v>183.23841614855513</v>
      </c>
      <c r="BN40" s="528">
        <v>169.98493378695881</v>
      </c>
      <c r="BO40" s="528">
        <v>169.32235473338639</v>
      </c>
      <c r="BP40" s="528">
        <v>159.46672221701033</v>
      </c>
      <c r="BQ40" s="528">
        <v>144.67452092278563</v>
      </c>
      <c r="BR40" s="528">
        <v>138.30903393915511</v>
      </c>
      <c r="BS40" s="528">
        <v>128.19760849598063</v>
      </c>
      <c r="BT40" s="528">
        <v>120.30785280289261</v>
      </c>
      <c r="BU40" s="528">
        <v>104.98221706204986</v>
      </c>
      <c r="BV40" s="528">
        <v>95.955396013713354</v>
      </c>
      <c r="BW40" s="528">
        <v>88.741009500324324</v>
      </c>
      <c r="BX40" s="528">
        <v>71.893421583468523</v>
      </c>
      <c r="BY40" s="528">
        <v>62.260187286584028</v>
      </c>
      <c r="BZ40" s="528">
        <v>58.278141023782524</v>
      </c>
      <c r="CA40" s="528">
        <v>55.933625152556331</v>
      </c>
      <c r="CB40" s="528">
        <v>52.739806360721452</v>
      </c>
      <c r="CC40" s="528">
        <v>46.673645559471829</v>
      </c>
      <c r="CD40" s="528">
        <v>40.224290867306124</v>
      </c>
      <c r="CE40" s="528">
        <v>33.592066385138168</v>
      </c>
      <c r="CF40" s="530">
        <v>26.642985567761357</v>
      </c>
    </row>
    <row r="41" spans="1:84" x14ac:dyDescent="0.35">
      <c r="B41" s="471"/>
      <c r="C41" s="471"/>
      <c r="D41" s="528"/>
      <c r="E41" s="528"/>
      <c r="F41" s="528"/>
      <c r="G41" s="528"/>
      <c r="H41" s="528"/>
      <c r="I41" s="528"/>
      <c r="J41" s="528"/>
      <c r="K41" s="528"/>
      <c r="L41" s="52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28"/>
      <c r="AW41" s="528"/>
      <c r="AX41" s="528"/>
      <c r="AY41" s="528"/>
      <c r="AZ41" s="528"/>
      <c r="BA41" s="528"/>
      <c r="BB41" s="528"/>
      <c r="BC41" s="528"/>
      <c r="BD41" s="528"/>
      <c r="BE41" s="528"/>
      <c r="BF41" s="528"/>
      <c r="BG41" s="528"/>
      <c r="BH41" s="528"/>
      <c r="BI41" s="528"/>
      <c r="BJ41" s="528"/>
      <c r="BK41" s="528"/>
      <c r="BL41" s="528"/>
      <c r="BM41" s="528"/>
      <c r="BN41" s="528"/>
      <c r="BO41" s="528"/>
      <c r="BP41" s="528"/>
      <c r="BQ41" s="528"/>
      <c r="BR41" s="528"/>
      <c r="BS41" s="528"/>
      <c r="BT41" s="528"/>
      <c r="BU41" s="528"/>
      <c r="BV41" s="528"/>
      <c r="BW41" s="528"/>
      <c r="BX41" s="528"/>
      <c r="BY41" s="528"/>
      <c r="BZ41" s="528"/>
      <c r="CA41" s="528"/>
      <c r="CB41" s="528"/>
      <c r="CC41" s="528"/>
      <c r="CD41" s="528"/>
      <c r="CE41" s="528"/>
      <c r="CF41" s="530"/>
    </row>
    <row r="42" spans="1:84" s="536" customFormat="1" x14ac:dyDescent="0.35">
      <c r="B42" s="537" t="s">
        <v>666</v>
      </c>
      <c r="C42" s="538"/>
      <c r="D42" s="539">
        <v>0</v>
      </c>
      <c r="E42" s="539">
        <v>0</v>
      </c>
      <c r="F42" s="539">
        <v>0</v>
      </c>
      <c r="G42" s="539">
        <v>0</v>
      </c>
      <c r="H42" s="539">
        <v>0</v>
      </c>
      <c r="I42" s="539">
        <v>0</v>
      </c>
      <c r="J42" s="539">
        <v>0</v>
      </c>
      <c r="K42" s="539">
        <v>0</v>
      </c>
      <c r="L42" s="539">
        <v>0</v>
      </c>
      <c r="M42" s="539">
        <v>0</v>
      </c>
      <c r="N42" s="539">
        <v>0</v>
      </c>
      <c r="O42" s="539">
        <v>0</v>
      </c>
      <c r="P42" s="539">
        <v>0</v>
      </c>
      <c r="Q42" s="539">
        <v>0</v>
      </c>
      <c r="R42" s="539">
        <v>0</v>
      </c>
      <c r="S42" s="539">
        <v>0</v>
      </c>
      <c r="T42" s="539">
        <v>0</v>
      </c>
      <c r="U42" s="539">
        <v>0</v>
      </c>
      <c r="V42" s="539">
        <v>0</v>
      </c>
      <c r="W42" s="539">
        <v>0</v>
      </c>
      <c r="X42" s="539">
        <v>0</v>
      </c>
      <c r="Y42" s="539">
        <v>0</v>
      </c>
      <c r="Z42" s="539">
        <v>0</v>
      </c>
      <c r="AA42" s="539">
        <v>0</v>
      </c>
      <c r="AB42" s="539">
        <v>0</v>
      </c>
      <c r="AC42" s="539">
        <v>0</v>
      </c>
      <c r="AD42" s="539">
        <v>0</v>
      </c>
      <c r="AE42" s="539">
        <v>0</v>
      </c>
      <c r="AF42" s="539">
        <v>0</v>
      </c>
      <c r="AG42" s="539">
        <v>0</v>
      </c>
      <c r="AH42" s="539">
        <v>0</v>
      </c>
      <c r="AI42" s="539">
        <v>0</v>
      </c>
      <c r="AJ42" s="539">
        <v>0</v>
      </c>
      <c r="AK42" s="539">
        <v>0</v>
      </c>
      <c r="AL42" s="539">
        <v>0</v>
      </c>
      <c r="AM42" s="539">
        <v>0</v>
      </c>
      <c r="AN42" s="539">
        <v>0</v>
      </c>
      <c r="AO42" s="539">
        <v>0</v>
      </c>
      <c r="AP42" s="539">
        <v>0</v>
      </c>
      <c r="AQ42" s="539">
        <v>0</v>
      </c>
      <c r="AR42" s="539">
        <v>0</v>
      </c>
      <c r="AS42" s="539">
        <v>0</v>
      </c>
      <c r="AT42" s="539">
        <v>0</v>
      </c>
      <c r="AU42" s="539">
        <v>0</v>
      </c>
      <c r="AV42" s="539">
        <v>0</v>
      </c>
      <c r="AW42" s="539">
        <v>0</v>
      </c>
      <c r="AX42" s="539">
        <v>0</v>
      </c>
      <c r="AY42" s="539">
        <v>0</v>
      </c>
      <c r="AZ42" s="539">
        <v>0</v>
      </c>
      <c r="BA42" s="539">
        <v>0</v>
      </c>
      <c r="BB42" s="539">
        <v>0</v>
      </c>
      <c r="BC42" s="539">
        <v>0</v>
      </c>
      <c r="BD42" s="539">
        <v>0</v>
      </c>
      <c r="BE42" s="539">
        <v>0</v>
      </c>
      <c r="BF42" s="539">
        <v>0</v>
      </c>
      <c r="BG42" s="539">
        <v>0</v>
      </c>
      <c r="BH42" s="539">
        <v>0</v>
      </c>
      <c r="BI42" s="539">
        <v>0</v>
      </c>
      <c r="BJ42" s="539">
        <v>0</v>
      </c>
      <c r="BK42" s="539">
        <v>0</v>
      </c>
      <c r="BL42" s="539">
        <v>0</v>
      </c>
      <c r="BM42" s="539">
        <v>0</v>
      </c>
      <c r="BN42" s="539">
        <v>0</v>
      </c>
      <c r="BO42" s="539">
        <v>0</v>
      </c>
      <c r="BP42" s="539">
        <v>0</v>
      </c>
      <c r="BQ42" s="539">
        <v>0</v>
      </c>
      <c r="BR42" s="539">
        <v>0</v>
      </c>
      <c r="BS42" s="539">
        <v>0</v>
      </c>
      <c r="BT42" s="539">
        <v>0</v>
      </c>
      <c r="BU42" s="539">
        <v>0</v>
      </c>
      <c r="BV42" s="539">
        <v>0</v>
      </c>
      <c r="BW42" s="539">
        <v>3375.0910555535684</v>
      </c>
      <c r="BX42" s="539">
        <v>5889.0626066096038</v>
      </c>
      <c r="BY42" s="539">
        <v>8225.035058370162</v>
      </c>
      <c r="BZ42" s="539">
        <v>9897.9729163153479</v>
      </c>
      <c r="CA42" s="539">
        <v>13049.221473262865</v>
      </c>
      <c r="CB42" s="539">
        <v>15962.98927570024</v>
      </c>
      <c r="CC42" s="539">
        <v>18381.315951184461</v>
      </c>
      <c r="CD42" s="539">
        <v>19913.831179723613</v>
      </c>
      <c r="CE42" s="539">
        <v>21340.067897271925</v>
      </c>
      <c r="CF42" s="527">
        <v>24341.966109346904</v>
      </c>
    </row>
    <row r="43" spans="1:84" s="536" customFormat="1" x14ac:dyDescent="0.35">
      <c r="B43" s="540" t="s">
        <v>667</v>
      </c>
      <c r="C43" s="540"/>
      <c r="D43" s="541">
        <v>0</v>
      </c>
      <c r="E43" s="541">
        <v>0</v>
      </c>
      <c r="F43" s="541">
        <v>0</v>
      </c>
      <c r="G43" s="541">
        <v>0</v>
      </c>
      <c r="H43" s="541">
        <v>0</v>
      </c>
      <c r="I43" s="541">
        <v>0</v>
      </c>
      <c r="J43" s="541">
        <v>0</v>
      </c>
      <c r="K43" s="541">
        <v>0</v>
      </c>
      <c r="L43" s="541">
        <v>0</v>
      </c>
      <c r="M43" s="541">
        <v>0</v>
      </c>
      <c r="N43" s="541">
        <v>0</v>
      </c>
      <c r="O43" s="541">
        <v>0</v>
      </c>
      <c r="P43" s="541">
        <v>0</v>
      </c>
      <c r="Q43" s="541">
        <v>0</v>
      </c>
      <c r="R43" s="541">
        <v>0</v>
      </c>
      <c r="S43" s="541">
        <v>0</v>
      </c>
      <c r="T43" s="541">
        <v>0</v>
      </c>
      <c r="U43" s="541">
        <v>0</v>
      </c>
      <c r="V43" s="541">
        <v>0</v>
      </c>
      <c r="W43" s="541">
        <v>0</v>
      </c>
      <c r="X43" s="541">
        <v>0</v>
      </c>
      <c r="Y43" s="541">
        <v>0</v>
      </c>
      <c r="Z43" s="541">
        <v>0</v>
      </c>
      <c r="AA43" s="541">
        <v>0</v>
      </c>
      <c r="AB43" s="541">
        <v>0</v>
      </c>
      <c r="AC43" s="541">
        <v>0</v>
      </c>
      <c r="AD43" s="541">
        <v>0</v>
      </c>
      <c r="AE43" s="541">
        <v>0</v>
      </c>
      <c r="AF43" s="541">
        <v>0</v>
      </c>
      <c r="AG43" s="541">
        <v>0</v>
      </c>
      <c r="AH43" s="541">
        <v>0</v>
      </c>
      <c r="AI43" s="541">
        <v>0</v>
      </c>
      <c r="AJ43" s="541">
        <v>0</v>
      </c>
      <c r="AK43" s="541">
        <v>0</v>
      </c>
      <c r="AL43" s="541">
        <v>0</v>
      </c>
      <c r="AM43" s="541">
        <v>0</v>
      </c>
      <c r="AN43" s="541">
        <v>0</v>
      </c>
      <c r="AO43" s="541">
        <v>0</v>
      </c>
      <c r="AP43" s="541">
        <v>0</v>
      </c>
      <c r="AQ43" s="541">
        <v>0</v>
      </c>
      <c r="AR43" s="541">
        <v>0</v>
      </c>
      <c r="AS43" s="541">
        <v>0</v>
      </c>
      <c r="AT43" s="541">
        <v>0</v>
      </c>
      <c r="AU43" s="541">
        <v>0</v>
      </c>
      <c r="AV43" s="541">
        <v>0</v>
      </c>
      <c r="AW43" s="541">
        <v>0</v>
      </c>
      <c r="AX43" s="541">
        <v>0</v>
      </c>
      <c r="AY43" s="541">
        <v>0</v>
      </c>
      <c r="AZ43" s="541">
        <v>0</v>
      </c>
      <c r="BA43" s="541">
        <v>0</v>
      </c>
      <c r="BB43" s="541">
        <v>0</v>
      </c>
      <c r="BC43" s="541">
        <v>0</v>
      </c>
      <c r="BD43" s="541">
        <v>0</v>
      </c>
      <c r="BE43" s="541">
        <v>0</v>
      </c>
      <c r="BF43" s="541">
        <v>0</v>
      </c>
      <c r="BG43" s="541">
        <v>0</v>
      </c>
      <c r="BH43" s="541">
        <v>0</v>
      </c>
      <c r="BI43" s="541">
        <v>0</v>
      </c>
      <c r="BJ43" s="541">
        <v>0</v>
      </c>
      <c r="BK43" s="541">
        <v>0</v>
      </c>
      <c r="BL43" s="541">
        <v>0</v>
      </c>
      <c r="BM43" s="541">
        <v>0</v>
      </c>
      <c r="BN43" s="541">
        <v>0</v>
      </c>
      <c r="BO43" s="541">
        <v>0</v>
      </c>
      <c r="BP43" s="541">
        <v>0</v>
      </c>
      <c r="BQ43" s="541">
        <v>0</v>
      </c>
      <c r="BR43" s="541">
        <v>0</v>
      </c>
      <c r="BS43" s="541">
        <v>0</v>
      </c>
      <c r="BT43" s="541">
        <v>0</v>
      </c>
      <c r="BU43" s="541">
        <v>0</v>
      </c>
      <c r="BV43" s="541">
        <v>0</v>
      </c>
      <c r="BW43" s="541">
        <v>515.78971127015348</v>
      </c>
      <c r="BX43" s="541">
        <v>499.15902906900777</v>
      </c>
      <c r="BY43" s="541">
        <v>764.22087586807561</v>
      </c>
      <c r="BZ43" s="541">
        <v>687.43790576340882</v>
      </c>
      <c r="CA43" s="541">
        <v>738.97950358025662</v>
      </c>
      <c r="CB43" s="541">
        <v>943.51467847001504</v>
      </c>
      <c r="CC43" s="541">
        <v>1036.8116590763073</v>
      </c>
      <c r="CD43" s="541">
        <v>1076.6890157150735</v>
      </c>
      <c r="CE43" s="541">
        <v>1087.0304481830765</v>
      </c>
      <c r="CF43" s="530">
        <v>1100.2373331032893</v>
      </c>
    </row>
    <row r="44" spans="1:84" s="536" customFormat="1" x14ac:dyDescent="0.35">
      <c r="B44" s="540" t="s">
        <v>668</v>
      </c>
      <c r="C44" s="540"/>
      <c r="D44" s="541">
        <v>0</v>
      </c>
      <c r="E44" s="541">
        <v>0</v>
      </c>
      <c r="F44" s="541">
        <v>0</v>
      </c>
      <c r="G44" s="541">
        <v>0</v>
      </c>
      <c r="H44" s="541">
        <v>0</v>
      </c>
      <c r="I44" s="541">
        <v>0</v>
      </c>
      <c r="J44" s="541">
        <v>0</v>
      </c>
      <c r="K44" s="541">
        <v>0</v>
      </c>
      <c r="L44" s="541">
        <v>0</v>
      </c>
      <c r="M44" s="541">
        <v>0</v>
      </c>
      <c r="N44" s="541">
        <v>0</v>
      </c>
      <c r="O44" s="541">
        <v>0</v>
      </c>
      <c r="P44" s="541">
        <v>0</v>
      </c>
      <c r="Q44" s="541">
        <v>0</v>
      </c>
      <c r="R44" s="541">
        <v>0</v>
      </c>
      <c r="S44" s="541">
        <v>0</v>
      </c>
      <c r="T44" s="541">
        <v>0</v>
      </c>
      <c r="U44" s="541">
        <v>0</v>
      </c>
      <c r="V44" s="541">
        <v>0</v>
      </c>
      <c r="W44" s="541">
        <v>0</v>
      </c>
      <c r="X44" s="541">
        <v>0</v>
      </c>
      <c r="Y44" s="541">
        <v>0</v>
      </c>
      <c r="Z44" s="541">
        <v>0</v>
      </c>
      <c r="AA44" s="541">
        <v>0</v>
      </c>
      <c r="AB44" s="541">
        <v>0</v>
      </c>
      <c r="AC44" s="541">
        <v>0</v>
      </c>
      <c r="AD44" s="541">
        <v>0</v>
      </c>
      <c r="AE44" s="541">
        <v>0</v>
      </c>
      <c r="AF44" s="541">
        <v>0</v>
      </c>
      <c r="AG44" s="541">
        <v>0</v>
      </c>
      <c r="AH44" s="541">
        <v>0</v>
      </c>
      <c r="AI44" s="541">
        <v>0</v>
      </c>
      <c r="AJ44" s="541">
        <v>0</v>
      </c>
      <c r="AK44" s="541">
        <v>0</v>
      </c>
      <c r="AL44" s="541">
        <v>0</v>
      </c>
      <c r="AM44" s="541">
        <v>0</v>
      </c>
      <c r="AN44" s="541">
        <v>0</v>
      </c>
      <c r="AO44" s="541">
        <v>0</v>
      </c>
      <c r="AP44" s="541">
        <v>0</v>
      </c>
      <c r="AQ44" s="541">
        <v>0</v>
      </c>
      <c r="AR44" s="541">
        <v>0</v>
      </c>
      <c r="AS44" s="541">
        <v>0</v>
      </c>
      <c r="AT44" s="541">
        <v>0</v>
      </c>
      <c r="AU44" s="541">
        <v>0</v>
      </c>
      <c r="AV44" s="541">
        <v>0</v>
      </c>
      <c r="AW44" s="541">
        <v>0</v>
      </c>
      <c r="AX44" s="541">
        <v>0</v>
      </c>
      <c r="AY44" s="541">
        <v>0</v>
      </c>
      <c r="AZ44" s="541">
        <v>0</v>
      </c>
      <c r="BA44" s="541">
        <v>0</v>
      </c>
      <c r="BB44" s="541">
        <v>0</v>
      </c>
      <c r="BC44" s="541">
        <v>0</v>
      </c>
      <c r="BD44" s="541">
        <v>0</v>
      </c>
      <c r="BE44" s="541">
        <v>0</v>
      </c>
      <c r="BF44" s="541">
        <v>0</v>
      </c>
      <c r="BG44" s="541">
        <v>0</v>
      </c>
      <c r="BH44" s="541">
        <v>0</v>
      </c>
      <c r="BI44" s="541">
        <v>0</v>
      </c>
      <c r="BJ44" s="541">
        <v>0</v>
      </c>
      <c r="BK44" s="541">
        <v>0</v>
      </c>
      <c r="BL44" s="541">
        <v>0</v>
      </c>
      <c r="BM44" s="541">
        <v>0</v>
      </c>
      <c r="BN44" s="541">
        <v>0</v>
      </c>
      <c r="BO44" s="541">
        <v>0</v>
      </c>
      <c r="BP44" s="541">
        <v>0</v>
      </c>
      <c r="BQ44" s="541">
        <v>0</v>
      </c>
      <c r="BR44" s="541">
        <v>0</v>
      </c>
      <c r="BS44" s="541">
        <v>0</v>
      </c>
      <c r="BT44" s="541">
        <v>0</v>
      </c>
      <c r="BU44" s="541">
        <v>0</v>
      </c>
      <c r="BV44" s="541">
        <v>0</v>
      </c>
      <c r="BW44" s="541">
        <v>600.79918983343805</v>
      </c>
      <c r="BX44" s="541">
        <v>1011.8569503010534</v>
      </c>
      <c r="BY44" s="541">
        <v>1267.685507378442</v>
      </c>
      <c r="BZ44" s="541">
        <v>1463.0007994044577</v>
      </c>
      <c r="CA44" s="541">
        <v>1859.5572240424499</v>
      </c>
      <c r="CB44" s="541">
        <v>2019.547241376855</v>
      </c>
      <c r="CC44" s="541">
        <v>2393.0498806825562</v>
      </c>
      <c r="CD44" s="541">
        <v>2919.0732681161421</v>
      </c>
      <c r="CE44" s="541">
        <v>3465.2581092515957</v>
      </c>
      <c r="CF44" s="530">
        <v>4150.6472830211196</v>
      </c>
    </row>
    <row r="45" spans="1:84" s="542" customFormat="1" ht="27" customHeight="1" x14ac:dyDescent="0.35">
      <c r="B45" s="543" t="s">
        <v>669</v>
      </c>
      <c r="C45" s="544"/>
      <c r="D45" s="541">
        <v>0</v>
      </c>
      <c r="E45" s="541">
        <v>0</v>
      </c>
      <c r="F45" s="541">
        <v>0</v>
      </c>
      <c r="G45" s="541">
        <v>0</v>
      </c>
      <c r="H45" s="541">
        <v>0</v>
      </c>
      <c r="I45" s="541">
        <v>0</v>
      </c>
      <c r="J45" s="541">
        <v>0</v>
      </c>
      <c r="K45" s="541">
        <v>0</v>
      </c>
      <c r="L45" s="541">
        <v>0</v>
      </c>
      <c r="M45" s="541">
        <v>0</v>
      </c>
      <c r="N45" s="541">
        <v>0</v>
      </c>
      <c r="O45" s="541">
        <v>0</v>
      </c>
      <c r="P45" s="541">
        <v>0</v>
      </c>
      <c r="Q45" s="541">
        <v>0</v>
      </c>
      <c r="R45" s="541">
        <v>0</v>
      </c>
      <c r="S45" s="541">
        <v>0</v>
      </c>
      <c r="T45" s="541">
        <v>0</v>
      </c>
      <c r="U45" s="541">
        <v>0</v>
      </c>
      <c r="V45" s="541">
        <v>0</v>
      </c>
      <c r="W45" s="541">
        <v>0</v>
      </c>
      <c r="X45" s="541">
        <v>0</v>
      </c>
      <c r="Y45" s="541">
        <v>0</v>
      </c>
      <c r="Z45" s="541">
        <v>0</v>
      </c>
      <c r="AA45" s="541">
        <v>0</v>
      </c>
      <c r="AB45" s="541">
        <v>0</v>
      </c>
      <c r="AC45" s="541">
        <v>0</v>
      </c>
      <c r="AD45" s="541">
        <v>0</v>
      </c>
      <c r="AE45" s="541">
        <v>0</v>
      </c>
      <c r="AF45" s="541">
        <v>0</v>
      </c>
      <c r="AG45" s="541">
        <v>0</v>
      </c>
      <c r="AH45" s="541">
        <v>0</v>
      </c>
      <c r="AI45" s="541">
        <v>0</v>
      </c>
      <c r="AJ45" s="541">
        <v>0</v>
      </c>
      <c r="AK45" s="541">
        <v>0</v>
      </c>
      <c r="AL45" s="541">
        <v>0</v>
      </c>
      <c r="AM45" s="541">
        <v>0</v>
      </c>
      <c r="AN45" s="541">
        <v>0</v>
      </c>
      <c r="AO45" s="541">
        <v>0</v>
      </c>
      <c r="AP45" s="541">
        <v>0</v>
      </c>
      <c r="AQ45" s="541">
        <v>0</v>
      </c>
      <c r="AR45" s="541">
        <v>0</v>
      </c>
      <c r="AS45" s="541">
        <v>0</v>
      </c>
      <c r="AT45" s="541">
        <v>0</v>
      </c>
      <c r="AU45" s="541">
        <v>0</v>
      </c>
      <c r="AV45" s="541">
        <v>0</v>
      </c>
      <c r="AW45" s="541">
        <v>0</v>
      </c>
      <c r="AX45" s="541">
        <v>0</v>
      </c>
      <c r="AY45" s="541">
        <v>0</v>
      </c>
      <c r="AZ45" s="541">
        <v>0</v>
      </c>
      <c r="BA45" s="541">
        <v>0</v>
      </c>
      <c r="BB45" s="541">
        <v>0</v>
      </c>
      <c r="BC45" s="541">
        <v>0</v>
      </c>
      <c r="BD45" s="541">
        <v>0</v>
      </c>
      <c r="BE45" s="541">
        <v>0</v>
      </c>
      <c r="BF45" s="541">
        <v>0</v>
      </c>
      <c r="BG45" s="541">
        <v>0</v>
      </c>
      <c r="BH45" s="541">
        <v>0</v>
      </c>
      <c r="BI45" s="541">
        <v>0</v>
      </c>
      <c r="BJ45" s="541">
        <v>0</v>
      </c>
      <c r="BK45" s="541">
        <v>0</v>
      </c>
      <c r="BL45" s="541">
        <v>0</v>
      </c>
      <c r="BM45" s="541">
        <v>0</v>
      </c>
      <c r="BN45" s="541">
        <v>0</v>
      </c>
      <c r="BO45" s="541">
        <v>0</v>
      </c>
      <c r="BP45" s="541">
        <v>0</v>
      </c>
      <c r="BQ45" s="541">
        <v>0</v>
      </c>
      <c r="BR45" s="541">
        <v>0</v>
      </c>
      <c r="BS45" s="541">
        <v>0</v>
      </c>
      <c r="BT45" s="541">
        <v>0</v>
      </c>
      <c r="BU45" s="541">
        <v>0</v>
      </c>
      <c r="BV45" s="541">
        <v>0</v>
      </c>
      <c r="BW45" s="541">
        <v>2258.5021544499764</v>
      </c>
      <c r="BX45" s="541">
        <v>4378.0466272395433</v>
      </c>
      <c r="BY45" s="541">
        <v>6193.1286751236448</v>
      </c>
      <c r="BZ45" s="541">
        <v>7747.5342111474802</v>
      </c>
      <c r="CA45" s="541">
        <v>10450.684745640161</v>
      </c>
      <c r="CB45" s="541">
        <v>12999.92735585337</v>
      </c>
      <c r="CC45" s="541">
        <v>14951.454411425595</v>
      </c>
      <c r="CD45" s="541">
        <v>15918.068895892395</v>
      </c>
      <c r="CE45" s="541">
        <v>16787.779339837256</v>
      </c>
      <c r="CF45" s="530">
        <v>19091.0814932225</v>
      </c>
    </row>
    <row r="46" spans="1:84" ht="25.4" customHeight="1" x14ac:dyDescent="0.35">
      <c r="A46" s="427"/>
      <c r="B46" s="458" t="s">
        <v>670</v>
      </c>
      <c r="C46" s="545"/>
      <c r="D46" s="533">
        <f t="shared" ref="D46:Q46" si="22">SUM(D48:D49)</f>
        <v>0</v>
      </c>
      <c r="E46" s="533">
        <f t="shared" si="22"/>
        <v>0</v>
      </c>
      <c r="F46" s="533">
        <f t="shared" si="22"/>
        <v>0</v>
      </c>
      <c r="G46" s="533">
        <f t="shared" si="22"/>
        <v>0</v>
      </c>
      <c r="H46" s="533">
        <f t="shared" si="22"/>
        <v>0</v>
      </c>
      <c r="I46" s="533">
        <f t="shared" si="22"/>
        <v>0</v>
      </c>
      <c r="J46" s="533">
        <f t="shared" si="22"/>
        <v>0</v>
      </c>
      <c r="K46" s="533">
        <f t="shared" si="22"/>
        <v>0</v>
      </c>
      <c r="L46" s="533">
        <f t="shared" si="22"/>
        <v>0</v>
      </c>
      <c r="M46" s="533">
        <f t="shared" si="22"/>
        <v>0</v>
      </c>
      <c r="N46" s="533">
        <f t="shared" si="22"/>
        <v>0</v>
      </c>
      <c r="O46" s="533">
        <f t="shared" si="22"/>
        <v>0</v>
      </c>
      <c r="P46" s="533">
        <f t="shared" si="22"/>
        <v>0</v>
      </c>
      <c r="Q46" s="533">
        <f t="shared" si="22"/>
        <v>0</v>
      </c>
      <c r="R46" s="533">
        <f t="shared" ref="R46:BG46" si="23">SUM(R48:R49)</f>
        <v>0</v>
      </c>
      <c r="S46" s="533">
        <f t="shared" si="23"/>
        <v>0</v>
      </c>
      <c r="T46" s="533">
        <f t="shared" si="23"/>
        <v>0</v>
      </c>
      <c r="U46" s="533">
        <f t="shared" si="23"/>
        <v>0</v>
      </c>
      <c r="V46" s="533">
        <f t="shared" si="23"/>
        <v>0</v>
      </c>
      <c r="W46" s="533">
        <f t="shared" si="23"/>
        <v>0</v>
      </c>
      <c r="X46" s="533">
        <f t="shared" si="23"/>
        <v>0</v>
      </c>
      <c r="Y46" s="533">
        <f t="shared" si="23"/>
        <v>0</v>
      </c>
      <c r="Z46" s="533">
        <f t="shared" si="23"/>
        <v>0</v>
      </c>
      <c r="AA46" s="533">
        <f t="shared" si="23"/>
        <v>0</v>
      </c>
      <c r="AB46" s="533">
        <f t="shared" si="23"/>
        <v>0</v>
      </c>
      <c r="AC46" s="533">
        <f t="shared" si="23"/>
        <v>0</v>
      </c>
      <c r="AD46" s="533">
        <f t="shared" si="23"/>
        <v>0</v>
      </c>
      <c r="AE46" s="533">
        <f t="shared" si="23"/>
        <v>0</v>
      </c>
      <c r="AF46" s="533">
        <f t="shared" si="23"/>
        <v>0</v>
      </c>
      <c r="AG46" s="533">
        <f t="shared" si="23"/>
        <v>0</v>
      </c>
      <c r="AH46" s="533">
        <f>SUM(AH48:AH49)</f>
        <v>130</v>
      </c>
      <c r="AI46" s="533">
        <f t="shared" si="23"/>
        <v>146</v>
      </c>
      <c r="AJ46" s="533">
        <f t="shared" si="23"/>
        <v>172</v>
      </c>
      <c r="AK46" s="533">
        <f t="shared" si="23"/>
        <v>198</v>
      </c>
      <c r="AL46" s="533">
        <f t="shared" si="23"/>
        <v>259</v>
      </c>
      <c r="AM46" s="533">
        <f t="shared" si="23"/>
        <v>305</v>
      </c>
      <c r="AN46" s="533">
        <f t="shared" si="23"/>
        <v>353</v>
      </c>
      <c r="AO46" s="533">
        <f t="shared" si="23"/>
        <v>432</v>
      </c>
      <c r="AP46" s="533">
        <f t="shared" si="23"/>
        <v>539</v>
      </c>
      <c r="AQ46" s="533">
        <f t="shared" si="23"/>
        <v>587</v>
      </c>
      <c r="AR46" s="533">
        <f t="shared" si="23"/>
        <v>772</v>
      </c>
      <c r="AS46" s="533">
        <f t="shared" si="23"/>
        <v>902</v>
      </c>
      <c r="AT46" s="533">
        <f t="shared" si="23"/>
        <v>1081.992</v>
      </c>
      <c r="AU46" s="533">
        <f t="shared" si="23"/>
        <v>1399</v>
      </c>
      <c r="AV46" s="533">
        <f t="shared" si="23"/>
        <v>1899</v>
      </c>
      <c r="AW46" s="533">
        <f t="shared" si="23"/>
        <v>2358</v>
      </c>
      <c r="AX46" s="533">
        <f t="shared" si="23"/>
        <v>2758</v>
      </c>
      <c r="AY46" s="533">
        <f t="shared" si="23"/>
        <v>3222</v>
      </c>
      <c r="AZ46" s="533">
        <f t="shared" si="23"/>
        <v>3507</v>
      </c>
      <c r="BA46" s="533">
        <f t="shared" si="23"/>
        <v>3679</v>
      </c>
      <c r="BB46" s="533">
        <f t="shared" si="23"/>
        <v>3848</v>
      </c>
      <c r="BC46" s="533">
        <f t="shared" si="23"/>
        <v>4051</v>
      </c>
      <c r="BD46" s="533">
        <f t="shared" si="23"/>
        <v>4400</v>
      </c>
      <c r="BE46" s="533">
        <f t="shared" si="23"/>
        <v>4769</v>
      </c>
      <c r="BF46" s="533">
        <f t="shared" si="23"/>
        <v>4773</v>
      </c>
      <c r="BG46" s="533">
        <f t="shared" si="23"/>
        <v>5005</v>
      </c>
      <c r="BH46" s="546">
        <f t="shared" ref="BH46:CE46" si="24">+BH50</f>
        <v>4716.6390675993789</v>
      </c>
      <c r="BI46" s="533">
        <f t="shared" si="24"/>
        <v>4532.1900443650775</v>
      </c>
      <c r="BJ46" s="533">
        <f t="shared" si="24"/>
        <v>4574.2510630700235</v>
      </c>
      <c r="BK46" s="533">
        <f t="shared" si="24"/>
        <v>5056.8584049752199</v>
      </c>
      <c r="BL46" s="533">
        <f t="shared" si="24"/>
        <v>5098.7516794821649</v>
      </c>
      <c r="BM46" s="533">
        <f t="shared" si="24"/>
        <v>4984.9200626353177</v>
      </c>
      <c r="BN46" s="533">
        <f t="shared" si="24"/>
        <v>4635.0118573493246</v>
      </c>
      <c r="BO46" s="533">
        <f t="shared" si="24"/>
        <v>4042.2862376047092</v>
      </c>
      <c r="BP46" s="533">
        <f t="shared" si="24"/>
        <v>2489.4119175746559</v>
      </c>
      <c r="BQ46" s="533">
        <f t="shared" si="24"/>
        <v>991.64976374931302</v>
      </c>
      <c r="BR46" s="533">
        <f t="shared" si="24"/>
        <v>459.84335153560301</v>
      </c>
      <c r="BS46" s="533">
        <f t="shared" si="24"/>
        <v>233.19424866448765</v>
      </c>
      <c r="BT46" s="533">
        <f t="shared" si="24"/>
        <v>99.729245369872473</v>
      </c>
      <c r="BU46" s="533">
        <f t="shared" si="24"/>
        <v>28.960770188816397</v>
      </c>
      <c r="BV46" s="533">
        <f t="shared" si="24"/>
        <v>3.1480217970206676</v>
      </c>
      <c r="BW46" s="533">
        <f t="shared" si="24"/>
        <v>1.4391787459022238</v>
      </c>
      <c r="BX46" s="533">
        <f t="shared" si="24"/>
        <v>1.1305357672420586</v>
      </c>
      <c r="BY46" s="533">
        <f t="shared" si="24"/>
        <v>0.8463306989047672</v>
      </c>
      <c r="BZ46" s="533">
        <f t="shared" si="24"/>
        <v>0.93882621519002041</v>
      </c>
      <c r="CA46" s="533">
        <f t="shared" si="24"/>
        <v>0.64578596712366032</v>
      </c>
      <c r="CB46" s="533">
        <f t="shared" si="24"/>
        <v>0.19978703634892778</v>
      </c>
      <c r="CC46" s="533">
        <f t="shared" si="24"/>
        <v>0</v>
      </c>
      <c r="CD46" s="533">
        <f t="shared" si="24"/>
        <v>0</v>
      </c>
      <c r="CE46" s="533">
        <f t="shared" si="24"/>
        <v>0</v>
      </c>
      <c r="CF46" s="527">
        <f>+CF50</f>
        <v>0</v>
      </c>
    </row>
    <row r="47" spans="1:84" ht="15" customHeight="1" x14ac:dyDescent="0.35">
      <c r="A47" s="427"/>
      <c r="B47" s="471" t="s">
        <v>671</v>
      </c>
      <c r="C47" s="545"/>
      <c r="D47" s="528">
        <f>+D48+D49</f>
        <v>0</v>
      </c>
      <c r="E47" s="528">
        <f t="shared" ref="E47:BP47" si="25">+E48+E49</f>
        <v>0</v>
      </c>
      <c r="F47" s="528">
        <f t="shared" si="25"/>
        <v>0</v>
      </c>
      <c r="G47" s="528">
        <f t="shared" si="25"/>
        <v>0</v>
      </c>
      <c r="H47" s="528">
        <f t="shared" si="25"/>
        <v>0</v>
      </c>
      <c r="I47" s="528">
        <f t="shared" si="25"/>
        <v>0</v>
      </c>
      <c r="J47" s="528">
        <f t="shared" si="25"/>
        <v>0</v>
      </c>
      <c r="K47" s="528">
        <f t="shared" si="25"/>
        <v>0</v>
      </c>
      <c r="L47" s="528">
        <f t="shared" si="25"/>
        <v>0</v>
      </c>
      <c r="M47" s="528">
        <f t="shared" si="25"/>
        <v>0</v>
      </c>
      <c r="N47" s="528">
        <f t="shared" si="25"/>
        <v>0</v>
      </c>
      <c r="O47" s="528">
        <f t="shared" si="25"/>
        <v>0</v>
      </c>
      <c r="P47" s="528">
        <f t="shared" si="25"/>
        <v>0</v>
      </c>
      <c r="Q47" s="528">
        <f t="shared" si="25"/>
        <v>0</v>
      </c>
      <c r="R47" s="528">
        <f t="shared" si="25"/>
        <v>0</v>
      </c>
      <c r="S47" s="528">
        <f t="shared" si="25"/>
        <v>0</v>
      </c>
      <c r="T47" s="528">
        <f t="shared" si="25"/>
        <v>0</v>
      </c>
      <c r="U47" s="528">
        <f t="shared" si="25"/>
        <v>0</v>
      </c>
      <c r="V47" s="528">
        <f t="shared" si="25"/>
        <v>0</v>
      </c>
      <c r="W47" s="528">
        <f t="shared" si="25"/>
        <v>0</v>
      </c>
      <c r="X47" s="528">
        <f t="shared" si="25"/>
        <v>0</v>
      </c>
      <c r="Y47" s="528">
        <f t="shared" si="25"/>
        <v>0</v>
      </c>
      <c r="Z47" s="528">
        <f t="shared" si="25"/>
        <v>0</v>
      </c>
      <c r="AA47" s="528">
        <f t="shared" si="25"/>
        <v>0</v>
      </c>
      <c r="AB47" s="528">
        <f t="shared" si="25"/>
        <v>0</v>
      </c>
      <c r="AC47" s="528">
        <f t="shared" si="25"/>
        <v>0</v>
      </c>
      <c r="AD47" s="528">
        <f t="shared" si="25"/>
        <v>0</v>
      </c>
      <c r="AE47" s="528">
        <f t="shared" si="25"/>
        <v>0</v>
      </c>
      <c r="AF47" s="528">
        <f t="shared" si="25"/>
        <v>0</v>
      </c>
      <c r="AG47" s="528">
        <f t="shared" si="25"/>
        <v>0</v>
      </c>
      <c r="AH47" s="528">
        <f t="shared" si="25"/>
        <v>130</v>
      </c>
      <c r="AI47" s="528">
        <f t="shared" si="25"/>
        <v>146</v>
      </c>
      <c r="AJ47" s="528">
        <f t="shared" si="25"/>
        <v>172</v>
      </c>
      <c r="AK47" s="528">
        <f t="shared" si="25"/>
        <v>198</v>
      </c>
      <c r="AL47" s="528">
        <f t="shared" si="25"/>
        <v>259</v>
      </c>
      <c r="AM47" s="528">
        <f t="shared" si="25"/>
        <v>305</v>
      </c>
      <c r="AN47" s="528">
        <f t="shared" si="25"/>
        <v>353</v>
      </c>
      <c r="AO47" s="528">
        <f t="shared" si="25"/>
        <v>432</v>
      </c>
      <c r="AP47" s="528">
        <f t="shared" si="25"/>
        <v>539</v>
      </c>
      <c r="AQ47" s="528">
        <f t="shared" si="25"/>
        <v>587</v>
      </c>
      <c r="AR47" s="528">
        <f t="shared" si="25"/>
        <v>772</v>
      </c>
      <c r="AS47" s="528">
        <f t="shared" si="25"/>
        <v>902</v>
      </c>
      <c r="AT47" s="528">
        <f t="shared" si="25"/>
        <v>1081.992</v>
      </c>
      <c r="AU47" s="528">
        <f t="shared" si="25"/>
        <v>1399</v>
      </c>
      <c r="AV47" s="528">
        <f t="shared" si="25"/>
        <v>1899</v>
      </c>
      <c r="AW47" s="528">
        <f t="shared" si="25"/>
        <v>2358</v>
      </c>
      <c r="AX47" s="528">
        <f t="shared" si="25"/>
        <v>2758</v>
      </c>
      <c r="AY47" s="528">
        <f t="shared" si="25"/>
        <v>3222</v>
      </c>
      <c r="AZ47" s="528">
        <f t="shared" si="25"/>
        <v>3507</v>
      </c>
      <c r="BA47" s="528">
        <f t="shared" si="25"/>
        <v>3679</v>
      </c>
      <c r="BB47" s="528">
        <f t="shared" si="25"/>
        <v>3848</v>
      </c>
      <c r="BC47" s="528">
        <f t="shared" si="25"/>
        <v>4051</v>
      </c>
      <c r="BD47" s="528">
        <f t="shared" si="25"/>
        <v>4400</v>
      </c>
      <c r="BE47" s="528">
        <f t="shared" si="25"/>
        <v>4769</v>
      </c>
      <c r="BF47" s="528">
        <f t="shared" si="25"/>
        <v>4773</v>
      </c>
      <c r="BG47" s="528">
        <f t="shared" si="25"/>
        <v>5005</v>
      </c>
      <c r="BH47" s="528">
        <f t="shared" si="25"/>
        <v>5066</v>
      </c>
      <c r="BI47" s="528">
        <f t="shared" si="25"/>
        <v>5028</v>
      </c>
      <c r="BJ47" s="528">
        <f t="shared" si="25"/>
        <v>5094</v>
      </c>
      <c r="BK47" s="528">
        <f t="shared" si="25"/>
        <v>5397</v>
      </c>
      <c r="BL47" s="528">
        <f t="shared" si="25"/>
        <v>5322</v>
      </c>
      <c r="BM47" s="528">
        <f t="shared" si="25"/>
        <v>5211</v>
      </c>
      <c r="BN47" s="528">
        <f t="shared" si="25"/>
        <v>0</v>
      </c>
      <c r="BO47" s="528">
        <f t="shared" si="25"/>
        <v>0</v>
      </c>
      <c r="BP47" s="528">
        <f t="shared" si="25"/>
        <v>0</v>
      </c>
      <c r="BQ47" s="528">
        <f t="shared" ref="BQ47:CF47" si="26">+BQ48+BQ49</f>
        <v>0</v>
      </c>
      <c r="BR47" s="528">
        <f t="shared" si="26"/>
        <v>0</v>
      </c>
      <c r="BS47" s="528">
        <f t="shared" si="26"/>
        <v>0</v>
      </c>
      <c r="BT47" s="528">
        <f t="shared" si="26"/>
        <v>0</v>
      </c>
      <c r="BU47" s="528">
        <f t="shared" si="26"/>
        <v>0</v>
      </c>
      <c r="BV47" s="528">
        <f t="shared" si="26"/>
        <v>0</v>
      </c>
      <c r="BW47" s="528">
        <f t="shared" si="26"/>
        <v>0</v>
      </c>
      <c r="BX47" s="528">
        <f t="shared" si="26"/>
        <v>0</v>
      </c>
      <c r="BY47" s="528">
        <f t="shared" si="26"/>
        <v>0</v>
      </c>
      <c r="BZ47" s="528">
        <f t="shared" si="26"/>
        <v>0</v>
      </c>
      <c r="CA47" s="528">
        <f t="shared" si="26"/>
        <v>0</v>
      </c>
      <c r="CB47" s="528">
        <f t="shared" si="26"/>
        <v>0</v>
      </c>
      <c r="CC47" s="528">
        <f t="shared" si="26"/>
        <v>0</v>
      </c>
      <c r="CD47" s="528">
        <f t="shared" si="26"/>
        <v>0</v>
      </c>
      <c r="CE47" s="528">
        <f t="shared" si="26"/>
        <v>0</v>
      </c>
      <c r="CF47" s="530">
        <f t="shared" si="26"/>
        <v>0</v>
      </c>
    </row>
    <row r="48" spans="1:84" x14ac:dyDescent="0.35">
      <c r="A48" s="427"/>
      <c r="B48" s="288" t="s">
        <v>672</v>
      </c>
      <c r="C48" s="471"/>
      <c r="D48" s="528">
        <f>'Income Support'!D25</f>
        <v>0</v>
      </c>
      <c r="E48" s="528">
        <f>'Income Support'!E25</f>
        <v>0</v>
      </c>
      <c r="F48" s="528">
        <f>'Income Support'!F25</f>
        <v>0</v>
      </c>
      <c r="G48" s="528">
        <f>'Income Support'!G25</f>
        <v>0</v>
      </c>
      <c r="H48" s="528">
        <f>'Income Support'!H25</f>
        <v>0</v>
      </c>
      <c r="I48" s="528">
        <f>'Income Support'!I25</f>
        <v>0</v>
      </c>
      <c r="J48" s="528">
        <f>'Income Support'!J25</f>
        <v>0</v>
      </c>
      <c r="K48" s="528">
        <f>'Income Support'!K25</f>
        <v>0</v>
      </c>
      <c r="L48" s="528">
        <f>'Income Support'!L25</f>
        <v>0</v>
      </c>
      <c r="M48" s="528">
        <f>'Income Support'!M25</f>
        <v>0</v>
      </c>
      <c r="N48" s="528">
        <f>'Income Support'!N25</f>
        <v>0</v>
      </c>
      <c r="O48" s="528">
        <f>'Income Support'!O25</f>
        <v>0</v>
      </c>
      <c r="P48" s="528">
        <f>'Income Support'!P25</f>
        <v>0</v>
      </c>
      <c r="Q48" s="528">
        <f>'Income Support'!Q25</f>
        <v>0</v>
      </c>
      <c r="R48" s="528">
        <f>'Income Support'!R25</f>
        <v>0</v>
      </c>
      <c r="S48" s="528">
        <f>'Income Support'!S25</f>
        <v>0</v>
      </c>
      <c r="T48" s="528">
        <f>'Income Support'!T25</f>
        <v>0</v>
      </c>
      <c r="U48" s="528">
        <f>'Income Support'!U25</f>
        <v>0</v>
      </c>
      <c r="V48" s="528">
        <f>'Income Support'!V25</f>
        <v>0</v>
      </c>
      <c r="W48" s="528">
        <f>'Income Support'!W25</f>
        <v>0</v>
      </c>
      <c r="X48" s="528">
        <f>'Income Support'!X25</f>
        <v>0</v>
      </c>
      <c r="Y48" s="528">
        <f>'Income Support'!Y25</f>
        <v>0</v>
      </c>
      <c r="Z48" s="528">
        <f>'Income Support'!Z25</f>
        <v>0</v>
      </c>
      <c r="AA48" s="528">
        <f>'Income Support'!AA25</f>
        <v>0</v>
      </c>
      <c r="AB48" s="528">
        <f>'Income Support'!AB25</f>
        <v>0</v>
      </c>
      <c r="AC48" s="528">
        <f>'Income Support'!AC25</f>
        <v>0</v>
      </c>
      <c r="AD48" s="528">
        <f>'Income Support'!AD25</f>
        <v>0</v>
      </c>
      <c r="AE48" s="528">
        <f>'Income Support'!AE25</f>
        <v>0</v>
      </c>
      <c r="AF48" s="528">
        <f>'Income Support'!AF25</f>
        <v>0</v>
      </c>
      <c r="AG48" s="528">
        <f>'Income Support'!AG25</f>
        <v>0</v>
      </c>
      <c r="AH48" s="528">
        <f>'Income Support'!AH25</f>
        <v>99</v>
      </c>
      <c r="AI48" s="528">
        <f>'Income Support'!AI25</f>
        <v>112</v>
      </c>
      <c r="AJ48" s="528">
        <f>'Income Support'!AJ25</f>
        <v>131</v>
      </c>
      <c r="AK48" s="528">
        <f>'Income Support'!AK25</f>
        <v>151</v>
      </c>
      <c r="AL48" s="528">
        <f>'Income Support'!AL25</f>
        <v>198</v>
      </c>
      <c r="AM48" s="528">
        <f>'Income Support'!AM25</f>
        <v>233</v>
      </c>
      <c r="AN48" s="528">
        <f>'Income Support'!AN25</f>
        <v>270</v>
      </c>
      <c r="AO48" s="528">
        <f>'Income Support'!AO25</f>
        <v>331</v>
      </c>
      <c r="AP48" s="528">
        <f>'Income Support'!AP25</f>
        <v>412</v>
      </c>
      <c r="AQ48" s="528">
        <f>'Income Support'!AQ25</f>
        <v>449</v>
      </c>
      <c r="AR48" s="528">
        <f>'Income Support'!AR25</f>
        <v>590</v>
      </c>
      <c r="AS48" s="528">
        <f>'Income Support'!AS25</f>
        <v>704</v>
      </c>
      <c r="AT48" s="528">
        <f>'Income Support'!AT25</f>
        <v>918.399</v>
      </c>
      <c r="AU48" s="528">
        <f>'Income Support'!AU25</f>
        <v>1130</v>
      </c>
      <c r="AV48" s="528">
        <f>'Income Support'!AV25</f>
        <v>1632</v>
      </c>
      <c r="AW48" s="528">
        <f>'Income Support'!AW25</f>
        <v>2094</v>
      </c>
      <c r="AX48" s="528">
        <f>'Income Support'!AX25</f>
        <v>2473</v>
      </c>
      <c r="AY48" s="528">
        <f>'Income Support'!AY25</f>
        <v>2858</v>
      </c>
      <c r="AZ48" s="528">
        <f>'Income Support'!AZ25</f>
        <v>3010</v>
      </c>
      <c r="BA48" s="528">
        <f>'Income Support'!BA25</f>
        <v>3163</v>
      </c>
      <c r="BB48" s="528">
        <f>'Income Support'!BB25</f>
        <v>3396</v>
      </c>
      <c r="BC48" s="528">
        <f>'Income Support'!BC25</f>
        <v>3604</v>
      </c>
      <c r="BD48" s="528">
        <f>'Income Support'!BD25</f>
        <v>3952</v>
      </c>
      <c r="BE48" s="528">
        <f>'Income Support'!BE25</f>
        <v>4332</v>
      </c>
      <c r="BF48" s="528">
        <f>'Income Support'!BF25</f>
        <v>4346</v>
      </c>
      <c r="BG48" s="528">
        <f>'Income Support'!BG25</f>
        <v>4567</v>
      </c>
      <c r="BH48" s="528">
        <f>'Income Support'!BH25</f>
        <v>4659</v>
      </c>
      <c r="BI48" s="528">
        <f>'Income Support'!BI25</f>
        <v>4720</v>
      </c>
      <c r="BJ48" s="528">
        <f>'Income Support'!BJ25</f>
        <v>4790</v>
      </c>
      <c r="BK48" s="528">
        <f>'Income Support'!BK25</f>
        <v>5049</v>
      </c>
      <c r="BL48" s="528">
        <f>'Income Support'!BL25</f>
        <v>5055</v>
      </c>
      <c r="BM48" s="528">
        <f>'Income Support'!BM25</f>
        <v>5136</v>
      </c>
      <c r="BN48" s="528">
        <f>'Income Support'!BN25</f>
        <v>0</v>
      </c>
      <c r="BO48" s="528">
        <f>'Income Support'!BO25</f>
        <v>0</v>
      </c>
      <c r="BP48" s="528">
        <f>'Income Support'!BP25</f>
        <v>0</v>
      </c>
      <c r="BQ48" s="528">
        <f>'Income Support'!BQ25</f>
        <v>0</v>
      </c>
      <c r="BR48" s="528">
        <f>'Income Support'!BR25</f>
        <v>0</v>
      </c>
      <c r="BS48" s="528">
        <f>'Income Support'!BS25</f>
        <v>0</v>
      </c>
      <c r="BT48" s="528">
        <f>'Income Support'!BT25</f>
        <v>0</v>
      </c>
      <c r="BU48" s="528">
        <f>'Income Support'!BU25</f>
        <v>0</v>
      </c>
      <c r="BV48" s="528">
        <f>'Income Support'!BV25</f>
        <v>0</v>
      </c>
      <c r="BW48" s="528">
        <f>'Income Support'!BW25</f>
        <v>0</v>
      </c>
      <c r="BX48" s="528">
        <f>'Income Support'!BX25</f>
        <v>0</v>
      </c>
      <c r="BY48" s="528">
        <f>'Income Support'!BY25</f>
        <v>0</v>
      </c>
      <c r="BZ48" s="528">
        <f>'Income Support'!BZ25</f>
        <v>0</v>
      </c>
      <c r="CA48" s="528">
        <f>'Income Support'!CA25</f>
        <v>0</v>
      </c>
      <c r="CB48" s="528">
        <f>'Income Support'!CB25</f>
        <v>0</v>
      </c>
      <c r="CC48" s="528">
        <f>'Income Support'!CC25</f>
        <v>0</v>
      </c>
      <c r="CD48" s="528">
        <f>'Income Support'!CD25</f>
        <v>0</v>
      </c>
      <c r="CE48" s="528">
        <f>'Income Support'!CE25</f>
        <v>0</v>
      </c>
      <c r="CF48" s="530">
        <f>'Income Support'!CF25</f>
        <v>0</v>
      </c>
    </row>
    <row r="49" spans="1:84" x14ac:dyDescent="0.35">
      <c r="A49" s="427"/>
      <c r="B49" s="288" t="s">
        <v>673</v>
      </c>
      <c r="C49" s="471"/>
      <c r="D49" s="528">
        <f>'Income Support'!D27</f>
        <v>0</v>
      </c>
      <c r="E49" s="528">
        <f>'Income Support'!E27</f>
        <v>0</v>
      </c>
      <c r="F49" s="528">
        <f>'Income Support'!F27</f>
        <v>0</v>
      </c>
      <c r="G49" s="528">
        <f>'Income Support'!G27</f>
        <v>0</v>
      </c>
      <c r="H49" s="528">
        <f>'Income Support'!H27</f>
        <v>0</v>
      </c>
      <c r="I49" s="528">
        <f>'Income Support'!I27</f>
        <v>0</v>
      </c>
      <c r="J49" s="528">
        <f>'Income Support'!J27</f>
        <v>0</v>
      </c>
      <c r="K49" s="528">
        <f>'Income Support'!K27</f>
        <v>0</v>
      </c>
      <c r="L49" s="528">
        <f>'Income Support'!L27</f>
        <v>0</v>
      </c>
      <c r="M49" s="528">
        <f>'Income Support'!M27</f>
        <v>0</v>
      </c>
      <c r="N49" s="528">
        <f>'Income Support'!N27</f>
        <v>0</v>
      </c>
      <c r="O49" s="528">
        <f>'Income Support'!O27</f>
        <v>0</v>
      </c>
      <c r="P49" s="528">
        <f>'Income Support'!P27</f>
        <v>0</v>
      </c>
      <c r="Q49" s="528">
        <f>'Income Support'!Q27</f>
        <v>0</v>
      </c>
      <c r="R49" s="528">
        <f>'Income Support'!R27</f>
        <v>0</v>
      </c>
      <c r="S49" s="528">
        <f>'Income Support'!S27</f>
        <v>0</v>
      </c>
      <c r="T49" s="528">
        <f>'Income Support'!T27</f>
        <v>0</v>
      </c>
      <c r="U49" s="528">
        <f>'Income Support'!U27</f>
        <v>0</v>
      </c>
      <c r="V49" s="528">
        <f>'Income Support'!V27</f>
        <v>0</v>
      </c>
      <c r="W49" s="528">
        <f>'Income Support'!W27</f>
        <v>0</v>
      </c>
      <c r="X49" s="528">
        <f>'Income Support'!X27</f>
        <v>0</v>
      </c>
      <c r="Y49" s="528">
        <f>'Income Support'!Y27</f>
        <v>0</v>
      </c>
      <c r="Z49" s="528">
        <f>'Income Support'!Z27</f>
        <v>0</v>
      </c>
      <c r="AA49" s="528">
        <f>'Income Support'!AA27</f>
        <v>0</v>
      </c>
      <c r="AB49" s="528">
        <f>'Income Support'!AB27</f>
        <v>0</v>
      </c>
      <c r="AC49" s="528">
        <f>'Income Support'!AC27</f>
        <v>0</v>
      </c>
      <c r="AD49" s="528">
        <f>'Income Support'!AD27</f>
        <v>0</v>
      </c>
      <c r="AE49" s="528">
        <f>'Income Support'!AE27</f>
        <v>0</v>
      </c>
      <c r="AF49" s="528">
        <f>'Income Support'!AF27</f>
        <v>0</v>
      </c>
      <c r="AG49" s="528">
        <f>'Income Support'!AG27</f>
        <v>0</v>
      </c>
      <c r="AH49" s="528">
        <f>'Income Support'!AH27</f>
        <v>31</v>
      </c>
      <c r="AI49" s="528">
        <f>'Income Support'!AI27</f>
        <v>34</v>
      </c>
      <c r="AJ49" s="528">
        <f>'Income Support'!AJ27</f>
        <v>41</v>
      </c>
      <c r="AK49" s="528">
        <f>'Income Support'!AK27</f>
        <v>47</v>
      </c>
      <c r="AL49" s="528">
        <f>'Income Support'!AL27</f>
        <v>61</v>
      </c>
      <c r="AM49" s="528">
        <f>'Income Support'!AM27</f>
        <v>72</v>
      </c>
      <c r="AN49" s="528">
        <f>'Income Support'!AN27</f>
        <v>83</v>
      </c>
      <c r="AO49" s="528">
        <f>'Income Support'!AO27</f>
        <v>101</v>
      </c>
      <c r="AP49" s="528">
        <f>'Income Support'!AP27</f>
        <v>127</v>
      </c>
      <c r="AQ49" s="528">
        <f>'Income Support'!AQ27</f>
        <v>138</v>
      </c>
      <c r="AR49" s="528">
        <f>'Income Support'!AR27</f>
        <v>182</v>
      </c>
      <c r="AS49" s="528">
        <f>'Income Support'!AS27</f>
        <v>198</v>
      </c>
      <c r="AT49" s="528">
        <f>'Income Support'!AT27</f>
        <v>163.59299999999999</v>
      </c>
      <c r="AU49" s="528">
        <f>'Income Support'!AU27</f>
        <v>269</v>
      </c>
      <c r="AV49" s="528">
        <f>'Income Support'!AV27</f>
        <v>267</v>
      </c>
      <c r="AW49" s="528">
        <f>'Income Support'!AW27</f>
        <v>264</v>
      </c>
      <c r="AX49" s="528">
        <f>'Income Support'!AX27</f>
        <v>285</v>
      </c>
      <c r="AY49" s="528">
        <f>'Income Support'!AY27</f>
        <v>364</v>
      </c>
      <c r="AZ49" s="528">
        <f>'Income Support'!AZ27</f>
        <v>497</v>
      </c>
      <c r="BA49" s="528">
        <f>'Income Support'!BA27</f>
        <v>516</v>
      </c>
      <c r="BB49" s="528">
        <f>'Income Support'!BB27</f>
        <v>452</v>
      </c>
      <c r="BC49" s="528">
        <f>'Income Support'!BC27</f>
        <v>447</v>
      </c>
      <c r="BD49" s="528">
        <f>'Income Support'!BD27</f>
        <v>448</v>
      </c>
      <c r="BE49" s="528">
        <f>'Income Support'!BE27</f>
        <v>437</v>
      </c>
      <c r="BF49" s="528">
        <f>'Income Support'!BF27</f>
        <v>427</v>
      </c>
      <c r="BG49" s="528">
        <f>'Income Support'!BG27</f>
        <v>438</v>
      </c>
      <c r="BH49" s="528">
        <f>'Income Support'!BH27</f>
        <v>407</v>
      </c>
      <c r="BI49" s="528">
        <f>'Income Support'!BI27</f>
        <v>308</v>
      </c>
      <c r="BJ49" s="528">
        <f>'Income Support'!BJ27</f>
        <v>304</v>
      </c>
      <c r="BK49" s="528">
        <f>'Income Support'!BK27</f>
        <v>348</v>
      </c>
      <c r="BL49" s="528">
        <f>'Income Support'!BL27</f>
        <v>267</v>
      </c>
      <c r="BM49" s="528">
        <f>'Income Support'!BM27</f>
        <v>75</v>
      </c>
      <c r="BN49" s="528">
        <f>'Income Support'!BN27</f>
        <v>0</v>
      </c>
      <c r="BO49" s="528">
        <f>'Income Support'!BO27</f>
        <v>0</v>
      </c>
      <c r="BP49" s="528">
        <f>'Income Support'!BP27</f>
        <v>0</v>
      </c>
      <c r="BQ49" s="528">
        <f>'Income Support'!BQ27</f>
        <v>0</v>
      </c>
      <c r="BR49" s="528">
        <f>'Income Support'!BR27</f>
        <v>0</v>
      </c>
      <c r="BS49" s="528">
        <f>'Income Support'!BS27</f>
        <v>0</v>
      </c>
      <c r="BT49" s="528">
        <f>'Income Support'!BT27</f>
        <v>0</v>
      </c>
      <c r="BU49" s="528">
        <f>'Income Support'!BU27</f>
        <v>0</v>
      </c>
      <c r="BV49" s="528">
        <f>'Income Support'!BV27</f>
        <v>0</v>
      </c>
      <c r="BW49" s="528">
        <f>'Income Support'!BW27</f>
        <v>0</v>
      </c>
      <c r="BX49" s="528">
        <f>'Income Support'!BX27</f>
        <v>0</v>
      </c>
      <c r="BY49" s="528">
        <f>'Income Support'!BY27</f>
        <v>0</v>
      </c>
      <c r="BZ49" s="528">
        <f>'Income Support'!BZ27</f>
        <v>0</v>
      </c>
      <c r="CA49" s="528">
        <f>'Income Support'!CA27</f>
        <v>0</v>
      </c>
      <c r="CB49" s="528">
        <f>'Income Support'!CB27</f>
        <v>0</v>
      </c>
      <c r="CC49" s="528">
        <f>'Income Support'!CC27</f>
        <v>0</v>
      </c>
      <c r="CD49" s="528">
        <f>'Income Support'!CD27</f>
        <v>0</v>
      </c>
      <c r="CE49" s="528">
        <f>'Income Support'!CE27</f>
        <v>0</v>
      </c>
      <c r="CF49" s="530">
        <f>'Income Support'!CF27</f>
        <v>0</v>
      </c>
    </row>
    <row r="50" spans="1:84" x14ac:dyDescent="0.35">
      <c r="A50" s="427"/>
      <c r="B50" s="471" t="s">
        <v>674</v>
      </c>
      <c r="C50" s="471"/>
      <c r="D50" s="528">
        <f>'Income Support'!D6</f>
        <v>0</v>
      </c>
      <c r="E50" s="528">
        <f>'Income Support'!E6</f>
        <v>0</v>
      </c>
      <c r="F50" s="528">
        <f>'Income Support'!F6</f>
        <v>0</v>
      </c>
      <c r="G50" s="528">
        <f>'Income Support'!G6</f>
        <v>0</v>
      </c>
      <c r="H50" s="528">
        <f>'Income Support'!H6</f>
        <v>0</v>
      </c>
      <c r="I50" s="528">
        <f>'Income Support'!I6</f>
        <v>0</v>
      </c>
      <c r="J50" s="528">
        <f>'Income Support'!J6</f>
        <v>0</v>
      </c>
      <c r="K50" s="528">
        <f>'Income Support'!K6</f>
        <v>0</v>
      </c>
      <c r="L50" s="528">
        <f>'Income Support'!L6</f>
        <v>0</v>
      </c>
      <c r="M50" s="528">
        <f>'Income Support'!M6</f>
        <v>0</v>
      </c>
      <c r="N50" s="528">
        <f>'Income Support'!N6</f>
        <v>0</v>
      </c>
      <c r="O50" s="528">
        <f>'Income Support'!O6</f>
        <v>0</v>
      </c>
      <c r="P50" s="528">
        <f>'Income Support'!P6</f>
        <v>0</v>
      </c>
      <c r="Q50" s="528">
        <f>'Income Support'!Q6</f>
        <v>0</v>
      </c>
      <c r="R50" s="528">
        <f>'Income Support'!R6</f>
        <v>0</v>
      </c>
      <c r="S50" s="528">
        <f>'Income Support'!S6</f>
        <v>0</v>
      </c>
      <c r="T50" s="528">
        <f>'Income Support'!T6</f>
        <v>0</v>
      </c>
      <c r="U50" s="528">
        <f>'Income Support'!U6</f>
        <v>0</v>
      </c>
      <c r="V50" s="528">
        <f>'Income Support'!V6</f>
        <v>0</v>
      </c>
      <c r="W50" s="528">
        <f>'Income Support'!W6</f>
        <v>0</v>
      </c>
      <c r="X50" s="528">
        <f>'Income Support'!X6</f>
        <v>0</v>
      </c>
      <c r="Y50" s="528">
        <f>'Income Support'!Y6</f>
        <v>0</v>
      </c>
      <c r="Z50" s="528">
        <f>'Income Support'!Z6</f>
        <v>0</v>
      </c>
      <c r="AA50" s="528">
        <f>'Income Support'!AA6</f>
        <v>0</v>
      </c>
      <c r="AB50" s="528">
        <f>'Income Support'!AB6</f>
        <v>0</v>
      </c>
      <c r="AC50" s="528">
        <f>'Income Support'!AC6</f>
        <v>0</v>
      </c>
      <c r="AD50" s="528">
        <f>'Income Support'!AD6</f>
        <v>0</v>
      </c>
      <c r="AE50" s="528">
        <f>'Income Support'!AE6</f>
        <v>0</v>
      </c>
      <c r="AF50" s="528">
        <f>'Income Support'!AF6</f>
        <v>0</v>
      </c>
      <c r="AG50" s="528">
        <f>'Income Support'!AG6</f>
        <v>0</v>
      </c>
      <c r="AH50" s="528">
        <f>'Income Support'!AH6</f>
        <v>0</v>
      </c>
      <c r="AI50" s="528">
        <f>'Income Support'!AI6</f>
        <v>0</v>
      </c>
      <c r="AJ50" s="528">
        <f>'Income Support'!AJ6</f>
        <v>0</v>
      </c>
      <c r="AK50" s="528">
        <f>'Income Support'!AK6</f>
        <v>0</v>
      </c>
      <c r="AL50" s="528">
        <f>'Income Support'!AL6</f>
        <v>0</v>
      </c>
      <c r="AM50" s="528">
        <f>'Income Support'!AM6</f>
        <v>0</v>
      </c>
      <c r="AN50" s="528">
        <f>'Income Support'!AN6</f>
        <v>0</v>
      </c>
      <c r="AO50" s="528">
        <f>'Income Support'!AO6</f>
        <v>0</v>
      </c>
      <c r="AP50" s="528">
        <f>'Income Support'!AP6</f>
        <v>0</v>
      </c>
      <c r="AQ50" s="528">
        <f>'Income Support'!AQ6</f>
        <v>0</v>
      </c>
      <c r="AR50" s="528">
        <f>'Income Support'!AR6</f>
        <v>0</v>
      </c>
      <c r="AS50" s="528">
        <f>'Income Support'!AS6</f>
        <v>0</v>
      </c>
      <c r="AT50" s="528">
        <f>'Income Support'!AT6</f>
        <v>0</v>
      </c>
      <c r="AU50" s="528">
        <f>'Income Support'!AU6</f>
        <v>0</v>
      </c>
      <c r="AV50" s="528">
        <f>'Income Support'!AV6</f>
        <v>0</v>
      </c>
      <c r="AW50" s="528">
        <f>'Income Support'!AW6</f>
        <v>0</v>
      </c>
      <c r="AX50" s="528">
        <f>'Income Support'!AX6</f>
        <v>0</v>
      </c>
      <c r="AY50" s="528">
        <f>'Income Support'!AY6</f>
        <v>0</v>
      </c>
      <c r="AZ50" s="528">
        <f>'Income Support'!AZ6</f>
        <v>0</v>
      </c>
      <c r="BA50" s="528">
        <f>'Income Support'!BA6</f>
        <v>0</v>
      </c>
      <c r="BB50" s="528">
        <f>'Income Support'!BB6</f>
        <v>0</v>
      </c>
      <c r="BC50" s="528">
        <f>'Income Support'!BC6</f>
        <v>0</v>
      </c>
      <c r="BD50" s="528">
        <f>'Income Support'!BD6</f>
        <v>4621.4050478363251</v>
      </c>
      <c r="BE50" s="528">
        <f>'Income Support'!BE6</f>
        <v>5052.9140045040276</v>
      </c>
      <c r="BF50" s="528">
        <f>'Income Support'!BF6</f>
        <v>5038.3999390028666</v>
      </c>
      <c r="BG50" s="528">
        <f>'Income Support'!BG6</f>
        <v>5050.6973474168963</v>
      </c>
      <c r="BH50" s="528">
        <f>'Income Support'!BH6</f>
        <v>4716.6390675993789</v>
      </c>
      <c r="BI50" s="528">
        <f>'Income Support'!BI6</f>
        <v>4532.1900443650775</v>
      </c>
      <c r="BJ50" s="528">
        <f>'Income Support'!BJ6</f>
        <v>4574.2510630700235</v>
      </c>
      <c r="BK50" s="528">
        <f>'Income Support'!BK6</f>
        <v>5056.8584049752199</v>
      </c>
      <c r="BL50" s="528">
        <f>'Income Support'!BL6</f>
        <v>5098.7516794821649</v>
      </c>
      <c r="BM50" s="528">
        <f>'Income Support'!BM6</f>
        <v>4984.9200626353177</v>
      </c>
      <c r="BN50" s="528">
        <f>'Income Support'!BN6</f>
        <v>4635.0118573493246</v>
      </c>
      <c r="BO50" s="528">
        <f>'Income Support'!BO6</f>
        <v>4042.2862376047092</v>
      </c>
      <c r="BP50" s="528">
        <f>'Income Support'!BP6</f>
        <v>2489.4119175746559</v>
      </c>
      <c r="BQ50" s="528">
        <f>'Income Support'!BQ6</f>
        <v>991.64976374931302</v>
      </c>
      <c r="BR50" s="528">
        <f>'Income Support'!BR6</f>
        <v>459.84335153560301</v>
      </c>
      <c r="BS50" s="528">
        <f>'Income Support'!BS6</f>
        <v>233.19424866448765</v>
      </c>
      <c r="BT50" s="528">
        <f>'Income Support'!BT6</f>
        <v>99.729245369872473</v>
      </c>
      <c r="BU50" s="528">
        <f>'Income Support'!BU6</f>
        <v>28.960770188816397</v>
      </c>
      <c r="BV50" s="528">
        <f>'Income Support'!BV6</f>
        <v>3.1480217970206676</v>
      </c>
      <c r="BW50" s="528">
        <f>'Income Support'!BW6</f>
        <v>1.4391787459022238</v>
      </c>
      <c r="BX50" s="528">
        <f>'Income Support'!BX6</f>
        <v>1.1305357672420586</v>
      </c>
      <c r="BY50" s="528">
        <f>'Income Support'!BY6</f>
        <v>0.8463306989047672</v>
      </c>
      <c r="BZ50" s="528">
        <f>'Income Support'!BZ6</f>
        <v>0.93882621519002041</v>
      </c>
      <c r="CA50" s="528">
        <f>'Income Support'!CA6</f>
        <v>0.64578596712366032</v>
      </c>
      <c r="CB50" s="528">
        <f>'Income Support'!CB6</f>
        <v>0.19978703634892778</v>
      </c>
      <c r="CC50" s="528">
        <f>'Income Support'!CC6</f>
        <v>0</v>
      </c>
      <c r="CD50" s="528">
        <f>'Income Support'!CD6</f>
        <v>0</v>
      </c>
      <c r="CE50" s="528">
        <f>'Income Support'!CE6</f>
        <v>0</v>
      </c>
      <c r="CF50" s="530">
        <f>'Income Support'!CF6</f>
        <v>0</v>
      </c>
    </row>
    <row r="51" spans="1:84" ht="27" customHeight="1" x14ac:dyDescent="0.35">
      <c r="A51" s="427"/>
      <c r="B51" s="471"/>
      <c r="C51" s="471"/>
      <c r="D51" s="528"/>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30"/>
    </row>
    <row r="52" spans="1:84" s="251" customFormat="1" x14ac:dyDescent="0.35">
      <c r="A52" s="495"/>
      <c r="B52" s="65" t="s">
        <v>574</v>
      </c>
      <c r="C52" s="495"/>
      <c r="D52" s="533">
        <f>SUM(D53:D58)</f>
        <v>0</v>
      </c>
      <c r="E52" s="533">
        <f t="shared" ref="E52:BP52" si="27">SUM(E53:E58)</f>
        <v>0</v>
      </c>
      <c r="F52" s="533">
        <f t="shared" si="27"/>
        <v>0</v>
      </c>
      <c r="G52" s="533">
        <f t="shared" si="27"/>
        <v>0</v>
      </c>
      <c r="H52" s="533">
        <f t="shared" si="27"/>
        <v>0</v>
      </c>
      <c r="I52" s="533">
        <f t="shared" si="27"/>
        <v>0</v>
      </c>
      <c r="J52" s="533">
        <f t="shared" si="27"/>
        <v>0</v>
      </c>
      <c r="K52" s="533">
        <f t="shared" si="27"/>
        <v>0</v>
      </c>
      <c r="L52" s="533">
        <f t="shared" si="27"/>
        <v>0</v>
      </c>
      <c r="M52" s="533">
        <f t="shared" si="27"/>
        <v>0</v>
      </c>
      <c r="N52" s="533">
        <f t="shared" si="27"/>
        <v>0</v>
      </c>
      <c r="O52" s="533">
        <f t="shared" si="27"/>
        <v>0</v>
      </c>
      <c r="P52" s="533">
        <f t="shared" si="27"/>
        <v>0</v>
      </c>
      <c r="Q52" s="533">
        <f t="shared" si="27"/>
        <v>0</v>
      </c>
      <c r="R52" s="533">
        <f t="shared" si="27"/>
        <v>0</v>
      </c>
      <c r="S52" s="533">
        <f t="shared" si="27"/>
        <v>0</v>
      </c>
      <c r="T52" s="533">
        <f t="shared" si="27"/>
        <v>0</v>
      </c>
      <c r="U52" s="533">
        <f t="shared" si="27"/>
        <v>0</v>
      </c>
      <c r="V52" s="533">
        <f t="shared" si="27"/>
        <v>0</v>
      </c>
      <c r="W52" s="533">
        <f t="shared" si="27"/>
        <v>0</v>
      </c>
      <c r="X52" s="533">
        <f t="shared" si="27"/>
        <v>0</v>
      </c>
      <c r="Y52" s="533">
        <f t="shared" si="27"/>
        <v>0</v>
      </c>
      <c r="Z52" s="533">
        <f t="shared" si="27"/>
        <v>0</v>
      </c>
      <c r="AA52" s="533">
        <f t="shared" si="27"/>
        <v>0</v>
      </c>
      <c r="AB52" s="533">
        <f t="shared" si="27"/>
        <v>0</v>
      </c>
      <c r="AC52" s="533">
        <f t="shared" si="27"/>
        <v>0</v>
      </c>
      <c r="AD52" s="533">
        <f t="shared" si="27"/>
        <v>0</v>
      </c>
      <c r="AE52" s="533">
        <f t="shared" si="27"/>
        <v>0</v>
      </c>
      <c r="AF52" s="533">
        <f t="shared" si="27"/>
        <v>0</v>
      </c>
      <c r="AG52" s="533">
        <f t="shared" si="27"/>
        <v>0</v>
      </c>
      <c r="AH52" s="533">
        <f t="shared" si="27"/>
        <v>0</v>
      </c>
      <c r="AI52" s="533">
        <f t="shared" si="27"/>
        <v>0</v>
      </c>
      <c r="AJ52" s="533">
        <f t="shared" si="27"/>
        <v>0</v>
      </c>
      <c r="AK52" s="533">
        <f t="shared" si="27"/>
        <v>0</v>
      </c>
      <c r="AL52" s="533">
        <f t="shared" si="27"/>
        <v>0</v>
      </c>
      <c r="AM52" s="533">
        <f t="shared" si="27"/>
        <v>0</v>
      </c>
      <c r="AN52" s="533">
        <f t="shared" si="27"/>
        <v>0</v>
      </c>
      <c r="AO52" s="533">
        <f t="shared" si="27"/>
        <v>0</v>
      </c>
      <c r="AP52" s="533">
        <f t="shared" si="27"/>
        <v>0</v>
      </c>
      <c r="AQ52" s="533">
        <f t="shared" si="27"/>
        <v>0</v>
      </c>
      <c r="AR52" s="533">
        <f t="shared" si="27"/>
        <v>0</v>
      </c>
      <c r="AS52" s="533">
        <f t="shared" si="27"/>
        <v>0</v>
      </c>
      <c r="AT52" s="533">
        <f t="shared" si="27"/>
        <v>0</v>
      </c>
      <c r="AU52" s="533">
        <f t="shared" si="27"/>
        <v>0</v>
      </c>
      <c r="AV52" s="533">
        <f t="shared" si="27"/>
        <v>0</v>
      </c>
      <c r="AW52" s="533">
        <f t="shared" si="27"/>
        <v>0</v>
      </c>
      <c r="AX52" s="533">
        <f t="shared" si="27"/>
        <v>0</v>
      </c>
      <c r="AY52" s="533">
        <f t="shared" si="27"/>
        <v>0</v>
      </c>
      <c r="AZ52" s="533">
        <f t="shared" si="27"/>
        <v>0.67478636681710258</v>
      </c>
      <c r="BA52" s="533">
        <f t="shared" si="27"/>
        <v>0.59893208292979916</v>
      </c>
      <c r="BB52" s="533">
        <f t="shared" si="27"/>
        <v>0.7927511605905786</v>
      </c>
      <c r="BC52" s="533">
        <f t="shared" si="27"/>
        <v>0.83138374719943231</v>
      </c>
      <c r="BD52" s="533">
        <f t="shared" si="27"/>
        <v>34.623468114520129</v>
      </c>
      <c r="BE52" s="533">
        <f t="shared" si="27"/>
        <v>35.665811448461369</v>
      </c>
      <c r="BF52" s="533">
        <f t="shared" si="27"/>
        <v>36.528469425287277</v>
      </c>
      <c r="BG52" s="533">
        <f t="shared" si="27"/>
        <v>38.454766130387029</v>
      </c>
      <c r="BH52" s="533">
        <f t="shared" si="27"/>
        <v>40.630497965276064</v>
      </c>
      <c r="BI52" s="533">
        <f t="shared" si="27"/>
        <v>43.252848733168477</v>
      </c>
      <c r="BJ52" s="533">
        <f t="shared" si="27"/>
        <v>43.847256103741508</v>
      </c>
      <c r="BK52" s="533">
        <f t="shared" si="27"/>
        <v>45.626822693065797</v>
      </c>
      <c r="BL52" s="533">
        <f t="shared" si="27"/>
        <v>45.207231434106404</v>
      </c>
      <c r="BM52" s="533">
        <f t="shared" si="27"/>
        <v>44.371539689148136</v>
      </c>
      <c r="BN52" s="533">
        <f t="shared" si="27"/>
        <v>40.83203648893268</v>
      </c>
      <c r="BO52" s="533">
        <f t="shared" si="27"/>
        <v>38.888216340725897</v>
      </c>
      <c r="BP52" s="533">
        <f t="shared" si="27"/>
        <v>36.353633540650932</v>
      </c>
      <c r="BQ52" s="533">
        <f t="shared" ref="BQ52:CE52" si="28">SUM(BQ53:BQ58)</f>
        <v>32.45312115020652</v>
      </c>
      <c r="BR52" s="533">
        <f t="shared" si="28"/>
        <v>26.402124661144192</v>
      </c>
      <c r="BS52" s="533">
        <f t="shared" si="28"/>
        <v>27.937378632992221</v>
      </c>
      <c r="BT52" s="533">
        <f t="shared" si="28"/>
        <v>28.007179146003878</v>
      </c>
      <c r="BU52" s="533">
        <f t="shared" si="28"/>
        <v>28.637308097811459</v>
      </c>
      <c r="BV52" s="533">
        <f t="shared" si="28"/>
        <v>27.878271817198716</v>
      </c>
      <c r="BW52" s="533">
        <f t="shared" si="28"/>
        <v>25.692998119871163</v>
      </c>
      <c r="BX52" s="533">
        <f t="shared" si="28"/>
        <v>24.887362629838719</v>
      </c>
      <c r="BY52" s="533">
        <f t="shared" si="28"/>
        <v>23.403546551501623</v>
      </c>
      <c r="BZ52" s="533">
        <f t="shared" si="28"/>
        <v>22.579698512035385</v>
      </c>
      <c r="CA52" s="533">
        <f t="shared" si="28"/>
        <v>23.520500283077219</v>
      </c>
      <c r="CB52" s="533">
        <f t="shared" si="28"/>
        <v>23.953305617102668</v>
      </c>
      <c r="CC52" s="533">
        <f t="shared" si="28"/>
        <v>21.733743212927461</v>
      </c>
      <c r="CD52" s="533">
        <f t="shared" si="28"/>
        <v>20.911003313809786</v>
      </c>
      <c r="CE52" s="533">
        <f t="shared" si="28"/>
        <v>20.257914844860444</v>
      </c>
      <c r="CF52" s="527">
        <f>SUM(CF53:CF58)</f>
        <v>17.04266109852011</v>
      </c>
    </row>
    <row r="53" spans="1:84" x14ac:dyDescent="0.35">
      <c r="B53" s="59" t="s">
        <v>658</v>
      </c>
      <c r="D53" s="528">
        <v>0</v>
      </c>
      <c r="E53" s="528">
        <v>0</v>
      </c>
      <c r="F53" s="528">
        <v>0</v>
      </c>
      <c r="G53" s="528">
        <v>0</v>
      </c>
      <c r="H53" s="528">
        <v>0</v>
      </c>
      <c r="I53" s="528">
        <v>0</v>
      </c>
      <c r="J53" s="528">
        <v>0</v>
      </c>
      <c r="K53" s="528">
        <v>0</v>
      </c>
      <c r="L53" s="528">
        <v>0</v>
      </c>
      <c r="M53" s="528">
        <v>0</v>
      </c>
      <c r="N53" s="528">
        <v>0</v>
      </c>
      <c r="O53" s="528">
        <v>0</v>
      </c>
      <c r="P53" s="528">
        <v>0</v>
      </c>
      <c r="Q53" s="528">
        <v>0</v>
      </c>
      <c r="R53" s="528">
        <v>0</v>
      </c>
      <c r="S53" s="528">
        <v>0</v>
      </c>
      <c r="T53" s="528">
        <v>0</v>
      </c>
      <c r="U53" s="528">
        <v>0</v>
      </c>
      <c r="V53" s="528">
        <v>0</v>
      </c>
      <c r="W53" s="528">
        <v>0</v>
      </c>
      <c r="X53" s="528">
        <v>0</v>
      </c>
      <c r="Y53" s="528">
        <v>0</v>
      </c>
      <c r="Z53" s="528">
        <v>0</v>
      </c>
      <c r="AA53" s="528">
        <v>0</v>
      </c>
      <c r="AB53" s="528">
        <v>0</v>
      </c>
      <c r="AC53" s="528">
        <v>0</v>
      </c>
      <c r="AD53" s="528">
        <v>0</v>
      </c>
      <c r="AE53" s="528">
        <v>0</v>
      </c>
      <c r="AF53" s="528">
        <v>0</v>
      </c>
      <c r="AG53" s="528">
        <v>0</v>
      </c>
      <c r="AH53" s="528">
        <v>0</v>
      </c>
      <c r="AI53" s="528">
        <v>0</v>
      </c>
      <c r="AJ53" s="528">
        <v>0</v>
      </c>
      <c r="AK53" s="528">
        <v>0</v>
      </c>
      <c r="AL53" s="528">
        <v>0</v>
      </c>
      <c r="AM53" s="528">
        <v>0</v>
      </c>
      <c r="AN53" s="528">
        <v>0</v>
      </c>
      <c r="AO53" s="528">
        <v>0</v>
      </c>
      <c r="AP53" s="528">
        <v>0</v>
      </c>
      <c r="AQ53" s="528">
        <v>0</v>
      </c>
      <c r="AR53" s="528">
        <v>0</v>
      </c>
      <c r="AS53" s="528">
        <v>0</v>
      </c>
      <c r="AT53" s="528">
        <v>0</v>
      </c>
      <c r="AU53" s="528">
        <v>0</v>
      </c>
      <c r="AV53" s="528">
        <v>0</v>
      </c>
      <c r="AW53" s="528">
        <v>0</v>
      </c>
      <c r="AX53" s="528">
        <v>0</v>
      </c>
      <c r="AY53" s="528">
        <v>0</v>
      </c>
      <c r="AZ53" s="528">
        <v>0</v>
      </c>
      <c r="BA53" s="528">
        <v>0</v>
      </c>
      <c r="BB53" s="528">
        <v>0</v>
      </c>
      <c r="BC53" s="528">
        <v>0</v>
      </c>
      <c r="BD53" s="528">
        <v>0.65718828949339425</v>
      </c>
      <c r="BE53" s="528">
        <v>0.65961774767740922</v>
      </c>
      <c r="BF53" s="528">
        <v>0.61416010666464504</v>
      </c>
      <c r="BG53" s="528">
        <v>0.64327284102213389</v>
      </c>
      <c r="BH53" s="528">
        <v>0.56909610654458576</v>
      </c>
      <c r="BI53" s="528">
        <v>0.36958824835770193</v>
      </c>
      <c r="BJ53" s="528">
        <v>0.30519888145244678</v>
      </c>
      <c r="BK53" s="528">
        <v>0.23575728742998373</v>
      </c>
      <c r="BL53" s="528">
        <v>0.24668982671490491</v>
      </c>
      <c r="BM53" s="528">
        <v>2.3007021579193026E-2</v>
      </c>
      <c r="BN53" s="528">
        <v>6.6229018446189308E-2</v>
      </c>
      <c r="BO53" s="528">
        <v>4.5510349958351487E-2</v>
      </c>
      <c r="BP53" s="528">
        <v>3.7685317600419987E-2</v>
      </c>
      <c r="BQ53" s="528">
        <v>1.0318898363200005E-2</v>
      </c>
      <c r="BR53" s="528">
        <v>1.8837864942849449E-3</v>
      </c>
      <c r="BS53" s="528">
        <v>1.445139657974061E-2</v>
      </c>
      <c r="BT53" s="528">
        <v>2.5122654185181499E-3</v>
      </c>
      <c r="BU53" s="528">
        <v>1.7034652455562972E-3</v>
      </c>
      <c r="BV53" s="528">
        <v>0</v>
      </c>
      <c r="BW53" s="528">
        <v>1.0501474244326936E-3</v>
      </c>
      <c r="BX53" s="528">
        <v>1.0072354299631386E-3</v>
      </c>
      <c r="BY53" s="528">
        <v>0</v>
      </c>
      <c r="BZ53" s="528">
        <v>2.5765323222429778E-3</v>
      </c>
      <c r="CA53" s="528">
        <v>2.478483851904852E-4</v>
      </c>
      <c r="CB53" s="528">
        <v>3.5010540948398066E-4</v>
      </c>
      <c r="CC53" s="528">
        <v>3.5758796336517629E-4</v>
      </c>
      <c r="CD53" s="528">
        <v>3.635245462543601E-4</v>
      </c>
      <c r="CE53" s="528">
        <v>3.6992679492173886E-4</v>
      </c>
      <c r="CF53" s="530">
        <v>3.7600843204300949E-4</v>
      </c>
    </row>
    <row r="54" spans="1:84" x14ac:dyDescent="0.35">
      <c r="B54" s="59" t="s">
        <v>659</v>
      </c>
      <c r="D54" s="528">
        <v>0</v>
      </c>
      <c r="E54" s="528">
        <v>0</v>
      </c>
      <c r="F54" s="528">
        <v>0</v>
      </c>
      <c r="G54" s="528">
        <v>0</v>
      </c>
      <c r="H54" s="528">
        <v>0</v>
      </c>
      <c r="I54" s="528">
        <v>0</v>
      </c>
      <c r="J54" s="528">
        <v>0</v>
      </c>
      <c r="K54" s="528">
        <v>0</v>
      </c>
      <c r="L54" s="528">
        <v>0</v>
      </c>
      <c r="M54" s="528">
        <v>0</v>
      </c>
      <c r="N54" s="528">
        <v>0</v>
      </c>
      <c r="O54" s="528">
        <v>0</v>
      </c>
      <c r="P54" s="528">
        <v>0</v>
      </c>
      <c r="Q54" s="528">
        <v>0</v>
      </c>
      <c r="R54" s="528">
        <v>0</v>
      </c>
      <c r="S54" s="528">
        <v>0</v>
      </c>
      <c r="T54" s="528">
        <v>0</v>
      </c>
      <c r="U54" s="528">
        <v>0</v>
      </c>
      <c r="V54" s="528">
        <v>0</v>
      </c>
      <c r="W54" s="528">
        <v>0</v>
      </c>
      <c r="X54" s="528">
        <v>0</v>
      </c>
      <c r="Y54" s="528">
        <v>0</v>
      </c>
      <c r="Z54" s="528">
        <v>0</v>
      </c>
      <c r="AA54" s="528">
        <v>0</v>
      </c>
      <c r="AB54" s="528">
        <v>0</v>
      </c>
      <c r="AC54" s="528">
        <v>0</v>
      </c>
      <c r="AD54" s="528">
        <v>0</v>
      </c>
      <c r="AE54" s="528">
        <v>0</v>
      </c>
      <c r="AF54" s="528">
        <v>0</v>
      </c>
      <c r="AG54" s="528">
        <v>0</v>
      </c>
      <c r="AH54" s="528">
        <v>0</v>
      </c>
      <c r="AI54" s="528">
        <v>0</v>
      </c>
      <c r="AJ54" s="528">
        <v>0</v>
      </c>
      <c r="AK54" s="528">
        <v>0</v>
      </c>
      <c r="AL54" s="528">
        <v>0</v>
      </c>
      <c r="AM54" s="528">
        <v>0</v>
      </c>
      <c r="AN54" s="528">
        <v>0</v>
      </c>
      <c r="AO54" s="528">
        <v>0</v>
      </c>
      <c r="AP54" s="528">
        <v>0</v>
      </c>
      <c r="AQ54" s="528">
        <v>0</v>
      </c>
      <c r="AR54" s="528">
        <v>0</v>
      </c>
      <c r="AS54" s="528">
        <v>0</v>
      </c>
      <c r="AT54" s="528">
        <v>0</v>
      </c>
      <c r="AU54" s="528">
        <v>0</v>
      </c>
      <c r="AV54" s="528">
        <v>0</v>
      </c>
      <c r="AW54" s="528">
        <v>0</v>
      </c>
      <c r="AX54" s="528">
        <v>0</v>
      </c>
      <c r="AY54" s="528">
        <v>0</v>
      </c>
      <c r="AZ54" s="528">
        <v>0</v>
      </c>
      <c r="BA54" s="528">
        <v>0</v>
      </c>
      <c r="BB54" s="528">
        <v>0</v>
      </c>
      <c r="BC54" s="528">
        <v>0</v>
      </c>
      <c r="BD54" s="528">
        <v>0.83490584753342767</v>
      </c>
      <c r="BE54" s="528">
        <v>0.96871066395731165</v>
      </c>
      <c r="BF54" s="528">
        <v>0.86645963935969617</v>
      </c>
      <c r="BG54" s="528">
        <v>0.93290704319178597</v>
      </c>
      <c r="BH54" s="528">
        <v>0.86172184550005193</v>
      </c>
      <c r="BI54" s="528">
        <v>0.7535594465593668</v>
      </c>
      <c r="BJ54" s="528">
        <v>0.61606420391432104</v>
      </c>
      <c r="BK54" s="528">
        <v>0.59496192869333198</v>
      </c>
      <c r="BL54" s="528">
        <v>0.50784210671851249</v>
      </c>
      <c r="BM54" s="528">
        <v>0.1715312649729579</v>
      </c>
      <c r="BN54" s="528">
        <v>5.3013631425028018E-2</v>
      </c>
      <c r="BO54" s="528">
        <v>4.3135207998276373E-2</v>
      </c>
      <c r="BP54" s="528">
        <v>3.9155262509991989E-2</v>
      </c>
      <c r="BQ54" s="528">
        <v>0</v>
      </c>
      <c r="BR54" s="528">
        <v>0</v>
      </c>
      <c r="BS54" s="528">
        <v>1.3701443416006638E-2</v>
      </c>
      <c r="BT54" s="528">
        <v>1.1074839000055632E-3</v>
      </c>
      <c r="BU54" s="528">
        <v>5.6918760047808287E-3</v>
      </c>
      <c r="BV54" s="528">
        <v>0</v>
      </c>
      <c r="BW54" s="528">
        <v>1.1533133611434391E-3</v>
      </c>
      <c r="BX54" s="528">
        <v>1.1061857146591495E-3</v>
      </c>
      <c r="BY54" s="528">
        <v>0</v>
      </c>
      <c r="BZ54" s="528">
        <v>2.8296495173199491E-3</v>
      </c>
      <c r="CA54" s="528">
        <v>2.7219688162586437E-4</v>
      </c>
      <c r="CB54" s="528">
        <v>3.8449958279390998E-4</v>
      </c>
      <c r="CC54" s="528">
        <v>3.9271721887612052E-4</v>
      </c>
      <c r="CD54" s="528">
        <v>3.9923700858024707E-4</v>
      </c>
      <c r="CE54" s="528">
        <v>4.0626821082638835E-4</v>
      </c>
      <c r="CF54" s="530">
        <v>4.1294730481490757E-4</v>
      </c>
    </row>
    <row r="55" spans="1:84" x14ac:dyDescent="0.35">
      <c r="B55" s="59" t="s">
        <v>660</v>
      </c>
      <c r="D55" s="528">
        <v>0</v>
      </c>
      <c r="E55" s="528">
        <v>0</v>
      </c>
      <c r="F55" s="528">
        <v>0</v>
      </c>
      <c r="G55" s="528">
        <v>0</v>
      </c>
      <c r="H55" s="528">
        <v>0</v>
      </c>
      <c r="I55" s="528">
        <v>0</v>
      </c>
      <c r="J55" s="528">
        <v>0</v>
      </c>
      <c r="K55" s="528">
        <v>0</v>
      </c>
      <c r="L55" s="528">
        <v>0</v>
      </c>
      <c r="M55" s="528">
        <v>0</v>
      </c>
      <c r="N55" s="528">
        <v>0</v>
      </c>
      <c r="O55" s="528">
        <v>0</v>
      </c>
      <c r="P55" s="528">
        <v>0</v>
      </c>
      <c r="Q55" s="528">
        <v>0</v>
      </c>
      <c r="R55" s="528">
        <v>0</v>
      </c>
      <c r="S55" s="528">
        <v>0</v>
      </c>
      <c r="T55" s="528">
        <v>0</v>
      </c>
      <c r="U55" s="528">
        <v>0</v>
      </c>
      <c r="V55" s="528">
        <v>0</v>
      </c>
      <c r="W55" s="528">
        <v>0</v>
      </c>
      <c r="X55" s="528">
        <v>0</v>
      </c>
      <c r="Y55" s="528">
        <v>0</v>
      </c>
      <c r="Z55" s="528">
        <v>0</v>
      </c>
      <c r="AA55" s="528">
        <v>0</v>
      </c>
      <c r="AB55" s="528">
        <v>0</v>
      </c>
      <c r="AC55" s="528">
        <v>0</v>
      </c>
      <c r="AD55" s="528">
        <v>0</v>
      </c>
      <c r="AE55" s="528">
        <v>0</v>
      </c>
      <c r="AF55" s="528">
        <v>0</v>
      </c>
      <c r="AG55" s="528">
        <v>0</v>
      </c>
      <c r="AH55" s="528">
        <v>0</v>
      </c>
      <c r="AI55" s="528">
        <v>0</v>
      </c>
      <c r="AJ55" s="528">
        <v>0</v>
      </c>
      <c r="AK55" s="528">
        <v>0</v>
      </c>
      <c r="AL55" s="528">
        <v>0</v>
      </c>
      <c r="AM55" s="528">
        <v>0</v>
      </c>
      <c r="AN55" s="528">
        <v>0</v>
      </c>
      <c r="AO55" s="528">
        <v>0</v>
      </c>
      <c r="AP55" s="528">
        <v>0</v>
      </c>
      <c r="AQ55" s="528">
        <v>0</v>
      </c>
      <c r="AR55" s="528">
        <v>0</v>
      </c>
      <c r="AS55" s="528">
        <v>0</v>
      </c>
      <c r="AT55" s="528">
        <v>0</v>
      </c>
      <c r="AU55" s="528">
        <v>0</v>
      </c>
      <c r="AV55" s="528">
        <v>0</v>
      </c>
      <c r="AW55" s="528">
        <v>0</v>
      </c>
      <c r="AX55" s="528">
        <v>0</v>
      </c>
      <c r="AY55" s="528">
        <v>0</v>
      </c>
      <c r="AZ55" s="528">
        <v>0</v>
      </c>
      <c r="BA55" s="528">
        <v>0</v>
      </c>
      <c r="BB55" s="528">
        <v>0</v>
      </c>
      <c r="BC55" s="528">
        <v>0</v>
      </c>
      <c r="BD55" s="528">
        <v>30.774870660454607</v>
      </c>
      <c r="BE55" s="528">
        <v>31.893007667063369</v>
      </c>
      <c r="BF55" s="528">
        <v>33.371362437999551</v>
      </c>
      <c r="BG55" s="528">
        <v>35.293395654988082</v>
      </c>
      <c r="BH55" s="528">
        <v>37.547544752346781</v>
      </c>
      <c r="BI55" s="528">
        <v>40.430379120942867</v>
      </c>
      <c r="BJ55" s="528">
        <v>41.052292974275822</v>
      </c>
      <c r="BK55" s="528">
        <v>42.896472213400102</v>
      </c>
      <c r="BL55" s="528">
        <v>42.477261339479007</v>
      </c>
      <c r="BM55" s="528">
        <v>41.740168259267435</v>
      </c>
      <c r="BN55" s="528">
        <v>37.787304681455318</v>
      </c>
      <c r="BO55" s="528">
        <v>34.313865787762815</v>
      </c>
      <c r="BP55" s="528">
        <v>24.022601033394039</v>
      </c>
      <c r="BQ55" s="528">
        <v>9.2516373982275297</v>
      </c>
      <c r="BR55" s="528">
        <v>1.9070515045415264</v>
      </c>
      <c r="BS55" s="528">
        <v>1.3411651043112389</v>
      </c>
      <c r="BT55" s="528">
        <v>0.43256197391286383</v>
      </c>
      <c r="BU55" s="528">
        <v>0.25281754794475858</v>
      </c>
      <c r="BV55" s="528">
        <v>0</v>
      </c>
      <c r="BW55" s="528">
        <v>0.11400738538037565</v>
      </c>
      <c r="BX55" s="528">
        <v>0.10934872110419176</v>
      </c>
      <c r="BY55" s="528">
        <v>0</v>
      </c>
      <c r="BZ55" s="528">
        <v>0.27971664413273634</v>
      </c>
      <c r="CA55" s="528">
        <v>2.6907218652257394E-2</v>
      </c>
      <c r="CB55" s="528">
        <v>3.8008570429391764E-2</v>
      </c>
      <c r="CC55" s="528">
        <v>3.8820900569061192E-2</v>
      </c>
      <c r="CD55" s="528">
        <v>3.9465395120533667E-2</v>
      </c>
      <c r="CE55" s="528">
        <v>4.0160443848113174E-2</v>
      </c>
      <c r="CF55" s="530">
        <v>4.0820685954027838E-2</v>
      </c>
    </row>
    <row r="56" spans="1:84" x14ac:dyDescent="0.35">
      <c r="B56" s="59" t="s">
        <v>662</v>
      </c>
      <c r="C56" s="427"/>
      <c r="D56" s="528">
        <v>0</v>
      </c>
      <c r="E56" s="528">
        <v>0</v>
      </c>
      <c r="F56" s="528">
        <v>0</v>
      </c>
      <c r="G56" s="528">
        <v>0</v>
      </c>
      <c r="H56" s="528">
        <v>0</v>
      </c>
      <c r="I56" s="528">
        <v>0</v>
      </c>
      <c r="J56" s="528">
        <v>0</v>
      </c>
      <c r="K56" s="528">
        <v>0</v>
      </c>
      <c r="L56" s="528">
        <v>0</v>
      </c>
      <c r="M56" s="528">
        <v>0</v>
      </c>
      <c r="N56" s="528">
        <v>0</v>
      </c>
      <c r="O56" s="528">
        <v>0</v>
      </c>
      <c r="P56" s="528">
        <v>0</v>
      </c>
      <c r="Q56" s="528">
        <v>0</v>
      </c>
      <c r="R56" s="528">
        <v>0</v>
      </c>
      <c r="S56" s="528">
        <v>0</v>
      </c>
      <c r="T56" s="528">
        <v>0</v>
      </c>
      <c r="U56" s="528">
        <v>0</v>
      </c>
      <c r="V56" s="528">
        <v>0</v>
      </c>
      <c r="W56" s="528">
        <v>0</v>
      </c>
      <c r="X56" s="528">
        <v>0</v>
      </c>
      <c r="Y56" s="528">
        <v>0</v>
      </c>
      <c r="Z56" s="528">
        <v>0</v>
      </c>
      <c r="AA56" s="528">
        <v>0</v>
      </c>
      <c r="AB56" s="528">
        <v>0</v>
      </c>
      <c r="AC56" s="528">
        <v>0</v>
      </c>
      <c r="AD56" s="528">
        <v>0</v>
      </c>
      <c r="AE56" s="528">
        <v>0</v>
      </c>
      <c r="AF56" s="528">
        <v>0</v>
      </c>
      <c r="AG56" s="528">
        <v>0</v>
      </c>
      <c r="AH56" s="528">
        <v>0</v>
      </c>
      <c r="AI56" s="528">
        <v>0</v>
      </c>
      <c r="AJ56" s="528">
        <v>0</v>
      </c>
      <c r="AK56" s="528">
        <v>0</v>
      </c>
      <c r="AL56" s="528">
        <v>0</v>
      </c>
      <c r="AM56" s="528">
        <v>0</v>
      </c>
      <c r="AN56" s="528">
        <v>0</v>
      </c>
      <c r="AO56" s="528">
        <v>0</v>
      </c>
      <c r="AP56" s="528">
        <v>0</v>
      </c>
      <c r="AQ56" s="528">
        <v>0</v>
      </c>
      <c r="AR56" s="528">
        <v>0</v>
      </c>
      <c r="AS56" s="528">
        <v>0</v>
      </c>
      <c r="AT56" s="528">
        <v>0</v>
      </c>
      <c r="AU56" s="528">
        <v>0</v>
      </c>
      <c r="AV56" s="528">
        <v>0</v>
      </c>
      <c r="AW56" s="528">
        <v>0</v>
      </c>
      <c r="AX56" s="528">
        <v>0</v>
      </c>
      <c r="AY56" s="528">
        <v>0</v>
      </c>
      <c r="AZ56" s="528">
        <v>0</v>
      </c>
      <c r="BA56" s="528">
        <v>0</v>
      </c>
      <c r="BB56" s="528">
        <v>0</v>
      </c>
      <c r="BC56" s="528">
        <v>0</v>
      </c>
      <c r="BD56" s="528">
        <v>0</v>
      </c>
      <c r="BE56" s="528">
        <v>0</v>
      </c>
      <c r="BF56" s="528">
        <v>0</v>
      </c>
      <c r="BG56" s="528">
        <v>0</v>
      </c>
      <c r="BH56" s="528">
        <v>0</v>
      </c>
      <c r="BI56" s="528">
        <v>0</v>
      </c>
      <c r="BJ56" s="528">
        <v>0</v>
      </c>
      <c r="BK56" s="528">
        <v>0</v>
      </c>
      <c r="BL56" s="528">
        <v>0</v>
      </c>
      <c r="BM56" s="528">
        <v>0</v>
      </c>
      <c r="BN56" s="528">
        <v>0</v>
      </c>
      <c r="BO56" s="528">
        <v>0</v>
      </c>
      <c r="BP56" s="528">
        <v>0</v>
      </c>
      <c r="BQ56" s="528">
        <v>0</v>
      </c>
      <c r="BR56" s="528">
        <v>0</v>
      </c>
      <c r="BS56" s="528">
        <v>0</v>
      </c>
      <c r="BT56" s="528">
        <v>0</v>
      </c>
      <c r="BU56" s="528">
        <v>0</v>
      </c>
      <c r="BV56" s="528">
        <v>0</v>
      </c>
      <c r="BW56" s="528">
        <v>1.0501572644929921E-3</v>
      </c>
      <c r="BX56" s="528">
        <v>1.0501572644929921E-3</v>
      </c>
      <c r="BY56" s="528">
        <v>0</v>
      </c>
      <c r="BZ56" s="528">
        <v>0</v>
      </c>
      <c r="CA56" s="528">
        <v>0</v>
      </c>
      <c r="CB56" s="528">
        <v>0</v>
      </c>
      <c r="CC56" s="528">
        <v>0</v>
      </c>
      <c r="CD56" s="528">
        <v>0</v>
      </c>
      <c r="CE56" s="528">
        <v>0</v>
      </c>
      <c r="CF56" s="530">
        <v>0</v>
      </c>
    </row>
    <row r="57" spans="1:84" x14ac:dyDescent="0.35">
      <c r="A57" s="427"/>
      <c r="B57" s="59" t="s">
        <v>655</v>
      </c>
      <c r="C57" s="427"/>
      <c r="D57" s="528">
        <v>0</v>
      </c>
      <c r="E57" s="528">
        <v>0</v>
      </c>
      <c r="F57" s="528">
        <v>0</v>
      </c>
      <c r="G57" s="528">
        <v>0</v>
      </c>
      <c r="H57" s="528">
        <v>0</v>
      </c>
      <c r="I57" s="528">
        <v>0</v>
      </c>
      <c r="J57" s="528">
        <v>0</v>
      </c>
      <c r="K57" s="528">
        <v>0</v>
      </c>
      <c r="L57" s="528">
        <v>0</v>
      </c>
      <c r="M57" s="528">
        <v>0</v>
      </c>
      <c r="N57" s="528">
        <v>0</v>
      </c>
      <c r="O57" s="528">
        <v>0</v>
      </c>
      <c r="P57" s="528">
        <v>0</v>
      </c>
      <c r="Q57" s="528">
        <v>0</v>
      </c>
      <c r="R57" s="528">
        <v>0</v>
      </c>
      <c r="S57" s="528">
        <v>0</v>
      </c>
      <c r="T57" s="528">
        <v>0</v>
      </c>
      <c r="U57" s="528">
        <v>0</v>
      </c>
      <c r="V57" s="528">
        <v>0</v>
      </c>
      <c r="W57" s="528">
        <v>0</v>
      </c>
      <c r="X57" s="528">
        <v>0</v>
      </c>
      <c r="Y57" s="528">
        <v>0</v>
      </c>
      <c r="Z57" s="528">
        <v>0</v>
      </c>
      <c r="AA57" s="528">
        <v>0</v>
      </c>
      <c r="AB57" s="528">
        <v>0</v>
      </c>
      <c r="AC57" s="528">
        <v>0</v>
      </c>
      <c r="AD57" s="528">
        <v>0</v>
      </c>
      <c r="AE57" s="528">
        <v>0</v>
      </c>
      <c r="AF57" s="528">
        <v>0</v>
      </c>
      <c r="AG57" s="528">
        <v>0</v>
      </c>
      <c r="AH57" s="528">
        <v>0</v>
      </c>
      <c r="AI57" s="528">
        <v>0</v>
      </c>
      <c r="AJ57" s="528">
        <v>0</v>
      </c>
      <c r="AK57" s="528">
        <v>0</v>
      </c>
      <c r="AL57" s="528">
        <v>0</v>
      </c>
      <c r="AM57" s="528">
        <v>0</v>
      </c>
      <c r="AN57" s="528">
        <v>0</v>
      </c>
      <c r="AO57" s="528">
        <v>0</v>
      </c>
      <c r="AP57" s="528">
        <v>0</v>
      </c>
      <c r="AQ57" s="528">
        <v>0</v>
      </c>
      <c r="AR57" s="528">
        <v>0</v>
      </c>
      <c r="AS57" s="528">
        <v>0</v>
      </c>
      <c r="AT57" s="528">
        <v>0</v>
      </c>
      <c r="AU57" s="528">
        <v>0</v>
      </c>
      <c r="AV57" s="528">
        <v>0</v>
      </c>
      <c r="AW57" s="528">
        <v>0</v>
      </c>
      <c r="AX57" s="528">
        <v>0</v>
      </c>
      <c r="AY57" s="528">
        <v>0</v>
      </c>
      <c r="AZ57" s="528">
        <v>0</v>
      </c>
      <c r="BA57" s="528">
        <v>0</v>
      </c>
      <c r="BB57" s="528">
        <v>0</v>
      </c>
      <c r="BC57" s="528">
        <v>0</v>
      </c>
      <c r="BD57" s="528">
        <v>0</v>
      </c>
      <c r="BE57" s="528">
        <v>0</v>
      </c>
      <c r="BF57" s="528">
        <v>0</v>
      </c>
      <c r="BG57" s="528">
        <v>0</v>
      </c>
      <c r="BH57" s="528">
        <v>0</v>
      </c>
      <c r="BI57" s="528">
        <v>0</v>
      </c>
      <c r="BJ57" s="528">
        <v>0</v>
      </c>
      <c r="BK57" s="528">
        <v>0</v>
      </c>
      <c r="BL57" s="528">
        <v>2.4244544775759685E-2</v>
      </c>
      <c r="BM57" s="528">
        <v>0.49113380543421603</v>
      </c>
      <c r="BN57" s="528">
        <v>1.0931583540805547</v>
      </c>
      <c r="BO57" s="528">
        <v>2.6166438237862635</v>
      </c>
      <c r="BP57" s="528">
        <v>10.362282313574157</v>
      </c>
      <c r="BQ57" s="528">
        <v>21.796001639175824</v>
      </c>
      <c r="BR57" s="528">
        <v>24.000351111014286</v>
      </c>
      <c r="BS57" s="528">
        <v>26.229091891955552</v>
      </c>
      <c r="BT57" s="528">
        <v>27.256264308592748</v>
      </c>
      <c r="BU57" s="528">
        <v>28.216449142840297</v>
      </c>
      <c r="BV57" s="528">
        <v>27.747752806608453</v>
      </c>
      <c r="BW57" s="528">
        <v>25.456162448432035</v>
      </c>
      <c r="BX57" s="528">
        <v>24.678061263202594</v>
      </c>
      <c r="BY57" s="528">
        <v>23.319730543416075</v>
      </c>
      <c r="BZ57" s="528">
        <v>22.216136857466999</v>
      </c>
      <c r="CA57" s="528">
        <v>23.417831490541701</v>
      </c>
      <c r="CB57" s="528">
        <v>23.8437122206916</v>
      </c>
      <c r="CC57" s="528">
        <v>21.6314728701653</v>
      </c>
      <c r="CD57" s="528">
        <v>20.816739773910701</v>
      </c>
      <c r="CE57" s="528">
        <v>20.171852235075601</v>
      </c>
      <c r="CF57" s="530">
        <v>16.965260547795499</v>
      </c>
    </row>
    <row r="58" spans="1:84" s="441" customFormat="1" ht="16" thickBot="1" x14ac:dyDescent="0.3">
      <c r="B58" s="191" t="s">
        <v>675</v>
      </c>
      <c r="C58" s="547"/>
      <c r="D58" s="548">
        <v>0</v>
      </c>
      <c r="E58" s="548">
        <v>0</v>
      </c>
      <c r="F58" s="548">
        <v>0</v>
      </c>
      <c r="G58" s="548">
        <v>0</v>
      </c>
      <c r="H58" s="548">
        <v>0</v>
      </c>
      <c r="I58" s="548">
        <v>0</v>
      </c>
      <c r="J58" s="548">
        <v>0</v>
      </c>
      <c r="K58" s="548">
        <v>0</v>
      </c>
      <c r="L58" s="548">
        <v>0</v>
      </c>
      <c r="M58" s="548">
        <v>0</v>
      </c>
      <c r="N58" s="548">
        <v>0</v>
      </c>
      <c r="O58" s="548">
        <v>0</v>
      </c>
      <c r="P58" s="548">
        <v>0</v>
      </c>
      <c r="Q58" s="548">
        <v>0</v>
      </c>
      <c r="R58" s="548">
        <v>0</v>
      </c>
      <c r="S58" s="548">
        <v>0</v>
      </c>
      <c r="T58" s="548">
        <v>0</v>
      </c>
      <c r="U58" s="548">
        <v>0</v>
      </c>
      <c r="V58" s="548">
        <v>0</v>
      </c>
      <c r="W58" s="548">
        <v>0</v>
      </c>
      <c r="X58" s="548">
        <v>0</v>
      </c>
      <c r="Y58" s="548">
        <v>0</v>
      </c>
      <c r="Z58" s="548">
        <v>0</v>
      </c>
      <c r="AA58" s="548">
        <v>0</v>
      </c>
      <c r="AB58" s="548">
        <v>0</v>
      </c>
      <c r="AC58" s="548">
        <v>0</v>
      </c>
      <c r="AD58" s="548">
        <v>0</v>
      </c>
      <c r="AE58" s="548">
        <v>0</v>
      </c>
      <c r="AF58" s="548">
        <v>0</v>
      </c>
      <c r="AG58" s="548">
        <v>0</v>
      </c>
      <c r="AH58" s="548">
        <v>0</v>
      </c>
      <c r="AI58" s="548">
        <v>0</v>
      </c>
      <c r="AJ58" s="548">
        <v>0</v>
      </c>
      <c r="AK58" s="548">
        <v>0</v>
      </c>
      <c r="AL58" s="548">
        <v>0</v>
      </c>
      <c r="AM58" s="548">
        <v>0</v>
      </c>
      <c r="AN58" s="548">
        <v>0</v>
      </c>
      <c r="AO58" s="548">
        <v>0</v>
      </c>
      <c r="AP58" s="548">
        <v>0</v>
      </c>
      <c r="AQ58" s="548">
        <v>0</v>
      </c>
      <c r="AR58" s="548">
        <v>0</v>
      </c>
      <c r="AS58" s="548">
        <v>0</v>
      </c>
      <c r="AT58" s="548">
        <v>0</v>
      </c>
      <c r="AU58" s="548">
        <v>0</v>
      </c>
      <c r="AV58" s="548">
        <v>0</v>
      </c>
      <c r="AW58" s="548">
        <v>0</v>
      </c>
      <c r="AX58" s="548">
        <v>0</v>
      </c>
      <c r="AY58" s="548">
        <v>0</v>
      </c>
      <c r="AZ58" s="548">
        <v>0.67478636681710258</v>
      </c>
      <c r="BA58" s="548">
        <v>0.59893208292979916</v>
      </c>
      <c r="BB58" s="548">
        <v>0.7927511605905786</v>
      </c>
      <c r="BC58" s="548">
        <v>0.83138374719943231</v>
      </c>
      <c r="BD58" s="548">
        <v>2.3565033170387002</v>
      </c>
      <c r="BE58" s="548">
        <v>2.1444753697632777</v>
      </c>
      <c r="BF58" s="548">
        <v>1.6764872412633873</v>
      </c>
      <c r="BG58" s="548">
        <v>1.5851905911850244</v>
      </c>
      <c r="BH58" s="548">
        <v>1.6521352608846456</v>
      </c>
      <c r="BI58" s="548">
        <v>1.6993219173085448</v>
      </c>
      <c r="BJ58" s="548">
        <v>1.8737000440989178</v>
      </c>
      <c r="BK58" s="548">
        <v>1.8996312635423793</v>
      </c>
      <c r="BL58" s="548">
        <v>1.9511936164182131</v>
      </c>
      <c r="BM58" s="548">
        <v>1.945699337894331</v>
      </c>
      <c r="BN58" s="548">
        <v>1.832330803525585</v>
      </c>
      <c r="BO58" s="548">
        <v>1.8690611712201957</v>
      </c>
      <c r="BP58" s="548">
        <v>1.8919096135723212</v>
      </c>
      <c r="BQ58" s="548">
        <v>1.395163214439967</v>
      </c>
      <c r="BR58" s="548">
        <v>0.49283825909409629</v>
      </c>
      <c r="BS58" s="548">
        <v>0.33896879672968472</v>
      </c>
      <c r="BT58" s="548">
        <v>0.31473311417974154</v>
      </c>
      <c r="BU58" s="548">
        <v>0.16064606577606863</v>
      </c>
      <c r="BV58" s="548">
        <v>0.130519010590263</v>
      </c>
      <c r="BW58" s="548">
        <v>0.11957466800868301</v>
      </c>
      <c r="BX58" s="548">
        <v>9.6789067122820607E-2</v>
      </c>
      <c r="BY58" s="548">
        <v>8.3816008085547969E-2</v>
      </c>
      <c r="BZ58" s="548">
        <v>7.8438828596088667E-2</v>
      </c>
      <c r="CA58" s="548">
        <v>7.5241528616444273E-2</v>
      </c>
      <c r="CB58" s="548">
        <v>7.0850220989400164E-2</v>
      </c>
      <c r="CC58" s="548">
        <v>6.269913701085976E-2</v>
      </c>
      <c r="CD58" s="548">
        <v>5.4035383223714942E-2</v>
      </c>
      <c r="CE58" s="548">
        <v>4.5125970930981814E-2</v>
      </c>
      <c r="CF58" s="549">
        <v>3.5790909033726059E-2</v>
      </c>
    </row>
    <row r="59" spans="1:84" x14ac:dyDescent="0.35">
      <c r="A59" s="503"/>
      <c r="B59" s="181" t="s">
        <v>676</v>
      </c>
      <c r="D59" s="37" t="s">
        <v>586</v>
      </c>
      <c r="E59" s="37" t="s">
        <v>587</v>
      </c>
      <c r="F59" s="37" t="s">
        <v>588</v>
      </c>
      <c r="G59" s="37" t="s">
        <v>589</v>
      </c>
      <c r="H59" s="37" t="s">
        <v>590</v>
      </c>
      <c r="I59" s="37" t="s">
        <v>591</v>
      </c>
      <c r="J59" s="37" t="s">
        <v>592</v>
      </c>
      <c r="K59" s="37" t="s">
        <v>593</v>
      </c>
      <c r="L59" s="37" t="s">
        <v>594</v>
      </c>
      <c r="M59" s="37" t="s">
        <v>595</v>
      </c>
      <c r="N59" s="37" t="s">
        <v>596</v>
      </c>
      <c r="O59" s="37" t="s">
        <v>597</v>
      </c>
      <c r="P59" s="37" t="s">
        <v>598</v>
      </c>
      <c r="Q59" s="37" t="s">
        <v>599</v>
      </c>
      <c r="R59" s="37" t="s">
        <v>600</v>
      </c>
      <c r="S59" s="37" t="s">
        <v>601</v>
      </c>
      <c r="T59" s="37" t="s">
        <v>602</v>
      </c>
      <c r="U59" s="37" t="s">
        <v>603</v>
      </c>
      <c r="V59" s="37" t="s">
        <v>604</v>
      </c>
      <c r="W59" s="37" t="s">
        <v>605</v>
      </c>
      <c r="X59" s="37" t="s">
        <v>606</v>
      </c>
      <c r="Y59" s="37" t="s">
        <v>607</v>
      </c>
      <c r="Z59" s="37" t="s">
        <v>608</v>
      </c>
      <c r="AA59" s="37" t="s">
        <v>609</v>
      </c>
      <c r="AB59" s="37" t="s">
        <v>610</v>
      </c>
      <c r="AC59" s="37" t="s">
        <v>611</v>
      </c>
      <c r="AD59" s="37" t="s">
        <v>612</v>
      </c>
      <c r="AE59" s="37" t="s">
        <v>613</v>
      </c>
      <c r="AF59" s="37" t="s">
        <v>614</v>
      </c>
      <c r="AG59" s="37" t="s">
        <v>615</v>
      </c>
      <c r="AH59" s="37" t="s">
        <v>616</v>
      </c>
      <c r="AI59" s="37" t="s">
        <v>617</v>
      </c>
      <c r="AJ59" s="37" t="s">
        <v>618</v>
      </c>
      <c r="AK59" s="37" t="s">
        <v>619</v>
      </c>
      <c r="AL59" s="37" t="s">
        <v>620</v>
      </c>
      <c r="AM59" s="37" t="s">
        <v>621</v>
      </c>
      <c r="AN59" s="37" t="s">
        <v>622</v>
      </c>
      <c r="AO59" s="37" t="s">
        <v>623</v>
      </c>
      <c r="AP59" s="37" t="s">
        <v>624</v>
      </c>
      <c r="AQ59" s="37" t="s">
        <v>625</v>
      </c>
      <c r="AR59" s="37" t="s">
        <v>626</v>
      </c>
      <c r="AS59" s="37" t="s">
        <v>627</v>
      </c>
      <c r="AT59" s="37" t="s">
        <v>628</v>
      </c>
      <c r="AU59" s="37" t="s">
        <v>629</v>
      </c>
      <c r="AV59" s="37" t="s">
        <v>630</v>
      </c>
      <c r="AW59" s="37" t="s">
        <v>631</v>
      </c>
      <c r="AX59" s="37" t="s">
        <v>632</v>
      </c>
      <c r="AY59" s="37" t="s">
        <v>633</v>
      </c>
      <c r="AZ59" s="37" t="s">
        <v>634</v>
      </c>
      <c r="BA59" s="37" t="s">
        <v>635</v>
      </c>
      <c r="BB59" s="37" t="s">
        <v>636</v>
      </c>
      <c r="BC59" s="37" t="s">
        <v>637</v>
      </c>
      <c r="BD59" s="37" t="s">
        <v>638</v>
      </c>
      <c r="BE59" s="37" t="s">
        <v>639</v>
      </c>
      <c r="BF59" s="37" t="s">
        <v>515</v>
      </c>
      <c r="BG59" s="37" t="s">
        <v>516</v>
      </c>
      <c r="BH59" s="37" t="s">
        <v>517</v>
      </c>
      <c r="BI59" s="37" t="s">
        <v>518</v>
      </c>
      <c r="BJ59" s="37" t="s">
        <v>519</v>
      </c>
      <c r="BK59" s="37" t="s">
        <v>520</v>
      </c>
      <c r="BL59" s="37" t="s">
        <v>521</v>
      </c>
      <c r="BM59" s="37" t="s">
        <v>522</v>
      </c>
      <c r="BN59" s="37" t="s">
        <v>523</v>
      </c>
      <c r="BO59" s="37" t="s">
        <v>524</v>
      </c>
      <c r="BP59" s="37" t="s">
        <v>525</v>
      </c>
      <c r="BQ59" s="37" t="s">
        <v>526</v>
      </c>
      <c r="BR59" s="37" t="s">
        <v>527</v>
      </c>
      <c r="BS59" s="37" t="s">
        <v>528</v>
      </c>
      <c r="BT59" s="37" t="s">
        <v>529</v>
      </c>
      <c r="BU59" s="37" t="s">
        <v>530</v>
      </c>
      <c r="BV59" s="37" t="s">
        <v>531</v>
      </c>
      <c r="BW59" s="37" t="s">
        <v>532</v>
      </c>
      <c r="BX59" s="37" t="s">
        <v>533</v>
      </c>
      <c r="BY59" s="37" t="s">
        <v>534</v>
      </c>
      <c r="BZ59" s="37" t="s">
        <v>535</v>
      </c>
      <c r="CA59" s="37" t="s">
        <v>536</v>
      </c>
      <c r="CB59" s="37" t="s">
        <v>537</v>
      </c>
      <c r="CC59" s="37" t="s">
        <v>538</v>
      </c>
      <c r="CD59" s="37" t="s">
        <v>539</v>
      </c>
      <c r="CE59" s="37" t="s">
        <v>540</v>
      </c>
      <c r="CF59" s="38" t="s">
        <v>541</v>
      </c>
    </row>
    <row r="60" spans="1:84" x14ac:dyDescent="0.35">
      <c r="A60" s="503"/>
      <c r="B60" s="452" t="s">
        <v>344</v>
      </c>
      <c r="C60" s="466"/>
      <c r="D60" s="281" t="s">
        <v>542</v>
      </c>
      <c r="E60" s="281" t="s">
        <v>542</v>
      </c>
      <c r="F60" s="281" t="s">
        <v>542</v>
      </c>
      <c r="G60" s="281" t="s">
        <v>542</v>
      </c>
      <c r="H60" s="281" t="s">
        <v>542</v>
      </c>
      <c r="I60" s="281" t="s">
        <v>542</v>
      </c>
      <c r="J60" s="281" t="s">
        <v>542</v>
      </c>
      <c r="K60" s="281" t="s">
        <v>542</v>
      </c>
      <c r="L60" s="281" t="s">
        <v>542</v>
      </c>
      <c r="M60" s="281" t="s">
        <v>542</v>
      </c>
      <c r="N60" s="281" t="s">
        <v>542</v>
      </c>
      <c r="O60" s="281" t="s">
        <v>542</v>
      </c>
      <c r="P60" s="281" t="s">
        <v>542</v>
      </c>
      <c r="Q60" s="281" t="s">
        <v>542</v>
      </c>
      <c r="R60" s="281" t="s">
        <v>542</v>
      </c>
      <c r="S60" s="281" t="s">
        <v>542</v>
      </c>
      <c r="T60" s="281" t="s">
        <v>542</v>
      </c>
      <c r="U60" s="281" t="s">
        <v>542</v>
      </c>
      <c r="V60" s="281" t="s">
        <v>542</v>
      </c>
      <c r="W60" s="281" t="s">
        <v>542</v>
      </c>
      <c r="X60" s="281" t="s">
        <v>542</v>
      </c>
      <c r="Y60" s="281" t="s">
        <v>542</v>
      </c>
      <c r="Z60" s="281" t="s">
        <v>542</v>
      </c>
      <c r="AA60" s="281" t="s">
        <v>542</v>
      </c>
      <c r="AB60" s="281" t="s">
        <v>542</v>
      </c>
      <c r="AC60" s="281" t="s">
        <v>542</v>
      </c>
      <c r="AD60" s="281" t="s">
        <v>542</v>
      </c>
      <c r="AE60" s="281" t="s">
        <v>542</v>
      </c>
      <c r="AF60" s="281" t="s">
        <v>542</v>
      </c>
      <c r="AG60" s="281" t="s">
        <v>542</v>
      </c>
      <c r="AH60" s="281" t="s">
        <v>542</v>
      </c>
      <c r="AI60" s="281" t="s">
        <v>542</v>
      </c>
      <c r="AJ60" s="281" t="s">
        <v>542</v>
      </c>
      <c r="AK60" s="281" t="s">
        <v>542</v>
      </c>
      <c r="AL60" s="281" t="s">
        <v>542</v>
      </c>
      <c r="AM60" s="281" t="s">
        <v>542</v>
      </c>
      <c r="AN60" s="281" t="s">
        <v>542</v>
      </c>
      <c r="AO60" s="281" t="s">
        <v>542</v>
      </c>
      <c r="AP60" s="281" t="s">
        <v>542</v>
      </c>
      <c r="AQ60" s="281" t="s">
        <v>542</v>
      </c>
      <c r="AR60" s="281" t="s">
        <v>542</v>
      </c>
      <c r="AS60" s="281" t="s">
        <v>542</v>
      </c>
      <c r="AT60" s="281" t="s">
        <v>542</v>
      </c>
      <c r="AU60" s="281" t="s">
        <v>542</v>
      </c>
      <c r="AV60" s="281" t="s">
        <v>542</v>
      </c>
      <c r="AW60" s="281" t="s">
        <v>542</v>
      </c>
      <c r="AX60" s="281" t="s">
        <v>542</v>
      </c>
      <c r="AY60" s="281" t="s">
        <v>542</v>
      </c>
      <c r="AZ60" s="281" t="s">
        <v>542</v>
      </c>
      <c r="BA60" s="281" t="s">
        <v>542</v>
      </c>
      <c r="BB60" s="281" t="s">
        <v>542</v>
      </c>
      <c r="BC60" s="281" t="s">
        <v>542</v>
      </c>
      <c r="BD60" s="281" t="s">
        <v>542</v>
      </c>
      <c r="BE60" s="281" t="s">
        <v>542</v>
      </c>
      <c r="BF60" s="281" t="s">
        <v>542</v>
      </c>
      <c r="BG60" s="281" t="s">
        <v>542</v>
      </c>
      <c r="BH60" s="281" t="s">
        <v>542</v>
      </c>
      <c r="BI60" s="281" t="s">
        <v>542</v>
      </c>
      <c r="BJ60" s="281" t="s">
        <v>542</v>
      </c>
      <c r="BK60" s="281" t="s">
        <v>542</v>
      </c>
      <c r="BL60" s="281" t="s">
        <v>542</v>
      </c>
      <c r="BM60" s="281" t="s">
        <v>542</v>
      </c>
      <c r="BN60" s="281" t="s">
        <v>542</v>
      </c>
      <c r="BO60" s="281" t="s">
        <v>542</v>
      </c>
      <c r="BP60" s="281" t="s">
        <v>542</v>
      </c>
      <c r="BQ60" s="281" t="s">
        <v>542</v>
      </c>
      <c r="BR60" s="281" t="s">
        <v>542</v>
      </c>
      <c r="BS60" s="281" t="s">
        <v>542</v>
      </c>
      <c r="BT60" s="281" t="s">
        <v>542</v>
      </c>
      <c r="BU60" s="281" t="s">
        <v>542</v>
      </c>
      <c r="BV60" s="281" t="s">
        <v>542</v>
      </c>
      <c r="BW60" s="281" t="s">
        <v>542</v>
      </c>
      <c r="BX60" s="281" t="s">
        <v>542</v>
      </c>
      <c r="BY60" s="281" t="s">
        <v>542</v>
      </c>
      <c r="BZ60" s="281" t="s">
        <v>542</v>
      </c>
      <c r="CA60" s="281" t="s">
        <v>543</v>
      </c>
      <c r="CB60" s="281" t="s">
        <v>543</v>
      </c>
      <c r="CC60" s="281" t="s">
        <v>543</v>
      </c>
      <c r="CD60" s="281" t="s">
        <v>543</v>
      </c>
      <c r="CE60" s="281" t="s">
        <v>543</v>
      </c>
      <c r="CF60" s="282" t="s">
        <v>543</v>
      </c>
    </row>
    <row r="61" spans="1:84" s="251" customFormat="1" x14ac:dyDescent="0.35">
      <c r="A61" s="496"/>
      <c r="B61" s="52" t="s">
        <v>654</v>
      </c>
      <c r="C61" s="106"/>
      <c r="D61" s="533">
        <v>1768.4672032393389</v>
      </c>
      <c r="E61" s="533">
        <v>2596.2927992384425</v>
      </c>
      <c r="F61" s="533">
        <v>2652.8495405363201</v>
      </c>
      <c r="G61" s="533">
        <v>2280.9900651185758</v>
      </c>
      <c r="H61" s="533">
        <v>2616.1118282402626</v>
      </c>
      <c r="I61" s="533">
        <v>2747.1601016400527</v>
      </c>
      <c r="J61" s="533">
        <v>2679.5327210460864</v>
      </c>
      <c r="K61" s="533">
        <v>3036.8850593558286</v>
      </c>
      <c r="L61" s="533">
        <v>2776.1725445710931</v>
      </c>
      <c r="M61" s="533">
        <v>3057.3041030697946</v>
      </c>
      <c r="N61" s="533">
        <v>3576.9914431338484</v>
      </c>
      <c r="O61" s="533">
        <v>3481.2245748096902</v>
      </c>
      <c r="P61" s="533">
        <v>3527.9365820015701</v>
      </c>
      <c r="Q61" s="533">
        <v>3896.9607307689989</v>
      </c>
      <c r="R61" s="533">
        <v>3947.8414275995278</v>
      </c>
      <c r="S61" s="533">
        <v>4601.450797573043</v>
      </c>
      <c r="T61" s="533">
        <v>4612.5033238723763</v>
      </c>
      <c r="U61" s="533">
        <v>5413.9419054580703</v>
      </c>
      <c r="V61" s="533">
        <v>5427.6775189690661</v>
      </c>
      <c r="W61" s="533">
        <v>6516.1744627745466</v>
      </c>
      <c r="X61" s="533">
        <v>6681.1508761957803</v>
      </c>
      <c r="Y61" s="533">
        <v>6864.6851777679267</v>
      </c>
      <c r="Z61" s="533">
        <v>6101.0404982247401</v>
      </c>
      <c r="AA61" s="533">
        <v>6279.2154643348922</v>
      </c>
      <c r="AB61" s="533">
        <v>6806.8001326652329</v>
      </c>
      <c r="AC61" s="533">
        <v>7044.2695624502121</v>
      </c>
      <c r="AD61" s="533">
        <v>7105.7491011242073</v>
      </c>
      <c r="AE61" s="533">
        <v>7599.2469747292316</v>
      </c>
      <c r="AF61" s="533">
        <v>8235.3155220450899</v>
      </c>
      <c r="AG61" s="533">
        <v>8818.9590339028127</v>
      </c>
      <c r="AH61" s="533">
        <f t="shared" ref="AH61:AZ61" si="29">SUM(AH62:AH63)</f>
        <v>10331.699291808491</v>
      </c>
      <c r="AI61" s="533">
        <f t="shared" si="29"/>
        <v>9583.8564431279374</v>
      </c>
      <c r="AJ61" s="533">
        <f t="shared" si="29"/>
        <v>8916.2350242419234</v>
      </c>
      <c r="AK61" s="533">
        <f t="shared" si="29"/>
        <v>9204.3377989635192</v>
      </c>
      <c r="AL61" s="533">
        <f t="shared" si="29"/>
        <v>9228.3940227225139</v>
      </c>
      <c r="AM61" s="533">
        <f t="shared" si="29"/>
        <v>9029.2134835602592</v>
      </c>
      <c r="AN61" s="533">
        <f t="shared" si="29"/>
        <v>9785.7612298226559</v>
      </c>
      <c r="AO61" s="533">
        <f t="shared" si="29"/>
        <v>10245.918355374986</v>
      </c>
      <c r="AP61" s="533">
        <f t="shared" si="29"/>
        <v>10895.382161528943</v>
      </c>
      <c r="AQ61" s="533">
        <f t="shared" si="29"/>
        <v>11322.527549432987</v>
      </c>
      <c r="AR61" s="533">
        <f t="shared" si="29"/>
        <v>12163.133048779448</v>
      </c>
      <c r="AS61" s="533">
        <f t="shared" si="29"/>
        <v>12828.585738680162</v>
      </c>
      <c r="AT61" s="533">
        <f t="shared" si="29"/>
        <v>13781.079117489495</v>
      </c>
      <c r="AU61" s="533">
        <f t="shared" si="29"/>
        <v>16365.951142451198</v>
      </c>
      <c r="AV61" s="533">
        <f t="shared" si="29"/>
        <v>18716.958150873295</v>
      </c>
      <c r="AW61" s="533">
        <f t="shared" si="29"/>
        <v>20956.688034186591</v>
      </c>
      <c r="AX61" s="533">
        <f t="shared" si="29"/>
        <v>22750.242573648</v>
      </c>
      <c r="AY61" s="533">
        <f t="shared" si="29"/>
        <v>22750.834121290827</v>
      </c>
      <c r="AZ61" s="533">
        <f t="shared" si="29"/>
        <v>22238.058666710349</v>
      </c>
      <c r="BA61" s="533">
        <f t="shared" ref="BA61:CF61" si="30">SUM(BA62:BA63)</f>
        <v>22270.74216347246</v>
      </c>
      <c r="BB61" s="533">
        <f t="shared" si="30"/>
        <v>21957.212439692263</v>
      </c>
      <c r="BC61" s="533">
        <f t="shared" si="30"/>
        <v>21245.746340297996</v>
      </c>
      <c r="BD61" s="533">
        <f t="shared" si="30"/>
        <v>21622.487158654105</v>
      </c>
      <c r="BE61" s="533">
        <f t="shared" si="30"/>
        <v>21920.231900825776</v>
      </c>
      <c r="BF61" s="533">
        <f t="shared" si="30"/>
        <v>21315.224044559378</v>
      </c>
      <c r="BG61" s="533">
        <f t="shared" si="30"/>
        <v>21136.071026614722</v>
      </c>
      <c r="BH61" s="546">
        <f t="shared" si="30"/>
        <v>19923.512362029061</v>
      </c>
      <c r="BI61" s="533">
        <f t="shared" si="30"/>
        <v>19054.126055433033</v>
      </c>
      <c r="BJ61" s="533">
        <f t="shared" si="30"/>
        <v>18498.861485530582</v>
      </c>
      <c r="BK61" s="533">
        <f t="shared" si="30"/>
        <v>18914.101834296707</v>
      </c>
      <c r="BL61" s="533">
        <f t="shared" si="30"/>
        <v>18281.322579669548</v>
      </c>
      <c r="BM61" s="533">
        <f t="shared" si="30"/>
        <v>18948.442858315288</v>
      </c>
      <c r="BN61" s="533">
        <f t="shared" si="30"/>
        <v>18659.39272374153</v>
      </c>
      <c r="BO61" s="533">
        <f t="shared" si="30"/>
        <v>18475.765645522715</v>
      </c>
      <c r="BP61" s="533">
        <f t="shared" si="30"/>
        <v>18169.046579439128</v>
      </c>
      <c r="BQ61" s="533">
        <f t="shared" si="30"/>
        <v>17883.484741540291</v>
      </c>
      <c r="BR61" s="533">
        <f t="shared" si="30"/>
        <v>18707.093285001913</v>
      </c>
      <c r="BS61" s="533">
        <f t="shared" si="30"/>
        <v>19575.037181643056</v>
      </c>
      <c r="BT61" s="533">
        <f t="shared" si="30"/>
        <v>19321.834572581563</v>
      </c>
      <c r="BU61" s="533">
        <f t="shared" si="30"/>
        <v>19438.767308607039</v>
      </c>
      <c r="BV61" s="533">
        <f t="shared" si="30"/>
        <v>18654.012381144301</v>
      </c>
      <c r="BW61" s="533">
        <f t="shared" si="30"/>
        <v>20769.615966871868</v>
      </c>
      <c r="BX61" s="533">
        <f t="shared" si="30"/>
        <v>22054.46011859682</v>
      </c>
      <c r="BY61" s="533">
        <f t="shared" si="30"/>
        <v>24050.8434458386</v>
      </c>
      <c r="BZ61" s="533">
        <f t="shared" si="30"/>
        <v>23689.609990774923</v>
      </c>
      <c r="CA61" s="533">
        <f t="shared" si="30"/>
        <v>26056.711053561288</v>
      </c>
      <c r="CB61" s="533">
        <f t="shared" si="30"/>
        <v>28991.174956894658</v>
      </c>
      <c r="CC61" s="533">
        <f t="shared" si="30"/>
        <v>29797.838008557752</v>
      </c>
      <c r="CD61" s="533">
        <f t="shared" si="30"/>
        <v>30337.284522229747</v>
      </c>
      <c r="CE61" s="533">
        <f t="shared" si="30"/>
        <v>30796.941704708272</v>
      </c>
      <c r="CF61" s="527">
        <f t="shared" si="30"/>
        <v>31380.607383661471</v>
      </c>
    </row>
    <row r="62" spans="1:84" s="251" customFormat="1" x14ac:dyDescent="0.35">
      <c r="A62" s="496"/>
      <c r="B62" s="471" t="s">
        <v>451</v>
      </c>
      <c r="C62" s="106"/>
      <c r="D62" s="528">
        <v>0</v>
      </c>
      <c r="E62" s="528">
        <v>0</v>
      </c>
      <c r="F62" s="528">
        <v>0</v>
      </c>
      <c r="G62" s="528">
        <v>0</v>
      </c>
      <c r="H62" s="528">
        <v>0</v>
      </c>
      <c r="I62" s="528">
        <v>0</v>
      </c>
      <c r="J62" s="528">
        <v>0</v>
      </c>
      <c r="K62" s="528">
        <v>0</v>
      </c>
      <c r="L62" s="528">
        <v>0</v>
      </c>
      <c r="M62" s="528">
        <v>0</v>
      </c>
      <c r="N62" s="528">
        <v>0</v>
      </c>
      <c r="O62" s="528">
        <v>0</v>
      </c>
      <c r="P62" s="528">
        <v>0</v>
      </c>
      <c r="Q62" s="528">
        <v>0</v>
      </c>
      <c r="R62" s="528">
        <v>0</v>
      </c>
      <c r="S62" s="528">
        <v>0</v>
      </c>
      <c r="T62" s="528">
        <v>0</v>
      </c>
      <c r="U62" s="528">
        <v>0</v>
      </c>
      <c r="V62" s="528">
        <v>0</v>
      </c>
      <c r="W62" s="528">
        <v>0</v>
      </c>
      <c r="X62" s="528">
        <v>0</v>
      </c>
      <c r="Y62" s="528">
        <v>0</v>
      </c>
      <c r="Z62" s="528">
        <v>0</v>
      </c>
      <c r="AA62" s="528">
        <v>0</v>
      </c>
      <c r="AB62" s="528">
        <v>0</v>
      </c>
      <c r="AC62" s="528">
        <v>0</v>
      </c>
      <c r="AD62" s="528">
        <v>0</v>
      </c>
      <c r="AE62" s="528">
        <v>0</v>
      </c>
      <c r="AF62" s="528">
        <v>0</v>
      </c>
      <c r="AG62" s="528">
        <v>0</v>
      </c>
      <c r="AH62" s="528">
        <v>9884.7476896530061</v>
      </c>
      <c r="AI62" s="528">
        <v>9131.0781400350716</v>
      </c>
      <c r="AJ62" s="528">
        <v>8476.4589719626219</v>
      </c>
      <c r="AK62" s="528">
        <v>8731.8442268974559</v>
      </c>
      <c r="AL62" s="528">
        <v>8713.3525028654349</v>
      </c>
      <c r="AM62" s="528">
        <v>8440.8565002599462</v>
      </c>
      <c r="AN62" s="528">
        <v>9088.0974094897283</v>
      </c>
      <c r="AO62" s="528">
        <v>9423.5211145059475</v>
      </c>
      <c r="AP62" s="528">
        <v>9879.8710038505924</v>
      </c>
      <c r="AQ62" s="528">
        <v>10133.751826920707</v>
      </c>
      <c r="AR62" s="528">
        <v>10802.178635081327</v>
      </c>
      <c r="AS62" s="528">
        <v>11278.159853653937</v>
      </c>
      <c r="AT62" s="528">
        <v>12001.839644859183</v>
      </c>
      <c r="AU62" s="528">
        <v>14225.360754824504</v>
      </c>
      <c r="AV62" s="528">
        <v>16357.563263614427</v>
      </c>
      <c r="AW62" s="528">
        <v>18406.312202340116</v>
      </c>
      <c r="AX62" s="528">
        <v>20087.321947573397</v>
      </c>
      <c r="AY62" s="528">
        <v>20498.02959359737</v>
      </c>
      <c r="AZ62" s="528">
        <v>20444.915229756149</v>
      </c>
      <c r="BA62" s="528">
        <v>20789.149579965353</v>
      </c>
      <c r="BB62" s="528">
        <v>20912.434245310855</v>
      </c>
      <c r="BC62" s="528">
        <v>20698.829403264812</v>
      </c>
      <c r="BD62" s="528">
        <v>21327.564481164511</v>
      </c>
      <c r="BE62" s="528">
        <v>21631.364340428034</v>
      </c>
      <c r="BF62" s="528">
        <v>21037.615016831027</v>
      </c>
      <c r="BG62" s="528">
        <v>20852.531071799665</v>
      </c>
      <c r="BH62" s="529">
        <v>19722.151072447221</v>
      </c>
      <c r="BI62" s="528">
        <v>18851.856100608697</v>
      </c>
      <c r="BJ62" s="528">
        <v>18291.253154653044</v>
      </c>
      <c r="BK62" s="528">
        <v>18613.036800282967</v>
      </c>
      <c r="BL62" s="528">
        <v>18027.228133062825</v>
      </c>
      <c r="BM62" s="528">
        <v>18686.738822378076</v>
      </c>
      <c r="BN62" s="528">
        <v>18421.108525078478</v>
      </c>
      <c r="BO62" s="528">
        <v>18242.520979047873</v>
      </c>
      <c r="BP62" s="528">
        <v>17953.337343439664</v>
      </c>
      <c r="BQ62" s="528">
        <v>17691.476804960424</v>
      </c>
      <c r="BR62" s="528">
        <v>18525.739504607776</v>
      </c>
      <c r="BS62" s="528">
        <v>19408.142455511821</v>
      </c>
      <c r="BT62" s="528">
        <v>19168.694478920359</v>
      </c>
      <c r="BU62" s="528">
        <v>19307.195643372077</v>
      </c>
      <c r="BV62" s="528">
        <v>18536.238177125339</v>
      </c>
      <c r="BW62" s="528">
        <v>20663.20878673705</v>
      </c>
      <c r="BX62" s="528">
        <v>21972.706441543451</v>
      </c>
      <c r="BY62" s="528">
        <v>23979.459366228723</v>
      </c>
      <c r="BZ62" s="528">
        <v>23627.018776204579</v>
      </c>
      <c r="CA62" s="528">
        <v>26000.327808764505</v>
      </c>
      <c r="CB62" s="528">
        <v>28938.435150533936</v>
      </c>
      <c r="CC62" s="528">
        <v>29751.785233120179</v>
      </c>
      <c r="CD62" s="528">
        <v>30298.275441900718</v>
      </c>
      <c r="CE62" s="528">
        <v>30764.963407722196</v>
      </c>
      <c r="CF62" s="530">
        <v>31355.725240376349</v>
      </c>
    </row>
    <row r="63" spans="1:84" s="251" customFormat="1" x14ac:dyDescent="0.35">
      <c r="A63" s="496"/>
      <c r="B63" s="471" t="s">
        <v>450</v>
      </c>
      <c r="C63" s="106"/>
      <c r="D63" s="528">
        <v>0</v>
      </c>
      <c r="E63" s="528">
        <v>0</v>
      </c>
      <c r="F63" s="528">
        <v>0</v>
      </c>
      <c r="G63" s="528">
        <v>0</v>
      </c>
      <c r="H63" s="528">
        <v>0</v>
      </c>
      <c r="I63" s="528">
        <v>0</v>
      </c>
      <c r="J63" s="528">
        <v>0</v>
      </c>
      <c r="K63" s="528">
        <v>0</v>
      </c>
      <c r="L63" s="528">
        <v>0</v>
      </c>
      <c r="M63" s="528">
        <v>0</v>
      </c>
      <c r="N63" s="528">
        <v>0</v>
      </c>
      <c r="O63" s="528">
        <v>0</v>
      </c>
      <c r="P63" s="528">
        <v>0</v>
      </c>
      <c r="Q63" s="528">
        <v>0</v>
      </c>
      <c r="R63" s="528">
        <v>0</v>
      </c>
      <c r="S63" s="528">
        <v>0</v>
      </c>
      <c r="T63" s="528">
        <v>0</v>
      </c>
      <c r="U63" s="528">
        <v>0</v>
      </c>
      <c r="V63" s="528">
        <v>0</v>
      </c>
      <c r="W63" s="528">
        <v>0</v>
      </c>
      <c r="X63" s="528">
        <v>0</v>
      </c>
      <c r="Y63" s="528">
        <v>0</v>
      </c>
      <c r="Z63" s="528">
        <v>0</v>
      </c>
      <c r="AA63" s="528">
        <v>0</v>
      </c>
      <c r="AB63" s="528">
        <v>0</v>
      </c>
      <c r="AC63" s="528">
        <v>0</v>
      </c>
      <c r="AD63" s="528">
        <v>0</v>
      </c>
      <c r="AE63" s="528">
        <v>0</v>
      </c>
      <c r="AF63" s="528">
        <v>0</v>
      </c>
      <c r="AG63" s="528">
        <v>0</v>
      </c>
      <c r="AH63" s="528">
        <v>446.95160215548515</v>
      </c>
      <c r="AI63" s="528">
        <v>452.77830309286657</v>
      </c>
      <c r="AJ63" s="528">
        <v>439.77605227930115</v>
      </c>
      <c r="AK63" s="528">
        <v>472.49357206606368</v>
      </c>
      <c r="AL63" s="528">
        <v>515.04151985707858</v>
      </c>
      <c r="AM63" s="528">
        <v>588.3569833003138</v>
      </c>
      <c r="AN63" s="528">
        <v>697.66382033292757</v>
      </c>
      <c r="AO63" s="528">
        <v>822.39724086903914</v>
      </c>
      <c r="AP63" s="528">
        <v>1015.5111576783512</v>
      </c>
      <c r="AQ63" s="528">
        <v>1188.7757225122805</v>
      </c>
      <c r="AR63" s="528">
        <v>1360.9544136981199</v>
      </c>
      <c r="AS63" s="528">
        <v>1550.4258850262252</v>
      </c>
      <c r="AT63" s="528">
        <v>1779.2394726303123</v>
      </c>
      <c r="AU63" s="528">
        <v>2140.5903876266939</v>
      </c>
      <c r="AV63" s="528">
        <v>2359.394887258868</v>
      </c>
      <c r="AW63" s="528">
        <v>2550.3758318464747</v>
      </c>
      <c r="AX63" s="528">
        <v>2662.9206260746041</v>
      </c>
      <c r="AY63" s="528">
        <v>2252.804527693459</v>
      </c>
      <c r="AZ63" s="528">
        <v>1793.1434369541994</v>
      </c>
      <c r="BA63" s="528">
        <v>1481.5925835071073</v>
      </c>
      <c r="BB63" s="528">
        <v>1044.7781943814091</v>
      </c>
      <c r="BC63" s="528">
        <v>546.91693703318299</v>
      </c>
      <c r="BD63" s="528">
        <v>294.92267748959438</v>
      </c>
      <c r="BE63" s="528">
        <v>288.86756039774394</v>
      </c>
      <c r="BF63" s="528">
        <v>277.60902772835152</v>
      </c>
      <c r="BG63" s="528">
        <v>283.53995481505507</v>
      </c>
      <c r="BH63" s="528">
        <v>201.3612895818402</v>
      </c>
      <c r="BI63" s="528">
        <v>202.2699548243354</v>
      </c>
      <c r="BJ63" s="528">
        <v>207.60833087753667</v>
      </c>
      <c r="BK63" s="528">
        <v>301.06503401374141</v>
      </c>
      <c r="BL63" s="528">
        <v>254.09444660672307</v>
      </c>
      <c r="BM63" s="528">
        <v>261.70403593721244</v>
      </c>
      <c r="BN63" s="528">
        <v>238.28419866305165</v>
      </c>
      <c r="BO63" s="528">
        <v>233.24466647484368</v>
      </c>
      <c r="BP63" s="528">
        <v>215.709235999464</v>
      </c>
      <c r="BQ63" s="528">
        <v>192.00793657986651</v>
      </c>
      <c r="BR63" s="528">
        <v>181.35378039413692</v>
      </c>
      <c r="BS63" s="528">
        <v>166.89472613123505</v>
      </c>
      <c r="BT63" s="528">
        <v>153.14009366120473</v>
      </c>
      <c r="BU63" s="528">
        <v>131.5716652349619</v>
      </c>
      <c r="BV63" s="528">
        <v>117.77420401896073</v>
      </c>
      <c r="BW63" s="528">
        <v>106.40718013481808</v>
      </c>
      <c r="BX63" s="528">
        <v>81.753677053369984</v>
      </c>
      <c r="BY63" s="528">
        <v>71.384079609877119</v>
      </c>
      <c r="BZ63" s="528">
        <v>62.59121457034361</v>
      </c>
      <c r="CA63" s="528">
        <v>56.383244796782407</v>
      </c>
      <c r="CB63" s="528">
        <v>52.739806360721452</v>
      </c>
      <c r="CC63" s="528">
        <v>46.052775437574205</v>
      </c>
      <c r="CD63" s="528">
        <v>39.009080329029125</v>
      </c>
      <c r="CE63" s="528">
        <v>31.97829698607563</v>
      </c>
      <c r="CF63" s="530">
        <v>24.882143285123526</v>
      </c>
    </row>
    <row r="64" spans="1:84" s="251" customFormat="1" ht="15" customHeight="1" x14ac:dyDescent="0.35">
      <c r="A64" s="496"/>
      <c r="B64" s="532"/>
      <c r="C64" s="106"/>
      <c r="D64" s="52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c r="CB64" s="528"/>
      <c r="CC64" s="528"/>
      <c r="CD64" s="528"/>
      <c r="CE64" s="528"/>
      <c r="CF64" s="530"/>
    </row>
    <row r="65" spans="1:84" s="251" customFormat="1" x14ac:dyDescent="0.35">
      <c r="A65" s="495"/>
      <c r="B65" s="106" t="s">
        <v>276</v>
      </c>
      <c r="C65" s="106"/>
      <c r="D65" s="533">
        <v>0</v>
      </c>
      <c r="E65" s="533">
        <v>0</v>
      </c>
      <c r="F65" s="533">
        <v>0</v>
      </c>
      <c r="G65" s="533">
        <v>0</v>
      </c>
      <c r="H65" s="533">
        <v>0</v>
      </c>
      <c r="I65" s="533">
        <v>0</v>
      </c>
      <c r="J65" s="533">
        <v>0</v>
      </c>
      <c r="K65" s="533">
        <v>0</v>
      </c>
      <c r="L65" s="533">
        <v>0</v>
      </c>
      <c r="M65" s="533">
        <v>0</v>
      </c>
      <c r="N65" s="533">
        <v>0</v>
      </c>
      <c r="O65" s="533">
        <v>0</v>
      </c>
      <c r="P65" s="533">
        <v>0</v>
      </c>
      <c r="Q65" s="533">
        <v>0</v>
      </c>
      <c r="R65" s="533">
        <v>0</v>
      </c>
      <c r="S65" s="533">
        <v>0</v>
      </c>
      <c r="T65" s="533">
        <v>0</v>
      </c>
      <c r="U65" s="533">
        <v>0</v>
      </c>
      <c r="V65" s="533">
        <v>0</v>
      </c>
      <c r="W65" s="533">
        <v>0</v>
      </c>
      <c r="X65" s="533">
        <v>0</v>
      </c>
      <c r="Y65" s="533">
        <v>0</v>
      </c>
      <c r="Z65" s="533">
        <v>0</v>
      </c>
      <c r="AA65" s="533">
        <v>0</v>
      </c>
      <c r="AB65" s="533">
        <v>0</v>
      </c>
      <c r="AC65" s="533">
        <v>0</v>
      </c>
      <c r="AD65" s="533">
        <v>0</v>
      </c>
      <c r="AE65" s="533">
        <v>0</v>
      </c>
      <c r="AF65" s="533">
        <v>0</v>
      </c>
      <c r="AG65" s="533">
        <v>0</v>
      </c>
      <c r="AH65" s="533">
        <v>0</v>
      </c>
      <c r="AI65" s="533">
        <v>0</v>
      </c>
      <c r="AJ65" s="533">
        <v>0</v>
      </c>
      <c r="AK65" s="533">
        <v>0</v>
      </c>
      <c r="AL65" s="533">
        <v>0</v>
      </c>
      <c r="AM65" s="533">
        <v>0</v>
      </c>
      <c r="AN65" s="533">
        <v>0</v>
      </c>
      <c r="AO65" s="533">
        <v>0</v>
      </c>
      <c r="AP65" s="533">
        <v>0</v>
      </c>
      <c r="AQ65" s="533">
        <v>0</v>
      </c>
      <c r="AR65" s="533">
        <v>0</v>
      </c>
      <c r="AS65" s="533">
        <v>0</v>
      </c>
      <c r="AT65" s="533">
        <v>0</v>
      </c>
      <c r="AU65" s="533">
        <v>0</v>
      </c>
      <c r="AV65" s="533">
        <v>0</v>
      </c>
      <c r="AW65" s="533">
        <v>0</v>
      </c>
      <c r="AX65" s="533">
        <v>0</v>
      </c>
      <c r="AY65" s="533">
        <v>0</v>
      </c>
      <c r="AZ65" s="533">
        <v>0</v>
      </c>
      <c r="BA65" s="533">
        <v>0</v>
      </c>
      <c r="BB65" s="533">
        <v>0</v>
      </c>
      <c r="BC65" s="533">
        <v>0</v>
      </c>
      <c r="BD65" s="533">
        <v>0</v>
      </c>
      <c r="BE65" s="533">
        <v>0</v>
      </c>
      <c r="BF65" s="533">
        <v>0</v>
      </c>
      <c r="BG65" s="533">
        <v>0</v>
      </c>
      <c r="BH65" s="533">
        <v>0</v>
      </c>
      <c r="BI65" s="533">
        <v>0</v>
      </c>
      <c r="BJ65" s="533">
        <v>0</v>
      </c>
      <c r="BK65" s="533">
        <v>0</v>
      </c>
      <c r="BL65" s="533">
        <f>SUM(BL66,BL70)</f>
        <v>184.10992004474167</v>
      </c>
      <c r="BM65" s="533">
        <f>SUM(BM66,BM70)</f>
        <v>1810.1199463833352</v>
      </c>
      <c r="BN65" s="533">
        <f>SUM(BN66,BN70)</f>
        <v>3128.4559059769945</v>
      </c>
      <c r="BO65" s="533">
        <f>SUM(BO66,BO70)</f>
        <v>4895.8413506754932</v>
      </c>
      <c r="BP65" s="533">
        <f>SUM(BP66,BP70)</f>
        <v>9170.7791421910388</v>
      </c>
      <c r="BQ65" s="533">
        <f t="shared" ref="BQ65:CF65" si="31">SUM(BQ66,BQ70)</f>
        <v>13851.303769728704</v>
      </c>
      <c r="BR65" s="533">
        <f t="shared" si="31"/>
        <v>16819.539399706446</v>
      </c>
      <c r="BS65" s="533">
        <f t="shared" si="31"/>
        <v>18579.49003780826</v>
      </c>
      <c r="BT65" s="533">
        <f t="shared" si="31"/>
        <v>18877.701291702411</v>
      </c>
      <c r="BU65" s="533">
        <f t="shared" si="31"/>
        <v>19241.407448585829</v>
      </c>
      <c r="BV65" s="533">
        <f t="shared" si="31"/>
        <v>18530.896810968738</v>
      </c>
      <c r="BW65" s="533">
        <f t="shared" si="31"/>
        <v>16608.382883855516</v>
      </c>
      <c r="BX65" s="533">
        <f t="shared" si="31"/>
        <v>15269.22607024143</v>
      </c>
      <c r="BY65" s="533">
        <f t="shared" si="31"/>
        <v>14547.967248705576</v>
      </c>
      <c r="BZ65" s="533">
        <f t="shared" si="31"/>
        <v>12982.671740152051</v>
      </c>
      <c r="CA65" s="533">
        <f t="shared" si="31"/>
        <v>12844.334868397727</v>
      </c>
      <c r="CB65" s="533">
        <f t="shared" si="31"/>
        <v>12973.636236774073</v>
      </c>
      <c r="CC65" s="533">
        <f t="shared" si="31"/>
        <v>11613.363542035155</v>
      </c>
      <c r="CD65" s="533">
        <f t="shared" si="31"/>
        <v>10984.438800926657</v>
      </c>
      <c r="CE65" s="533">
        <f>SUM(CE66,CE70)</f>
        <v>10448.458811332794</v>
      </c>
      <c r="CF65" s="527">
        <f t="shared" si="31"/>
        <v>8620.9132745775605</v>
      </c>
    </row>
    <row r="66" spans="1:84" x14ac:dyDescent="0.35">
      <c r="B66" s="59" t="s">
        <v>655</v>
      </c>
      <c r="C66" s="39"/>
      <c r="D66" s="528">
        <v>0</v>
      </c>
      <c r="E66" s="528">
        <v>0</v>
      </c>
      <c r="F66" s="528">
        <v>0</v>
      </c>
      <c r="G66" s="528">
        <v>0</v>
      </c>
      <c r="H66" s="528">
        <v>0</v>
      </c>
      <c r="I66" s="528">
        <v>0</v>
      </c>
      <c r="J66" s="528">
        <v>0</v>
      </c>
      <c r="K66" s="528">
        <v>0</v>
      </c>
      <c r="L66" s="528">
        <v>0</v>
      </c>
      <c r="M66" s="528">
        <v>0</v>
      </c>
      <c r="N66" s="528">
        <v>0</v>
      </c>
      <c r="O66" s="528">
        <v>0</v>
      </c>
      <c r="P66" s="528">
        <v>0</v>
      </c>
      <c r="Q66" s="528">
        <v>0</v>
      </c>
      <c r="R66" s="528">
        <v>0</v>
      </c>
      <c r="S66" s="528">
        <v>0</v>
      </c>
      <c r="T66" s="528">
        <v>0</v>
      </c>
      <c r="U66" s="528">
        <v>0</v>
      </c>
      <c r="V66" s="528">
        <v>0</v>
      </c>
      <c r="W66" s="528">
        <v>0</v>
      </c>
      <c r="X66" s="528">
        <v>0</v>
      </c>
      <c r="Y66" s="528">
        <v>0</v>
      </c>
      <c r="Z66" s="528">
        <v>0</v>
      </c>
      <c r="AA66" s="528">
        <v>0</v>
      </c>
      <c r="AB66" s="528">
        <v>0</v>
      </c>
      <c r="AC66" s="528">
        <v>0</v>
      </c>
      <c r="AD66" s="528">
        <v>0</v>
      </c>
      <c r="AE66" s="528">
        <v>0</v>
      </c>
      <c r="AF66" s="528">
        <v>0</v>
      </c>
      <c r="AG66" s="528">
        <v>0</v>
      </c>
      <c r="AH66" s="528">
        <v>0</v>
      </c>
      <c r="AI66" s="528">
        <v>0</v>
      </c>
      <c r="AJ66" s="528">
        <v>0</v>
      </c>
      <c r="AK66" s="528">
        <v>0</v>
      </c>
      <c r="AL66" s="528">
        <v>0</v>
      </c>
      <c r="AM66" s="528">
        <v>0</v>
      </c>
      <c r="AN66" s="528">
        <v>0</v>
      </c>
      <c r="AO66" s="528">
        <v>0</v>
      </c>
      <c r="AP66" s="528">
        <v>0</v>
      </c>
      <c r="AQ66" s="528">
        <v>0</v>
      </c>
      <c r="AR66" s="528">
        <v>0</v>
      </c>
      <c r="AS66" s="528">
        <v>0</v>
      </c>
      <c r="AT66" s="528">
        <v>0</v>
      </c>
      <c r="AU66" s="528">
        <v>0</v>
      </c>
      <c r="AV66" s="528">
        <v>0</v>
      </c>
      <c r="AW66" s="528">
        <v>0</v>
      </c>
      <c r="AX66" s="528">
        <v>0</v>
      </c>
      <c r="AY66" s="528">
        <v>0</v>
      </c>
      <c r="AZ66" s="528">
        <v>0</v>
      </c>
      <c r="BA66" s="528">
        <v>0</v>
      </c>
      <c r="BB66" s="528">
        <v>0</v>
      </c>
      <c r="BC66" s="528">
        <v>0</v>
      </c>
      <c r="BD66" s="528">
        <v>0</v>
      </c>
      <c r="BE66" s="528">
        <v>0</v>
      </c>
      <c r="BF66" s="528">
        <v>0</v>
      </c>
      <c r="BG66" s="528">
        <v>0</v>
      </c>
      <c r="BH66" s="528">
        <v>0</v>
      </c>
      <c r="BI66" s="528">
        <v>0</v>
      </c>
      <c r="BJ66" s="528">
        <v>0</v>
      </c>
      <c r="BK66" s="528">
        <v>0</v>
      </c>
      <c r="BL66" s="528">
        <f>SUM(BL67:BL69)</f>
        <v>93.192438269261814</v>
      </c>
      <c r="BM66" s="528">
        <f t="shared" ref="BM66:CF66" si="32">SUM(BM67:BM69)</f>
        <v>829.73913783902287</v>
      </c>
      <c r="BN66" s="528">
        <f t="shared" si="32"/>
        <v>1338.4948552223557</v>
      </c>
      <c r="BO66" s="528">
        <f t="shared" si="32"/>
        <v>1926.48284365176</v>
      </c>
      <c r="BP66" s="528">
        <f t="shared" si="32"/>
        <v>3117.6267033264303</v>
      </c>
      <c r="BQ66" s="528">
        <f t="shared" si="32"/>
        <v>4696.7014068759008</v>
      </c>
      <c r="BR66" s="528">
        <f t="shared" si="32"/>
        <v>5377.2134609969862</v>
      </c>
      <c r="BS66" s="528">
        <f t="shared" si="32"/>
        <v>5801.9323902156157</v>
      </c>
      <c r="BT66" s="528">
        <f t="shared" si="32"/>
        <v>5966.1026087266055</v>
      </c>
      <c r="BU66" s="528">
        <f t="shared" si="32"/>
        <v>5904.5894604728928</v>
      </c>
      <c r="BV66" s="528">
        <f t="shared" si="32"/>
        <v>5600.3868043346356</v>
      </c>
      <c r="BW66" s="528">
        <f t="shared" si="32"/>
        <v>5410.2169424748381</v>
      </c>
      <c r="BX66" s="528">
        <f t="shared" si="32"/>
        <v>5193.8489080898598</v>
      </c>
      <c r="BY66" s="528">
        <f t="shared" si="32"/>
        <v>5167.2012654969267</v>
      </c>
      <c r="BZ66" s="528">
        <f t="shared" si="32"/>
        <v>4862.0630173044628</v>
      </c>
      <c r="CA66" s="528">
        <f t="shared" si="32"/>
        <v>4956.1656824641432</v>
      </c>
      <c r="CB66" s="528">
        <f t="shared" si="32"/>
        <v>5243.5283323386693</v>
      </c>
      <c r="CC66" s="528">
        <f t="shared" si="32"/>
        <v>5127.666683195479</v>
      </c>
      <c r="CD66" s="528">
        <f t="shared" si="32"/>
        <v>5069.3064519421523</v>
      </c>
      <c r="CE66" s="528">
        <f>SUM(CE67:CE69)</f>
        <v>5044.4313955054386</v>
      </c>
      <c r="CF66" s="530">
        <f t="shared" si="32"/>
        <v>4946.4394835864696</v>
      </c>
    </row>
    <row r="67" spans="1:84" x14ac:dyDescent="0.35">
      <c r="B67" s="288" t="s">
        <v>429</v>
      </c>
      <c r="C67" s="471"/>
      <c r="D67" s="528">
        <v>0</v>
      </c>
      <c r="E67" s="528">
        <v>0</v>
      </c>
      <c r="F67" s="528">
        <v>0</v>
      </c>
      <c r="G67" s="528">
        <v>0</v>
      </c>
      <c r="H67" s="528">
        <v>0</v>
      </c>
      <c r="I67" s="528">
        <v>0</v>
      </c>
      <c r="J67" s="528">
        <v>0</v>
      </c>
      <c r="K67" s="528">
        <v>0</v>
      </c>
      <c r="L67" s="528">
        <v>0</v>
      </c>
      <c r="M67" s="528">
        <v>0</v>
      </c>
      <c r="N67" s="528">
        <v>0</v>
      </c>
      <c r="O67" s="528">
        <v>0</v>
      </c>
      <c r="P67" s="528">
        <v>0</v>
      </c>
      <c r="Q67" s="528">
        <v>0</v>
      </c>
      <c r="R67" s="528">
        <v>0</v>
      </c>
      <c r="S67" s="528">
        <v>0</v>
      </c>
      <c r="T67" s="528">
        <v>0</v>
      </c>
      <c r="U67" s="528">
        <v>0</v>
      </c>
      <c r="V67" s="528">
        <v>0</v>
      </c>
      <c r="W67" s="528">
        <v>0</v>
      </c>
      <c r="X67" s="528">
        <v>0</v>
      </c>
      <c r="Y67" s="528">
        <v>0</v>
      </c>
      <c r="Z67" s="528">
        <v>0</v>
      </c>
      <c r="AA67" s="528">
        <v>0</v>
      </c>
      <c r="AB67" s="528">
        <v>0</v>
      </c>
      <c r="AC67" s="528">
        <v>0</v>
      </c>
      <c r="AD67" s="528">
        <v>0</v>
      </c>
      <c r="AE67" s="528">
        <v>0</v>
      </c>
      <c r="AF67" s="528">
        <v>0</v>
      </c>
      <c r="AG67" s="528">
        <v>0</v>
      </c>
      <c r="AH67" s="528">
        <v>0</v>
      </c>
      <c r="AI67" s="528">
        <v>0</v>
      </c>
      <c r="AJ67" s="528">
        <v>0</v>
      </c>
      <c r="AK67" s="528">
        <v>0</v>
      </c>
      <c r="AL67" s="528">
        <v>0</v>
      </c>
      <c r="AM67" s="528">
        <v>0</v>
      </c>
      <c r="AN67" s="528">
        <v>0</v>
      </c>
      <c r="AO67" s="528">
        <v>0</v>
      </c>
      <c r="AP67" s="528">
        <v>0</v>
      </c>
      <c r="AQ67" s="528">
        <v>0</v>
      </c>
      <c r="AR67" s="528">
        <v>0</v>
      </c>
      <c r="AS67" s="528">
        <v>0</v>
      </c>
      <c r="AT67" s="528">
        <v>0</v>
      </c>
      <c r="AU67" s="528">
        <v>0</v>
      </c>
      <c r="AV67" s="528">
        <v>0</v>
      </c>
      <c r="AW67" s="528">
        <v>0</v>
      </c>
      <c r="AX67" s="528">
        <v>0</v>
      </c>
      <c r="AY67" s="528">
        <v>0</v>
      </c>
      <c r="AZ67" s="528">
        <v>0</v>
      </c>
      <c r="BA67" s="528">
        <v>0</v>
      </c>
      <c r="BB67" s="528">
        <v>0</v>
      </c>
      <c r="BC67" s="528">
        <v>0</v>
      </c>
      <c r="BD67" s="528">
        <v>0</v>
      </c>
      <c r="BE67" s="528">
        <v>0</v>
      </c>
      <c r="BF67" s="528">
        <v>0</v>
      </c>
      <c r="BG67" s="528">
        <v>0</v>
      </c>
      <c r="BH67" s="528">
        <v>0</v>
      </c>
      <c r="BI67" s="528">
        <v>0</v>
      </c>
      <c r="BJ67" s="528">
        <v>0</v>
      </c>
      <c r="BK67" s="528">
        <v>0</v>
      </c>
      <c r="BL67" s="528">
        <v>86.040805302913597</v>
      </c>
      <c r="BM67" s="528">
        <v>568.92798779841326</v>
      </c>
      <c r="BN67" s="528">
        <v>656.32754620487594</v>
      </c>
      <c r="BO67" s="528">
        <v>648.81689979033467</v>
      </c>
      <c r="BP67" s="528">
        <v>751.59714130173734</v>
      </c>
      <c r="BQ67" s="528">
        <v>639.51771096979917</v>
      </c>
      <c r="BR67" s="528">
        <v>565.29205479372683</v>
      </c>
      <c r="BS67" s="528">
        <v>440.08329523248415</v>
      </c>
      <c r="BT67" s="528">
        <v>394.37459424204343</v>
      </c>
      <c r="BU67" s="528">
        <v>354.05174140153247</v>
      </c>
      <c r="BV67" s="528">
        <v>194.64574131650448</v>
      </c>
      <c r="BW67" s="528">
        <v>138.1802263565059</v>
      </c>
      <c r="BX67" s="528">
        <v>228.25947833367147</v>
      </c>
      <c r="BY67" s="528">
        <v>245.35241060329162</v>
      </c>
      <c r="BZ67" s="528">
        <v>205.57334314750662</v>
      </c>
      <c r="CA67" s="528">
        <v>196.63876181487416</v>
      </c>
      <c r="CB67" s="528">
        <v>206.02612416794099</v>
      </c>
      <c r="CC67" s="528">
        <v>203.12053417420194</v>
      </c>
      <c r="CD67" s="528">
        <v>200.95400486869917</v>
      </c>
      <c r="CE67" s="528">
        <v>202.35138480605389</v>
      </c>
      <c r="CF67" s="530">
        <v>203.3957788229651</v>
      </c>
    </row>
    <row r="68" spans="1:84" x14ac:dyDescent="0.35">
      <c r="B68" s="288" t="s">
        <v>656</v>
      </c>
      <c r="C68" s="471"/>
      <c r="D68" s="528">
        <v>0</v>
      </c>
      <c r="E68" s="528">
        <v>0</v>
      </c>
      <c r="F68" s="528">
        <v>0</v>
      </c>
      <c r="G68" s="528">
        <v>0</v>
      </c>
      <c r="H68" s="528">
        <v>0</v>
      </c>
      <c r="I68" s="528">
        <v>0</v>
      </c>
      <c r="J68" s="528">
        <v>0</v>
      </c>
      <c r="K68" s="528">
        <v>0</v>
      </c>
      <c r="L68" s="528">
        <v>0</v>
      </c>
      <c r="M68" s="528">
        <v>0</v>
      </c>
      <c r="N68" s="528">
        <v>0</v>
      </c>
      <c r="O68" s="528">
        <v>0</v>
      </c>
      <c r="P68" s="528">
        <v>0</v>
      </c>
      <c r="Q68" s="528">
        <v>0</v>
      </c>
      <c r="R68" s="528">
        <v>0</v>
      </c>
      <c r="S68" s="528">
        <v>0</v>
      </c>
      <c r="T68" s="528">
        <v>0</v>
      </c>
      <c r="U68" s="528">
        <v>0</v>
      </c>
      <c r="V68" s="528">
        <v>0</v>
      </c>
      <c r="W68" s="528">
        <v>0</v>
      </c>
      <c r="X68" s="528">
        <v>0</v>
      </c>
      <c r="Y68" s="528">
        <v>0</v>
      </c>
      <c r="Z68" s="528">
        <v>0</v>
      </c>
      <c r="AA68" s="528">
        <v>0</v>
      </c>
      <c r="AB68" s="528">
        <v>0</v>
      </c>
      <c r="AC68" s="528">
        <v>0</v>
      </c>
      <c r="AD68" s="528">
        <v>0</v>
      </c>
      <c r="AE68" s="528">
        <v>0</v>
      </c>
      <c r="AF68" s="528">
        <v>0</v>
      </c>
      <c r="AG68" s="528">
        <v>0</v>
      </c>
      <c r="AH68" s="528">
        <v>0</v>
      </c>
      <c r="AI68" s="528">
        <v>0</v>
      </c>
      <c r="AJ68" s="528">
        <v>0</v>
      </c>
      <c r="AK68" s="528">
        <v>0</v>
      </c>
      <c r="AL68" s="528">
        <v>0</v>
      </c>
      <c r="AM68" s="528">
        <v>0</v>
      </c>
      <c r="AN68" s="528">
        <v>0</v>
      </c>
      <c r="AO68" s="528">
        <v>0</v>
      </c>
      <c r="AP68" s="528">
        <v>0</v>
      </c>
      <c r="AQ68" s="528">
        <v>0</v>
      </c>
      <c r="AR68" s="528">
        <v>0</v>
      </c>
      <c r="AS68" s="528">
        <v>0</v>
      </c>
      <c r="AT68" s="528">
        <v>0</v>
      </c>
      <c r="AU68" s="528">
        <v>0</v>
      </c>
      <c r="AV68" s="528">
        <v>0</v>
      </c>
      <c r="AW68" s="528">
        <v>0</v>
      </c>
      <c r="AX68" s="528">
        <v>0</v>
      </c>
      <c r="AY68" s="528">
        <v>0</v>
      </c>
      <c r="AZ68" s="528">
        <v>0</v>
      </c>
      <c r="BA68" s="528">
        <v>0</v>
      </c>
      <c r="BB68" s="528">
        <v>0</v>
      </c>
      <c r="BC68" s="528">
        <v>0</v>
      </c>
      <c r="BD68" s="528">
        <v>0</v>
      </c>
      <c r="BE68" s="528">
        <v>0</v>
      </c>
      <c r="BF68" s="528">
        <v>0</v>
      </c>
      <c r="BG68" s="528">
        <v>0</v>
      </c>
      <c r="BH68" s="528">
        <v>0</v>
      </c>
      <c r="BI68" s="528">
        <v>0</v>
      </c>
      <c r="BJ68" s="528">
        <v>0</v>
      </c>
      <c r="BK68" s="528">
        <v>0</v>
      </c>
      <c r="BL68" s="528">
        <v>3.9395838612219469</v>
      </c>
      <c r="BM68" s="528">
        <v>178.46709683205944</v>
      </c>
      <c r="BN68" s="528">
        <v>495.33014921433528</v>
      </c>
      <c r="BO68" s="528">
        <v>820.94040973664994</v>
      </c>
      <c r="BP68" s="528">
        <v>916.69069113644525</v>
      </c>
      <c r="BQ68" s="528">
        <v>861.37590910513711</v>
      </c>
      <c r="BR68" s="528">
        <v>271.94998079769613</v>
      </c>
      <c r="BS68" s="528">
        <v>112.97175946905928</v>
      </c>
      <c r="BT68" s="528">
        <v>127.54699836096994</v>
      </c>
      <c r="BU68" s="528">
        <v>152.9799464284026</v>
      </c>
      <c r="BV68" s="528">
        <v>100.083889537516</v>
      </c>
      <c r="BW68" s="528">
        <v>61.524623777002184</v>
      </c>
      <c r="BX68" s="528">
        <v>21.229361714017013</v>
      </c>
      <c r="BY68" s="528">
        <v>17.767800494797271</v>
      </c>
      <c r="BZ68" s="528">
        <v>19.461448274991067</v>
      </c>
      <c r="CA68" s="528">
        <v>24.739479163594101</v>
      </c>
      <c r="CB68" s="528">
        <v>31.376876108237902</v>
      </c>
      <c r="CC68" s="528">
        <v>35.128984228273588</v>
      </c>
      <c r="CD68" s="528">
        <v>36.923275221691526</v>
      </c>
      <c r="CE68" s="528">
        <v>37.480961716784606</v>
      </c>
      <c r="CF68" s="530">
        <v>38.217685853184662</v>
      </c>
    </row>
    <row r="69" spans="1:84" x14ac:dyDescent="0.35">
      <c r="B69" s="288" t="s">
        <v>431</v>
      </c>
      <c r="C69" s="471"/>
      <c r="D69" s="528">
        <v>0</v>
      </c>
      <c r="E69" s="528">
        <v>0</v>
      </c>
      <c r="F69" s="528">
        <v>0</v>
      </c>
      <c r="G69" s="528">
        <v>0</v>
      </c>
      <c r="H69" s="528">
        <v>0</v>
      </c>
      <c r="I69" s="528">
        <v>0</v>
      </c>
      <c r="J69" s="528">
        <v>0</v>
      </c>
      <c r="K69" s="528">
        <v>0</v>
      </c>
      <c r="L69" s="528">
        <v>0</v>
      </c>
      <c r="M69" s="528">
        <v>0</v>
      </c>
      <c r="N69" s="528">
        <v>0</v>
      </c>
      <c r="O69" s="528">
        <v>0</v>
      </c>
      <c r="P69" s="528">
        <v>0</v>
      </c>
      <c r="Q69" s="528">
        <v>0</v>
      </c>
      <c r="R69" s="528">
        <v>0</v>
      </c>
      <c r="S69" s="528">
        <v>0</v>
      </c>
      <c r="T69" s="528">
        <v>0</v>
      </c>
      <c r="U69" s="528">
        <v>0</v>
      </c>
      <c r="V69" s="528">
        <v>0</v>
      </c>
      <c r="W69" s="528">
        <v>0</v>
      </c>
      <c r="X69" s="528">
        <v>0</v>
      </c>
      <c r="Y69" s="528">
        <v>0</v>
      </c>
      <c r="Z69" s="528">
        <v>0</v>
      </c>
      <c r="AA69" s="528">
        <v>0</v>
      </c>
      <c r="AB69" s="528">
        <v>0</v>
      </c>
      <c r="AC69" s="528">
        <v>0</v>
      </c>
      <c r="AD69" s="528">
        <v>0</v>
      </c>
      <c r="AE69" s="528">
        <v>0</v>
      </c>
      <c r="AF69" s="528">
        <v>0</v>
      </c>
      <c r="AG69" s="528">
        <v>0</v>
      </c>
      <c r="AH69" s="528">
        <v>0</v>
      </c>
      <c r="AI69" s="528">
        <v>0</v>
      </c>
      <c r="AJ69" s="528">
        <v>0</v>
      </c>
      <c r="AK69" s="528">
        <v>0</v>
      </c>
      <c r="AL69" s="528">
        <v>0</v>
      </c>
      <c r="AM69" s="528">
        <v>0</v>
      </c>
      <c r="AN69" s="528">
        <v>0</v>
      </c>
      <c r="AO69" s="528">
        <v>0</v>
      </c>
      <c r="AP69" s="528">
        <v>0</v>
      </c>
      <c r="AQ69" s="528">
        <v>0</v>
      </c>
      <c r="AR69" s="528">
        <v>0</v>
      </c>
      <c r="AS69" s="528">
        <v>0</v>
      </c>
      <c r="AT69" s="528">
        <v>0</v>
      </c>
      <c r="AU69" s="528">
        <v>0</v>
      </c>
      <c r="AV69" s="528">
        <v>0</v>
      </c>
      <c r="AW69" s="528">
        <v>0</v>
      </c>
      <c r="AX69" s="528">
        <v>0</v>
      </c>
      <c r="AY69" s="528">
        <v>0</v>
      </c>
      <c r="AZ69" s="528">
        <v>0</v>
      </c>
      <c r="BA69" s="528">
        <v>0</v>
      </c>
      <c r="BB69" s="528">
        <v>0</v>
      </c>
      <c r="BC69" s="528">
        <v>0</v>
      </c>
      <c r="BD69" s="528">
        <v>0</v>
      </c>
      <c r="BE69" s="528">
        <v>0</v>
      </c>
      <c r="BF69" s="528">
        <v>0</v>
      </c>
      <c r="BG69" s="528">
        <v>0</v>
      </c>
      <c r="BH69" s="528">
        <v>0</v>
      </c>
      <c r="BI69" s="528">
        <v>0</v>
      </c>
      <c r="BJ69" s="528">
        <v>0</v>
      </c>
      <c r="BK69" s="528">
        <v>0</v>
      </c>
      <c r="BL69" s="528">
        <v>3.212049105126265</v>
      </c>
      <c r="BM69" s="528">
        <v>82.344053208550235</v>
      </c>
      <c r="BN69" s="528">
        <v>186.83715980314449</v>
      </c>
      <c r="BO69" s="528">
        <v>456.72553412477566</v>
      </c>
      <c r="BP69" s="528">
        <v>1449.3388708882478</v>
      </c>
      <c r="BQ69" s="528">
        <v>3195.8077868009645</v>
      </c>
      <c r="BR69" s="528">
        <v>4539.9714254055634</v>
      </c>
      <c r="BS69" s="528">
        <v>5248.877335514072</v>
      </c>
      <c r="BT69" s="528">
        <v>5444.1810161235917</v>
      </c>
      <c r="BU69" s="528">
        <v>5397.5577726429574</v>
      </c>
      <c r="BV69" s="528">
        <v>5305.6571734806148</v>
      </c>
      <c r="BW69" s="528">
        <v>5210.5120923413297</v>
      </c>
      <c r="BX69" s="528">
        <v>4944.3600680421714</v>
      </c>
      <c r="BY69" s="528">
        <v>4904.0810543988382</v>
      </c>
      <c r="BZ69" s="528">
        <v>4637.0282258819652</v>
      </c>
      <c r="CA69" s="528">
        <v>4734.7874414856751</v>
      </c>
      <c r="CB69" s="528">
        <v>5006.1253320624901</v>
      </c>
      <c r="CC69" s="528">
        <v>4889.4171647930034</v>
      </c>
      <c r="CD69" s="528">
        <v>4831.4291718517616</v>
      </c>
      <c r="CE69" s="528">
        <v>4804.5990489825999</v>
      </c>
      <c r="CF69" s="530">
        <v>4704.8260189103194</v>
      </c>
    </row>
    <row r="70" spans="1:84" x14ac:dyDescent="0.35">
      <c r="B70" s="59" t="s">
        <v>657</v>
      </c>
      <c r="C70" s="39"/>
      <c r="D70" s="528">
        <v>0</v>
      </c>
      <c r="E70" s="528">
        <v>0</v>
      </c>
      <c r="F70" s="528">
        <v>0</v>
      </c>
      <c r="G70" s="528">
        <v>0</v>
      </c>
      <c r="H70" s="528">
        <v>0</v>
      </c>
      <c r="I70" s="528">
        <v>0</v>
      </c>
      <c r="J70" s="528">
        <v>0</v>
      </c>
      <c r="K70" s="528">
        <v>0</v>
      </c>
      <c r="L70" s="528">
        <v>0</v>
      </c>
      <c r="M70" s="528">
        <v>0</v>
      </c>
      <c r="N70" s="528">
        <v>0</v>
      </c>
      <c r="O70" s="528">
        <v>0</v>
      </c>
      <c r="P70" s="528">
        <v>0</v>
      </c>
      <c r="Q70" s="528">
        <v>0</v>
      </c>
      <c r="R70" s="528">
        <v>0</v>
      </c>
      <c r="S70" s="528">
        <v>0</v>
      </c>
      <c r="T70" s="528">
        <v>0</v>
      </c>
      <c r="U70" s="528">
        <v>0</v>
      </c>
      <c r="V70" s="528">
        <v>0</v>
      </c>
      <c r="W70" s="528">
        <v>0</v>
      </c>
      <c r="X70" s="528">
        <v>0</v>
      </c>
      <c r="Y70" s="528">
        <v>0</v>
      </c>
      <c r="Z70" s="528">
        <v>0</v>
      </c>
      <c r="AA70" s="528">
        <v>0</v>
      </c>
      <c r="AB70" s="528">
        <v>0</v>
      </c>
      <c r="AC70" s="528">
        <v>0</v>
      </c>
      <c r="AD70" s="528">
        <v>0</v>
      </c>
      <c r="AE70" s="528">
        <v>0</v>
      </c>
      <c r="AF70" s="528">
        <v>0</v>
      </c>
      <c r="AG70" s="528">
        <v>0</v>
      </c>
      <c r="AH70" s="528">
        <v>0</v>
      </c>
      <c r="AI70" s="528">
        <v>0</v>
      </c>
      <c r="AJ70" s="528">
        <v>0</v>
      </c>
      <c r="AK70" s="528">
        <v>0</v>
      </c>
      <c r="AL70" s="528">
        <v>0</v>
      </c>
      <c r="AM70" s="528">
        <v>0</v>
      </c>
      <c r="AN70" s="528">
        <v>0</v>
      </c>
      <c r="AO70" s="528">
        <v>0</v>
      </c>
      <c r="AP70" s="528">
        <v>0</v>
      </c>
      <c r="AQ70" s="528">
        <v>0</v>
      </c>
      <c r="AR70" s="528">
        <v>0</v>
      </c>
      <c r="AS70" s="528">
        <v>0</v>
      </c>
      <c r="AT70" s="528">
        <v>0</v>
      </c>
      <c r="AU70" s="528">
        <v>0</v>
      </c>
      <c r="AV70" s="528">
        <v>0</v>
      </c>
      <c r="AW70" s="528">
        <v>0</v>
      </c>
      <c r="AX70" s="528">
        <v>0</v>
      </c>
      <c r="AY70" s="528">
        <v>0</v>
      </c>
      <c r="AZ70" s="528">
        <v>0</v>
      </c>
      <c r="BA70" s="528">
        <v>0</v>
      </c>
      <c r="BB70" s="528">
        <v>0</v>
      </c>
      <c r="BC70" s="528">
        <v>0</v>
      </c>
      <c r="BD70" s="528">
        <v>0</v>
      </c>
      <c r="BE70" s="528">
        <v>0</v>
      </c>
      <c r="BF70" s="528">
        <v>0</v>
      </c>
      <c r="BG70" s="528">
        <v>0</v>
      </c>
      <c r="BH70" s="528">
        <v>0</v>
      </c>
      <c r="BI70" s="528">
        <v>0</v>
      </c>
      <c r="BJ70" s="528">
        <v>0</v>
      </c>
      <c r="BK70" s="528">
        <v>0</v>
      </c>
      <c r="BL70" s="528">
        <f>SUM(BL71:BL73)</f>
        <v>90.917481775479857</v>
      </c>
      <c r="BM70" s="528">
        <f t="shared" ref="BM70:CF70" si="33">SUM(BM71:BM73)</f>
        <v>980.38080854431234</v>
      </c>
      <c r="BN70" s="528">
        <f t="shared" si="33"/>
        <v>1789.961050754639</v>
      </c>
      <c r="BO70" s="528">
        <f t="shared" si="33"/>
        <v>2969.3585070237327</v>
      </c>
      <c r="BP70" s="528">
        <f t="shared" si="33"/>
        <v>6053.1524388646085</v>
      </c>
      <c r="BQ70" s="528">
        <f t="shared" si="33"/>
        <v>9154.6023628528037</v>
      </c>
      <c r="BR70" s="528">
        <f t="shared" si="33"/>
        <v>11442.325938709459</v>
      </c>
      <c r="BS70" s="528">
        <f t="shared" si="33"/>
        <v>12777.557647592646</v>
      </c>
      <c r="BT70" s="528">
        <f t="shared" si="33"/>
        <v>12911.598682975808</v>
      </c>
      <c r="BU70" s="528">
        <f t="shared" si="33"/>
        <v>13336.817988112934</v>
      </c>
      <c r="BV70" s="528">
        <f t="shared" si="33"/>
        <v>12930.510006634102</v>
      </c>
      <c r="BW70" s="528">
        <f t="shared" si="33"/>
        <v>11198.165941380679</v>
      </c>
      <c r="BX70" s="528">
        <f t="shared" si="33"/>
        <v>10075.37716215157</v>
      </c>
      <c r="BY70" s="528">
        <f t="shared" si="33"/>
        <v>9380.7659832086483</v>
      </c>
      <c r="BZ70" s="528">
        <f t="shared" si="33"/>
        <v>8120.6087228475872</v>
      </c>
      <c r="CA70" s="528">
        <f t="shared" si="33"/>
        <v>7888.1691859335851</v>
      </c>
      <c r="CB70" s="528">
        <f t="shared" si="33"/>
        <v>7730.1079044354037</v>
      </c>
      <c r="CC70" s="528">
        <f t="shared" si="33"/>
        <v>6485.6968588396758</v>
      </c>
      <c r="CD70" s="528">
        <f t="shared" si="33"/>
        <v>5915.1323489845045</v>
      </c>
      <c r="CE70" s="528">
        <f t="shared" si="33"/>
        <v>5404.0274158273551</v>
      </c>
      <c r="CF70" s="530">
        <f t="shared" si="33"/>
        <v>3674.47379099109</v>
      </c>
    </row>
    <row r="71" spans="1:84" x14ac:dyDescent="0.35">
      <c r="B71" s="288" t="s">
        <v>429</v>
      </c>
      <c r="C71" s="471"/>
      <c r="D71" s="528">
        <v>0</v>
      </c>
      <c r="E71" s="528">
        <v>0</v>
      </c>
      <c r="F71" s="528">
        <v>0</v>
      </c>
      <c r="G71" s="528">
        <v>0</v>
      </c>
      <c r="H71" s="528">
        <v>0</v>
      </c>
      <c r="I71" s="528">
        <v>0</v>
      </c>
      <c r="J71" s="528">
        <v>0</v>
      </c>
      <c r="K71" s="528">
        <v>0</v>
      </c>
      <c r="L71" s="528">
        <v>0</v>
      </c>
      <c r="M71" s="528">
        <v>0</v>
      </c>
      <c r="N71" s="528">
        <v>0</v>
      </c>
      <c r="O71" s="528">
        <v>0</v>
      </c>
      <c r="P71" s="528">
        <v>0</v>
      </c>
      <c r="Q71" s="528">
        <v>0</v>
      </c>
      <c r="R71" s="528">
        <v>0</v>
      </c>
      <c r="S71" s="528">
        <v>0</v>
      </c>
      <c r="T71" s="528">
        <v>0</v>
      </c>
      <c r="U71" s="528">
        <v>0</v>
      </c>
      <c r="V71" s="528">
        <v>0</v>
      </c>
      <c r="W71" s="528">
        <v>0</v>
      </c>
      <c r="X71" s="528">
        <v>0</v>
      </c>
      <c r="Y71" s="528">
        <v>0</v>
      </c>
      <c r="Z71" s="528">
        <v>0</v>
      </c>
      <c r="AA71" s="528">
        <v>0</v>
      </c>
      <c r="AB71" s="528">
        <v>0</v>
      </c>
      <c r="AC71" s="528">
        <v>0</v>
      </c>
      <c r="AD71" s="528">
        <v>0</v>
      </c>
      <c r="AE71" s="528">
        <v>0</v>
      </c>
      <c r="AF71" s="528">
        <v>0</v>
      </c>
      <c r="AG71" s="528">
        <v>0</v>
      </c>
      <c r="AH71" s="528">
        <v>0</v>
      </c>
      <c r="AI71" s="528">
        <v>0</v>
      </c>
      <c r="AJ71" s="528">
        <v>0</v>
      </c>
      <c r="AK71" s="528">
        <v>0</v>
      </c>
      <c r="AL71" s="528">
        <v>0</v>
      </c>
      <c r="AM71" s="528">
        <v>0</v>
      </c>
      <c r="AN71" s="528">
        <v>0</v>
      </c>
      <c r="AO71" s="528">
        <v>0</v>
      </c>
      <c r="AP71" s="528">
        <v>0</v>
      </c>
      <c r="AQ71" s="528">
        <v>0</v>
      </c>
      <c r="AR71" s="528">
        <v>0</v>
      </c>
      <c r="AS71" s="528">
        <v>0</v>
      </c>
      <c r="AT71" s="528">
        <v>0</v>
      </c>
      <c r="AU71" s="528">
        <v>0</v>
      </c>
      <c r="AV71" s="528">
        <v>0</v>
      </c>
      <c r="AW71" s="528">
        <v>0</v>
      </c>
      <c r="AX71" s="528">
        <v>0</v>
      </c>
      <c r="AY71" s="528">
        <v>0</v>
      </c>
      <c r="AZ71" s="528">
        <v>0</v>
      </c>
      <c r="BA71" s="528">
        <v>0</v>
      </c>
      <c r="BB71" s="528">
        <v>0</v>
      </c>
      <c r="BC71" s="528">
        <v>0</v>
      </c>
      <c r="BD71" s="528">
        <v>0</v>
      </c>
      <c r="BE71" s="528">
        <v>0</v>
      </c>
      <c r="BF71" s="528">
        <v>0</v>
      </c>
      <c r="BG71" s="528">
        <v>0</v>
      </c>
      <c r="BH71" s="528">
        <v>0</v>
      </c>
      <c r="BI71" s="528">
        <v>0</v>
      </c>
      <c r="BJ71" s="528">
        <v>0</v>
      </c>
      <c r="BK71" s="528">
        <v>0</v>
      </c>
      <c r="BL71" s="528">
        <v>82.1630811497797</v>
      </c>
      <c r="BM71" s="528">
        <v>693.61401591073184</v>
      </c>
      <c r="BN71" s="528">
        <v>990.85695621067737</v>
      </c>
      <c r="BO71" s="528">
        <v>1189.1819065818927</v>
      </c>
      <c r="BP71" s="528">
        <v>1687.1597962631497</v>
      </c>
      <c r="BQ71" s="528">
        <v>1870.2617634919645</v>
      </c>
      <c r="BR71" s="528">
        <v>2045.6988745194769</v>
      </c>
      <c r="BS71" s="528">
        <v>1575.1608465743741</v>
      </c>
      <c r="BT71" s="528">
        <v>1129.0496963930943</v>
      </c>
      <c r="BU71" s="528">
        <v>1044.7990994924562</v>
      </c>
      <c r="BV71" s="528">
        <v>492.91870736794232</v>
      </c>
      <c r="BW71" s="528">
        <v>120.04848866590595</v>
      </c>
      <c r="BX71" s="528">
        <v>58.433936206127974</v>
      </c>
      <c r="BY71" s="528">
        <v>27.680179075896554</v>
      </c>
      <c r="BZ71" s="528">
        <v>11.032655542618514</v>
      </c>
      <c r="CA71" s="528">
        <v>5.6496404033225884</v>
      </c>
      <c r="CB71" s="528">
        <v>1.63979773530354</v>
      </c>
      <c r="CC71" s="528">
        <v>6.076316176663577E-4</v>
      </c>
      <c r="CD71" s="528">
        <v>7.9136836475145289E-5</v>
      </c>
      <c r="CE71" s="528">
        <v>0</v>
      </c>
      <c r="CF71" s="530">
        <v>0</v>
      </c>
    </row>
    <row r="72" spans="1:84" x14ac:dyDescent="0.35">
      <c r="B72" s="288" t="s">
        <v>656</v>
      </c>
      <c r="C72" s="471"/>
      <c r="D72" s="528">
        <v>0</v>
      </c>
      <c r="E72" s="528">
        <v>0</v>
      </c>
      <c r="F72" s="528">
        <v>0</v>
      </c>
      <c r="G72" s="528">
        <v>0</v>
      </c>
      <c r="H72" s="528">
        <v>0</v>
      </c>
      <c r="I72" s="528">
        <v>0</v>
      </c>
      <c r="J72" s="528">
        <v>0</v>
      </c>
      <c r="K72" s="528">
        <v>0</v>
      </c>
      <c r="L72" s="528">
        <v>0</v>
      </c>
      <c r="M72" s="528">
        <v>0</v>
      </c>
      <c r="N72" s="528">
        <v>0</v>
      </c>
      <c r="O72" s="528">
        <v>0</v>
      </c>
      <c r="P72" s="528">
        <v>0</v>
      </c>
      <c r="Q72" s="528">
        <v>0</v>
      </c>
      <c r="R72" s="528">
        <v>0</v>
      </c>
      <c r="S72" s="528">
        <v>0</v>
      </c>
      <c r="T72" s="528">
        <v>0</v>
      </c>
      <c r="U72" s="528">
        <v>0</v>
      </c>
      <c r="V72" s="528">
        <v>0</v>
      </c>
      <c r="W72" s="528">
        <v>0</v>
      </c>
      <c r="X72" s="528">
        <v>0</v>
      </c>
      <c r="Y72" s="528">
        <v>0</v>
      </c>
      <c r="Z72" s="528">
        <v>0</v>
      </c>
      <c r="AA72" s="528">
        <v>0</v>
      </c>
      <c r="AB72" s="528">
        <v>0</v>
      </c>
      <c r="AC72" s="528">
        <v>0</v>
      </c>
      <c r="AD72" s="528">
        <v>0</v>
      </c>
      <c r="AE72" s="528">
        <v>0</v>
      </c>
      <c r="AF72" s="528">
        <v>0</v>
      </c>
      <c r="AG72" s="528">
        <v>0</v>
      </c>
      <c r="AH72" s="528">
        <v>0</v>
      </c>
      <c r="AI72" s="528">
        <v>0</v>
      </c>
      <c r="AJ72" s="528">
        <v>0</v>
      </c>
      <c r="AK72" s="528">
        <v>0</v>
      </c>
      <c r="AL72" s="528">
        <v>0</v>
      </c>
      <c r="AM72" s="528">
        <v>0</v>
      </c>
      <c r="AN72" s="528">
        <v>0</v>
      </c>
      <c r="AO72" s="528">
        <v>0</v>
      </c>
      <c r="AP72" s="528">
        <v>0</v>
      </c>
      <c r="AQ72" s="528">
        <v>0</v>
      </c>
      <c r="AR72" s="528">
        <v>0</v>
      </c>
      <c r="AS72" s="528">
        <v>0</v>
      </c>
      <c r="AT72" s="528">
        <v>0</v>
      </c>
      <c r="AU72" s="528">
        <v>0</v>
      </c>
      <c r="AV72" s="528">
        <v>0</v>
      </c>
      <c r="AW72" s="528">
        <v>0</v>
      </c>
      <c r="AX72" s="528">
        <v>0</v>
      </c>
      <c r="AY72" s="528">
        <v>0</v>
      </c>
      <c r="AZ72" s="528">
        <v>0</v>
      </c>
      <c r="BA72" s="528">
        <v>0</v>
      </c>
      <c r="BB72" s="528">
        <v>0</v>
      </c>
      <c r="BC72" s="528">
        <v>0</v>
      </c>
      <c r="BD72" s="528">
        <v>0</v>
      </c>
      <c r="BE72" s="528">
        <v>0</v>
      </c>
      <c r="BF72" s="528">
        <v>0</v>
      </c>
      <c r="BG72" s="528">
        <v>0</v>
      </c>
      <c r="BH72" s="528">
        <v>0</v>
      </c>
      <c r="BI72" s="528">
        <v>0</v>
      </c>
      <c r="BJ72" s="528">
        <v>0</v>
      </c>
      <c r="BK72" s="528">
        <v>0</v>
      </c>
      <c r="BL72" s="528">
        <v>1.2600484892034174</v>
      </c>
      <c r="BM72" s="528">
        <v>202.16217010732669</v>
      </c>
      <c r="BN72" s="528">
        <v>564.54488325142506</v>
      </c>
      <c r="BO72" s="528">
        <v>1107.5700710793867</v>
      </c>
      <c r="BP72" s="528">
        <v>2362.6224514670398</v>
      </c>
      <c r="BQ72" s="528">
        <v>3251.8603997762634</v>
      </c>
      <c r="BR72" s="528">
        <v>3405.9560396298052</v>
      </c>
      <c r="BS72" s="528">
        <v>3263.405872185459</v>
      </c>
      <c r="BT72" s="528">
        <v>2936.1055316512206</v>
      </c>
      <c r="BU72" s="528">
        <v>2865.1169937728632</v>
      </c>
      <c r="BV72" s="528">
        <v>2592.2717607143823</v>
      </c>
      <c r="BW72" s="528">
        <v>1795.7261250411329</v>
      </c>
      <c r="BX72" s="528">
        <v>1352.3159384856833</v>
      </c>
      <c r="BY72" s="528">
        <v>1169.6839750493425</v>
      </c>
      <c r="BZ72" s="528">
        <v>1002.3716961534251</v>
      </c>
      <c r="CA72" s="528">
        <v>911.70807150732719</v>
      </c>
      <c r="CB72" s="528">
        <v>834.61777144950997</v>
      </c>
      <c r="CC72" s="528">
        <v>653.6932584225483</v>
      </c>
      <c r="CD72" s="528">
        <v>574.68194796788703</v>
      </c>
      <c r="CE72" s="528">
        <v>506.25176502244301</v>
      </c>
      <c r="CF72" s="530">
        <v>335.56287957391396</v>
      </c>
    </row>
    <row r="73" spans="1:84" x14ac:dyDescent="0.35">
      <c r="B73" s="288" t="s">
        <v>431</v>
      </c>
      <c r="C73" s="471"/>
      <c r="D73" s="528">
        <v>0</v>
      </c>
      <c r="E73" s="528">
        <v>0</v>
      </c>
      <c r="F73" s="528">
        <v>0</v>
      </c>
      <c r="G73" s="528">
        <v>0</v>
      </c>
      <c r="H73" s="528">
        <v>0</v>
      </c>
      <c r="I73" s="528">
        <v>0</v>
      </c>
      <c r="J73" s="528">
        <v>0</v>
      </c>
      <c r="K73" s="528">
        <v>0</v>
      </c>
      <c r="L73" s="528">
        <v>0</v>
      </c>
      <c r="M73" s="528">
        <v>0</v>
      </c>
      <c r="N73" s="528">
        <v>0</v>
      </c>
      <c r="O73" s="528">
        <v>0</v>
      </c>
      <c r="P73" s="528">
        <v>0</v>
      </c>
      <c r="Q73" s="528">
        <v>0</v>
      </c>
      <c r="R73" s="528">
        <v>0</v>
      </c>
      <c r="S73" s="528">
        <v>0</v>
      </c>
      <c r="T73" s="528">
        <v>0</v>
      </c>
      <c r="U73" s="528">
        <v>0</v>
      </c>
      <c r="V73" s="528">
        <v>0</v>
      </c>
      <c r="W73" s="528">
        <v>0</v>
      </c>
      <c r="X73" s="528">
        <v>0</v>
      </c>
      <c r="Y73" s="528">
        <v>0</v>
      </c>
      <c r="Z73" s="528">
        <v>0</v>
      </c>
      <c r="AA73" s="528">
        <v>0</v>
      </c>
      <c r="AB73" s="528">
        <v>0</v>
      </c>
      <c r="AC73" s="528">
        <v>0</v>
      </c>
      <c r="AD73" s="528">
        <v>0</v>
      </c>
      <c r="AE73" s="528">
        <v>0</v>
      </c>
      <c r="AF73" s="528">
        <v>0</v>
      </c>
      <c r="AG73" s="528">
        <v>0</v>
      </c>
      <c r="AH73" s="528">
        <v>0</v>
      </c>
      <c r="AI73" s="528">
        <v>0</v>
      </c>
      <c r="AJ73" s="528">
        <v>0</v>
      </c>
      <c r="AK73" s="528">
        <v>0</v>
      </c>
      <c r="AL73" s="528">
        <v>0</v>
      </c>
      <c r="AM73" s="528">
        <v>0</v>
      </c>
      <c r="AN73" s="528">
        <v>0</v>
      </c>
      <c r="AO73" s="528">
        <v>0</v>
      </c>
      <c r="AP73" s="528">
        <v>0</v>
      </c>
      <c r="AQ73" s="528">
        <v>0</v>
      </c>
      <c r="AR73" s="528">
        <v>0</v>
      </c>
      <c r="AS73" s="528">
        <v>0</v>
      </c>
      <c r="AT73" s="528">
        <v>0</v>
      </c>
      <c r="AU73" s="528">
        <v>0</v>
      </c>
      <c r="AV73" s="528">
        <v>0</v>
      </c>
      <c r="AW73" s="528">
        <v>0</v>
      </c>
      <c r="AX73" s="528">
        <v>0</v>
      </c>
      <c r="AY73" s="528">
        <v>0</v>
      </c>
      <c r="AZ73" s="528">
        <v>0</v>
      </c>
      <c r="BA73" s="528">
        <v>0</v>
      </c>
      <c r="BB73" s="528">
        <v>0</v>
      </c>
      <c r="BC73" s="528">
        <v>0</v>
      </c>
      <c r="BD73" s="528">
        <v>0</v>
      </c>
      <c r="BE73" s="528">
        <v>0</v>
      </c>
      <c r="BF73" s="528">
        <v>0</v>
      </c>
      <c r="BG73" s="528">
        <v>0</v>
      </c>
      <c r="BH73" s="528">
        <v>0</v>
      </c>
      <c r="BI73" s="528">
        <v>0</v>
      </c>
      <c r="BJ73" s="528">
        <v>0</v>
      </c>
      <c r="BK73" s="528">
        <v>0</v>
      </c>
      <c r="BL73" s="528">
        <v>7.4943521364967376</v>
      </c>
      <c r="BM73" s="528">
        <v>84.604622526253777</v>
      </c>
      <c r="BN73" s="528">
        <v>234.55921129253636</v>
      </c>
      <c r="BO73" s="528">
        <v>672.60652936245322</v>
      </c>
      <c r="BP73" s="528">
        <v>2003.370191134419</v>
      </c>
      <c r="BQ73" s="528">
        <v>4032.480199584576</v>
      </c>
      <c r="BR73" s="528">
        <v>5990.6710245601762</v>
      </c>
      <c r="BS73" s="528">
        <v>7938.9909288328126</v>
      </c>
      <c r="BT73" s="528">
        <v>8846.4434549314938</v>
      </c>
      <c r="BU73" s="528">
        <v>9426.901894847615</v>
      </c>
      <c r="BV73" s="528">
        <v>9845.3195385517774</v>
      </c>
      <c r="BW73" s="528">
        <v>9282.3913276736403</v>
      </c>
      <c r="BX73" s="528">
        <v>8664.627287459758</v>
      </c>
      <c r="BY73" s="528">
        <v>8183.4018290834092</v>
      </c>
      <c r="BZ73" s="528">
        <v>7107.2043711515435</v>
      </c>
      <c r="CA73" s="528">
        <v>6970.8114740229357</v>
      </c>
      <c r="CB73" s="528">
        <v>6893.8503352505904</v>
      </c>
      <c r="CC73" s="528">
        <v>5832.0029927855103</v>
      </c>
      <c r="CD73" s="528">
        <v>5340.4503218797809</v>
      </c>
      <c r="CE73" s="528">
        <v>4897.7756508049124</v>
      </c>
      <c r="CF73" s="530">
        <v>3338.9109114171761</v>
      </c>
    </row>
    <row r="74" spans="1:84" s="251" customFormat="1" ht="26.25" customHeight="1" x14ac:dyDescent="0.35">
      <c r="B74" s="65" t="s">
        <v>286</v>
      </c>
      <c r="C74" s="238"/>
      <c r="D74" s="533">
        <v>0</v>
      </c>
      <c r="E74" s="533">
        <v>0</v>
      </c>
      <c r="F74" s="533">
        <v>0</v>
      </c>
      <c r="G74" s="533">
        <v>0</v>
      </c>
      <c r="H74" s="533">
        <v>0</v>
      </c>
      <c r="I74" s="533">
        <v>0</v>
      </c>
      <c r="J74" s="533">
        <v>0</v>
      </c>
      <c r="K74" s="533">
        <v>0</v>
      </c>
      <c r="L74" s="533">
        <v>0</v>
      </c>
      <c r="M74" s="533">
        <v>0</v>
      </c>
      <c r="N74" s="533">
        <v>0</v>
      </c>
      <c r="O74" s="533">
        <v>0</v>
      </c>
      <c r="P74" s="533">
        <v>0</v>
      </c>
      <c r="Q74" s="533">
        <v>0</v>
      </c>
      <c r="R74" s="533">
        <v>0</v>
      </c>
      <c r="S74" s="533">
        <v>0</v>
      </c>
      <c r="T74" s="533">
        <v>0</v>
      </c>
      <c r="U74" s="533">
        <v>0</v>
      </c>
      <c r="V74" s="533">
        <v>0</v>
      </c>
      <c r="W74" s="533">
        <v>0</v>
      </c>
      <c r="X74" s="533">
        <v>0</v>
      </c>
      <c r="Y74" s="533">
        <v>0</v>
      </c>
      <c r="Z74" s="533">
        <v>0</v>
      </c>
      <c r="AA74" s="533">
        <v>0</v>
      </c>
      <c r="AB74" s="533">
        <v>0</v>
      </c>
      <c r="AC74" s="533">
        <v>0</v>
      </c>
      <c r="AD74" s="533">
        <v>0</v>
      </c>
      <c r="AE74" s="533">
        <v>0</v>
      </c>
      <c r="AF74" s="533">
        <v>0</v>
      </c>
      <c r="AG74" s="533">
        <v>0</v>
      </c>
      <c r="AH74" s="533">
        <f t="shared" ref="AH74:CF74" si="34">SUM(AH78,AH81)</f>
        <v>0</v>
      </c>
      <c r="AI74" s="533">
        <f t="shared" si="34"/>
        <v>0</v>
      </c>
      <c r="AJ74" s="533">
        <f t="shared" si="34"/>
        <v>0</v>
      </c>
      <c r="AK74" s="533">
        <f t="shared" si="34"/>
        <v>0</v>
      </c>
      <c r="AL74" s="533">
        <f t="shared" si="34"/>
        <v>0</v>
      </c>
      <c r="AM74" s="533">
        <f t="shared" si="34"/>
        <v>0</v>
      </c>
      <c r="AN74" s="533">
        <f t="shared" si="34"/>
        <v>0</v>
      </c>
      <c r="AO74" s="533">
        <f t="shared" si="34"/>
        <v>0</v>
      </c>
      <c r="AP74" s="533">
        <f t="shared" si="34"/>
        <v>0</v>
      </c>
      <c r="AQ74" s="533">
        <f t="shared" si="34"/>
        <v>0</v>
      </c>
      <c r="AR74" s="533">
        <f t="shared" si="34"/>
        <v>0</v>
      </c>
      <c r="AS74" s="533">
        <f t="shared" si="34"/>
        <v>0</v>
      </c>
      <c r="AT74" s="533">
        <f t="shared" si="34"/>
        <v>0</v>
      </c>
      <c r="AU74" s="533">
        <f t="shared" si="34"/>
        <v>0</v>
      </c>
      <c r="AV74" s="533">
        <f t="shared" si="34"/>
        <v>0</v>
      </c>
      <c r="AW74" s="533">
        <f t="shared" si="34"/>
        <v>0</v>
      </c>
      <c r="AX74" s="533">
        <f t="shared" si="34"/>
        <v>0</v>
      </c>
      <c r="AY74" s="533">
        <f t="shared" si="34"/>
        <v>14514.825430030245</v>
      </c>
      <c r="AZ74" s="533">
        <f t="shared" si="34"/>
        <v>14110.810759973348</v>
      </c>
      <c r="BA74" s="533">
        <f t="shared" si="34"/>
        <v>13653.884241263086</v>
      </c>
      <c r="BB74" s="533">
        <f t="shared" si="34"/>
        <v>13175.968056368692</v>
      </c>
      <c r="BC74" s="533">
        <f t="shared" si="34"/>
        <v>12176.59071593376</v>
      </c>
      <c r="BD74" s="533">
        <f t="shared" si="34"/>
        <v>12011.248656188762</v>
      </c>
      <c r="BE74" s="533">
        <f t="shared" si="34"/>
        <v>11780.863079023951</v>
      </c>
      <c r="BF74" s="533">
        <f t="shared" si="34"/>
        <v>11534.305411739864</v>
      </c>
      <c r="BG74" s="533">
        <f t="shared" si="34"/>
        <v>11221.448801628419</v>
      </c>
      <c r="BH74" s="533">
        <f t="shared" si="34"/>
        <v>10793.707489753531</v>
      </c>
      <c r="BI74" s="533">
        <f t="shared" si="34"/>
        <v>10487.099064725277</v>
      </c>
      <c r="BJ74" s="533">
        <f t="shared" si="34"/>
        <v>10085.307743744132</v>
      </c>
      <c r="BK74" s="533">
        <f t="shared" si="34"/>
        <v>9983.2919468616001</v>
      </c>
      <c r="BL74" s="533">
        <f t="shared" si="34"/>
        <v>9431.9598922609093</v>
      </c>
      <c r="BM74" s="533">
        <f t="shared" si="34"/>
        <v>8724.0322264618699</v>
      </c>
      <c r="BN74" s="533">
        <f t="shared" si="34"/>
        <v>7788.4304104909788</v>
      </c>
      <c r="BO74" s="533">
        <f t="shared" si="34"/>
        <v>6798.4388449187345</v>
      </c>
      <c r="BP74" s="533">
        <f t="shared" si="34"/>
        <v>4431.2073930452616</v>
      </c>
      <c r="BQ74" s="533">
        <f t="shared" si="34"/>
        <v>1575.0850650684456</v>
      </c>
      <c r="BR74" s="533">
        <f t="shared" si="34"/>
        <v>320.6305282639704</v>
      </c>
      <c r="BS74" s="533">
        <f t="shared" si="34"/>
        <v>80.620277049540718</v>
      </c>
      <c r="BT74" s="533">
        <f t="shared" si="34"/>
        <v>18.960342542063039</v>
      </c>
      <c r="BU74" s="533">
        <f t="shared" si="34"/>
        <v>11.189826716736535</v>
      </c>
      <c r="BV74" s="533">
        <f t="shared" si="34"/>
        <v>0</v>
      </c>
      <c r="BW74" s="533">
        <f t="shared" si="34"/>
        <v>5.785720085965492</v>
      </c>
      <c r="BX74" s="533">
        <f t="shared" si="34"/>
        <v>5.2627621229320081</v>
      </c>
      <c r="BY74" s="533">
        <f t="shared" si="34"/>
        <v>0</v>
      </c>
      <c r="BZ74" s="533">
        <f t="shared" si="34"/>
        <v>12.711866710345138</v>
      </c>
      <c r="CA74" s="533">
        <f t="shared" si="34"/>
        <v>1.1477022630807421</v>
      </c>
      <c r="CB74" s="533">
        <f t="shared" si="34"/>
        <v>1.6082918737081493</v>
      </c>
      <c r="CC74" s="533">
        <f t="shared" si="34"/>
        <v>1.6208134169212223</v>
      </c>
      <c r="CD74" s="533">
        <f t="shared" si="34"/>
        <v>1.619485644306919</v>
      </c>
      <c r="CE74" s="533">
        <f t="shared" si="34"/>
        <v>1.617709171993744</v>
      </c>
      <c r="CF74" s="527">
        <f t="shared" si="34"/>
        <v>1.613126878954122</v>
      </c>
    </row>
    <row r="75" spans="1:84" x14ac:dyDescent="0.35">
      <c r="B75" s="59" t="s">
        <v>658</v>
      </c>
      <c r="C75" s="39"/>
      <c r="D75" s="528">
        <v>0</v>
      </c>
      <c r="E75" s="528">
        <v>0</v>
      </c>
      <c r="F75" s="528">
        <v>0</v>
      </c>
      <c r="G75" s="528">
        <v>0</v>
      </c>
      <c r="H75" s="528">
        <v>0</v>
      </c>
      <c r="I75" s="528">
        <v>0</v>
      </c>
      <c r="J75" s="528">
        <v>0</v>
      </c>
      <c r="K75" s="528">
        <v>0</v>
      </c>
      <c r="L75" s="528">
        <v>0</v>
      </c>
      <c r="M75" s="528">
        <v>0</v>
      </c>
      <c r="N75" s="528">
        <v>0</v>
      </c>
      <c r="O75" s="528">
        <v>0</v>
      </c>
      <c r="P75" s="528">
        <v>0</v>
      </c>
      <c r="Q75" s="528">
        <v>0</v>
      </c>
      <c r="R75" s="528">
        <v>0</v>
      </c>
      <c r="S75" s="528">
        <v>0</v>
      </c>
      <c r="T75" s="528">
        <v>0</v>
      </c>
      <c r="U75" s="528">
        <v>0</v>
      </c>
      <c r="V75" s="528">
        <v>0</v>
      </c>
      <c r="W75" s="528">
        <v>0</v>
      </c>
      <c r="X75" s="528">
        <v>0</v>
      </c>
      <c r="Y75" s="528">
        <v>0</v>
      </c>
      <c r="Z75" s="528">
        <v>0</v>
      </c>
      <c r="AA75" s="528">
        <v>0</v>
      </c>
      <c r="AB75" s="528">
        <v>0</v>
      </c>
      <c r="AC75" s="528">
        <v>0</v>
      </c>
      <c r="AD75" s="528">
        <v>0</v>
      </c>
      <c r="AE75" s="528">
        <v>0</v>
      </c>
      <c r="AF75" s="528">
        <v>0</v>
      </c>
      <c r="AG75" s="528">
        <v>0</v>
      </c>
      <c r="AH75" s="528">
        <v>0</v>
      </c>
      <c r="AI75" s="528">
        <v>0</v>
      </c>
      <c r="AJ75" s="528">
        <v>0</v>
      </c>
      <c r="AK75" s="528">
        <v>0</v>
      </c>
      <c r="AL75" s="528">
        <v>0</v>
      </c>
      <c r="AM75" s="528">
        <v>0</v>
      </c>
      <c r="AN75" s="528">
        <v>0</v>
      </c>
      <c r="AO75" s="528">
        <v>0</v>
      </c>
      <c r="AP75" s="528">
        <v>0</v>
      </c>
      <c r="AQ75" s="528">
        <v>0</v>
      </c>
      <c r="AR75" s="528">
        <v>0</v>
      </c>
      <c r="AS75" s="528">
        <v>0</v>
      </c>
      <c r="AT75" s="528">
        <v>0</v>
      </c>
      <c r="AU75" s="528">
        <v>0</v>
      </c>
      <c r="AV75" s="528">
        <v>0</v>
      </c>
      <c r="AW75" s="528">
        <v>0</v>
      </c>
      <c r="AX75" s="528">
        <v>0</v>
      </c>
      <c r="AY75" s="528">
        <v>529.98666002810171</v>
      </c>
      <c r="AZ75" s="528">
        <v>575.97107988677931</v>
      </c>
      <c r="BA75" s="528">
        <v>585.40262017107364</v>
      </c>
      <c r="BB75" s="528">
        <v>513.78096081022488</v>
      </c>
      <c r="BC75" s="528">
        <v>592.06020520695552</v>
      </c>
      <c r="BD75" s="528">
        <v>591.58458313228368</v>
      </c>
      <c r="BE75" s="528">
        <v>581.34384277644369</v>
      </c>
      <c r="BF75" s="528">
        <v>653.50218378906743</v>
      </c>
      <c r="BG75" s="528">
        <v>546.3268486461734</v>
      </c>
      <c r="BH75" s="528">
        <v>493.25097568490168</v>
      </c>
      <c r="BI75" s="528">
        <v>438.5097116644971</v>
      </c>
      <c r="BJ75" s="528">
        <v>445.42337145914126</v>
      </c>
      <c r="BK75" s="528">
        <v>412.68631019690082</v>
      </c>
      <c r="BL75" s="528">
        <v>337.96550779929379</v>
      </c>
      <c r="BM75" s="528">
        <v>36.707733365386908</v>
      </c>
      <c r="BN75" s="528">
        <v>35.329554998830368</v>
      </c>
      <c r="BO75" s="528">
        <v>17.122421238265929</v>
      </c>
      <c r="BP75" s="528">
        <v>6.4603255971571922</v>
      </c>
      <c r="BQ75" s="528">
        <v>4.2048947185777159</v>
      </c>
      <c r="BR75" s="528">
        <v>0.75840713153547601</v>
      </c>
      <c r="BS75" s="528">
        <v>0.10240798586959904</v>
      </c>
      <c r="BT75" s="528">
        <v>2.0475992581793143E-2</v>
      </c>
      <c r="BU75" s="528">
        <v>9.7212021212215501E-3</v>
      </c>
      <c r="BV75" s="528">
        <v>0</v>
      </c>
      <c r="BW75" s="528">
        <v>6.9146673651006626E-3</v>
      </c>
      <c r="BX75" s="528">
        <v>6.2896081282816712E-3</v>
      </c>
      <c r="BY75" s="528">
        <v>0</v>
      </c>
      <c r="BZ75" s="528">
        <v>1.5195595907261373E-2</v>
      </c>
      <c r="CA75" s="528">
        <v>1.3719479765651845E-3</v>
      </c>
      <c r="CB75" s="528">
        <v>1.9225306534965815E-3</v>
      </c>
      <c r="CC75" s="528">
        <v>1.9374987392338494E-3</v>
      </c>
      <c r="CD75" s="528">
        <v>1.9359115375613162E-3</v>
      </c>
      <c r="CE75" s="528">
        <v>1.9337879662537695E-3</v>
      </c>
      <c r="CF75" s="530">
        <v>1.9283103542754999E-3</v>
      </c>
    </row>
    <row r="76" spans="1:84" x14ac:dyDescent="0.35">
      <c r="B76" s="59" t="s">
        <v>659</v>
      </c>
      <c r="C76" s="39"/>
      <c r="D76" s="528">
        <v>0</v>
      </c>
      <c r="E76" s="528">
        <v>0</v>
      </c>
      <c r="F76" s="528">
        <v>0</v>
      </c>
      <c r="G76" s="528">
        <v>0</v>
      </c>
      <c r="H76" s="528">
        <v>0</v>
      </c>
      <c r="I76" s="528">
        <v>0</v>
      </c>
      <c r="J76" s="528">
        <v>0</v>
      </c>
      <c r="K76" s="528">
        <v>0</v>
      </c>
      <c r="L76" s="528">
        <v>0</v>
      </c>
      <c r="M76" s="528">
        <v>0</v>
      </c>
      <c r="N76" s="528">
        <v>0</v>
      </c>
      <c r="O76" s="528">
        <v>0</v>
      </c>
      <c r="P76" s="528">
        <v>0</v>
      </c>
      <c r="Q76" s="528">
        <v>0</v>
      </c>
      <c r="R76" s="528">
        <v>0</v>
      </c>
      <c r="S76" s="528">
        <v>0</v>
      </c>
      <c r="T76" s="528">
        <v>0</v>
      </c>
      <c r="U76" s="528">
        <v>0</v>
      </c>
      <c r="V76" s="528">
        <v>0</v>
      </c>
      <c r="W76" s="528">
        <v>0</v>
      </c>
      <c r="X76" s="528">
        <v>0</v>
      </c>
      <c r="Y76" s="528">
        <v>0</v>
      </c>
      <c r="Z76" s="528">
        <v>0</v>
      </c>
      <c r="AA76" s="528">
        <v>0</v>
      </c>
      <c r="AB76" s="528">
        <v>0</v>
      </c>
      <c r="AC76" s="528">
        <v>0</v>
      </c>
      <c r="AD76" s="528">
        <v>0</v>
      </c>
      <c r="AE76" s="528">
        <v>0</v>
      </c>
      <c r="AF76" s="528">
        <v>0</v>
      </c>
      <c r="AG76" s="528">
        <v>0</v>
      </c>
      <c r="AH76" s="528">
        <v>0</v>
      </c>
      <c r="AI76" s="528">
        <v>0</v>
      </c>
      <c r="AJ76" s="528">
        <v>0</v>
      </c>
      <c r="AK76" s="528">
        <v>0</v>
      </c>
      <c r="AL76" s="528">
        <v>0</v>
      </c>
      <c r="AM76" s="528">
        <v>0</v>
      </c>
      <c r="AN76" s="528">
        <v>0</v>
      </c>
      <c r="AO76" s="528">
        <v>0</v>
      </c>
      <c r="AP76" s="528">
        <v>0</v>
      </c>
      <c r="AQ76" s="528">
        <v>0</v>
      </c>
      <c r="AR76" s="528">
        <v>0</v>
      </c>
      <c r="AS76" s="528">
        <v>0</v>
      </c>
      <c r="AT76" s="528">
        <v>0</v>
      </c>
      <c r="AU76" s="528">
        <v>0</v>
      </c>
      <c r="AV76" s="528">
        <v>0</v>
      </c>
      <c r="AW76" s="528">
        <v>0</v>
      </c>
      <c r="AX76" s="528">
        <v>0</v>
      </c>
      <c r="AY76" s="528">
        <v>487.24537039078484</v>
      </c>
      <c r="AZ76" s="528">
        <v>546.04997809340921</v>
      </c>
      <c r="BA76" s="528">
        <v>583.61213332945363</v>
      </c>
      <c r="BB76" s="528">
        <v>553.36743420617415</v>
      </c>
      <c r="BC76" s="528">
        <v>697.76099236592495</v>
      </c>
      <c r="BD76" s="528">
        <v>689.52261056292912</v>
      </c>
      <c r="BE76" s="528">
        <v>703.49671657056149</v>
      </c>
      <c r="BF76" s="528">
        <v>741.48553226866943</v>
      </c>
      <c r="BG76" s="528">
        <v>659.53964123602441</v>
      </c>
      <c r="BH76" s="528">
        <v>624.61462245639132</v>
      </c>
      <c r="BI76" s="528">
        <v>533.71210000811902</v>
      </c>
      <c r="BJ76" s="528">
        <v>527.19673139086251</v>
      </c>
      <c r="BK76" s="528">
        <v>500.03293127559448</v>
      </c>
      <c r="BL76" s="528">
        <v>439.88678070862568</v>
      </c>
      <c r="BM76" s="528">
        <v>127.27561426434653</v>
      </c>
      <c r="BN76" s="528">
        <v>33.604121347139831</v>
      </c>
      <c r="BO76" s="528">
        <v>20.230419580420119</v>
      </c>
      <c r="BP76" s="528">
        <v>8.4054036846191575</v>
      </c>
      <c r="BQ76" s="528">
        <v>2.0360712929942038</v>
      </c>
      <c r="BR76" s="528">
        <v>1.2136971073598428</v>
      </c>
      <c r="BS76" s="528">
        <v>0.14435565974211118</v>
      </c>
      <c r="BT76" s="528">
        <v>3.1152942058487683E-2</v>
      </c>
      <c r="BU76" s="528">
        <v>2.0750057515330059E-2</v>
      </c>
      <c r="BV76" s="528">
        <v>0</v>
      </c>
      <c r="BW76" s="528">
        <v>1.0247657846989514E-2</v>
      </c>
      <c r="BX76" s="528">
        <v>9.321309137093451E-3</v>
      </c>
      <c r="BY76" s="528">
        <v>0</v>
      </c>
      <c r="BZ76" s="528">
        <v>2.2520138629468524E-2</v>
      </c>
      <c r="CA76" s="528">
        <v>2.0332508717149159E-3</v>
      </c>
      <c r="CB76" s="528">
        <v>2.8492240186155813E-3</v>
      </c>
      <c r="CC76" s="528">
        <v>2.8714069831981002E-3</v>
      </c>
      <c r="CD76" s="528">
        <v>2.8690547225880838E-3</v>
      </c>
      <c r="CE76" s="528">
        <v>2.8659075528076174E-3</v>
      </c>
      <c r="CF76" s="530">
        <v>2.8577896361519028E-3</v>
      </c>
    </row>
    <row r="77" spans="1:84" x14ac:dyDescent="0.35">
      <c r="B77" s="59" t="s">
        <v>660</v>
      </c>
      <c r="C77" s="39"/>
      <c r="D77" s="528">
        <v>0</v>
      </c>
      <c r="E77" s="528">
        <v>0</v>
      </c>
      <c r="F77" s="528">
        <v>0</v>
      </c>
      <c r="G77" s="528">
        <v>0</v>
      </c>
      <c r="H77" s="528">
        <v>0</v>
      </c>
      <c r="I77" s="528">
        <v>0</v>
      </c>
      <c r="J77" s="528">
        <v>0</v>
      </c>
      <c r="K77" s="528">
        <v>0</v>
      </c>
      <c r="L77" s="528">
        <v>0</v>
      </c>
      <c r="M77" s="528">
        <v>0</v>
      </c>
      <c r="N77" s="528">
        <v>0</v>
      </c>
      <c r="O77" s="528">
        <v>0</v>
      </c>
      <c r="P77" s="528">
        <v>0</v>
      </c>
      <c r="Q77" s="528">
        <v>0</v>
      </c>
      <c r="R77" s="528">
        <v>0</v>
      </c>
      <c r="S77" s="528">
        <v>0</v>
      </c>
      <c r="T77" s="528">
        <v>0</v>
      </c>
      <c r="U77" s="528">
        <v>0</v>
      </c>
      <c r="V77" s="528">
        <v>0</v>
      </c>
      <c r="W77" s="528">
        <v>0</v>
      </c>
      <c r="X77" s="528">
        <v>0</v>
      </c>
      <c r="Y77" s="528">
        <v>0</v>
      </c>
      <c r="Z77" s="528">
        <v>0</v>
      </c>
      <c r="AA77" s="528">
        <v>0</v>
      </c>
      <c r="AB77" s="528">
        <v>0</v>
      </c>
      <c r="AC77" s="528">
        <v>0</v>
      </c>
      <c r="AD77" s="528">
        <v>0</v>
      </c>
      <c r="AE77" s="528">
        <v>0</v>
      </c>
      <c r="AF77" s="528">
        <v>0</v>
      </c>
      <c r="AG77" s="528">
        <v>0</v>
      </c>
      <c r="AH77" s="528">
        <v>0</v>
      </c>
      <c r="AI77" s="528">
        <v>0</v>
      </c>
      <c r="AJ77" s="528">
        <v>0</v>
      </c>
      <c r="AK77" s="528">
        <v>0</v>
      </c>
      <c r="AL77" s="528">
        <v>0</v>
      </c>
      <c r="AM77" s="528">
        <v>0</v>
      </c>
      <c r="AN77" s="528">
        <v>0</v>
      </c>
      <c r="AO77" s="528">
        <v>0</v>
      </c>
      <c r="AP77" s="528">
        <v>0</v>
      </c>
      <c r="AQ77" s="528">
        <v>0</v>
      </c>
      <c r="AR77" s="528">
        <v>0</v>
      </c>
      <c r="AS77" s="528">
        <v>0</v>
      </c>
      <c r="AT77" s="528">
        <v>0</v>
      </c>
      <c r="AU77" s="528">
        <v>0</v>
      </c>
      <c r="AV77" s="528">
        <v>0</v>
      </c>
      <c r="AW77" s="528">
        <v>0</v>
      </c>
      <c r="AX77" s="528">
        <v>0</v>
      </c>
      <c r="AY77" s="528">
        <v>10870.486427272879</v>
      </c>
      <c r="AZ77" s="528">
        <v>10668.30751408695</v>
      </c>
      <c r="BA77" s="528">
        <v>10529.160499257605</v>
      </c>
      <c r="BB77" s="528">
        <v>10437.768565940411</v>
      </c>
      <c r="BC77" s="528">
        <v>9537.2041354482008</v>
      </c>
      <c r="BD77" s="528">
        <v>9495.8548374644324</v>
      </c>
      <c r="BE77" s="528">
        <v>9594.6336941184654</v>
      </c>
      <c r="BF77" s="528">
        <v>9332.5670096354825</v>
      </c>
      <c r="BG77" s="528">
        <v>9268.3931723885107</v>
      </c>
      <c r="BH77" s="528">
        <v>9057.6689054958497</v>
      </c>
      <c r="BI77" s="528">
        <v>9021.742712424335</v>
      </c>
      <c r="BJ77" s="528">
        <v>8677.2668119235477</v>
      </c>
      <c r="BK77" s="528">
        <v>8699.0262541518405</v>
      </c>
      <c r="BL77" s="528">
        <v>8342.9716732568031</v>
      </c>
      <c r="BM77" s="528">
        <v>8305.1453098540042</v>
      </c>
      <c r="BN77" s="528">
        <v>7498.8574639344488</v>
      </c>
      <c r="BO77" s="528">
        <v>6587.2321177556432</v>
      </c>
      <c r="BP77" s="528">
        <v>4303.1897178736017</v>
      </c>
      <c r="BQ77" s="528">
        <v>1531.4874775101516</v>
      </c>
      <c r="BR77" s="528">
        <v>311.89341603148682</v>
      </c>
      <c r="BS77" s="528">
        <v>80.37351340392901</v>
      </c>
      <c r="BT77" s="528">
        <v>18.908713607422758</v>
      </c>
      <c r="BU77" s="528">
        <v>11.159355457099979</v>
      </c>
      <c r="BV77" s="528">
        <v>0</v>
      </c>
      <c r="BW77" s="528">
        <v>5.7672985427904564</v>
      </c>
      <c r="BX77" s="528">
        <v>5.2459570182713797</v>
      </c>
      <c r="BY77" s="528">
        <v>0</v>
      </c>
      <c r="BZ77" s="528">
        <v>12.674150975808409</v>
      </c>
      <c r="CA77" s="528">
        <v>1.1442970642324621</v>
      </c>
      <c r="CB77" s="528">
        <v>1.6035201190360375</v>
      </c>
      <c r="CC77" s="528">
        <v>1.6160045111987906</v>
      </c>
      <c r="CD77" s="528">
        <v>1.61468067804677</v>
      </c>
      <c r="CE77" s="528">
        <v>1.6129094764746827</v>
      </c>
      <c r="CF77" s="530">
        <v>1.6083407789636945</v>
      </c>
    </row>
    <row r="78" spans="1:84" x14ac:dyDescent="0.35">
      <c r="B78" s="59" t="s">
        <v>661</v>
      </c>
      <c r="C78" s="39"/>
      <c r="D78" s="528">
        <v>0</v>
      </c>
      <c r="E78" s="528">
        <v>0</v>
      </c>
      <c r="F78" s="528">
        <v>0</v>
      </c>
      <c r="G78" s="528">
        <v>0</v>
      </c>
      <c r="H78" s="528">
        <v>0</v>
      </c>
      <c r="I78" s="528">
        <v>0</v>
      </c>
      <c r="J78" s="528">
        <v>0</v>
      </c>
      <c r="K78" s="528">
        <v>0</v>
      </c>
      <c r="L78" s="528">
        <v>0</v>
      </c>
      <c r="M78" s="528">
        <v>0</v>
      </c>
      <c r="N78" s="528">
        <v>0</v>
      </c>
      <c r="O78" s="528">
        <v>0</v>
      </c>
      <c r="P78" s="528">
        <v>0</v>
      </c>
      <c r="Q78" s="528">
        <v>0</v>
      </c>
      <c r="R78" s="528">
        <v>0</v>
      </c>
      <c r="S78" s="528">
        <v>0</v>
      </c>
      <c r="T78" s="528">
        <v>0</v>
      </c>
      <c r="U78" s="528">
        <v>0</v>
      </c>
      <c r="V78" s="528">
        <v>0</v>
      </c>
      <c r="W78" s="528">
        <v>0</v>
      </c>
      <c r="X78" s="528">
        <v>0</v>
      </c>
      <c r="Y78" s="528">
        <v>0</v>
      </c>
      <c r="Z78" s="528">
        <v>0</v>
      </c>
      <c r="AA78" s="528">
        <v>0</v>
      </c>
      <c r="AB78" s="528">
        <v>0</v>
      </c>
      <c r="AC78" s="528">
        <v>0</v>
      </c>
      <c r="AD78" s="528">
        <v>0</v>
      </c>
      <c r="AE78" s="528">
        <v>0</v>
      </c>
      <c r="AF78" s="528">
        <v>0</v>
      </c>
      <c r="AG78" s="528">
        <v>0</v>
      </c>
      <c r="AH78" s="528">
        <v>0</v>
      </c>
      <c r="AI78" s="528">
        <v>0</v>
      </c>
      <c r="AJ78" s="528">
        <v>0</v>
      </c>
      <c r="AK78" s="528">
        <v>0</v>
      </c>
      <c r="AL78" s="528">
        <v>0</v>
      </c>
      <c r="AM78" s="528">
        <v>0</v>
      </c>
      <c r="AN78" s="528">
        <v>0</v>
      </c>
      <c r="AO78" s="528">
        <v>0</v>
      </c>
      <c r="AP78" s="528">
        <v>0</v>
      </c>
      <c r="AQ78" s="528">
        <v>0</v>
      </c>
      <c r="AR78" s="528">
        <v>0</v>
      </c>
      <c r="AS78" s="528">
        <v>0</v>
      </c>
      <c r="AT78" s="528">
        <v>0</v>
      </c>
      <c r="AU78" s="528">
        <v>0</v>
      </c>
      <c r="AV78" s="528">
        <v>0</v>
      </c>
      <c r="AW78" s="528">
        <v>0</v>
      </c>
      <c r="AX78" s="528">
        <v>0</v>
      </c>
      <c r="AY78" s="528">
        <f>SUM(AY79:AY80)</f>
        <v>11887.718457691766</v>
      </c>
      <c r="AZ78" s="528">
        <f t="shared" ref="AZ78:CF78" si="35">SUM(AZ79:AZ80)</f>
        <v>11790.328572067137</v>
      </c>
      <c r="BA78" s="528">
        <f t="shared" si="35"/>
        <v>11698.175252758136</v>
      </c>
      <c r="BB78" s="528">
        <f t="shared" si="35"/>
        <v>11504.916960956809</v>
      </c>
      <c r="BC78" s="528">
        <f t="shared" si="35"/>
        <v>10827.025333021083</v>
      </c>
      <c r="BD78" s="528">
        <f t="shared" si="35"/>
        <v>10776.962031159645</v>
      </c>
      <c r="BE78" s="528">
        <f t="shared" si="35"/>
        <v>10879.474253465472</v>
      </c>
      <c r="BF78" s="528">
        <f t="shared" si="35"/>
        <v>10727.55472569322</v>
      </c>
      <c r="BG78" s="528">
        <f t="shared" si="35"/>
        <v>10474.25966227071</v>
      </c>
      <c r="BH78" s="528">
        <f t="shared" si="35"/>
        <v>10175.534503637142</v>
      </c>
      <c r="BI78" s="528">
        <f t="shared" si="35"/>
        <v>9993.9645240969512</v>
      </c>
      <c r="BJ78" s="528">
        <f t="shared" si="35"/>
        <v>9649.8869147735513</v>
      </c>
      <c r="BK78" s="528">
        <f t="shared" si="35"/>
        <v>9611.7454956243364</v>
      </c>
      <c r="BL78" s="528">
        <f t="shared" si="35"/>
        <v>9120.8239617647232</v>
      </c>
      <c r="BM78" s="528">
        <f t="shared" si="35"/>
        <v>8469.1286574837377</v>
      </c>
      <c r="BN78" s="528">
        <f t="shared" si="35"/>
        <v>7567.7911402804193</v>
      </c>
      <c r="BO78" s="528">
        <f t="shared" si="35"/>
        <v>6624.5849585743299</v>
      </c>
      <c r="BP78" s="528">
        <f t="shared" si="35"/>
        <v>4318.0554471553787</v>
      </c>
      <c r="BQ78" s="528">
        <f t="shared" si="35"/>
        <v>1537.7284435217239</v>
      </c>
      <c r="BR78" s="528">
        <f t="shared" si="35"/>
        <v>313.86552027038209</v>
      </c>
      <c r="BS78" s="528">
        <f t="shared" si="35"/>
        <v>79.241242811029764</v>
      </c>
      <c r="BT78" s="528">
        <f t="shared" si="35"/>
        <v>18.738961738254051</v>
      </c>
      <c r="BU78" s="528">
        <f t="shared" si="35"/>
        <v>11.075772796835745</v>
      </c>
      <c r="BV78" s="528">
        <f t="shared" si="35"/>
        <v>0</v>
      </c>
      <c r="BW78" s="528">
        <f t="shared" si="35"/>
        <v>5.6963937977602734</v>
      </c>
      <c r="BX78" s="528">
        <f t="shared" si="35"/>
        <v>5.1815105863504511</v>
      </c>
      <c r="BY78" s="528">
        <f t="shared" si="35"/>
        <v>0</v>
      </c>
      <c r="BZ78" s="528">
        <f t="shared" si="35"/>
        <v>12.515564255318466</v>
      </c>
      <c r="CA78" s="528">
        <f t="shared" si="35"/>
        <v>1.1299789202377066</v>
      </c>
      <c r="CB78" s="528">
        <f t="shared" si="35"/>
        <v>1.5834558956097144</v>
      </c>
      <c r="CC78" s="528">
        <f t="shared" si="35"/>
        <v>1.5957840754301829</v>
      </c>
      <c r="CD78" s="528">
        <f t="shared" si="35"/>
        <v>1.5944768068873778</v>
      </c>
      <c r="CE78" s="528">
        <f t="shared" si="35"/>
        <v>1.5927277676715055</v>
      </c>
      <c r="CF78" s="530">
        <f t="shared" si="35"/>
        <v>1.5882162364950956</v>
      </c>
    </row>
    <row r="79" spans="1:84" x14ac:dyDescent="0.35">
      <c r="B79" s="288" t="s">
        <v>451</v>
      </c>
      <c r="C79" s="471"/>
      <c r="D79" s="528">
        <v>0</v>
      </c>
      <c r="E79" s="528">
        <v>0</v>
      </c>
      <c r="F79" s="528">
        <v>0</v>
      </c>
      <c r="G79" s="528">
        <v>0</v>
      </c>
      <c r="H79" s="528">
        <v>0</v>
      </c>
      <c r="I79" s="528">
        <v>0</v>
      </c>
      <c r="J79" s="528">
        <v>0</v>
      </c>
      <c r="K79" s="528">
        <v>0</v>
      </c>
      <c r="L79" s="528">
        <v>0</v>
      </c>
      <c r="M79" s="528">
        <v>0</v>
      </c>
      <c r="N79" s="528">
        <v>0</v>
      </c>
      <c r="O79" s="528">
        <v>0</v>
      </c>
      <c r="P79" s="528">
        <v>0</v>
      </c>
      <c r="Q79" s="528">
        <v>0</v>
      </c>
      <c r="R79" s="528">
        <v>0</v>
      </c>
      <c r="S79" s="528">
        <v>0</v>
      </c>
      <c r="T79" s="528">
        <v>0</v>
      </c>
      <c r="U79" s="528">
        <v>0</v>
      </c>
      <c r="V79" s="528">
        <v>0</v>
      </c>
      <c r="W79" s="528">
        <v>0</v>
      </c>
      <c r="X79" s="528">
        <v>0</v>
      </c>
      <c r="Y79" s="528">
        <v>0</v>
      </c>
      <c r="Z79" s="528">
        <v>0</v>
      </c>
      <c r="AA79" s="528">
        <v>0</v>
      </c>
      <c r="AB79" s="528">
        <v>0</v>
      </c>
      <c r="AC79" s="528">
        <v>0</v>
      </c>
      <c r="AD79" s="528">
        <v>0</v>
      </c>
      <c r="AE79" s="528">
        <v>0</v>
      </c>
      <c r="AF79" s="528">
        <v>0</v>
      </c>
      <c r="AG79" s="528">
        <v>0</v>
      </c>
      <c r="AH79" s="528">
        <v>0</v>
      </c>
      <c r="AI79" s="528">
        <v>0</v>
      </c>
      <c r="AJ79" s="528">
        <v>0</v>
      </c>
      <c r="AK79" s="528">
        <v>0</v>
      </c>
      <c r="AL79" s="528">
        <v>0</v>
      </c>
      <c r="AM79" s="528">
        <v>0</v>
      </c>
      <c r="AN79" s="528">
        <v>0</v>
      </c>
      <c r="AO79" s="528">
        <v>0</v>
      </c>
      <c r="AP79" s="528">
        <v>0</v>
      </c>
      <c r="AQ79" s="528">
        <v>0</v>
      </c>
      <c r="AR79" s="528">
        <v>0</v>
      </c>
      <c r="AS79" s="528">
        <v>0</v>
      </c>
      <c r="AT79" s="528">
        <v>0</v>
      </c>
      <c r="AU79" s="528">
        <v>0</v>
      </c>
      <c r="AV79" s="528">
        <v>0</v>
      </c>
      <c r="AW79" s="528">
        <v>0</v>
      </c>
      <c r="AX79" s="528">
        <v>0</v>
      </c>
      <c r="AY79" s="528">
        <v>10142.269696836864</v>
      </c>
      <c r="AZ79" s="528">
        <v>10376.559390537244</v>
      </c>
      <c r="BA79" s="528">
        <v>10612.71765841912</v>
      </c>
      <c r="BB79" s="528">
        <v>10820.197992739339</v>
      </c>
      <c r="BC79" s="528">
        <v>10575.10544838541</v>
      </c>
      <c r="BD79" s="528">
        <v>10771.487350552323</v>
      </c>
      <c r="BE79" s="528">
        <v>10879.474253465472</v>
      </c>
      <c r="BF79" s="528">
        <v>10727.55472569322</v>
      </c>
      <c r="BG79" s="528">
        <v>10474.25966227071</v>
      </c>
      <c r="BH79" s="528">
        <v>10175.534503637142</v>
      </c>
      <c r="BI79" s="528">
        <v>9993.9645240969512</v>
      </c>
      <c r="BJ79" s="528">
        <v>9649.8869147735513</v>
      </c>
      <c r="BK79" s="528">
        <v>9611.7454956243364</v>
      </c>
      <c r="BL79" s="528">
        <v>9120.8239617647232</v>
      </c>
      <c r="BM79" s="528">
        <v>8469.1286574837377</v>
      </c>
      <c r="BN79" s="528">
        <v>7567.7911402804193</v>
      </c>
      <c r="BO79" s="528">
        <v>6624.5849585743299</v>
      </c>
      <c r="BP79" s="528">
        <v>4318.0554471553787</v>
      </c>
      <c r="BQ79" s="528">
        <v>1537.7284435217239</v>
      </c>
      <c r="BR79" s="528">
        <v>313.86552027038209</v>
      </c>
      <c r="BS79" s="528">
        <v>79.241242811029764</v>
      </c>
      <c r="BT79" s="528">
        <v>18.738961738254051</v>
      </c>
      <c r="BU79" s="528">
        <v>11.075772796835745</v>
      </c>
      <c r="BV79" s="528">
        <v>0</v>
      </c>
      <c r="BW79" s="528">
        <v>5.6963937977602734</v>
      </c>
      <c r="BX79" s="528">
        <v>5.1815105863504511</v>
      </c>
      <c r="BY79" s="528">
        <v>0</v>
      </c>
      <c r="BZ79" s="528">
        <v>12.515564255318466</v>
      </c>
      <c r="CA79" s="528">
        <v>1.1299789202377066</v>
      </c>
      <c r="CB79" s="528">
        <v>1.5834558956097144</v>
      </c>
      <c r="CC79" s="528">
        <v>1.5957840754301829</v>
      </c>
      <c r="CD79" s="528">
        <v>1.5944768068873778</v>
      </c>
      <c r="CE79" s="528">
        <v>1.5927277676715055</v>
      </c>
      <c r="CF79" s="530">
        <v>1.5882162364950956</v>
      </c>
    </row>
    <row r="80" spans="1:84" x14ac:dyDescent="0.35">
      <c r="B80" s="288" t="s">
        <v>450</v>
      </c>
      <c r="C80" s="471"/>
      <c r="D80" s="528">
        <v>0</v>
      </c>
      <c r="E80" s="528">
        <v>0</v>
      </c>
      <c r="F80" s="528">
        <v>0</v>
      </c>
      <c r="G80" s="528">
        <v>0</v>
      </c>
      <c r="H80" s="528">
        <v>0</v>
      </c>
      <c r="I80" s="528">
        <v>0</v>
      </c>
      <c r="J80" s="528">
        <v>0</v>
      </c>
      <c r="K80" s="528">
        <v>0</v>
      </c>
      <c r="L80" s="528">
        <v>0</v>
      </c>
      <c r="M80" s="528">
        <v>0</v>
      </c>
      <c r="N80" s="528">
        <v>0</v>
      </c>
      <c r="O80" s="528">
        <v>0</v>
      </c>
      <c r="P80" s="528">
        <v>0</v>
      </c>
      <c r="Q80" s="528">
        <v>0</v>
      </c>
      <c r="R80" s="528">
        <v>0</v>
      </c>
      <c r="S80" s="528">
        <v>0</v>
      </c>
      <c r="T80" s="528">
        <v>0</v>
      </c>
      <c r="U80" s="528">
        <v>0</v>
      </c>
      <c r="V80" s="528">
        <v>0</v>
      </c>
      <c r="W80" s="528">
        <v>0</v>
      </c>
      <c r="X80" s="528">
        <v>0</v>
      </c>
      <c r="Y80" s="528">
        <v>0</v>
      </c>
      <c r="Z80" s="528">
        <v>0</v>
      </c>
      <c r="AA80" s="528">
        <v>0</v>
      </c>
      <c r="AB80" s="528">
        <v>0</v>
      </c>
      <c r="AC80" s="528">
        <v>0</v>
      </c>
      <c r="AD80" s="528">
        <v>0</v>
      </c>
      <c r="AE80" s="528">
        <v>0</v>
      </c>
      <c r="AF80" s="528">
        <v>0</v>
      </c>
      <c r="AG80" s="528">
        <v>0</v>
      </c>
      <c r="AH80" s="528">
        <v>0</v>
      </c>
      <c r="AI80" s="528">
        <v>0</v>
      </c>
      <c r="AJ80" s="528">
        <v>0</v>
      </c>
      <c r="AK80" s="528">
        <v>0</v>
      </c>
      <c r="AL80" s="528">
        <v>0</v>
      </c>
      <c r="AM80" s="528">
        <v>0</v>
      </c>
      <c r="AN80" s="528">
        <v>0</v>
      </c>
      <c r="AO80" s="528">
        <v>0</v>
      </c>
      <c r="AP80" s="528">
        <v>0</v>
      </c>
      <c r="AQ80" s="528">
        <v>0</v>
      </c>
      <c r="AR80" s="528">
        <v>0</v>
      </c>
      <c r="AS80" s="528">
        <v>0</v>
      </c>
      <c r="AT80" s="528">
        <v>0</v>
      </c>
      <c r="AU80" s="528">
        <v>0</v>
      </c>
      <c r="AV80" s="528">
        <v>0</v>
      </c>
      <c r="AW80" s="528">
        <v>0</v>
      </c>
      <c r="AX80" s="528">
        <v>0</v>
      </c>
      <c r="AY80" s="528">
        <v>1745.448760854903</v>
      </c>
      <c r="AZ80" s="528">
        <v>1413.7691815298922</v>
      </c>
      <c r="BA80" s="528">
        <v>1085.4575943390148</v>
      </c>
      <c r="BB80" s="528">
        <v>684.71896821747089</v>
      </c>
      <c r="BC80" s="528">
        <v>251.91988463567432</v>
      </c>
      <c r="BD80" s="528">
        <v>5.4746806073211651</v>
      </c>
      <c r="BE80" s="528">
        <v>0</v>
      </c>
      <c r="BF80" s="528">
        <v>0</v>
      </c>
      <c r="BG80" s="528">
        <v>0</v>
      </c>
      <c r="BH80" s="528">
        <v>0</v>
      </c>
      <c r="BI80" s="528">
        <v>0</v>
      </c>
      <c r="BJ80" s="528">
        <v>0</v>
      </c>
      <c r="BK80" s="528">
        <v>0</v>
      </c>
      <c r="BL80" s="528">
        <v>0</v>
      </c>
      <c r="BM80" s="528">
        <v>0</v>
      </c>
      <c r="BN80" s="528">
        <v>0</v>
      </c>
      <c r="BO80" s="528">
        <v>0</v>
      </c>
      <c r="BP80" s="528">
        <v>0</v>
      </c>
      <c r="BQ80" s="528">
        <v>0</v>
      </c>
      <c r="BR80" s="528">
        <v>0</v>
      </c>
      <c r="BS80" s="528">
        <v>0</v>
      </c>
      <c r="BT80" s="528">
        <v>0</v>
      </c>
      <c r="BU80" s="528">
        <v>0</v>
      </c>
      <c r="BV80" s="528">
        <v>0</v>
      </c>
      <c r="BW80" s="528">
        <v>0</v>
      </c>
      <c r="BX80" s="528">
        <v>0</v>
      </c>
      <c r="BY80" s="528">
        <v>0</v>
      </c>
      <c r="BZ80" s="528">
        <v>0</v>
      </c>
      <c r="CA80" s="528">
        <v>0</v>
      </c>
      <c r="CB80" s="528">
        <v>0</v>
      </c>
      <c r="CC80" s="528">
        <v>0</v>
      </c>
      <c r="CD80" s="528">
        <v>0</v>
      </c>
      <c r="CE80" s="528">
        <v>0</v>
      </c>
      <c r="CF80" s="530">
        <v>0</v>
      </c>
    </row>
    <row r="81" spans="1:84" x14ac:dyDescent="0.35">
      <c r="B81" s="59" t="s">
        <v>662</v>
      </c>
      <c r="C81" s="39"/>
      <c r="D81" s="528">
        <v>0</v>
      </c>
      <c r="E81" s="528">
        <v>0</v>
      </c>
      <c r="F81" s="528">
        <v>0</v>
      </c>
      <c r="G81" s="528">
        <v>0</v>
      </c>
      <c r="H81" s="528">
        <v>0</v>
      </c>
      <c r="I81" s="528">
        <v>0</v>
      </c>
      <c r="J81" s="528">
        <v>0</v>
      </c>
      <c r="K81" s="528">
        <v>0</v>
      </c>
      <c r="L81" s="528">
        <v>0</v>
      </c>
      <c r="M81" s="528">
        <v>0</v>
      </c>
      <c r="N81" s="528">
        <v>0</v>
      </c>
      <c r="O81" s="528">
        <v>0</v>
      </c>
      <c r="P81" s="528">
        <v>0</v>
      </c>
      <c r="Q81" s="528">
        <v>0</v>
      </c>
      <c r="R81" s="528">
        <v>0</v>
      </c>
      <c r="S81" s="528">
        <v>0</v>
      </c>
      <c r="T81" s="528">
        <v>0</v>
      </c>
      <c r="U81" s="528">
        <v>0</v>
      </c>
      <c r="V81" s="528">
        <v>0</v>
      </c>
      <c r="W81" s="528">
        <v>0</v>
      </c>
      <c r="X81" s="528">
        <v>0</v>
      </c>
      <c r="Y81" s="528">
        <v>0</v>
      </c>
      <c r="Z81" s="528">
        <v>0</v>
      </c>
      <c r="AA81" s="528">
        <v>0</v>
      </c>
      <c r="AB81" s="528">
        <v>0</v>
      </c>
      <c r="AC81" s="528">
        <v>0</v>
      </c>
      <c r="AD81" s="528">
        <v>0</v>
      </c>
      <c r="AE81" s="528">
        <v>0</v>
      </c>
      <c r="AF81" s="528">
        <v>0</v>
      </c>
      <c r="AG81" s="528">
        <v>0</v>
      </c>
      <c r="AH81" s="528">
        <v>0</v>
      </c>
      <c r="AI81" s="528">
        <v>0</v>
      </c>
      <c r="AJ81" s="528">
        <v>0</v>
      </c>
      <c r="AK81" s="528">
        <v>0</v>
      </c>
      <c r="AL81" s="528">
        <v>0</v>
      </c>
      <c r="AM81" s="528">
        <v>0</v>
      </c>
      <c r="AN81" s="528">
        <v>0</v>
      </c>
      <c r="AO81" s="528">
        <v>0</v>
      </c>
      <c r="AP81" s="528">
        <v>0</v>
      </c>
      <c r="AQ81" s="528">
        <v>0</v>
      </c>
      <c r="AR81" s="528">
        <v>0</v>
      </c>
      <c r="AS81" s="528">
        <v>0</v>
      </c>
      <c r="AT81" s="528">
        <v>0</v>
      </c>
      <c r="AU81" s="528">
        <v>0</v>
      </c>
      <c r="AV81" s="528">
        <v>0</v>
      </c>
      <c r="AW81" s="528">
        <v>0</v>
      </c>
      <c r="AX81" s="528">
        <v>0</v>
      </c>
      <c r="AY81" s="528">
        <v>2627.106972338479</v>
      </c>
      <c r="AZ81" s="528">
        <v>2320.4821879062119</v>
      </c>
      <c r="BA81" s="528">
        <v>1955.7089885049504</v>
      </c>
      <c r="BB81" s="528">
        <v>1671.0510954118843</v>
      </c>
      <c r="BC81" s="528">
        <v>1349.565382912677</v>
      </c>
      <c r="BD81" s="528">
        <v>1234.2866250291177</v>
      </c>
      <c r="BE81" s="528">
        <v>901.38882555847795</v>
      </c>
      <c r="BF81" s="528">
        <v>806.75068604664443</v>
      </c>
      <c r="BG81" s="528">
        <v>747.18913935770979</v>
      </c>
      <c r="BH81" s="528">
        <v>618.17298611638932</v>
      </c>
      <c r="BI81" s="528">
        <v>493.13454062832557</v>
      </c>
      <c r="BJ81" s="528">
        <v>435.42082897058054</v>
      </c>
      <c r="BK81" s="528">
        <v>371.54645123726374</v>
      </c>
      <c r="BL81" s="528">
        <v>311.13593049618589</v>
      </c>
      <c r="BM81" s="528">
        <v>254.90356897813137</v>
      </c>
      <c r="BN81" s="528">
        <v>220.63927021055932</v>
      </c>
      <c r="BO81" s="528">
        <v>173.85388634440446</v>
      </c>
      <c r="BP81" s="528">
        <v>113.15194588988315</v>
      </c>
      <c r="BQ81" s="528">
        <v>37.356621546721776</v>
      </c>
      <c r="BR81" s="528">
        <v>6.7650079935883234</v>
      </c>
      <c r="BS81" s="528">
        <v>1.3790342385109513</v>
      </c>
      <c r="BT81" s="528">
        <v>0.22138080380898678</v>
      </c>
      <c r="BU81" s="528">
        <v>0.11405391990079036</v>
      </c>
      <c r="BV81" s="528">
        <v>0</v>
      </c>
      <c r="BW81" s="528">
        <v>8.9326288205218471E-2</v>
      </c>
      <c r="BX81" s="528">
        <v>8.125153658155676E-2</v>
      </c>
      <c r="BY81" s="528">
        <v>0</v>
      </c>
      <c r="BZ81" s="528">
        <v>0.19630245502667173</v>
      </c>
      <c r="CA81" s="528">
        <v>1.7723342843035499E-2</v>
      </c>
      <c r="CB81" s="528">
        <v>2.4835978098434904E-2</v>
      </c>
      <c r="CC81" s="528">
        <v>2.5029341491039421E-2</v>
      </c>
      <c r="CD81" s="528">
        <v>2.5008837419541189E-2</v>
      </c>
      <c r="CE81" s="528">
        <v>2.498140432223854E-2</v>
      </c>
      <c r="CF81" s="530">
        <v>2.4910642459026321E-2</v>
      </c>
    </row>
    <row r="82" spans="1:84" x14ac:dyDescent="0.35">
      <c r="B82" s="288" t="s">
        <v>451</v>
      </c>
      <c r="C82" s="39"/>
      <c r="D82" s="528">
        <v>0</v>
      </c>
      <c r="E82" s="528">
        <v>0</v>
      </c>
      <c r="F82" s="528">
        <v>0</v>
      </c>
      <c r="G82" s="528">
        <v>0</v>
      </c>
      <c r="H82" s="528">
        <v>0</v>
      </c>
      <c r="I82" s="528">
        <v>0</v>
      </c>
      <c r="J82" s="528">
        <v>0</v>
      </c>
      <c r="K82" s="528">
        <v>0</v>
      </c>
      <c r="L82" s="528">
        <v>0</v>
      </c>
      <c r="M82" s="528">
        <v>0</v>
      </c>
      <c r="N82" s="528">
        <v>0</v>
      </c>
      <c r="O82" s="528">
        <v>0</v>
      </c>
      <c r="P82" s="528">
        <v>0</v>
      </c>
      <c r="Q82" s="528">
        <v>0</v>
      </c>
      <c r="R82" s="528">
        <v>0</v>
      </c>
      <c r="S82" s="528">
        <v>0</v>
      </c>
      <c r="T82" s="528">
        <v>0</v>
      </c>
      <c r="U82" s="528">
        <v>0</v>
      </c>
      <c r="V82" s="528">
        <v>0</v>
      </c>
      <c r="W82" s="528">
        <v>0</v>
      </c>
      <c r="X82" s="528">
        <v>0</v>
      </c>
      <c r="Y82" s="528">
        <v>0</v>
      </c>
      <c r="Z82" s="528">
        <v>0</v>
      </c>
      <c r="AA82" s="528">
        <v>0</v>
      </c>
      <c r="AB82" s="528">
        <v>0</v>
      </c>
      <c r="AC82" s="528">
        <v>0</v>
      </c>
      <c r="AD82" s="528">
        <v>0</v>
      </c>
      <c r="AE82" s="528">
        <v>0</v>
      </c>
      <c r="AF82" s="528">
        <v>0</v>
      </c>
      <c r="AG82" s="528">
        <v>0</v>
      </c>
      <c r="AH82" s="528">
        <v>0</v>
      </c>
      <c r="AI82" s="528">
        <v>0</v>
      </c>
      <c r="AJ82" s="528">
        <v>0</v>
      </c>
      <c r="AK82" s="528">
        <v>0</v>
      </c>
      <c r="AL82" s="528">
        <v>0</v>
      </c>
      <c r="AM82" s="528">
        <v>0</v>
      </c>
      <c r="AN82" s="528">
        <v>0</v>
      </c>
      <c r="AO82" s="528">
        <v>0</v>
      </c>
      <c r="AP82" s="528">
        <v>0</v>
      </c>
      <c r="AQ82" s="528">
        <v>0</v>
      </c>
      <c r="AR82" s="528">
        <v>0</v>
      </c>
      <c r="AS82" s="528">
        <v>0</v>
      </c>
      <c r="AT82" s="528">
        <v>0</v>
      </c>
      <c r="AU82" s="528">
        <v>0</v>
      </c>
      <c r="AV82" s="528">
        <v>0</v>
      </c>
      <c r="AW82" s="528">
        <v>0</v>
      </c>
      <c r="AX82" s="528">
        <v>0</v>
      </c>
      <c r="AY82" s="528">
        <v>2414.720910765699</v>
      </c>
      <c r="AZ82" s="528">
        <v>2133.9625718104958</v>
      </c>
      <c r="BA82" s="528">
        <v>1810.800239469364</v>
      </c>
      <c r="BB82" s="528">
        <v>1573.002692507481</v>
      </c>
      <c r="BC82" s="528">
        <v>1313.2433362766374</v>
      </c>
      <c r="BD82" s="528">
        <v>1234.2866250291177</v>
      </c>
      <c r="BE82" s="528">
        <v>901.38882555847795</v>
      </c>
      <c r="BF82" s="528">
        <v>806.75068604664443</v>
      </c>
      <c r="BG82" s="528">
        <v>747.18913935770979</v>
      </c>
      <c r="BH82" s="528">
        <v>618.17298611638932</v>
      </c>
      <c r="BI82" s="528">
        <v>493.13454062832557</v>
      </c>
      <c r="BJ82" s="528">
        <v>435.42082897058054</v>
      </c>
      <c r="BK82" s="528">
        <v>371.54645123726374</v>
      </c>
      <c r="BL82" s="528">
        <v>311.13593049618589</v>
      </c>
      <c r="BM82" s="528">
        <v>254.90356897813137</v>
      </c>
      <c r="BN82" s="528">
        <v>220.63927021055932</v>
      </c>
      <c r="BO82" s="528">
        <v>173.85388634440446</v>
      </c>
      <c r="BP82" s="528">
        <v>113.15194588988315</v>
      </c>
      <c r="BQ82" s="528">
        <v>37.356621546721776</v>
      </c>
      <c r="BR82" s="528">
        <v>6.7650079935883234</v>
      </c>
      <c r="BS82" s="528">
        <v>1.3790342385109513</v>
      </c>
      <c r="BT82" s="528">
        <v>0.22138080380898678</v>
      </c>
      <c r="BU82" s="528">
        <v>0.11405391990079036</v>
      </c>
      <c r="BV82" s="528">
        <v>0</v>
      </c>
      <c r="BW82" s="528">
        <v>8.9326288205218471E-2</v>
      </c>
      <c r="BX82" s="528">
        <v>8.125153658155676E-2</v>
      </c>
      <c r="BY82" s="528">
        <v>0</v>
      </c>
      <c r="BZ82" s="528">
        <v>0.19630245502667173</v>
      </c>
      <c r="CA82" s="528">
        <v>1.7723342843035499E-2</v>
      </c>
      <c r="CB82" s="528">
        <v>2.4835978098434904E-2</v>
      </c>
      <c r="CC82" s="528">
        <v>2.5029341491039421E-2</v>
      </c>
      <c r="CD82" s="528">
        <v>2.5008837419541189E-2</v>
      </c>
      <c r="CE82" s="528">
        <v>2.498140432223854E-2</v>
      </c>
      <c r="CF82" s="530">
        <v>2.4910642459026321E-2</v>
      </c>
    </row>
    <row r="83" spans="1:84" x14ac:dyDescent="0.35">
      <c r="B83" s="288" t="s">
        <v>450</v>
      </c>
      <c r="C83" s="39"/>
      <c r="D83" s="528">
        <v>0</v>
      </c>
      <c r="E83" s="528">
        <v>0</v>
      </c>
      <c r="F83" s="528">
        <v>0</v>
      </c>
      <c r="G83" s="528">
        <v>0</v>
      </c>
      <c r="H83" s="528">
        <v>0</v>
      </c>
      <c r="I83" s="528">
        <v>0</v>
      </c>
      <c r="J83" s="528">
        <v>0</v>
      </c>
      <c r="K83" s="528">
        <v>0</v>
      </c>
      <c r="L83" s="528">
        <v>0</v>
      </c>
      <c r="M83" s="528">
        <v>0</v>
      </c>
      <c r="N83" s="528">
        <v>0</v>
      </c>
      <c r="O83" s="528">
        <v>0</v>
      </c>
      <c r="P83" s="528">
        <v>0</v>
      </c>
      <c r="Q83" s="528">
        <v>0</v>
      </c>
      <c r="R83" s="528">
        <v>0</v>
      </c>
      <c r="S83" s="528">
        <v>0</v>
      </c>
      <c r="T83" s="528">
        <v>0</v>
      </c>
      <c r="U83" s="528">
        <v>0</v>
      </c>
      <c r="V83" s="528">
        <v>0</v>
      </c>
      <c r="W83" s="528">
        <v>0</v>
      </c>
      <c r="X83" s="528">
        <v>0</v>
      </c>
      <c r="Y83" s="528">
        <v>0</v>
      </c>
      <c r="Z83" s="528">
        <v>0</v>
      </c>
      <c r="AA83" s="528">
        <v>0</v>
      </c>
      <c r="AB83" s="528">
        <v>0</v>
      </c>
      <c r="AC83" s="528">
        <v>0</v>
      </c>
      <c r="AD83" s="528">
        <v>0</v>
      </c>
      <c r="AE83" s="528">
        <v>0</v>
      </c>
      <c r="AF83" s="528">
        <v>0</v>
      </c>
      <c r="AG83" s="528">
        <v>0</v>
      </c>
      <c r="AH83" s="528">
        <v>0</v>
      </c>
      <c r="AI83" s="528">
        <v>0</v>
      </c>
      <c r="AJ83" s="528">
        <v>0</v>
      </c>
      <c r="AK83" s="528">
        <v>0</v>
      </c>
      <c r="AL83" s="528">
        <v>0</v>
      </c>
      <c r="AM83" s="528">
        <v>0</v>
      </c>
      <c r="AN83" s="528">
        <v>0</v>
      </c>
      <c r="AO83" s="528">
        <v>0</v>
      </c>
      <c r="AP83" s="528">
        <v>0</v>
      </c>
      <c r="AQ83" s="528">
        <v>0</v>
      </c>
      <c r="AR83" s="528">
        <v>0</v>
      </c>
      <c r="AS83" s="528">
        <v>0</v>
      </c>
      <c r="AT83" s="528">
        <v>0</v>
      </c>
      <c r="AU83" s="528">
        <v>0</v>
      </c>
      <c r="AV83" s="528">
        <v>0</v>
      </c>
      <c r="AW83" s="528">
        <v>0</v>
      </c>
      <c r="AX83" s="528">
        <v>0</v>
      </c>
      <c r="AY83" s="528">
        <v>212.38606157278019</v>
      </c>
      <c r="AZ83" s="528">
        <v>186.519616095716</v>
      </c>
      <c r="BA83" s="528">
        <v>144.90874903558651</v>
      </c>
      <c r="BB83" s="528">
        <v>98.048402904403261</v>
      </c>
      <c r="BC83" s="528">
        <v>36.322046636039715</v>
      </c>
      <c r="BD83" s="528">
        <v>0</v>
      </c>
      <c r="BE83" s="528">
        <v>0</v>
      </c>
      <c r="BF83" s="528">
        <v>0</v>
      </c>
      <c r="BG83" s="528">
        <v>0</v>
      </c>
      <c r="BH83" s="528">
        <v>0</v>
      </c>
      <c r="BI83" s="528">
        <v>0</v>
      </c>
      <c r="BJ83" s="528">
        <v>0</v>
      </c>
      <c r="BK83" s="528">
        <v>0</v>
      </c>
      <c r="BL83" s="528">
        <v>0</v>
      </c>
      <c r="BM83" s="528">
        <v>0</v>
      </c>
      <c r="BN83" s="528">
        <v>0</v>
      </c>
      <c r="BO83" s="528">
        <v>0</v>
      </c>
      <c r="BP83" s="528">
        <v>0</v>
      </c>
      <c r="BQ83" s="528">
        <v>0</v>
      </c>
      <c r="BR83" s="528">
        <v>0</v>
      </c>
      <c r="BS83" s="528">
        <v>0</v>
      </c>
      <c r="BT83" s="528">
        <v>0</v>
      </c>
      <c r="BU83" s="528">
        <v>0</v>
      </c>
      <c r="BV83" s="528">
        <v>0</v>
      </c>
      <c r="BW83" s="528">
        <v>0</v>
      </c>
      <c r="BX83" s="528">
        <v>0</v>
      </c>
      <c r="BY83" s="528">
        <v>0</v>
      </c>
      <c r="BZ83" s="528">
        <v>0</v>
      </c>
      <c r="CA83" s="528">
        <v>0</v>
      </c>
      <c r="CB83" s="528">
        <v>0</v>
      </c>
      <c r="CC83" s="528">
        <v>0</v>
      </c>
      <c r="CD83" s="528">
        <v>0</v>
      </c>
      <c r="CE83" s="528">
        <v>0</v>
      </c>
      <c r="CF83" s="530">
        <v>0</v>
      </c>
    </row>
    <row r="84" spans="1:84" x14ac:dyDescent="0.35">
      <c r="B84" s="288"/>
      <c r="C84" s="39"/>
      <c r="D84" s="528"/>
      <c r="E84" s="528"/>
      <c r="F84" s="528"/>
      <c r="G84" s="528"/>
      <c r="H84" s="528"/>
      <c r="I84" s="528"/>
      <c r="J84" s="528"/>
      <c r="K84" s="528"/>
      <c r="L84" s="528"/>
      <c r="M84" s="528"/>
      <c r="N84" s="528"/>
      <c r="O84" s="528"/>
      <c r="P84" s="528"/>
      <c r="Q84" s="528"/>
      <c r="R84" s="528"/>
      <c r="S84" s="528"/>
      <c r="T84" s="528"/>
      <c r="U84" s="528"/>
      <c r="V84" s="528"/>
      <c r="W84" s="528"/>
      <c r="X84" s="528"/>
      <c r="Y84" s="528"/>
      <c r="Z84" s="528"/>
      <c r="AA84" s="528"/>
      <c r="AB84" s="528"/>
      <c r="AC84" s="528"/>
      <c r="AD84" s="528"/>
      <c r="AE84" s="528"/>
      <c r="AF84" s="528"/>
      <c r="AG84" s="528"/>
      <c r="AH84" s="528"/>
      <c r="AI84" s="528"/>
      <c r="AJ84" s="528"/>
      <c r="AK84" s="528"/>
      <c r="AL84" s="528"/>
      <c r="AM84" s="528"/>
      <c r="AN84" s="528"/>
      <c r="AO84" s="528"/>
      <c r="AP84" s="528"/>
      <c r="AQ84" s="528"/>
      <c r="AR84" s="528"/>
      <c r="AS84" s="528"/>
      <c r="AT84" s="528"/>
      <c r="AU84" s="528"/>
      <c r="AV84" s="528"/>
      <c r="AW84" s="528"/>
      <c r="AX84" s="528"/>
      <c r="AY84" s="528"/>
      <c r="AZ84" s="528"/>
      <c r="BA84" s="528"/>
      <c r="BB84" s="528"/>
      <c r="BC84" s="528"/>
      <c r="BD84" s="528"/>
      <c r="BE84" s="528"/>
      <c r="BF84" s="528"/>
      <c r="BG84" s="528"/>
      <c r="BH84" s="528"/>
      <c r="BI84" s="528"/>
      <c r="BJ84" s="528"/>
      <c r="BK84" s="528"/>
      <c r="BL84" s="528"/>
      <c r="BM84" s="528"/>
      <c r="BN84" s="528"/>
      <c r="BO84" s="528"/>
      <c r="BP84" s="528"/>
      <c r="BQ84" s="528"/>
      <c r="BR84" s="528"/>
      <c r="BS84" s="528"/>
      <c r="BT84" s="528"/>
      <c r="BU84" s="528"/>
      <c r="BV84" s="528"/>
      <c r="BW84" s="528"/>
      <c r="BX84" s="528"/>
      <c r="BY84" s="528"/>
      <c r="BZ84" s="528"/>
      <c r="CA84" s="528"/>
      <c r="CB84" s="528"/>
      <c r="CC84" s="528"/>
      <c r="CD84" s="528"/>
      <c r="CE84" s="528"/>
      <c r="CF84" s="530"/>
    </row>
    <row r="85" spans="1:84" s="251" customFormat="1" x14ac:dyDescent="0.35">
      <c r="A85" s="496"/>
      <c r="B85" s="106" t="s">
        <v>289</v>
      </c>
      <c r="C85" s="106"/>
      <c r="D85" s="533">
        <v>0</v>
      </c>
      <c r="E85" s="533">
        <v>0</v>
      </c>
      <c r="F85" s="533">
        <v>0</v>
      </c>
      <c r="G85" s="533">
        <v>0</v>
      </c>
      <c r="H85" s="533">
        <v>0</v>
      </c>
      <c r="I85" s="533">
        <v>0</v>
      </c>
      <c r="J85" s="533">
        <v>0</v>
      </c>
      <c r="K85" s="533">
        <v>0</v>
      </c>
      <c r="L85" s="533">
        <v>0</v>
      </c>
      <c r="M85" s="533">
        <v>0</v>
      </c>
      <c r="N85" s="533">
        <v>0</v>
      </c>
      <c r="O85" s="533">
        <v>0</v>
      </c>
      <c r="P85" s="533">
        <v>0</v>
      </c>
      <c r="Q85" s="533">
        <v>0</v>
      </c>
      <c r="R85" s="533">
        <v>0</v>
      </c>
      <c r="S85" s="533">
        <v>0</v>
      </c>
      <c r="T85" s="533">
        <v>0</v>
      </c>
      <c r="U85" s="533">
        <v>0</v>
      </c>
      <c r="V85" s="533">
        <v>0</v>
      </c>
      <c r="W85" s="533">
        <v>0</v>
      </c>
      <c r="X85" s="533">
        <v>0</v>
      </c>
      <c r="Y85" s="533">
        <v>0</v>
      </c>
      <c r="Z85" s="533">
        <v>0</v>
      </c>
      <c r="AA85" s="533">
        <f t="shared" ref="AA85:AY85" si="36">SUM(AA86,AA89)</f>
        <v>1381.2149075525144</v>
      </c>
      <c r="AB85" s="533">
        <f t="shared" si="36"/>
        <v>2741.7444019777759</v>
      </c>
      <c r="AC85" s="533">
        <f t="shared" si="36"/>
        <v>3105.9729109667542</v>
      </c>
      <c r="AD85" s="533">
        <f t="shared" si="36"/>
        <v>3415.3613320440963</v>
      </c>
      <c r="AE85" s="533">
        <f t="shared" si="36"/>
        <v>3848.9201796381458</v>
      </c>
      <c r="AF85" s="533">
        <f t="shared" si="36"/>
        <v>4241.1140214404104</v>
      </c>
      <c r="AG85" s="533">
        <f t="shared" si="36"/>
        <v>4645.81887890284</v>
      </c>
      <c r="AH85" s="533">
        <f t="shared" si="36"/>
        <v>5002.0907234116039</v>
      </c>
      <c r="AI85" s="533">
        <f t="shared" si="36"/>
        <v>5069.6103992090893</v>
      </c>
      <c r="AJ85" s="533">
        <f t="shared" si="36"/>
        <v>4920.1872734540366</v>
      </c>
      <c r="AK85" s="533">
        <f t="shared" si="36"/>
        <v>5302.7513812363422</v>
      </c>
      <c r="AL85" s="533">
        <f t="shared" si="36"/>
        <v>5742.5123742956885</v>
      </c>
      <c r="AM85" s="533">
        <f t="shared" si="36"/>
        <v>6441.5730340033551</v>
      </c>
      <c r="AN85" s="533">
        <f t="shared" si="36"/>
        <v>6963.8207821528667</v>
      </c>
      <c r="AO85" s="533">
        <f t="shared" si="36"/>
        <v>7242.7511937333284</v>
      </c>
      <c r="AP85" s="533">
        <f t="shared" si="36"/>
        <v>7923.2446052880841</v>
      </c>
      <c r="AQ85" s="533">
        <f t="shared" si="36"/>
        <v>8311.9118795775375</v>
      </c>
      <c r="AR85" s="533">
        <f t="shared" si="36"/>
        <v>8806.9723934995363</v>
      </c>
      <c r="AS85" s="533">
        <f t="shared" si="36"/>
        <v>9307.0380120777263</v>
      </c>
      <c r="AT85" s="533">
        <f t="shared" si="36"/>
        <v>9916.1768182607393</v>
      </c>
      <c r="AU85" s="533">
        <f t="shared" si="36"/>
        <v>11577.56947404765</v>
      </c>
      <c r="AV85" s="533">
        <f t="shared" si="36"/>
        <v>12754.139162620666</v>
      </c>
      <c r="AW85" s="533">
        <f t="shared" si="36"/>
        <v>14114.476920653255</v>
      </c>
      <c r="AX85" s="533">
        <f t="shared" si="36"/>
        <v>15136.937461764486</v>
      </c>
      <c r="AY85" s="533">
        <f t="shared" si="36"/>
        <v>516.01058010927488</v>
      </c>
      <c r="AZ85" s="533">
        <v>0</v>
      </c>
      <c r="BA85" s="533">
        <v>0</v>
      </c>
      <c r="BB85" s="533">
        <v>0</v>
      </c>
      <c r="BC85" s="533">
        <v>0</v>
      </c>
      <c r="BD85" s="533">
        <v>0</v>
      </c>
      <c r="BE85" s="533">
        <v>0</v>
      </c>
      <c r="BF85" s="533">
        <v>0</v>
      </c>
      <c r="BG85" s="533">
        <v>0</v>
      </c>
      <c r="BH85" s="533">
        <v>0</v>
      </c>
      <c r="BI85" s="533">
        <v>0</v>
      </c>
      <c r="BJ85" s="533">
        <v>0</v>
      </c>
      <c r="BK85" s="533">
        <v>0</v>
      </c>
      <c r="BL85" s="533">
        <v>0</v>
      </c>
      <c r="BM85" s="533">
        <v>0</v>
      </c>
      <c r="BN85" s="533">
        <v>0</v>
      </c>
      <c r="BO85" s="533">
        <v>0</v>
      </c>
      <c r="BP85" s="533">
        <v>0</v>
      </c>
      <c r="BQ85" s="533">
        <v>0</v>
      </c>
      <c r="BR85" s="533">
        <v>0</v>
      </c>
      <c r="BS85" s="533">
        <v>0</v>
      </c>
      <c r="BT85" s="533">
        <v>0</v>
      </c>
      <c r="BU85" s="533">
        <v>0</v>
      </c>
      <c r="BV85" s="533">
        <v>0</v>
      </c>
      <c r="BW85" s="533">
        <v>0</v>
      </c>
      <c r="BX85" s="533">
        <v>0</v>
      </c>
      <c r="BY85" s="533">
        <v>0</v>
      </c>
      <c r="BZ85" s="533">
        <v>0</v>
      </c>
      <c r="CA85" s="533">
        <v>0</v>
      </c>
      <c r="CB85" s="533">
        <v>0</v>
      </c>
      <c r="CC85" s="533">
        <v>0</v>
      </c>
      <c r="CD85" s="533">
        <v>0</v>
      </c>
      <c r="CE85" s="533">
        <v>0</v>
      </c>
      <c r="CF85" s="527">
        <v>0</v>
      </c>
    </row>
    <row r="86" spans="1:84" x14ac:dyDescent="0.35">
      <c r="B86" s="59" t="s">
        <v>663</v>
      </c>
      <c r="C86" s="59"/>
      <c r="D86" s="528">
        <v>0</v>
      </c>
      <c r="E86" s="528">
        <v>0</v>
      </c>
      <c r="F86" s="528">
        <v>0</v>
      </c>
      <c r="G86" s="528">
        <v>0</v>
      </c>
      <c r="H86" s="528">
        <v>0</v>
      </c>
      <c r="I86" s="528">
        <v>0</v>
      </c>
      <c r="J86" s="528">
        <v>0</v>
      </c>
      <c r="K86" s="528">
        <v>0</v>
      </c>
      <c r="L86" s="528">
        <v>0</v>
      </c>
      <c r="M86" s="528">
        <v>0</v>
      </c>
      <c r="N86" s="528">
        <v>0</v>
      </c>
      <c r="O86" s="528">
        <v>0</v>
      </c>
      <c r="P86" s="528">
        <v>0</v>
      </c>
      <c r="Q86" s="528">
        <v>0</v>
      </c>
      <c r="R86" s="528">
        <v>0</v>
      </c>
      <c r="S86" s="528">
        <v>0</v>
      </c>
      <c r="T86" s="528">
        <v>0</v>
      </c>
      <c r="U86" s="528">
        <v>0</v>
      </c>
      <c r="V86" s="528">
        <v>0</v>
      </c>
      <c r="W86" s="528">
        <v>0</v>
      </c>
      <c r="X86" s="528">
        <v>0</v>
      </c>
      <c r="Y86" s="528">
        <v>0</v>
      </c>
      <c r="Z86" s="528">
        <v>0</v>
      </c>
      <c r="AA86" s="528">
        <v>1381.2149075525144</v>
      </c>
      <c r="AB86" s="528">
        <v>2741.7444019777759</v>
      </c>
      <c r="AC86" s="528">
        <v>3105.9729109667542</v>
      </c>
      <c r="AD86" s="528">
        <v>3415.3613320440963</v>
      </c>
      <c r="AE86" s="528">
        <v>3848.9201796381458</v>
      </c>
      <c r="AF86" s="528">
        <v>4241.1140214404104</v>
      </c>
      <c r="AG86" s="528">
        <v>4645.81887890284</v>
      </c>
      <c r="AH86" s="528">
        <v>5002.0907234116039</v>
      </c>
      <c r="AI86" s="528">
        <v>5054.3251417240372</v>
      </c>
      <c r="AJ86" s="528">
        <v>4877.4030362935664</v>
      </c>
      <c r="AK86" s="528">
        <v>5202.1152236362368</v>
      </c>
      <c r="AL86" s="528">
        <v>5551.4557792940113</v>
      </c>
      <c r="AM86" s="528">
        <v>6211.0252811837909</v>
      </c>
      <c r="AN86" s="528">
        <v>6638.7124356471304</v>
      </c>
      <c r="AO86" s="528">
        <v>6851.167795860134</v>
      </c>
      <c r="AP86" s="528">
        <v>7350.016168892701</v>
      </c>
      <c r="AQ86" s="528">
        <v>7580.4906274018922</v>
      </c>
      <c r="AR86" s="528">
        <v>7933.4237975280485</v>
      </c>
      <c r="AS86" s="528">
        <v>8250.1462623318421</v>
      </c>
      <c r="AT86" s="528">
        <v>8638.1860565254119</v>
      </c>
      <c r="AU86" s="528">
        <v>9908.1647406940101</v>
      </c>
      <c r="AV86" s="528">
        <v>10721.198307802402</v>
      </c>
      <c r="AW86" s="528">
        <v>11648.385344654656</v>
      </c>
      <c r="AX86" s="528">
        <v>12302.546592934776</v>
      </c>
      <c r="AY86" s="528">
        <v>418.84445500604136</v>
      </c>
      <c r="AZ86" s="528">
        <v>0</v>
      </c>
      <c r="BA86" s="528">
        <v>0</v>
      </c>
      <c r="BB86" s="528">
        <v>0</v>
      </c>
      <c r="BC86" s="528">
        <v>0</v>
      </c>
      <c r="BD86" s="528">
        <v>0</v>
      </c>
      <c r="BE86" s="528">
        <v>0</v>
      </c>
      <c r="BF86" s="528">
        <v>0</v>
      </c>
      <c r="BG86" s="528">
        <v>0</v>
      </c>
      <c r="BH86" s="528">
        <v>0</v>
      </c>
      <c r="BI86" s="528">
        <v>0</v>
      </c>
      <c r="BJ86" s="528">
        <v>0</v>
      </c>
      <c r="BK86" s="528">
        <v>0</v>
      </c>
      <c r="BL86" s="528">
        <v>0</v>
      </c>
      <c r="BM86" s="528">
        <v>0</v>
      </c>
      <c r="BN86" s="528">
        <v>0</v>
      </c>
      <c r="BO86" s="528">
        <v>0</v>
      </c>
      <c r="BP86" s="528">
        <v>0</v>
      </c>
      <c r="BQ86" s="528">
        <v>0</v>
      </c>
      <c r="BR86" s="528">
        <v>0</v>
      </c>
      <c r="BS86" s="528">
        <v>0</v>
      </c>
      <c r="BT86" s="528">
        <v>0</v>
      </c>
      <c r="BU86" s="528">
        <v>0</v>
      </c>
      <c r="BV86" s="528">
        <v>0</v>
      </c>
      <c r="BW86" s="528">
        <v>0</v>
      </c>
      <c r="BX86" s="528">
        <v>0</v>
      </c>
      <c r="BY86" s="528">
        <v>0</v>
      </c>
      <c r="BZ86" s="528">
        <v>0</v>
      </c>
      <c r="CA86" s="528">
        <v>0</v>
      </c>
      <c r="CB86" s="528">
        <v>0</v>
      </c>
      <c r="CC86" s="528">
        <v>0</v>
      </c>
      <c r="CD86" s="528">
        <v>0</v>
      </c>
      <c r="CE86" s="528">
        <v>0</v>
      </c>
      <c r="CF86" s="530">
        <v>0</v>
      </c>
    </row>
    <row r="87" spans="1:84" x14ac:dyDescent="0.35">
      <c r="B87" s="288" t="s">
        <v>451</v>
      </c>
      <c r="C87" s="59"/>
      <c r="D87" s="528">
        <v>0</v>
      </c>
      <c r="E87" s="528">
        <v>0</v>
      </c>
      <c r="F87" s="528">
        <v>0</v>
      </c>
      <c r="G87" s="528">
        <v>0</v>
      </c>
      <c r="H87" s="528">
        <v>0</v>
      </c>
      <c r="I87" s="528">
        <v>0</v>
      </c>
      <c r="J87" s="528">
        <v>0</v>
      </c>
      <c r="K87" s="528">
        <v>0</v>
      </c>
      <c r="L87" s="528">
        <v>0</v>
      </c>
      <c r="M87" s="528">
        <v>0</v>
      </c>
      <c r="N87" s="528">
        <v>0</v>
      </c>
      <c r="O87" s="528">
        <v>0</v>
      </c>
      <c r="P87" s="528">
        <v>0</v>
      </c>
      <c r="Q87" s="528">
        <v>0</v>
      </c>
      <c r="R87" s="528">
        <v>0</v>
      </c>
      <c r="S87" s="528">
        <v>0</v>
      </c>
      <c r="T87" s="528">
        <v>0</v>
      </c>
      <c r="U87" s="528">
        <v>0</v>
      </c>
      <c r="V87" s="528">
        <v>0</v>
      </c>
      <c r="W87" s="528">
        <v>0</v>
      </c>
      <c r="X87" s="528">
        <v>0</v>
      </c>
      <c r="Y87" s="528">
        <v>0</v>
      </c>
      <c r="Z87" s="528">
        <v>0</v>
      </c>
      <c r="AA87" s="528">
        <v>0</v>
      </c>
      <c r="AB87" s="528">
        <v>0</v>
      </c>
      <c r="AC87" s="528">
        <v>0</v>
      </c>
      <c r="AD87" s="528">
        <v>0</v>
      </c>
      <c r="AE87" s="528">
        <v>0</v>
      </c>
      <c r="AF87" s="528">
        <v>0</v>
      </c>
      <c r="AG87" s="528">
        <v>0</v>
      </c>
      <c r="AH87" s="528">
        <v>4601.9955410223965</v>
      </c>
      <c r="AI87" s="528">
        <v>4650.0519585193133</v>
      </c>
      <c r="AJ87" s="528">
        <v>4490.5522447004751</v>
      </c>
      <c r="AK87" s="528">
        <v>4789.0961248695221</v>
      </c>
      <c r="AL87" s="528">
        <v>5101.1699179558354</v>
      </c>
      <c r="AM87" s="528">
        <v>5695.8163937887284</v>
      </c>
      <c r="AN87" s="528">
        <v>6036.861501159141</v>
      </c>
      <c r="AO87" s="528">
        <v>6133.4586758703235</v>
      </c>
      <c r="AP87" s="528">
        <v>6456.4667266153101</v>
      </c>
      <c r="AQ87" s="528">
        <v>6532.0193018263744</v>
      </c>
      <c r="AR87" s="528">
        <v>6734.217382435083</v>
      </c>
      <c r="AS87" s="528">
        <v>6887.7296935211862</v>
      </c>
      <c r="AT87" s="528">
        <v>7089.9921017630695</v>
      </c>
      <c r="AU87" s="528">
        <v>8069.744819646603</v>
      </c>
      <c r="AV87" s="528">
        <v>8716.9333912744969</v>
      </c>
      <c r="AW87" s="528">
        <v>9505.8605167029946</v>
      </c>
      <c r="AX87" s="528">
        <v>10080.9022911805</v>
      </c>
      <c r="AY87" s="528">
        <v>343.20780614181871</v>
      </c>
      <c r="AZ87" s="528">
        <v>0</v>
      </c>
      <c r="BA87" s="528">
        <v>0</v>
      </c>
      <c r="BB87" s="528">
        <v>0</v>
      </c>
      <c r="BC87" s="528">
        <v>0</v>
      </c>
      <c r="BD87" s="528">
        <v>0</v>
      </c>
      <c r="BE87" s="528">
        <v>0</v>
      </c>
      <c r="BF87" s="528">
        <v>0</v>
      </c>
      <c r="BG87" s="528">
        <v>0</v>
      </c>
      <c r="BH87" s="528">
        <v>0</v>
      </c>
      <c r="BI87" s="528">
        <v>0</v>
      </c>
      <c r="BJ87" s="528">
        <v>0</v>
      </c>
      <c r="BK87" s="528">
        <v>0</v>
      </c>
      <c r="BL87" s="528">
        <v>0</v>
      </c>
      <c r="BM87" s="528">
        <v>0</v>
      </c>
      <c r="BN87" s="528">
        <v>0</v>
      </c>
      <c r="BO87" s="528">
        <v>0</v>
      </c>
      <c r="BP87" s="528">
        <v>0</v>
      </c>
      <c r="BQ87" s="528">
        <v>0</v>
      </c>
      <c r="BR87" s="528">
        <v>0</v>
      </c>
      <c r="BS87" s="528">
        <v>0</v>
      </c>
      <c r="BT87" s="528">
        <v>0</v>
      </c>
      <c r="BU87" s="528">
        <v>0</v>
      </c>
      <c r="BV87" s="528">
        <v>0</v>
      </c>
      <c r="BW87" s="528">
        <v>0</v>
      </c>
      <c r="BX87" s="528">
        <v>0</v>
      </c>
      <c r="BY87" s="528">
        <v>0</v>
      </c>
      <c r="BZ87" s="528">
        <v>0</v>
      </c>
      <c r="CA87" s="528">
        <v>0</v>
      </c>
      <c r="CB87" s="528">
        <v>0</v>
      </c>
      <c r="CC87" s="528">
        <v>0</v>
      </c>
      <c r="CD87" s="528">
        <v>0</v>
      </c>
      <c r="CE87" s="528">
        <v>0</v>
      </c>
      <c r="CF87" s="530">
        <v>0</v>
      </c>
    </row>
    <row r="88" spans="1:84" x14ac:dyDescent="0.35">
      <c r="B88" s="288" t="s">
        <v>450</v>
      </c>
      <c r="C88" s="59"/>
      <c r="D88" s="528">
        <v>0</v>
      </c>
      <c r="E88" s="528">
        <v>0</v>
      </c>
      <c r="F88" s="528">
        <v>0</v>
      </c>
      <c r="G88" s="528">
        <v>0</v>
      </c>
      <c r="H88" s="528">
        <v>0</v>
      </c>
      <c r="I88" s="528">
        <v>0</v>
      </c>
      <c r="J88" s="528">
        <v>0</v>
      </c>
      <c r="K88" s="528">
        <v>0</v>
      </c>
      <c r="L88" s="528">
        <v>0</v>
      </c>
      <c r="M88" s="528">
        <v>0</v>
      </c>
      <c r="N88" s="528">
        <v>0</v>
      </c>
      <c r="O88" s="528">
        <v>0</v>
      </c>
      <c r="P88" s="528">
        <v>0</v>
      </c>
      <c r="Q88" s="528">
        <v>0</v>
      </c>
      <c r="R88" s="528">
        <v>0</v>
      </c>
      <c r="S88" s="528">
        <v>0</v>
      </c>
      <c r="T88" s="528">
        <v>0</v>
      </c>
      <c r="U88" s="528">
        <v>0</v>
      </c>
      <c r="V88" s="528">
        <v>0</v>
      </c>
      <c r="W88" s="528">
        <v>0</v>
      </c>
      <c r="X88" s="528">
        <v>0</v>
      </c>
      <c r="Y88" s="528">
        <v>0</v>
      </c>
      <c r="Z88" s="528">
        <v>0</v>
      </c>
      <c r="AA88" s="528">
        <v>0</v>
      </c>
      <c r="AB88" s="528">
        <v>0</v>
      </c>
      <c r="AC88" s="528">
        <v>0</v>
      </c>
      <c r="AD88" s="528">
        <v>0</v>
      </c>
      <c r="AE88" s="528">
        <v>0</v>
      </c>
      <c r="AF88" s="528">
        <v>0</v>
      </c>
      <c r="AG88" s="528">
        <v>0</v>
      </c>
      <c r="AH88" s="528">
        <v>400.09518238920651</v>
      </c>
      <c r="AI88" s="528">
        <v>404.27318320472432</v>
      </c>
      <c r="AJ88" s="528">
        <v>386.85079159309112</v>
      </c>
      <c r="AK88" s="528">
        <v>413.01909876671431</v>
      </c>
      <c r="AL88" s="528">
        <v>450.2858613381764</v>
      </c>
      <c r="AM88" s="528">
        <v>515.20888739506279</v>
      </c>
      <c r="AN88" s="528">
        <v>601.85093448798966</v>
      </c>
      <c r="AO88" s="528">
        <v>717.70911998981035</v>
      </c>
      <c r="AP88" s="528">
        <v>893.54944227739031</v>
      </c>
      <c r="AQ88" s="528">
        <v>1048.4713255755187</v>
      </c>
      <c r="AR88" s="528">
        <v>1199.206415092965</v>
      </c>
      <c r="AS88" s="528">
        <v>1362.4165688106557</v>
      </c>
      <c r="AT88" s="528">
        <v>1548.1939547623431</v>
      </c>
      <c r="AU88" s="528">
        <v>1838.4199210474071</v>
      </c>
      <c r="AV88" s="528">
        <v>2004.2649165279058</v>
      </c>
      <c r="AW88" s="528">
        <v>2142.52482795166</v>
      </c>
      <c r="AX88" s="528">
        <v>2221.6443017542742</v>
      </c>
      <c r="AY88" s="528">
        <v>75.636648864222636</v>
      </c>
      <c r="AZ88" s="528">
        <v>0</v>
      </c>
      <c r="BA88" s="528">
        <v>0</v>
      </c>
      <c r="BB88" s="528">
        <v>0</v>
      </c>
      <c r="BC88" s="528">
        <v>0</v>
      </c>
      <c r="BD88" s="528">
        <v>0</v>
      </c>
      <c r="BE88" s="528">
        <v>0</v>
      </c>
      <c r="BF88" s="528">
        <v>0</v>
      </c>
      <c r="BG88" s="528">
        <v>0</v>
      </c>
      <c r="BH88" s="528">
        <v>0</v>
      </c>
      <c r="BI88" s="528">
        <v>0</v>
      </c>
      <c r="BJ88" s="528">
        <v>0</v>
      </c>
      <c r="BK88" s="528">
        <v>0</v>
      </c>
      <c r="BL88" s="528">
        <v>0</v>
      </c>
      <c r="BM88" s="528">
        <v>0</v>
      </c>
      <c r="BN88" s="528">
        <v>0</v>
      </c>
      <c r="BO88" s="528">
        <v>0</v>
      </c>
      <c r="BP88" s="528">
        <v>0</v>
      </c>
      <c r="BQ88" s="528">
        <v>0</v>
      </c>
      <c r="BR88" s="528">
        <v>0</v>
      </c>
      <c r="BS88" s="528">
        <v>0</v>
      </c>
      <c r="BT88" s="528">
        <v>0</v>
      </c>
      <c r="BU88" s="528">
        <v>0</v>
      </c>
      <c r="BV88" s="528">
        <v>0</v>
      </c>
      <c r="BW88" s="528">
        <v>0</v>
      </c>
      <c r="BX88" s="528">
        <v>0</v>
      </c>
      <c r="BY88" s="528">
        <v>0</v>
      </c>
      <c r="BZ88" s="528">
        <v>0</v>
      </c>
      <c r="CA88" s="528">
        <v>0</v>
      </c>
      <c r="CB88" s="528">
        <v>0</v>
      </c>
      <c r="CC88" s="528">
        <v>0</v>
      </c>
      <c r="CD88" s="528">
        <v>0</v>
      </c>
      <c r="CE88" s="528">
        <v>0</v>
      </c>
      <c r="CF88" s="530">
        <v>0</v>
      </c>
    </row>
    <row r="89" spans="1:84" x14ac:dyDescent="0.35">
      <c r="A89" s="427"/>
      <c r="B89" s="59" t="s">
        <v>664</v>
      </c>
      <c r="C89" s="59"/>
      <c r="D89" s="528">
        <v>0</v>
      </c>
      <c r="E89" s="528">
        <v>0</v>
      </c>
      <c r="F89" s="528">
        <v>0</v>
      </c>
      <c r="G89" s="528">
        <v>0</v>
      </c>
      <c r="H89" s="528">
        <v>0</v>
      </c>
      <c r="I89" s="528">
        <v>0</v>
      </c>
      <c r="J89" s="528">
        <v>0</v>
      </c>
      <c r="K89" s="528">
        <v>0</v>
      </c>
      <c r="L89" s="528">
        <v>0</v>
      </c>
      <c r="M89" s="528">
        <v>0</v>
      </c>
      <c r="N89" s="528">
        <v>0</v>
      </c>
      <c r="O89" s="528">
        <v>0</v>
      </c>
      <c r="P89" s="528">
        <v>0</v>
      </c>
      <c r="Q89" s="528">
        <v>0</v>
      </c>
      <c r="R89" s="528">
        <v>0</v>
      </c>
      <c r="S89" s="528">
        <v>0</v>
      </c>
      <c r="T89" s="528">
        <v>0</v>
      </c>
      <c r="U89" s="528">
        <v>0</v>
      </c>
      <c r="V89" s="528">
        <v>0</v>
      </c>
      <c r="W89" s="528">
        <v>0</v>
      </c>
      <c r="X89" s="528">
        <v>0</v>
      </c>
      <c r="Y89" s="528">
        <v>0</v>
      </c>
      <c r="Z89" s="528">
        <v>0</v>
      </c>
      <c r="AA89" s="528">
        <v>0</v>
      </c>
      <c r="AB89" s="528">
        <v>0</v>
      </c>
      <c r="AC89" s="528">
        <v>0</v>
      </c>
      <c r="AD89" s="528">
        <v>0</v>
      </c>
      <c r="AE89" s="528">
        <v>0</v>
      </c>
      <c r="AF89" s="528">
        <v>0</v>
      </c>
      <c r="AG89" s="528">
        <v>0</v>
      </c>
      <c r="AH89" s="528">
        <v>0</v>
      </c>
      <c r="AI89" s="528">
        <v>15.285257485052533</v>
      </c>
      <c r="AJ89" s="528">
        <v>42.784237160469878</v>
      </c>
      <c r="AK89" s="528">
        <v>100.63615760010576</v>
      </c>
      <c r="AL89" s="528">
        <v>191.05659500167701</v>
      </c>
      <c r="AM89" s="528">
        <v>230.54775281956452</v>
      </c>
      <c r="AN89" s="528">
        <v>325.10834650573605</v>
      </c>
      <c r="AO89" s="528">
        <v>391.58339787319397</v>
      </c>
      <c r="AP89" s="528">
        <v>573.22843639538326</v>
      </c>
      <c r="AQ89" s="528">
        <v>731.42125217564603</v>
      </c>
      <c r="AR89" s="528">
        <v>873.54859597148823</v>
      </c>
      <c r="AS89" s="528">
        <v>1056.8917497458835</v>
      </c>
      <c r="AT89" s="528">
        <v>1277.9907617353267</v>
      </c>
      <c r="AU89" s="528">
        <v>1669.4047333536396</v>
      </c>
      <c r="AV89" s="528">
        <v>2032.9408548182632</v>
      </c>
      <c r="AW89" s="528">
        <v>2466.0915759985983</v>
      </c>
      <c r="AX89" s="528">
        <v>2834.3908688297097</v>
      </c>
      <c r="AY89" s="528">
        <v>97.166125103233568</v>
      </c>
      <c r="AZ89" s="528">
        <v>0</v>
      </c>
      <c r="BA89" s="528">
        <v>0</v>
      </c>
      <c r="BB89" s="528">
        <v>0</v>
      </c>
      <c r="BC89" s="528">
        <v>0</v>
      </c>
      <c r="BD89" s="528">
        <v>0</v>
      </c>
      <c r="BE89" s="528">
        <v>0</v>
      </c>
      <c r="BF89" s="528">
        <v>0</v>
      </c>
      <c r="BG89" s="528">
        <v>0</v>
      </c>
      <c r="BH89" s="528">
        <v>0</v>
      </c>
      <c r="BI89" s="528">
        <v>0</v>
      </c>
      <c r="BJ89" s="528">
        <v>0</v>
      </c>
      <c r="BK89" s="528">
        <v>0</v>
      </c>
      <c r="BL89" s="528">
        <v>0</v>
      </c>
      <c r="BM89" s="528">
        <v>0</v>
      </c>
      <c r="BN89" s="528">
        <v>0</v>
      </c>
      <c r="BO89" s="528">
        <v>0</v>
      </c>
      <c r="BP89" s="528">
        <v>0</v>
      </c>
      <c r="BQ89" s="528">
        <v>0</v>
      </c>
      <c r="BR89" s="528">
        <v>0</v>
      </c>
      <c r="BS89" s="528">
        <v>0</v>
      </c>
      <c r="BT89" s="528">
        <v>0</v>
      </c>
      <c r="BU89" s="528">
        <v>0</v>
      </c>
      <c r="BV89" s="528">
        <v>0</v>
      </c>
      <c r="BW89" s="528">
        <v>0</v>
      </c>
      <c r="BX89" s="528">
        <v>0</v>
      </c>
      <c r="BY89" s="528">
        <v>0</v>
      </c>
      <c r="BZ89" s="528">
        <v>0</v>
      </c>
      <c r="CA89" s="528">
        <v>0</v>
      </c>
      <c r="CB89" s="528">
        <v>0</v>
      </c>
      <c r="CC89" s="528">
        <v>0</v>
      </c>
      <c r="CD89" s="528">
        <v>0</v>
      </c>
      <c r="CE89" s="528">
        <v>0</v>
      </c>
      <c r="CF89" s="530">
        <v>0</v>
      </c>
    </row>
    <row r="90" spans="1:84" x14ac:dyDescent="0.35">
      <c r="A90" s="427"/>
      <c r="B90" s="288" t="s">
        <v>451</v>
      </c>
      <c r="C90" s="59"/>
      <c r="D90" s="528">
        <v>0</v>
      </c>
      <c r="E90" s="528">
        <v>0</v>
      </c>
      <c r="F90" s="528">
        <v>0</v>
      </c>
      <c r="G90" s="528">
        <v>0</v>
      </c>
      <c r="H90" s="528">
        <v>0</v>
      </c>
      <c r="I90" s="528">
        <v>0</v>
      </c>
      <c r="J90" s="528">
        <v>0</v>
      </c>
      <c r="K90" s="528">
        <v>0</v>
      </c>
      <c r="L90" s="528">
        <v>0</v>
      </c>
      <c r="M90" s="528">
        <v>0</v>
      </c>
      <c r="N90" s="528">
        <v>0</v>
      </c>
      <c r="O90" s="528">
        <v>0</v>
      </c>
      <c r="P90" s="528">
        <v>0</v>
      </c>
      <c r="Q90" s="528">
        <v>0</v>
      </c>
      <c r="R90" s="528">
        <v>0</v>
      </c>
      <c r="S90" s="528">
        <v>0</v>
      </c>
      <c r="T90" s="528">
        <v>0</v>
      </c>
      <c r="U90" s="528">
        <v>0</v>
      </c>
      <c r="V90" s="528">
        <v>0</v>
      </c>
      <c r="W90" s="528">
        <v>0</v>
      </c>
      <c r="X90" s="528">
        <v>0</v>
      </c>
      <c r="Y90" s="528">
        <v>0</v>
      </c>
      <c r="Z90" s="528">
        <v>0</v>
      </c>
      <c r="AA90" s="528">
        <v>0</v>
      </c>
      <c r="AB90" s="528">
        <v>0</v>
      </c>
      <c r="AC90" s="528">
        <v>0</v>
      </c>
      <c r="AD90" s="528">
        <v>0</v>
      </c>
      <c r="AE90" s="528">
        <v>0</v>
      </c>
      <c r="AF90" s="528">
        <v>0</v>
      </c>
      <c r="AG90" s="528">
        <v>0</v>
      </c>
      <c r="AH90" s="528">
        <v>0</v>
      </c>
      <c r="AI90" s="528">
        <v>14.762689497168328</v>
      </c>
      <c r="AJ90" s="528">
        <v>41.333806660760914</v>
      </c>
      <c r="AK90" s="528">
        <v>97.221064882754973</v>
      </c>
      <c r="AL90" s="528">
        <v>184.43287837413706</v>
      </c>
      <c r="AM90" s="528">
        <v>222.37366635152569</v>
      </c>
      <c r="AN90" s="528">
        <v>312.51063999229081</v>
      </c>
      <c r="AO90" s="528">
        <v>374.04998675042185</v>
      </c>
      <c r="AP90" s="528">
        <v>543.7237092741484</v>
      </c>
      <c r="AQ90" s="528">
        <v>688.79001878820816</v>
      </c>
      <c r="AR90" s="528">
        <v>817.02907723761689</v>
      </c>
      <c r="AS90" s="528">
        <v>981.3884420104788</v>
      </c>
      <c r="AT90" s="528">
        <v>1178.7978509241443</v>
      </c>
      <c r="AU90" s="528">
        <v>1535.001531117525</v>
      </c>
      <c r="AV90" s="528">
        <v>1871.7563614093212</v>
      </c>
      <c r="AW90" s="528">
        <v>2270.7798728944958</v>
      </c>
      <c r="AX90" s="528">
        <v>2606.3968204359758</v>
      </c>
      <c r="AY90" s="528">
        <v>89.350231228947592</v>
      </c>
      <c r="AZ90" s="528">
        <v>0</v>
      </c>
      <c r="BA90" s="528">
        <v>0</v>
      </c>
      <c r="BB90" s="528">
        <v>0</v>
      </c>
      <c r="BC90" s="528">
        <v>0</v>
      </c>
      <c r="BD90" s="528">
        <v>0</v>
      </c>
      <c r="BE90" s="528">
        <v>0</v>
      </c>
      <c r="BF90" s="528">
        <v>0</v>
      </c>
      <c r="BG90" s="528">
        <v>0</v>
      </c>
      <c r="BH90" s="528">
        <v>0</v>
      </c>
      <c r="BI90" s="528">
        <v>0</v>
      </c>
      <c r="BJ90" s="528">
        <v>0</v>
      </c>
      <c r="BK90" s="528">
        <v>0</v>
      </c>
      <c r="BL90" s="528">
        <v>0</v>
      </c>
      <c r="BM90" s="528">
        <v>0</v>
      </c>
      <c r="BN90" s="528">
        <v>0</v>
      </c>
      <c r="BO90" s="528">
        <v>0</v>
      </c>
      <c r="BP90" s="528">
        <v>0</v>
      </c>
      <c r="BQ90" s="528">
        <v>0</v>
      </c>
      <c r="BR90" s="528">
        <v>0</v>
      </c>
      <c r="BS90" s="528">
        <v>0</v>
      </c>
      <c r="BT90" s="528">
        <v>0</v>
      </c>
      <c r="BU90" s="528">
        <v>0</v>
      </c>
      <c r="BV90" s="528">
        <v>0</v>
      </c>
      <c r="BW90" s="528">
        <v>0</v>
      </c>
      <c r="BX90" s="528">
        <v>0</v>
      </c>
      <c r="BY90" s="528">
        <v>0</v>
      </c>
      <c r="BZ90" s="528">
        <v>0</v>
      </c>
      <c r="CA90" s="528">
        <v>0</v>
      </c>
      <c r="CB90" s="528">
        <v>0</v>
      </c>
      <c r="CC90" s="528">
        <v>0</v>
      </c>
      <c r="CD90" s="528">
        <v>0</v>
      </c>
      <c r="CE90" s="528">
        <v>0</v>
      </c>
      <c r="CF90" s="530">
        <v>0</v>
      </c>
    </row>
    <row r="91" spans="1:84" x14ac:dyDescent="0.35">
      <c r="A91" s="427"/>
      <c r="B91" s="288" t="s">
        <v>450</v>
      </c>
      <c r="C91" s="59"/>
      <c r="D91" s="528">
        <v>0</v>
      </c>
      <c r="E91" s="528">
        <v>0</v>
      </c>
      <c r="F91" s="528">
        <v>0</v>
      </c>
      <c r="G91" s="528">
        <v>0</v>
      </c>
      <c r="H91" s="528">
        <v>0</v>
      </c>
      <c r="I91" s="528">
        <v>0</v>
      </c>
      <c r="J91" s="528">
        <v>0</v>
      </c>
      <c r="K91" s="528">
        <v>0</v>
      </c>
      <c r="L91" s="528">
        <v>0</v>
      </c>
      <c r="M91" s="528">
        <v>0</v>
      </c>
      <c r="N91" s="528">
        <v>0</v>
      </c>
      <c r="O91" s="528">
        <v>0</v>
      </c>
      <c r="P91" s="528">
        <v>0</v>
      </c>
      <c r="Q91" s="528">
        <v>0</v>
      </c>
      <c r="R91" s="528">
        <v>0</v>
      </c>
      <c r="S91" s="528">
        <v>0</v>
      </c>
      <c r="T91" s="528">
        <v>0</v>
      </c>
      <c r="U91" s="528">
        <v>0</v>
      </c>
      <c r="V91" s="528">
        <v>0</v>
      </c>
      <c r="W91" s="528">
        <v>0</v>
      </c>
      <c r="X91" s="528">
        <v>0</v>
      </c>
      <c r="Y91" s="528">
        <v>0</v>
      </c>
      <c r="Z91" s="528">
        <v>0</v>
      </c>
      <c r="AA91" s="528">
        <v>0</v>
      </c>
      <c r="AB91" s="528">
        <v>0</v>
      </c>
      <c r="AC91" s="528">
        <v>0</v>
      </c>
      <c r="AD91" s="528">
        <v>0</v>
      </c>
      <c r="AE91" s="528">
        <v>0</v>
      </c>
      <c r="AF91" s="528">
        <v>0</v>
      </c>
      <c r="AG91" s="528">
        <v>0</v>
      </c>
      <c r="AH91" s="528">
        <v>0</v>
      </c>
      <c r="AI91" s="528">
        <v>0.52256798788420455</v>
      </c>
      <c r="AJ91" s="528">
        <v>1.4504304997089608</v>
      </c>
      <c r="AK91" s="528">
        <v>3.4150927173507908</v>
      </c>
      <c r="AL91" s="528">
        <v>6.6237166275399586</v>
      </c>
      <c r="AM91" s="528">
        <v>8.1740864680388761</v>
      </c>
      <c r="AN91" s="528">
        <v>12.597706513445274</v>
      </c>
      <c r="AO91" s="528">
        <v>17.533411122772119</v>
      </c>
      <c r="AP91" s="528">
        <v>29.504727121234776</v>
      </c>
      <c r="AQ91" s="528">
        <v>42.631233387437838</v>
      </c>
      <c r="AR91" s="528">
        <v>56.519518733871415</v>
      </c>
      <c r="AS91" s="528">
        <v>75.503307735404746</v>
      </c>
      <c r="AT91" s="528">
        <v>99.192910811182514</v>
      </c>
      <c r="AU91" s="528">
        <v>134.40320223611468</v>
      </c>
      <c r="AV91" s="528">
        <v>161.18449340894205</v>
      </c>
      <c r="AW91" s="528">
        <v>195.31170310410263</v>
      </c>
      <c r="AX91" s="528">
        <v>227.99404839373389</v>
      </c>
      <c r="AY91" s="528">
        <v>7.815893874285976</v>
      </c>
      <c r="AZ91" s="528">
        <v>0</v>
      </c>
      <c r="BA91" s="528">
        <v>0</v>
      </c>
      <c r="BB91" s="528">
        <v>0</v>
      </c>
      <c r="BC91" s="528">
        <v>0</v>
      </c>
      <c r="BD91" s="528">
        <v>0</v>
      </c>
      <c r="BE91" s="528">
        <v>0</v>
      </c>
      <c r="BF91" s="528">
        <v>0</v>
      </c>
      <c r="BG91" s="528">
        <v>0</v>
      </c>
      <c r="BH91" s="528">
        <v>0</v>
      </c>
      <c r="BI91" s="528">
        <v>0</v>
      </c>
      <c r="BJ91" s="528">
        <v>0</v>
      </c>
      <c r="BK91" s="528">
        <v>0</v>
      </c>
      <c r="BL91" s="528">
        <v>0</v>
      </c>
      <c r="BM91" s="528">
        <v>0</v>
      </c>
      <c r="BN91" s="528">
        <v>0</v>
      </c>
      <c r="BO91" s="528">
        <v>0</v>
      </c>
      <c r="BP91" s="528">
        <v>0</v>
      </c>
      <c r="BQ91" s="528">
        <v>0</v>
      </c>
      <c r="BR91" s="528">
        <v>0</v>
      </c>
      <c r="BS91" s="528">
        <v>0</v>
      </c>
      <c r="BT91" s="528">
        <v>0</v>
      </c>
      <c r="BU91" s="528">
        <v>0</v>
      </c>
      <c r="BV91" s="528">
        <v>0</v>
      </c>
      <c r="BW91" s="528">
        <v>0</v>
      </c>
      <c r="BX91" s="528">
        <v>0</v>
      </c>
      <c r="BY91" s="528">
        <v>0</v>
      </c>
      <c r="BZ91" s="528">
        <v>0</v>
      </c>
      <c r="CA91" s="528">
        <v>0</v>
      </c>
      <c r="CB91" s="528">
        <v>0</v>
      </c>
      <c r="CC91" s="528">
        <v>0</v>
      </c>
      <c r="CD91" s="528">
        <v>0</v>
      </c>
      <c r="CE91" s="528">
        <v>0</v>
      </c>
      <c r="CF91" s="530">
        <v>0</v>
      </c>
    </row>
    <row r="92" spans="1:84" x14ac:dyDescent="0.35">
      <c r="A92" s="427"/>
      <c r="B92" s="288"/>
      <c r="C92" s="59"/>
      <c r="D92" s="528"/>
      <c r="E92" s="528"/>
      <c r="F92" s="528"/>
      <c r="G92" s="528"/>
      <c r="H92" s="528"/>
      <c r="I92" s="528"/>
      <c r="J92" s="528"/>
      <c r="K92" s="528"/>
      <c r="L92" s="528"/>
      <c r="M92" s="528"/>
      <c r="N92" s="528"/>
      <c r="O92" s="528"/>
      <c r="P92" s="528"/>
      <c r="Q92" s="528"/>
      <c r="R92" s="528"/>
      <c r="S92" s="528"/>
      <c r="T92" s="528"/>
      <c r="U92" s="528"/>
      <c r="V92" s="528"/>
      <c r="W92" s="528"/>
      <c r="X92" s="528"/>
      <c r="Y92" s="528"/>
      <c r="Z92" s="528"/>
      <c r="AA92" s="528"/>
      <c r="AB92" s="528"/>
      <c r="AC92" s="528"/>
      <c r="AD92" s="528"/>
      <c r="AE92" s="528"/>
      <c r="AF92" s="528"/>
      <c r="AG92" s="528"/>
      <c r="AH92" s="528"/>
      <c r="AI92" s="528"/>
      <c r="AJ92" s="528"/>
      <c r="AK92" s="528"/>
      <c r="AL92" s="528"/>
      <c r="AM92" s="528"/>
      <c r="AN92" s="528"/>
      <c r="AO92" s="528"/>
      <c r="AP92" s="528"/>
      <c r="AQ92" s="528"/>
      <c r="AR92" s="528"/>
      <c r="AS92" s="528"/>
      <c r="AT92" s="528"/>
      <c r="AU92" s="528"/>
      <c r="AV92" s="528"/>
      <c r="AW92" s="528"/>
      <c r="AX92" s="528"/>
      <c r="AY92" s="528"/>
      <c r="AZ92" s="528"/>
      <c r="BA92" s="528"/>
      <c r="BB92" s="528"/>
      <c r="BC92" s="528"/>
      <c r="BD92" s="528"/>
      <c r="BE92" s="528"/>
      <c r="BF92" s="528"/>
      <c r="BG92" s="528"/>
      <c r="BH92" s="528"/>
      <c r="BI92" s="528"/>
      <c r="BJ92" s="528"/>
      <c r="BK92" s="528"/>
      <c r="BL92" s="528"/>
      <c r="BM92" s="528"/>
      <c r="BN92" s="528"/>
      <c r="BO92" s="528"/>
      <c r="BP92" s="528"/>
      <c r="BQ92" s="528"/>
      <c r="BR92" s="528"/>
      <c r="BS92" s="528"/>
      <c r="BT92" s="528"/>
      <c r="BU92" s="528"/>
      <c r="BV92" s="528"/>
      <c r="BW92" s="528"/>
      <c r="BX92" s="528"/>
      <c r="BY92" s="528"/>
      <c r="BZ92" s="528"/>
      <c r="CA92" s="528"/>
      <c r="CB92" s="528"/>
      <c r="CC92" s="528"/>
      <c r="CD92" s="528"/>
      <c r="CE92" s="528"/>
      <c r="CF92" s="530"/>
    </row>
    <row r="93" spans="1:84" s="251" customFormat="1" x14ac:dyDescent="0.35">
      <c r="B93" s="65" t="s">
        <v>308</v>
      </c>
      <c r="C93" s="238"/>
      <c r="D93" s="533">
        <v>1768.4672032393389</v>
      </c>
      <c r="E93" s="533">
        <v>2596.2927992384425</v>
      </c>
      <c r="F93" s="533">
        <v>2652.8495405363201</v>
      </c>
      <c r="G93" s="533">
        <v>2280.9900651185758</v>
      </c>
      <c r="H93" s="533">
        <v>2616.1118282402626</v>
      </c>
      <c r="I93" s="533">
        <v>2747.1601016400527</v>
      </c>
      <c r="J93" s="533">
        <v>2679.5327210460864</v>
      </c>
      <c r="K93" s="533">
        <v>3036.8850593558286</v>
      </c>
      <c r="L93" s="533">
        <v>2776.1725445710931</v>
      </c>
      <c r="M93" s="533">
        <v>3057.3041030697946</v>
      </c>
      <c r="N93" s="533">
        <v>3576.9914431338484</v>
      </c>
      <c r="O93" s="533">
        <v>3481.2245748096902</v>
      </c>
      <c r="P93" s="533">
        <v>3527.9365820015701</v>
      </c>
      <c r="Q93" s="533">
        <v>3896.9607307689989</v>
      </c>
      <c r="R93" s="533">
        <v>3947.8414275995278</v>
      </c>
      <c r="S93" s="533">
        <v>4601.450797573043</v>
      </c>
      <c r="T93" s="533">
        <v>4612.5033238723763</v>
      </c>
      <c r="U93" s="533">
        <v>5413.9419054580703</v>
      </c>
      <c r="V93" s="533">
        <v>5427.6775189690661</v>
      </c>
      <c r="W93" s="533">
        <v>6516.1744627745466</v>
      </c>
      <c r="X93" s="533">
        <v>6681.1508761957803</v>
      </c>
      <c r="Y93" s="533">
        <v>6864.6851777679267</v>
      </c>
      <c r="Z93" s="533">
        <v>6101.0404982247401</v>
      </c>
      <c r="AA93" s="533">
        <v>4898.0005567823782</v>
      </c>
      <c r="AB93" s="533">
        <v>4065.0557306874575</v>
      </c>
      <c r="AC93" s="533">
        <v>3938.2966514834575</v>
      </c>
      <c r="AD93" s="533">
        <v>3690.387769080111</v>
      </c>
      <c r="AE93" s="533">
        <v>3650.7201707446388</v>
      </c>
      <c r="AF93" s="533">
        <v>3738.7435729866811</v>
      </c>
      <c r="AG93" s="533">
        <v>3878.3122337497266</v>
      </c>
      <c r="AH93" s="533">
        <f t="shared" ref="AH93:BY93" si="37">SUM(AH94:AH95)</f>
        <v>4144.5894565410435</v>
      </c>
      <c r="AI93" s="533">
        <f t="shared" si="37"/>
        <v>3337.2812175698027</v>
      </c>
      <c r="AJ93" s="533">
        <f t="shared" si="37"/>
        <v>2798.0891102947303</v>
      </c>
      <c r="AK93" s="533">
        <f t="shared" si="37"/>
        <v>2632.0225833873819</v>
      </c>
      <c r="AL93" s="533">
        <f t="shared" si="37"/>
        <v>1997.082143979794</v>
      </c>
      <c r="AM93" s="533">
        <f t="shared" si="37"/>
        <v>911.86797756991939</v>
      </c>
      <c r="AN93" s="533">
        <f t="shared" si="37"/>
        <v>907.05228675100363</v>
      </c>
      <c r="AO93" s="533">
        <f t="shared" si="37"/>
        <v>851.00014025985467</v>
      </c>
      <c r="AP93" s="533">
        <f t="shared" si="37"/>
        <v>530.42135849163901</v>
      </c>
      <c r="AQ93" s="533">
        <f t="shared" si="37"/>
        <v>540.42736913269732</v>
      </c>
      <c r="AR93" s="533">
        <f t="shared" si="37"/>
        <v>503.24687653300754</v>
      </c>
      <c r="AS93" s="533">
        <f t="shared" si="37"/>
        <v>494.1227645145737</v>
      </c>
      <c r="AT93" s="533">
        <f t="shared" si="37"/>
        <v>484.03983742232924</v>
      </c>
      <c r="AU93" s="533">
        <f t="shared" si="37"/>
        <v>577.27673296469311</v>
      </c>
      <c r="AV93" s="533">
        <f t="shared" si="37"/>
        <v>747.6335287179312</v>
      </c>
      <c r="AW93" s="533">
        <f t="shared" si="37"/>
        <v>728.9062603162439</v>
      </c>
      <c r="AX93" s="533">
        <f t="shared" si="37"/>
        <v>671.55362929827982</v>
      </c>
      <c r="AY93" s="533">
        <f t="shared" si="37"/>
        <v>22.849176979008487</v>
      </c>
      <c r="AZ93" s="533">
        <f t="shared" si="37"/>
        <v>0</v>
      </c>
      <c r="BA93" s="533">
        <f t="shared" si="37"/>
        <v>0</v>
      </c>
      <c r="BB93" s="533">
        <f t="shared" si="37"/>
        <v>0</v>
      </c>
      <c r="BC93" s="533">
        <f t="shared" si="37"/>
        <v>0</v>
      </c>
      <c r="BD93" s="533">
        <f t="shared" si="37"/>
        <v>0</v>
      </c>
      <c r="BE93" s="533">
        <f t="shared" si="37"/>
        <v>0</v>
      </c>
      <c r="BF93" s="533">
        <f t="shared" si="37"/>
        <v>0</v>
      </c>
      <c r="BG93" s="533">
        <f t="shared" si="37"/>
        <v>0</v>
      </c>
      <c r="BH93" s="533">
        <f t="shared" si="37"/>
        <v>0</v>
      </c>
      <c r="BI93" s="533">
        <f t="shared" si="37"/>
        <v>0</v>
      </c>
      <c r="BJ93" s="533">
        <f t="shared" si="37"/>
        <v>0</v>
      </c>
      <c r="BK93" s="533">
        <f t="shared" si="37"/>
        <v>0</v>
      </c>
      <c r="BL93" s="533">
        <f t="shared" si="37"/>
        <v>0</v>
      </c>
      <c r="BM93" s="533">
        <f t="shared" si="37"/>
        <v>0</v>
      </c>
      <c r="BN93" s="533">
        <f t="shared" si="37"/>
        <v>0</v>
      </c>
      <c r="BO93" s="533">
        <f t="shared" si="37"/>
        <v>0</v>
      </c>
      <c r="BP93" s="533">
        <f t="shared" si="37"/>
        <v>0</v>
      </c>
      <c r="BQ93" s="533">
        <f t="shared" si="37"/>
        <v>0</v>
      </c>
      <c r="BR93" s="533">
        <f t="shared" si="37"/>
        <v>0</v>
      </c>
      <c r="BS93" s="533">
        <f t="shared" si="37"/>
        <v>0</v>
      </c>
      <c r="BT93" s="533">
        <f t="shared" si="37"/>
        <v>0</v>
      </c>
      <c r="BU93" s="533">
        <f t="shared" si="37"/>
        <v>0</v>
      </c>
      <c r="BV93" s="533">
        <f t="shared" si="37"/>
        <v>0</v>
      </c>
      <c r="BW93" s="533">
        <f t="shared" si="37"/>
        <v>0</v>
      </c>
      <c r="BX93" s="533">
        <f t="shared" si="37"/>
        <v>0</v>
      </c>
      <c r="BY93" s="533">
        <f t="shared" si="37"/>
        <v>0</v>
      </c>
      <c r="BZ93" s="533">
        <f t="shared" ref="BZ93:CF93" si="38">SUM(BZ94:BZ95)</f>
        <v>0</v>
      </c>
      <c r="CA93" s="533">
        <f t="shared" si="38"/>
        <v>0</v>
      </c>
      <c r="CB93" s="533">
        <f t="shared" si="38"/>
        <v>0</v>
      </c>
      <c r="CC93" s="533">
        <f t="shared" si="38"/>
        <v>0</v>
      </c>
      <c r="CD93" s="533">
        <f t="shared" si="38"/>
        <v>0</v>
      </c>
      <c r="CE93" s="533">
        <f t="shared" si="38"/>
        <v>0</v>
      </c>
      <c r="CF93" s="527">
        <f t="shared" si="38"/>
        <v>0</v>
      </c>
    </row>
    <row r="94" spans="1:84" x14ac:dyDescent="0.35">
      <c r="A94" s="427"/>
      <c r="B94" s="471" t="s">
        <v>451</v>
      </c>
      <c r="C94" s="59"/>
      <c r="D94" s="528">
        <v>0</v>
      </c>
      <c r="E94" s="528">
        <v>0</v>
      </c>
      <c r="F94" s="528">
        <v>0</v>
      </c>
      <c r="G94" s="528">
        <v>0</v>
      </c>
      <c r="H94" s="528">
        <v>0</v>
      </c>
      <c r="I94" s="528">
        <v>0</v>
      </c>
      <c r="J94" s="528">
        <v>0</v>
      </c>
      <c r="K94" s="528">
        <v>0</v>
      </c>
      <c r="L94" s="528">
        <v>0</v>
      </c>
      <c r="M94" s="528">
        <v>0</v>
      </c>
      <c r="N94" s="528">
        <v>0</v>
      </c>
      <c r="O94" s="528">
        <v>0</v>
      </c>
      <c r="P94" s="528">
        <v>0</v>
      </c>
      <c r="Q94" s="528">
        <v>0</v>
      </c>
      <c r="R94" s="528">
        <v>0</v>
      </c>
      <c r="S94" s="528">
        <v>0</v>
      </c>
      <c r="T94" s="528">
        <v>0</v>
      </c>
      <c r="U94" s="528">
        <v>0</v>
      </c>
      <c r="V94" s="528">
        <v>0</v>
      </c>
      <c r="W94" s="528">
        <v>0</v>
      </c>
      <c r="X94" s="528">
        <v>0</v>
      </c>
      <c r="Y94" s="528">
        <v>0</v>
      </c>
      <c r="Z94" s="528">
        <v>0</v>
      </c>
      <c r="AA94" s="528">
        <v>0</v>
      </c>
      <c r="AB94" s="528">
        <v>0</v>
      </c>
      <c r="AC94" s="528">
        <v>0</v>
      </c>
      <c r="AD94" s="528">
        <v>0</v>
      </c>
      <c r="AE94" s="528">
        <v>0</v>
      </c>
      <c r="AF94" s="528">
        <v>0</v>
      </c>
      <c r="AG94" s="528">
        <v>0</v>
      </c>
      <c r="AH94" s="528">
        <v>4121.1736968995683</v>
      </c>
      <c r="AI94" s="528">
        <v>3317.4248656926661</v>
      </c>
      <c r="AJ94" s="528">
        <v>2782.6350359970143</v>
      </c>
      <c r="AK94" s="528">
        <v>2620.1226202799162</v>
      </c>
      <c r="AL94" s="528">
        <v>1990.3581214872297</v>
      </c>
      <c r="AM94" s="528">
        <v>907.10087326903204</v>
      </c>
      <c r="AN94" s="528">
        <v>899.54560435120391</v>
      </c>
      <c r="AO94" s="528">
        <v>847.34777914285962</v>
      </c>
      <c r="AP94" s="528">
        <v>529.08191061666014</v>
      </c>
      <c r="AQ94" s="528">
        <v>537.79404470635006</v>
      </c>
      <c r="AR94" s="528">
        <v>499.77806003449791</v>
      </c>
      <c r="AS94" s="528">
        <v>489.66095479830881</v>
      </c>
      <c r="AT94" s="528">
        <v>479.85242253580947</v>
      </c>
      <c r="AU94" s="528">
        <v>573.7863066030958</v>
      </c>
      <c r="AV94" s="528">
        <v>743.60492699676945</v>
      </c>
      <c r="AW94" s="528">
        <v>723.75472203393144</v>
      </c>
      <c r="AX94" s="528">
        <v>669.16375873138202</v>
      </c>
      <c r="AY94" s="528">
        <v>22.767863181930164</v>
      </c>
      <c r="AZ94" s="528">
        <v>0</v>
      </c>
      <c r="BA94" s="528">
        <v>0</v>
      </c>
      <c r="BB94" s="528">
        <v>0</v>
      </c>
      <c r="BC94" s="528">
        <v>0</v>
      </c>
      <c r="BD94" s="528">
        <v>0</v>
      </c>
      <c r="BE94" s="528">
        <v>0</v>
      </c>
      <c r="BF94" s="528">
        <v>0</v>
      </c>
      <c r="BG94" s="528">
        <v>0</v>
      </c>
      <c r="BH94" s="528">
        <v>0</v>
      </c>
      <c r="BI94" s="528">
        <v>0</v>
      </c>
      <c r="BJ94" s="528">
        <v>0</v>
      </c>
      <c r="BK94" s="528">
        <v>0</v>
      </c>
      <c r="BL94" s="528">
        <v>0</v>
      </c>
      <c r="BM94" s="528">
        <v>0</v>
      </c>
      <c r="BN94" s="528">
        <v>0</v>
      </c>
      <c r="BO94" s="528">
        <v>0</v>
      </c>
      <c r="BP94" s="528">
        <v>0</v>
      </c>
      <c r="BQ94" s="528">
        <v>0</v>
      </c>
      <c r="BR94" s="528">
        <v>0</v>
      </c>
      <c r="BS94" s="528">
        <v>0</v>
      </c>
      <c r="BT94" s="528">
        <v>0</v>
      </c>
      <c r="BU94" s="528">
        <v>0</v>
      </c>
      <c r="BV94" s="528">
        <v>0</v>
      </c>
      <c r="BW94" s="528">
        <v>0</v>
      </c>
      <c r="BX94" s="528">
        <v>0</v>
      </c>
      <c r="BY94" s="528">
        <v>0</v>
      </c>
      <c r="BZ94" s="528">
        <v>0</v>
      </c>
      <c r="CA94" s="528">
        <v>0</v>
      </c>
      <c r="CB94" s="528">
        <v>0</v>
      </c>
      <c r="CC94" s="528">
        <v>0</v>
      </c>
      <c r="CD94" s="528">
        <v>0</v>
      </c>
      <c r="CE94" s="528">
        <v>0</v>
      </c>
      <c r="CF94" s="530">
        <v>0</v>
      </c>
    </row>
    <row r="95" spans="1:84" x14ac:dyDescent="0.35">
      <c r="A95" s="427"/>
      <c r="B95" s="471" t="s">
        <v>450</v>
      </c>
      <c r="C95" s="59"/>
      <c r="D95" s="528">
        <v>0</v>
      </c>
      <c r="E95" s="528">
        <v>0</v>
      </c>
      <c r="F95" s="528">
        <v>0</v>
      </c>
      <c r="G95" s="528">
        <v>0</v>
      </c>
      <c r="H95" s="528">
        <v>0</v>
      </c>
      <c r="I95" s="528">
        <v>0</v>
      </c>
      <c r="J95" s="528">
        <v>0</v>
      </c>
      <c r="K95" s="528">
        <v>0</v>
      </c>
      <c r="L95" s="528">
        <v>0</v>
      </c>
      <c r="M95" s="528">
        <v>0</v>
      </c>
      <c r="N95" s="528">
        <v>0</v>
      </c>
      <c r="O95" s="528">
        <v>0</v>
      </c>
      <c r="P95" s="528">
        <v>0</v>
      </c>
      <c r="Q95" s="528">
        <v>0</v>
      </c>
      <c r="R95" s="528">
        <v>0</v>
      </c>
      <c r="S95" s="528">
        <v>0</v>
      </c>
      <c r="T95" s="528">
        <v>0</v>
      </c>
      <c r="U95" s="528">
        <v>0</v>
      </c>
      <c r="V95" s="528">
        <v>0</v>
      </c>
      <c r="W95" s="528">
        <v>0</v>
      </c>
      <c r="X95" s="528">
        <v>0</v>
      </c>
      <c r="Y95" s="528">
        <v>0</v>
      </c>
      <c r="Z95" s="528">
        <v>0</v>
      </c>
      <c r="AA95" s="528">
        <v>0</v>
      </c>
      <c r="AB95" s="528">
        <v>0</v>
      </c>
      <c r="AC95" s="528">
        <v>0</v>
      </c>
      <c r="AD95" s="528">
        <v>0</v>
      </c>
      <c r="AE95" s="528">
        <v>0</v>
      </c>
      <c r="AF95" s="528">
        <v>0</v>
      </c>
      <c r="AG95" s="528">
        <v>0</v>
      </c>
      <c r="AH95" s="528">
        <v>23.415759641474821</v>
      </c>
      <c r="AI95" s="528">
        <v>19.856351877136717</v>
      </c>
      <c r="AJ95" s="528">
        <v>15.454074297715948</v>
      </c>
      <c r="AK95" s="528">
        <v>11.899963107465595</v>
      </c>
      <c r="AL95" s="528">
        <v>6.7240224925643464</v>
      </c>
      <c r="AM95" s="528">
        <v>4.7671043008873211</v>
      </c>
      <c r="AN95" s="528">
        <v>7.5066823997996979</v>
      </c>
      <c r="AO95" s="528">
        <v>3.6523611169950838</v>
      </c>
      <c r="AP95" s="528">
        <v>1.3394478749788865</v>
      </c>
      <c r="AQ95" s="528">
        <v>2.6333244263472588</v>
      </c>
      <c r="AR95" s="528">
        <v>3.4688164985096335</v>
      </c>
      <c r="AS95" s="528">
        <v>4.461809716264904</v>
      </c>
      <c r="AT95" s="528">
        <v>4.1874148865197762</v>
      </c>
      <c r="AU95" s="528">
        <v>3.4904263615972986</v>
      </c>
      <c r="AV95" s="528">
        <v>4.0286017211617846</v>
      </c>
      <c r="AW95" s="528">
        <v>5.1515382823124689</v>
      </c>
      <c r="AX95" s="528">
        <v>2.3898705668977929</v>
      </c>
      <c r="AY95" s="528">
        <v>8.1313797078322009E-2</v>
      </c>
      <c r="AZ95" s="528">
        <v>0</v>
      </c>
      <c r="BA95" s="528">
        <v>0</v>
      </c>
      <c r="BB95" s="528">
        <v>0</v>
      </c>
      <c r="BC95" s="528">
        <v>0</v>
      </c>
      <c r="BD95" s="528">
        <v>0</v>
      </c>
      <c r="BE95" s="528">
        <v>0</v>
      </c>
      <c r="BF95" s="528">
        <v>0</v>
      </c>
      <c r="BG95" s="528">
        <v>0</v>
      </c>
      <c r="BH95" s="528">
        <v>0</v>
      </c>
      <c r="BI95" s="528">
        <v>0</v>
      </c>
      <c r="BJ95" s="528">
        <v>0</v>
      </c>
      <c r="BK95" s="528">
        <v>0</v>
      </c>
      <c r="BL95" s="528">
        <v>0</v>
      </c>
      <c r="BM95" s="528">
        <v>0</v>
      </c>
      <c r="BN95" s="528">
        <v>0</v>
      </c>
      <c r="BO95" s="528">
        <v>0</v>
      </c>
      <c r="BP95" s="528">
        <v>0</v>
      </c>
      <c r="BQ95" s="528">
        <v>0</v>
      </c>
      <c r="BR95" s="528">
        <v>0</v>
      </c>
      <c r="BS95" s="528">
        <v>0</v>
      </c>
      <c r="BT95" s="528">
        <v>0</v>
      </c>
      <c r="BU95" s="528">
        <v>0</v>
      </c>
      <c r="BV95" s="528">
        <v>0</v>
      </c>
      <c r="BW95" s="528">
        <v>0</v>
      </c>
      <c r="BX95" s="528">
        <v>0</v>
      </c>
      <c r="BY95" s="528">
        <v>0</v>
      </c>
      <c r="BZ95" s="528">
        <v>0</v>
      </c>
      <c r="CA95" s="528">
        <v>0</v>
      </c>
      <c r="CB95" s="528">
        <v>0</v>
      </c>
      <c r="CC95" s="528">
        <v>0</v>
      </c>
      <c r="CD95" s="528">
        <v>0</v>
      </c>
      <c r="CE95" s="528">
        <v>0</v>
      </c>
      <c r="CF95" s="530">
        <v>0</v>
      </c>
    </row>
    <row r="96" spans="1:84" x14ac:dyDescent="0.35">
      <c r="A96" s="427"/>
      <c r="B96" s="471"/>
      <c r="C96" s="59"/>
      <c r="D96" s="528"/>
      <c r="E96" s="528"/>
      <c r="F96" s="528"/>
      <c r="G96" s="528"/>
      <c r="H96" s="528"/>
      <c r="I96" s="528"/>
      <c r="J96" s="528"/>
      <c r="K96" s="528"/>
      <c r="L96" s="528"/>
      <c r="M96" s="528"/>
      <c r="N96" s="528"/>
      <c r="O96" s="528"/>
      <c r="P96" s="528"/>
      <c r="Q96" s="528"/>
      <c r="R96" s="528"/>
      <c r="S96" s="528"/>
      <c r="T96" s="528"/>
      <c r="U96" s="528"/>
      <c r="V96" s="528"/>
      <c r="W96" s="528"/>
      <c r="X96" s="528"/>
      <c r="Y96" s="528"/>
      <c r="Z96" s="528"/>
      <c r="AA96" s="528"/>
      <c r="AB96" s="528"/>
      <c r="AC96" s="528"/>
      <c r="AD96" s="528"/>
      <c r="AE96" s="528"/>
      <c r="AF96" s="528"/>
      <c r="AG96" s="528"/>
      <c r="AH96" s="528"/>
      <c r="AI96" s="528"/>
      <c r="AJ96" s="528"/>
      <c r="AK96" s="528"/>
      <c r="AL96" s="528"/>
      <c r="AM96" s="528"/>
      <c r="AN96" s="528"/>
      <c r="AO96" s="528"/>
      <c r="AP96" s="528"/>
      <c r="AQ96" s="528"/>
      <c r="AR96" s="528"/>
      <c r="AS96" s="528"/>
      <c r="AT96" s="528"/>
      <c r="AU96" s="528"/>
      <c r="AV96" s="528"/>
      <c r="AW96" s="528"/>
      <c r="AX96" s="528"/>
      <c r="AY96" s="528"/>
      <c r="AZ96" s="528"/>
      <c r="BA96" s="528"/>
      <c r="BB96" s="528"/>
      <c r="BC96" s="528"/>
      <c r="BD96" s="528"/>
      <c r="BE96" s="528"/>
      <c r="BF96" s="528"/>
      <c r="BG96" s="528"/>
      <c r="BH96" s="528"/>
      <c r="BI96" s="528"/>
      <c r="BJ96" s="528"/>
      <c r="BK96" s="528"/>
      <c r="BL96" s="528"/>
      <c r="BM96" s="528"/>
      <c r="BN96" s="528"/>
      <c r="BO96" s="528"/>
      <c r="BP96" s="528"/>
      <c r="BQ96" s="528"/>
      <c r="BR96" s="528"/>
      <c r="BS96" s="528"/>
      <c r="BT96" s="528"/>
      <c r="BU96" s="528"/>
      <c r="BV96" s="528"/>
      <c r="BW96" s="528"/>
      <c r="BX96" s="528"/>
      <c r="BY96" s="528"/>
      <c r="BZ96" s="528"/>
      <c r="CA96" s="528"/>
      <c r="CB96" s="528"/>
      <c r="CC96" s="528"/>
      <c r="CD96" s="528"/>
      <c r="CE96" s="528"/>
      <c r="CF96" s="530"/>
    </row>
    <row r="97" spans="1:84" s="251" customFormat="1" x14ac:dyDescent="0.35">
      <c r="A97" s="495"/>
      <c r="B97" s="106" t="s">
        <v>665</v>
      </c>
      <c r="C97" s="424"/>
      <c r="D97" s="533">
        <v>0</v>
      </c>
      <c r="E97" s="533">
        <v>0</v>
      </c>
      <c r="F97" s="533">
        <v>0</v>
      </c>
      <c r="G97" s="533">
        <v>0</v>
      </c>
      <c r="H97" s="533">
        <v>0</v>
      </c>
      <c r="I97" s="533">
        <v>0</v>
      </c>
      <c r="J97" s="533">
        <v>0</v>
      </c>
      <c r="K97" s="533">
        <v>0</v>
      </c>
      <c r="L97" s="533">
        <v>0</v>
      </c>
      <c r="M97" s="533">
        <v>0</v>
      </c>
      <c r="N97" s="533">
        <v>0</v>
      </c>
      <c r="O97" s="533">
        <v>0</v>
      </c>
      <c r="P97" s="533">
        <v>0</v>
      </c>
      <c r="Q97" s="533">
        <v>0</v>
      </c>
      <c r="R97" s="533">
        <v>0</v>
      </c>
      <c r="S97" s="533">
        <v>0</v>
      </c>
      <c r="T97" s="533">
        <v>0</v>
      </c>
      <c r="U97" s="533">
        <v>0</v>
      </c>
      <c r="V97" s="533">
        <v>0</v>
      </c>
      <c r="W97" s="533">
        <v>0</v>
      </c>
      <c r="X97" s="533">
        <v>0</v>
      </c>
      <c r="Y97" s="533">
        <v>0</v>
      </c>
      <c r="Z97" s="533">
        <v>0</v>
      </c>
      <c r="AA97" s="533">
        <v>0</v>
      </c>
      <c r="AB97" s="533">
        <v>0</v>
      </c>
      <c r="AC97" s="533">
        <v>0</v>
      </c>
      <c r="AD97" s="533">
        <v>0</v>
      </c>
      <c r="AE97" s="533">
        <v>99.606624346446509</v>
      </c>
      <c r="AF97" s="533">
        <v>255.45792761799743</v>
      </c>
      <c r="AG97" s="533">
        <v>294.82792125024616</v>
      </c>
      <c r="AH97" s="533">
        <f t="shared" ref="AH97:BO97" si="39">SUM(AH98:AH99)</f>
        <v>410.88602370881023</v>
      </c>
      <c r="AI97" s="533">
        <f t="shared" si="39"/>
        <v>433.08229540982177</v>
      </c>
      <c r="AJ97" s="533">
        <f t="shared" si="39"/>
        <v>462.06976133307467</v>
      </c>
      <c r="AK97" s="533">
        <f t="shared" si="39"/>
        <v>503.18078800052888</v>
      </c>
      <c r="AL97" s="533">
        <f t="shared" si="39"/>
        <v>555.14557792940116</v>
      </c>
      <c r="AM97" s="533">
        <f t="shared" si="39"/>
        <v>626.2640449725485</v>
      </c>
      <c r="AN97" s="533">
        <f t="shared" si="39"/>
        <v>767.25569775353711</v>
      </c>
      <c r="AO97" s="533">
        <f t="shared" si="39"/>
        <v>820.16680184464258</v>
      </c>
      <c r="AP97" s="533">
        <f t="shared" si="39"/>
        <v>844.52562664869902</v>
      </c>
      <c r="AQ97" s="533">
        <f t="shared" si="39"/>
        <v>826.51357530219161</v>
      </c>
      <c r="AR97" s="533">
        <f t="shared" si="39"/>
        <v>829.02031821615833</v>
      </c>
      <c r="AS97" s="533">
        <f t="shared" si="39"/>
        <v>839.32364445071698</v>
      </c>
      <c r="AT97" s="533">
        <f t="shared" si="39"/>
        <v>959.47271196703787</v>
      </c>
      <c r="AU97" s="533">
        <f t="shared" si="39"/>
        <v>1258.3637415694618</v>
      </c>
      <c r="AV97" s="533">
        <f t="shared" si="39"/>
        <v>1314.7566929540619</v>
      </c>
      <c r="AW97" s="533">
        <f t="shared" si="39"/>
        <v>1404.3707112288632</v>
      </c>
      <c r="AX97" s="533">
        <f t="shared" si="39"/>
        <v>1523.5882787335622</v>
      </c>
      <c r="AY97" s="533">
        <f t="shared" si="39"/>
        <v>1562.1449153085259</v>
      </c>
      <c r="AZ97" s="533">
        <f t="shared" si="39"/>
        <v>1668.223901483474</v>
      </c>
      <c r="BA97" s="533">
        <f t="shared" si="39"/>
        <v>1839.9020679710404</v>
      </c>
      <c r="BB97" s="533">
        <f t="shared" si="39"/>
        <v>1788.5548117291571</v>
      </c>
      <c r="BC97" s="533">
        <f t="shared" si="39"/>
        <v>1804.4901746396886</v>
      </c>
      <c r="BD97" s="533">
        <f t="shared" si="39"/>
        <v>1800.4101392315122</v>
      </c>
      <c r="BE97" s="533">
        <f t="shared" si="39"/>
        <v>1814.7910873765229</v>
      </c>
      <c r="BF97" s="533">
        <f t="shared" si="39"/>
        <v>1634.4832495526625</v>
      </c>
      <c r="BG97" s="533">
        <f t="shared" si="39"/>
        <v>1562.1059761782903</v>
      </c>
      <c r="BH97" s="533">
        <f t="shared" si="39"/>
        <v>1487.9831819083893</v>
      </c>
      <c r="BI97" s="533">
        <f t="shared" si="39"/>
        <v>1419.6552690133994</v>
      </c>
      <c r="BJ97" s="533">
        <f t="shared" si="39"/>
        <v>1387.7328386977206</v>
      </c>
      <c r="BK97" s="533">
        <f t="shared" si="39"/>
        <v>1347.1997909099464</v>
      </c>
      <c r="BL97" s="533">
        <f t="shared" si="39"/>
        <v>1284.5935193743599</v>
      </c>
      <c r="BM97" s="533">
        <f t="shared" si="39"/>
        <v>1294.7481428277174</v>
      </c>
      <c r="BN97" s="533">
        <f t="shared" si="39"/>
        <v>1245.1653687646503</v>
      </c>
      <c r="BO97" s="533">
        <f t="shared" si="39"/>
        <v>1213.1616053271559</v>
      </c>
      <c r="BP97" s="533">
        <f t="shared" ref="BP97:CF97" si="40">SUM(BP98:BP99)</f>
        <v>1199.6543851260196</v>
      </c>
      <c r="BQ97" s="533">
        <f t="shared" si="40"/>
        <v>1141.0063580586261</v>
      </c>
      <c r="BR97" s="533">
        <f t="shared" si="40"/>
        <v>963.96686304876698</v>
      </c>
      <c r="BS97" s="533">
        <f t="shared" si="40"/>
        <v>611.34171630673256</v>
      </c>
      <c r="BT97" s="533">
        <f t="shared" si="40"/>
        <v>298.22739304732522</v>
      </c>
      <c r="BU97" s="533">
        <f t="shared" si="40"/>
        <v>149.87420276417001</v>
      </c>
      <c r="BV97" s="533">
        <f t="shared" si="40"/>
        <v>119.25173576102563</v>
      </c>
      <c r="BW97" s="533">
        <f t="shared" si="40"/>
        <v>106.73231117688793</v>
      </c>
      <c r="BX97" s="533">
        <f t="shared" si="40"/>
        <v>81.932198125131748</v>
      </c>
      <c r="BY97" s="533">
        <f t="shared" si="40"/>
        <v>71.536563735500181</v>
      </c>
      <c r="BZ97" s="533">
        <f t="shared" si="40"/>
        <v>62.711754151453491</v>
      </c>
      <c r="CA97" s="533">
        <f t="shared" si="40"/>
        <v>56.460519339431421</v>
      </c>
      <c r="CB97" s="533">
        <f t="shared" si="40"/>
        <v>52.741365510290144</v>
      </c>
      <c r="CC97" s="533">
        <f t="shared" si="40"/>
        <v>46.052775437574205</v>
      </c>
      <c r="CD97" s="533">
        <f t="shared" si="40"/>
        <v>39.009080329029125</v>
      </c>
      <c r="CE97" s="533">
        <f t="shared" si="40"/>
        <v>31.97829698607563</v>
      </c>
      <c r="CF97" s="527">
        <f t="shared" si="40"/>
        <v>24.882143285123526</v>
      </c>
    </row>
    <row r="98" spans="1:84" x14ac:dyDescent="0.35">
      <c r="B98" s="471" t="s">
        <v>451</v>
      </c>
      <c r="D98" s="528">
        <v>0</v>
      </c>
      <c r="E98" s="528">
        <v>0</v>
      </c>
      <c r="F98" s="528">
        <v>0</v>
      </c>
      <c r="G98" s="528">
        <v>0</v>
      </c>
      <c r="H98" s="528">
        <v>0</v>
      </c>
      <c r="I98" s="528">
        <v>0</v>
      </c>
      <c r="J98" s="528">
        <v>0</v>
      </c>
      <c r="K98" s="528">
        <v>0</v>
      </c>
      <c r="L98" s="528">
        <v>0</v>
      </c>
      <c r="M98" s="528">
        <v>0</v>
      </c>
      <c r="N98" s="528">
        <v>0</v>
      </c>
      <c r="O98" s="528">
        <v>0</v>
      </c>
      <c r="P98" s="528">
        <v>0</v>
      </c>
      <c r="Q98" s="528">
        <v>0</v>
      </c>
      <c r="R98" s="528">
        <v>0</v>
      </c>
      <c r="S98" s="528">
        <v>0</v>
      </c>
      <c r="T98" s="528">
        <v>0</v>
      </c>
      <c r="U98" s="528">
        <v>0</v>
      </c>
      <c r="V98" s="528">
        <v>0</v>
      </c>
      <c r="W98" s="528">
        <v>0</v>
      </c>
      <c r="X98" s="528">
        <v>0</v>
      </c>
      <c r="Y98" s="528">
        <v>0</v>
      </c>
      <c r="Z98" s="528">
        <v>0</v>
      </c>
      <c r="AA98" s="528">
        <v>0</v>
      </c>
      <c r="AB98" s="528">
        <v>0</v>
      </c>
      <c r="AC98" s="528">
        <v>0</v>
      </c>
      <c r="AD98" s="528">
        <v>0</v>
      </c>
      <c r="AE98" s="528">
        <v>0</v>
      </c>
      <c r="AF98" s="528">
        <v>0</v>
      </c>
      <c r="AG98" s="528">
        <v>0</v>
      </c>
      <c r="AH98" s="528">
        <v>387.44536358400649</v>
      </c>
      <c r="AI98" s="528">
        <v>404.95609538670044</v>
      </c>
      <c r="AJ98" s="528">
        <v>426.04900544428949</v>
      </c>
      <c r="AK98" s="528">
        <v>459.02137052599585</v>
      </c>
      <c r="AL98" s="528">
        <v>503.73765853060326</v>
      </c>
      <c r="AM98" s="528">
        <v>566.05713983622377</v>
      </c>
      <c r="AN98" s="528">
        <v>691.54720082184429</v>
      </c>
      <c r="AO98" s="528">
        <v>736.66445320518108</v>
      </c>
      <c r="AP98" s="528">
        <v>753.40808624395197</v>
      </c>
      <c r="AQ98" s="528">
        <v>731.4737361792146</v>
      </c>
      <c r="AR98" s="528">
        <v>727.26065484338471</v>
      </c>
      <c r="AS98" s="528">
        <v>731.27944568681744</v>
      </c>
      <c r="AT98" s="528">
        <v>831.80751979677086</v>
      </c>
      <c r="AU98" s="528">
        <v>1094.0869035878873</v>
      </c>
      <c r="AV98" s="528">
        <v>1124.8398173532037</v>
      </c>
      <c r="AW98" s="528">
        <v>1196.9829487204636</v>
      </c>
      <c r="AX98" s="528">
        <v>1312.6958733738643</v>
      </c>
      <c r="AY98" s="528">
        <v>1350.7090665783364</v>
      </c>
      <c r="AZ98" s="528">
        <v>1475.3692621548828</v>
      </c>
      <c r="BA98" s="528">
        <v>1588.6758278385344</v>
      </c>
      <c r="BB98" s="528">
        <v>1526.5439884696223</v>
      </c>
      <c r="BC98" s="528">
        <v>1545.8151688782198</v>
      </c>
      <c r="BD98" s="528">
        <v>1510.962142349239</v>
      </c>
      <c r="BE98" s="528">
        <v>1525.9235269787789</v>
      </c>
      <c r="BF98" s="528">
        <v>1356.874221824311</v>
      </c>
      <c r="BG98" s="528">
        <v>1278.5660213632352</v>
      </c>
      <c r="BH98" s="528">
        <v>1286.6218923265492</v>
      </c>
      <c r="BI98" s="528">
        <v>1217.385314189064</v>
      </c>
      <c r="BJ98" s="528">
        <v>1180.1245078201839</v>
      </c>
      <c r="BK98" s="528">
        <v>1046.1347568962049</v>
      </c>
      <c r="BL98" s="528">
        <v>1030.4990727676368</v>
      </c>
      <c r="BM98" s="528">
        <v>1033.044106890505</v>
      </c>
      <c r="BN98" s="528">
        <v>1006.8811701015986</v>
      </c>
      <c r="BO98" s="528">
        <v>979.91693885231223</v>
      </c>
      <c r="BP98" s="528">
        <v>983.94514912655563</v>
      </c>
      <c r="BQ98" s="528">
        <v>948.99842147875972</v>
      </c>
      <c r="BR98" s="528">
        <v>782.61308265463003</v>
      </c>
      <c r="BS98" s="528">
        <v>444.44699017549755</v>
      </c>
      <c r="BT98" s="528">
        <v>145.08729938612052</v>
      </c>
      <c r="BU98" s="528">
        <v>18.30253752920812</v>
      </c>
      <c r="BV98" s="528">
        <v>1.4775317420648986</v>
      </c>
      <c r="BW98" s="528">
        <v>0.32513104206985638</v>
      </c>
      <c r="BX98" s="528">
        <v>0.17852107176176057</v>
      </c>
      <c r="BY98" s="528">
        <v>0.1524841256230656</v>
      </c>
      <c r="BZ98" s="528">
        <v>0.12053958110988368</v>
      </c>
      <c r="CA98" s="528">
        <v>7.7274542649012498E-2</v>
      </c>
      <c r="CB98" s="528">
        <v>1.5591495686906036E-3</v>
      </c>
      <c r="CC98" s="528">
        <v>0</v>
      </c>
      <c r="CD98" s="528">
        <v>9.0424484075722792E-18</v>
      </c>
      <c r="CE98" s="528">
        <v>1.4449636451076021E-18</v>
      </c>
      <c r="CF98" s="530">
        <v>0</v>
      </c>
    </row>
    <row r="99" spans="1:84" x14ac:dyDescent="0.35">
      <c r="B99" s="471" t="s">
        <v>450</v>
      </c>
      <c r="D99" s="528">
        <v>0</v>
      </c>
      <c r="E99" s="528">
        <v>0</v>
      </c>
      <c r="F99" s="528">
        <v>0</v>
      </c>
      <c r="G99" s="528">
        <v>0</v>
      </c>
      <c r="H99" s="528">
        <v>0</v>
      </c>
      <c r="I99" s="528">
        <v>0</v>
      </c>
      <c r="J99" s="528">
        <v>0</v>
      </c>
      <c r="K99" s="528">
        <v>0</v>
      </c>
      <c r="L99" s="528">
        <v>0</v>
      </c>
      <c r="M99" s="528">
        <v>0</v>
      </c>
      <c r="N99" s="528">
        <v>0</v>
      </c>
      <c r="O99" s="528">
        <v>0</v>
      </c>
      <c r="P99" s="528">
        <v>0</v>
      </c>
      <c r="Q99" s="528">
        <v>0</v>
      </c>
      <c r="R99" s="528">
        <v>0</v>
      </c>
      <c r="S99" s="528">
        <v>0</v>
      </c>
      <c r="T99" s="528">
        <v>0</v>
      </c>
      <c r="U99" s="528">
        <v>0</v>
      </c>
      <c r="V99" s="528">
        <v>0</v>
      </c>
      <c r="W99" s="528">
        <v>0</v>
      </c>
      <c r="X99" s="528">
        <v>0</v>
      </c>
      <c r="Y99" s="528">
        <v>0</v>
      </c>
      <c r="Z99" s="528">
        <v>0</v>
      </c>
      <c r="AA99" s="528">
        <v>0</v>
      </c>
      <c r="AB99" s="528">
        <v>0</v>
      </c>
      <c r="AC99" s="528">
        <v>0</v>
      </c>
      <c r="AD99" s="528">
        <v>0</v>
      </c>
      <c r="AE99" s="528">
        <v>0</v>
      </c>
      <c r="AF99" s="528">
        <v>0</v>
      </c>
      <c r="AG99" s="528">
        <v>0</v>
      </c>
      <c r="AH99" s="528">
        <v>23.44066012480376</v>
      </c>
      <c r="AI99" s="528">
        <v>28.126200023121338</v>
      </c>
      <c r="AJ99" s="528">
        <v>36.020755888785196</v>
      </c>
      <c r="AK99" s="528">
        <v>44.159417474533029</v>
      </c>
      <c r="AL99" s="528">
        <v>51.407919398797908</v>
      </c>
      <c r="AM99" s="528">
        <v>60.206905136324693</v>
      </c>
      <c r="AN99" s="528">
        <v>75.708496931692849</v>
      </c>
      <c r="AO99" s="528">
        <v>83.502348639461474</v>
      </c>
      <c r="AP99" s="528">
        <v>91.117540404747089</v>
      </c>
      <c r="AQ99" s="528">
        <v>95.039839122977</v>
      </c>
      <c r="AR99" s="528">
        <v>101.75966337277364</v>
      </c>
      <c r="AS99" s="528">
        <v>108.04419876389949</v>
      </c>
      <c r="AT99" s="528">
        <v>127.66519217026703</v>
      </c>
      <c r="AU99" s="528">
        <v>164.27683798157454</v>
      </c>
      <c r="AV99" s="528">
        <v>189.91687560085816</v>
      </c>
      <c r="AW99" s="528">
        <v>207.38776250839959</v>
      </c>
      <c r="AX99" s="528">
        <v>210.89240535969799</v>
      </c>
      <c r="AY99" s="528">
        <v>211.43584873018943</v>
      </c>
      <c r="AZ99" s="528">
        <v>192.85463932859119</v>
      </c>
      <c r="BA99" s="528">
        <v>251.22624013250604</v>
      </c>
      <c r="BB99" s="528">
        <v>262.01082325953479</v>
      </c>
      <c r="BC99" s="528">
        <v>258.67500576146887</v>
      </c>
      <c r="BD99" s="528">
        <v>289.44799688227317</v>
      </c>
      <c r="BE99" s="528">
        <v>288.86756039774394</v>
      </c>
      <c r="BF99" s="528">
        <v>277.60902772835152</v>
      </c>
      <c r="BG99" s="528">
        <v>283.53995481505507</v>
      </c>
      <c r="BH99" s="528">
        <v>201.3612895818402</v>
      </c>
      <c r="BI99" s="528">
        <v>202.2699548243354</v>
      </c>
      <c r="BJ99" s="528">
        <v>207.60833087753667</v>
      </c>
      <c r="BK99" s="528">
        <v>301.06503401374141</v>
      </c>
      <c r="BL99" s="528">
        <v>254.09444660672307</v>
      </c>
      <c r="BM99" s="528">
        <v>261.70403593721244</v>
      </c>
      <c r="BN99" s="528">
        <v>238.28419866305165</v>
      </c>
      <c r="BO99" s="528">
        <v>233.24466647484368</v>
      </c>
      <c r="BP99" s="528">
        <v>215.709235999464</v>
      </c>
      <c r="BQ99" s="528">
        <v>192.00793657986651</v>
      </c>
      <c r="BR99" s="528">
        <v>181.35378039413692</v>
      </c>
      <c r="BS99" s="528">
        <v>166.89472613123505</v>
      </c>
      <c r="BT99" s="528">
        <v>153.14009366120473</v>
      </c>
      <c r="BU99" s="528">
        <v>131.5716652349619</v>
      </c>
      <c r="BV99" s="528">
        <v>117.77420401896073</v>
      </c>
      <c r="BW99" s="528">
        <v>106.40718013481808</v>
      </c>
      <c r="BX99" s="528">
        <v>81.753677053369984</v>
      </c>
      <c r="BY99" s="528">
        <v>71.384079609877119</v>
      </c>
      <c r="BZ99" s="528">
        <v>62.59121457034361</v>
      </c>
      <c r="CA99" s="528">
        <v>56.383244796782407</v>
      </c>
      <c r="CB99" s="528">
        <v>52.739806360721452</v>
      </c>
      <c r="CC99" s="528">
        <v>46.052775437574205</v>
      </c>
      <c r="CD99" s="528">
        <v>39.009080329029125</v>
      </c>
      <c r="CE99" s="528">
        <v>31.97829698607563</v>
      </c>
      <c r="CF99" s="530">
        <v>24.882143285123526</v>
      </c>
    </row>
    <row r="100" spans="1:84" x14ac:dyDescent="0.35">
      <c r="B100" s="471"/>
      <c r="D100" s="528"/>
      <c r="E100" s="528"/>
      <c r="F100" s="528"/>
      <c r="G100" s="528"/>
      <c r="H100" s="528"/>
      <c r="I100" s="528"/>
      <c r="J100" s="528"/>
      <c r="K100" s="528"/>
      <c r="L100" s="528"/>
      <c r="M100" s="528"/>
      <c r="N100" s="528"/>
      <c r="O100" s="528"/>
      <c r="P100" s="528"/>
      <c r="Q100" s="528"/>
      <c r="R100" s="528"/>
      <c r="S100" s="528"/>
      <c r="T100" s="528"/>
      <c r="U100" s="528"/>
      <c r="V100" s="528"/>
      <c r="W100" s="528"/>
      <c r="X100" s="528"/>
      <c r="Y100" s="528"/>
      <c r="Z100" s="528"/>
      <c r="AA100" s="528"/>
      <c r="AB100" s="528"/>
      <c r="AC100" s="528"/>
      <c r="AD100" s="528"/>
      <c r="AE100" s="528"/>
      <c r="AF100" s="528"/>
      <c r="AG100" s="528"/>
      <c r="AH100" s="528"/>
      <c r="AI100" s="528"/>
      <c r="AJ100" s="528"/>
      <c r="AK100" s="528"/>
      <c r="AL100" s="528"/>
      <c r="AM100" s="528"/>
      <c r="AN100" s="528"/>
      <c r="AO100" s="528"/>
      <c r="AP100" s="528"/>
      <c r="AQ100" s="528"/>
      <c r="AR100" s="528"/>
      <c r="AS100" s="528"/>
      <c r="AT100" s="528"/>
      <c r="AU100" s="528"/>
      <c r="AV100" s="528"/>
      <c r="AW100" s="528"/>
      <c r="AX100" s="528"/>
      <c r="AY100" s="528"/>
      <c r="AZ100" s="528"/>
      <c r="BA100" s="528"/>
      <c r="BB100" s="528"/>
      <c r="BC100" s="528"/>
      <c r="BD100" s="528"/>
      <c r="BE100" s="528"/>
      <c r="BF100" s="528"/>
      <c r="BG100" s="528"/>
      <c r="BH100" s="528"/>
      <c r="BI100" s="528"/>
      <c r="BJ100" s="528"/>
      <c r="BK100" s="528"/>
      <c r="BL100" s="528"/>
      <c r="BM100" s="528"/>
      <c r="BN100" s="528"/>
      <c r="BO100" s="528"/>
      <c r="BP100" s="528"/>
      <c r="BQ100" s="528"/>
      <c r="BR100" s="528"/>
      <c r="BS100" s="528"/>
      <c r="BT100" s="528"/>
      <c r="BU100" s="528"/>
      <c r="BV100" s="528"/>
      <c r="BW100" s="528"/>
      <c r="BX100" s="528"/>
      <c r="BY100" s="528"/>
      <c r="BZ100" s="528"/>
      <c r="CA100" s="528"/>
      <c r="CB100" s="528"/>
      <c r="CC100" s="528"/>
      <c r="CD100" s="528"/>
      <c r="CE100" s="528"/>
      <c r="CF100" s="530"/>
    </row>
    <row r="101" spans="1:84" s="536" customFormat="1" x14ac:dyDescent="0.35">
      <c r="B101" s="537" t="s">
        <v>666</v>
      </c>
      <c r="C101" s="424"/>
      <c r="D101" s="550">
        <v>0</v>
      </c>
      <c r="E101" s="550">
        <v>0</v>
      </c>
      <c r="F101" s="550">
        <v>0</v>
      </c>
      <c r="G101" s="550">
        <v>0</v>
      </c>
      <c r="H101" s="550">
        <v>0</v>
      </c>
      <c r="I101" s="550">
        <v>0</v>
      </c>
      <c r="J101" s="550">
        <v>0</v>
      </c>
      <c r="K101" s="550">
        <v>0</v>
      </c>
      <c r="L101" s="550">
        <v>0</v>
      </c>
      <c r="M101" s="550">
        <v>0</v>
      </c>
      <c r="N101" s="550">
        <v>0</v>
      </c>
      <c r="O101" s="550">
        <v>0</v>
      </c>
      <c r="P101" s="550">
        <v>0</v>
      </c>
      <c r="Q101" s="550">
        <v>0</v>
      </c>
      <c r="R101" s="550">
        <v>0</v>
      </c>
      <c r="S101" s="550">
        <v>0</v>
      </c>
      <c r="T101" s="550">
        <v>0</v>
      </c>
      <c r="U101" s="550">
        <v>0</v>
      </c>
      <c r="V101" s="550">
        <v>0</v>
      </c>
      <c r="W101" s="550">
        <v>0</v>
      </c>
      <c r="X101" s="550">
        <v>0</v>
      </c>
      <c r="Y101" s="550">
        <v>0</v>
      </c>
      <c r="Z101" s="550">
        <v>0</v>
      </c>
      <c r="AA101" s="550">
        <v>0</v>
      </c>
      <c r="AB101" s="550">
        <v>0</v>
      </c>
      <c r="AC101" s="550">
        <v>0</v>
      </c>
      <c r="AD101" s="550">
        <v>0</v>
      </c>
      <c r="AE101" s="550">
        <v>0</v>
      </c>
      <c r="AF101" s="550">
        <v>0</v>
      </c>
      <c r="AG101" s="550">
        <v>0</v>
      </c>
      <c r="AH101" s="550">
        <v>0</v>
      </c>
      <c r="AI101" s="550">
        <v>0</v>
      </c>
      <c r="AJ101" s="550">
        <v>0</v>
      </c>
      <c r="AK101" s="550">
        <v>0</v>
      </c>
      <c r="AL101" s="550">
        <v>0</v>
      </c>
      <c r="AM101" s="550">
        <v>0</v>
      </c>
      <c r="AN101" s="550">
        <v>0</v>
      </c>
      <c r="AO101" s="550">
        <v>0</v>
      </c>
      <c r="AP101" s="550">
        <v>0</v>
      </c>
      <c r="AQ101" s="550">
        <v>0</v>
      </c>
      <c r="AR101" s="550">
        <v>0</v>
      </c>
      <c r="AS101" s="550">
        <v>0</v>
      </c>
      <c r="AT101" s="550">
        <v>0</v>
      </c>
      <c r="AU101" s="550">
        <v>0</v>
      </c>
      <c r="AV101" s="550">
        <v>0</v>
      </c>
      <c r="AW101" s="550">
        <v>0</v>
      </c>
      <c r="AX101" s="550">
        <v>0</v>
      </c>
      <c r="AY101" s="550">
        <v>0</v>
      </c>
      <c r="AZ101" s="550">
        <v>0</v>
      </c>
      <c r="BA101" s="550">
        <v>0</v>
      </c>
      <c r="BB101" s="550">
        <v>0</v>
      </c>
      <c r="BC101" s="550">
        <v>0</v>
      </c>
      <c r="BD101" s="550">
        <v>0</v>
      </c>
      <c r="BE101" s="550">
        <v>0</v>
      </c>
      <c r="BF101" s="550">
        <v>0</v>
      </c>
      <c r="BG101" s="550">
        <v>0</v>
      </c>
      <c r="BH101" s="550">
        <v>0</v>
      </c>
      <c r="BI101" s="550">
        <v>0</v>
      </c>
      <c r="BJ101" s="550">
        <v>0</v>
      </c>
      <c r="BK101" s="550">
        <v>0</v>
      </c>
      <c r="BL101" s="550">
        <v>0</v>
      </c>
      <c r="BM101" s="550">
        <v>0</v>
      </c>
      <c r="BN101" s="550">
        <v>0</v>
      </c>
      <c r="BO101" s="550">
        <v>0</v>
      </c>
      <c r="BP101" s="550">
        <v>0</v>
      </c>
      <c r="BQ101" s="550">
        <v>0</v>
      </c>
      <c r="BR101" s="550">
        <v>0</v>
      </c>
      <c r="BS101" s="550">
        <v>0</v>
      </c>
      <c r="BT101" s="550">
        <v>0</v>
      </c>
      <c r="BU101" s="550">
        <v>0</v>
      </c>
      <c r="BV101" s="550">
        <v>0</v>
      </c>
      <c r="BW101" s="550">
        <v>4046.9893676202696</v>
      </c>
      <c r="BX101" s="550">
        <v>6696.7534982163934</v>
      </c>
      <c r="BY101" s="550">
        <v>9430.3692775309646</v>
      </c>
      <c r="BZ101" s="550">
        <v>10630.506322494455</v>
      </c>
      <c r="CA101" s="550">
        <v>13154.116986475772</v>
      </c>
      <c r="CB101" s="550">
        <v>15962.98927570024</v>
      </c>
      <c r="CC101" s="550">
        <v>18136.800877668102</v>
      </c>
      <c r="CD101" s="550">
        <v>19312.217155329756</v>
      </c>
      <c r="CE101" s="550">
        <v>20314.88688721741</v>
      </c>
      <c r="CF101" s="530">
        <v>22733.198838919838</v>
      </c>
    </row>
    <row r="102" spans="1:84" s="536" customFormat="1" x14ac:dyDescent="0.35">
      <c r="B102" s="540" t="s">
        <v>667</v>
      </c>
      <c r="C102" s="424"/>
      <c r="D102" s="550">
        <v>0</v>
      </c>
      <c r="E102" s="550">
        <v>0</v>
      </c>
      <c r="F102" s="550">
        <v>0</v>
      </c>
      <c r="G102" s="550">
        <v>0</v>
      </c>
      <c r="H102" s="550">
        <v>0</v>
      </c>
      <c r="I102" s="550">
        <v>0</v>
      </c>
      <c r="J102" s="550">
        <v>0</v>
      </c>
      <c r="K102" s="550">
        <v>0</v>
      </c>
      <c r="L102" s="550">
        <v>0</v>
      </c>
      <c r="M102" s="550">
        <v>0</v>
      </c>
      <c r="N102" s="550">
        <v>0</v>
      </c>
      <c r="O102" s="550">
        <v>0</v>
      </c>
      <c r="P102" s="550">
        <v>0</v>
      </c>
      <c r="Q102" s="550">
        <v>0</v>
      </c>
      <c r="R102" s="550">
        <v>0</v>
      </c>
      <c r="S102" s="550">
        <v>0</v>
      </c>
      <c r="T102" s="550">
        <v>0</v>
      </c>
      <c r="U102" s="550">
        <v>0</v>
      </c>
      <c r="V102" s="550">
        <v>0</v>
      </c>
      <c r="W102" s="550">
        <v>0</v>
      </c>
      <c r="X102" s="550">
        <v>0</v>
      </c>
      <c r="Y102" s="550">
        <v>0</v>
      </c>
      <c r="Z102" s="550">
        <v>0</v>
      </c>
      <c r="AA102" s="550">
        <v>0</v>
      </c>
      <c r="AB102" s="550">
        <v>0</v>
      </c>
      <c r="AC102" s="550">
        <v>0</v>
      </c>
      <c r="AD102" s="550">
        <v>0</v>
      </c>
      <c r="AE102" s="550">
        <v>0</v>
      </c>
      <c r="AF102" s="550">
        <v>0</v>
      </c>
      <c r="AG102" s="550">
        <v>0</v>
      </c>
      <c r="AH102" s="550">
        <v>0</v>
      </c>
      <c r="AI102" s="550">
        <v>0</v>
      </c>
      <c r="AJ102" s="550">
        <v>0</v>
      </c>
      <c r="AK102" s="550">
        <v>0</v>
      </c>
      <c r="AL102" s="550">
        <v>0</v>
      </c>
      <c r="AM102" s="550">
        <v>0</v>
      </c>
      <c r="AN102" s="550">
        <v>0</v>
      </c>
      <c r="AO102" s="550">
        <v>0</v>
      </c>
      <c r="AP102" s="550">
        <v>0</v>
      </c>
      <c r="AQ102" s="550">
        <v>0</v>
      </c>
      <c r="AR102" s="550">
        <v>0</v>
      </c>
      <c r="AS102" s="550">
        <v>0</v>
      </c>
      <c r="AT102" s="550">
        <v>0</v>
      </c>
      <c r="AU102" s="550">
        <v>0</v>
      </c>
      <c r="AV102" s="550">
        <v>0</v>
      </c>
      <c r="AW102" s="550">
        <v>0</v>
      </c>
      <c r="AX102" s="550">
        <v>0</v>
      </c>
      <c r="AY102" s="550">
        <v>0</v>
      </c>
      <c r="AZ102" s="550">
        <v>0</v>
      </c>
      <c r="BA102" s="550">
        <v>0</v>
      </c>
      <c r="BB102" s="550">
        <v>0</v>
      </c>
      <c r="BC102" s="550">
        <v>0</v>
      </c>
      <c r="BD102" s="550">
        <v>0</v>
      </c>
      <c r="BE102" s="550">
        <v>0</v>
      </c>
      <c r="BF102" s="550">
        <v>0</v>
      </c>
      <c r="BG102" s="550">
        <v>0</v>
      </c>
      <c r="BH102" s="550">
        <v>0</v>
      </c>
      <c r="BI102" s="550">
        <v>0</v>
      </c>
      <c r="BJ102" s="550">
        <v>0</v>
      </c>
      <c r="BK102" s="550">
        <v>0</v>
      </c>
      <c r="BL102" s="550">
        <v>0</v>
      </c>
      <c r="BM102" s="550">
        <v>0</v>
      </c>
      <c r="BN102" s="550">
        <v>0</v>
      </c>
      <c r="BO102" s="550">
        <v>0</v>
      </c>
      <c r="BP102" s="550">
        <v>0</v>
      </c>
      <c r="BQ102" s="550">
        <v>0</v>
      </c>
      <c r="BR102" s="550">
        <v>0</v>
      </c>
      <c r="BS102" s="550">
        <v>0</v>
      </c>
      <c r="BT102" s="550">
        <v>0</v>
      </c>
      <c r="BU102" s="550">
        <v>0</v>
      </c>
      <c r="BV102" s="550">
        <v>0</v>
      </c>
      <c r="BW102" s="550">
        <v>618.47086288339381</v>
      </c>
      <c r="BX102" s="550">
        <v>567.61919466307563</v>
      </c>
      <c r="BY102" s="550">
        <v>876.21329488438562</v>
      </c>
      <c r="BZ102" s="550">
        <v>738.31410383982904</v>
      </c>
      <c r="CA102" s="550">
        <v>744.9197533063184</v>
      </c>
      <c r="CB102" s="550">
        <v>943.51467847001504</v>
      </c>
      <c r="CC102" s="550">
        <v>1023.0196063356369</v>
      </c>
      <c r="CD102" s="550">
        <v>1044.1613114316028</v>
      </c>
      <c r="CE102" s="550">
        <v>1034.8092941458485</v>
      </c>
      <c r="CF102" s="530">
        <v>1027.5223435561272</v>
      </c>
    </row>
    <row r="103" spans="1:84" s="536" customFormat="1" x14ac:dyDescent="0.35">
      <c r="B103" s="540" t="s">
        <v>668</v>
      </c>
      <c r="C103" s="424"/>
      <c r="D103" s="550">
        <v>0</v>
      </c>
      <c r="E103" s="550">
        <v>0</v>
      </c>
      <c r="F103" s="550">
        <v>0</v>
      </c>
      <c r="G103" s="550">
        <v>0</v>
      </c>
      <c r="H103" s="550">
        <v>0</v>
      </c>
      <c r="I103" s="550">
        <v>0</v>
      </c>
      <c r="J103" s="550">
        <v>0</v>
      </c>
      <c r="K103" s="550">
        <v>0</v>
      </c>
      <c r="L103" s="550">
        <v>0</v>
      </c>
      <c r="M103" s="550">
        <v>0</v>
      </c>
      <c r="N103" s="550">
        <v>0</v>
      </c>
      <c r="O103" s="550">
        <v>0</v>
      </c>
      <c r="P103" s="550">
        <v>0</v>
      </c>
      <c r="Q103" s="550">
        <v>0</v>
      </c>
      <c r="R103" s="550">
        <v>0</v>
      </c>
      <c r="S103" s="550">
        <v>0</v>
      </c>
      <c r="T103" s="550">
        <v>0</v>
      </c>
      <c r="U103" s="550">
        <v>0</v>
      </c>
      <c r="V103" s="550">
        <v>0</v>
      </c>
      <c r="W103" s="550">
        <v>0</v>
      </c>
      <c r="X103" s="550">
        <v>0</v>
      </c>
      <c r="Y103" s="550">
        <v>0</v>
      </c>
      <c r="Z103" s="550">
        <v>0</v>
      </c>
      <c r="AA103" s="550">
        <v>0</v>
      </c>
      <c r="AB103" s="550">
        <v>0</v>
      </c>
      <c r="AC103" s="550">
        <v>0</v>
      </c>
      <c r="AD103" s="550">
        <v>0</v>
      </c>
      <c r="AE103" s="550">
        <v>0</v>
      </c>
      <c r="AF103" s="550">
        <v>0</v>
      </c>
      <c r="AG103" s="550">
        <v>0</v>
      </c>
      <c r="AH103" s="550">
        <v>0</v>
      </c>
      <c r="AI103" s="550">
        <v>0</v>
      </c>
      <c r="AJ103" s="550">
        <v>0</v>
      </c>
      <c r="AK103" s="550">
        <v>0</v>
      </c>
      <c r="AL103" s="550">
        <v>0</v>
      </c>
      <c r="AM103" s="550">
        <v>0</v>
      </c>
      <c r="AN103" s="550">
        <v>0</v>
      </c>
      <c r="AO103" s="550">
        <v>0</v>
      </c>
      <c r="AP103" s="550">
        <v>0</v>
      </c>
      <c r="AQ103" s="550">
        <v>0</v>
      </c>
      <c r="AR103" s="550">
        <v>0</v>
      </c>
      <c r="AS103" s="550">
        <v>0</v>
      </c>
      <c r="AT103" s="550">
        <v>0</v>
      </c>
      <c r="AU103" s="550">
        <v>0</v>
      </c>
      <c r="AV103" s="550">
        <v>0</v>
      </c>
      <c r="AW103" s="550">
        <v>0</v>
      </c>
      <c r="AX103" s="550">
        <v>0</v>
      </c>
      <c r="AY103" s="550">
        <v>0</v>
      </c>
      <c r="AZ103" s="550">
        <v>0</v>
      </c>
      <c r="BA103" s="550">
        <v>0</v>
      </c>
      <c r="BB103" s="550">
        <v>0</v>
      </c>
      <c r="BC103" s="550">
        <v>0</v>
      </c>
      <c r="BD103" s="550">
        <v>0</v>
      </c>
      <c r="BE103" s="550">
        <v>0</v>
      </c>
      <c r="BF103" s="550">
        <v>0</v>
      </c>
      <c r="BG103" s="550">
        <v>0</v>
      </c>
      <c r="BH103" s="550">
        <v>0</v>
      </c>
      <c r="BI103" s="550">
        <v>0</v>
      </c>
      <c r="BJ103" s="550">
        <v>0</v>
      </c>
      <c r="BK103" s="550">
        <v>0</v>
      </c>
      <c r="BL103" s="550">
        <v>0</v>
      </c>
      <c r="BM103" s="550">
        <v>0</v>
      </c>
      <c r="BN103" s="550">
        <v>0</v>
      </c>
      <c r="BO103" s="550">
        <v>0</v>
      </c>
      <c r="BP103" s="550">
        <v>0</v>
      </c>
      <c r="BQ103" s="550">
        <v>0</v>
      </c>
      <c r="BR103" s="550">
        <v>0</v>
      </c>
      <c r="BS103" s="550">
        <v>0</v>
      </c>
      <c r="BT103" s="550">
        <v>0</v>
      </c>
      <c r="BU103" s="550">
        <v>0</v>
      </c>
      <c r="BV103" s="550">
        <v>0</v>
      </c>
      <c r="BW103" s="550">
        <v>720.40365528212487</v>
      </c>
      <c r="BX103" s="550">
        <v>1150.6341542400846</v>
      </c>
      <c r="BY103" s="550">
        <v>1453.4579339193494</v>
      </c>
      <c r="BZ103" s="550">
        <v>1571.2751872908875</v>
      </c>
      <c r="CA103" s="550">
        <v>1874.5051816477649</v>
      </c>
      <c r="CB103" s="550">
        <v>2019.547241376855</v>
      </c>
      <c r="CC103" s="550">
        <v>2361.2166447457298</v>
      </c>
      <c r="CD103" s="550">
        <v>2830.8855456993724</v>
      </c>
      <c r="CE103" s="550">
        <v>3298.786436075884</v>
      </c>
      <c r="CF103" s="530">
        <v>3876.3298564822917</v>
      </c>
    </row>
    <row r="104" spans="1:84" s="542" customFormat="1" x14ac:dyDescent="0.35">
      <c r="B104" s="543" t="s">
        <v>669</v>
      </c>
      <c r="C104" s="424"/>
      <c r="D104" s="550">
        <v>0</v>
      </c>
      <c r="E104" s="550">
        <v>0</v>
      </c>
      <c r="F104" s="550">
        <v>0</v>
      </c>
      <c r="G104" s="550">
        <v>0</v>
      </c>
      <c r="H104" s="550">
        <v>0</v>
      </c>
      <c r="I104" s="550">
        <v>0</v>
      </c>
      <c r="J104" s="550">
        <v>0</v>
      </c>
      <c r="K104" s="550">
        <v>0</v>
      </c>
      <c r="L104" s="550">
        <v>0</v>
      </c>
      <c r="M104" s="550">
        <v>0</v>
      </c>
      <c r="N104" s="550">
        <v>0</v>
      </c>
      <c r="O104" s="550">
        <v>0</v>
      </c>
      <c r="P104" s="550">
        <v>0</v>
      </c>
      <c r="Q104" s="550">
        <v>0</v>
      </c>
      <c r="R104" s="550">
        <v>0</v>
      </c>
      <c r="S104" s="550">
        <v>0</v>
      </c>
      <c r="T104" s="550">
        <v>0</v>
      </c>
      <c r="U104" s="550">
        <v>0</v>
      </c>
      <c r="V104" s="550">
        <v>0</v>
      </c>
      <c r="W104" s="550">
        <v>0</v>
      </c>
      <c r="X104" s="550">
        <v>0</v>
      </c>
      <c r="Y104" s="550">
        <v>0</v>
      </c>
      <c r="Z104" s="550">
        <v>0</v>
      </c>
      <c r="AA104" s="550">
        <v>0</v>
      </c>
      <c r="AB104" s="550">
        <v>0</v>
      </c>
      <c r="AC104" s="550">
        <v>0</v>
      </c>
      <c r="AD104" s="550">
        <v>0</v>
      </c>
      <c r="AE104" s="550">
        <v>0</v>
      </c>
      <c r="AF104" s="550">
        <v>0</v>
      </c>
      <c r="AG104" s="550">
        <v>0</v>
      </c>
      <c r="AH104" s="550">
        <v>0</v>
      </c>
      <c r="AI104" s="550">
        <v>0</v>
      </c>
      <c r="AJ104" s="550">
        <v>0</v>
      </c>
      <c r="AK104" s="550">
        <v>0</v>
      </c>
      <c r="AL104" s="550">
        <v>0</v>
      </c>
      <c r="AM104" s="550">
        <v>0</v>
      </c>
      <c r="AN104" s="550">
        <v>0</v>
      </c>
      <c r="AO104" s="550">
        <v>0</v>
      </c>
      <c r="AP104" s="550">
        <v>0</v>
      </c>
      <c r="AQ104" s="550">
        <v>0</v>
      </c>
      <c r="AR104" s="550">
        <v>0</v>
      </c>
      <c r="AS104" s="550">
        <v>0</v>
      </c>
      <c r="AT104" s="550">
        <v>0</v>
      </c>
      <c r="AU104" s="550">
        <v>0</v>
      </c>
      <c r="AV104" s="550">
        <v>0</v>
      </c>
      <c r="AW104" s="550">
        <v>0</v>
      </c>
      <c r="AX104" s="550">
        <v>0</v>
      </c>
      <c r="AY104" s="550">
        <v>0</v>
      </c>
      <c r="AZ104" s="550">
        <v>0</v>
      </c>
      <c r="BA104" s="550">
        <v>0</v>
      </c>
      <c r="BB104" s="550">
        <v>0</v>
      </c>
      <c r="BC104" s="550">
        <v>0</v>
      </c>
      <c r="BD104" s="550">
        <v>0</v>
      </c>
      <c r="BE104" s="550">
        <v>0</v>
      </c>
      <c r="BF104" s="550">
        <v>0</v>
      </c>
      <c r="BG104" s="550">
        <v>0</v>
      </c>
      <c r="BH104" s="550">
        <v>0</v>
      </c>
      <c r="BI104" s="550">
        <v>0</v>
      </c>
      <c r="BJ104" s="550">
        <v>0</v>
      </c>
      <c r="BK104" s="550">
        <v>0</v>
      </c>
      <c r="BL104" s="550">
        <v>0</v>
      </c>
      <c r="BM104" s="550">
        <v>0</v>
      </c>
      <c r="BN104" s="550">
        <v>0</v>
      </c>
      <c r="BO104" s="550">
        <v>0</v>
      </c>
      <c r="BP104" s="550">
        <v>0</v>
      </c>
      <c r="BQ104" s="550">
        <v>0</v>
      </c>
      <c r="BR104" s="550">
        <v>0</v>
      </c>
      <c r="BS104" s="550">
        <v>0</v>
      </c>
      <c r="BT104" s="550">
        <v>0</v>
      </c>
      <c r="BU104" s="550">
        <v>0</v>
      </c>
      <c r="BV104" s="550">
        <v>0</v>
      </c>
      <c r="BW104" s="550">
        <v>2708.1148494547501</v>
      </c>
      <c r="BX104" s="550">
        <v>4978.5001493132331</v>
      </c>
      <c r="BY104" s="550">
        <v>7100.6980487272294</v>
      </c>
      <c r="BZ104" s="550">
        <v>8320.9170313637387</v>
      </c>
      <c r="CA104" s="550">
        <v>10534.69205152169</v>
      </c>
      <c r="CB104" s="550">
        <v>12999.92735585337</v>
      </c>
      <c r="CC104" s="550">
        <v>14752.564626586734</v>
      </c>
      <c r="CD104" s="550">
        <v>15437.170298198776</v>
      </c>
      <c r="CE104" s="550">
        <v>15981.29115699568</v>
      </c>
      <c r="CF104" s="530">
        <v>17829.346638881423</v>
      </c>
    </row>
    <row r="105" spans="1:84" s="542" customFormat="1" x14ac:dyDescent="0.35">
      <c r="B105" s="543"/>
      <c r="C105" s="424"/>
      <c r="D105" s="550"/>
      <c r="E105" s="550"/>
      <c r="F105" s="550"/>
      <c r="G105" s="550"/>
      <c r="H105" s="550"/>
      <c r="I105" s="550"/>
      <c r="J105" s="550"/>
      <c r="K105" s="550"/>
      <c r="L105" s="550"/>
      <c r="M105" s="550"/>
      <c r="N105" s="550"/>
      <c r="O105" s="550"/>
      <c r="P105" s="550"/>
      <c r="Q105" s="550"/>
      <c r="R105" s="550"/>
      <c r="S105" s="550"/>
      <c r="T105" s="550"/>
      <c r="U105" s="550"/>
      <c r="V105" s="550"/>
      <c r="W105" s="550"/>
      <c r="X105" s="550"/>
      <c r="Y105" s="550"/>
      <c r="Z105" s="550"/>
      <c r="AA105" s="550"/>
      <c r="AB105" s="550"/>
      <c r="AC105" s="550"/>
      <c r="AD105" s="550"/>
      <c r="AE105" s="550"/>
      <c r="AF105" s="550"/>
      <c r="AG105" s="550"/>
      <c r="AH105" s="550"/>
      <c r="AI105" s="550"/>
      <c r="AJ105" s="550"/>
      <c r="AK105" s="550"/>
      <c r="AL105" s="550"/>
      <c r="AM105" s="550"/>
      <c r="AN105" s="550"/>
      <c r="AO105" s="550"/>
      <c r="AP105" s="550"/>
      <c r="AQ105" s="550"/>
      <c r="AR105" s="550"/>
      <c r="AS105" s="550"/>
      <c r="AT105" s="550"/>
      <c r="AU105" s="550"/>
      <c r="AV105" s="550"/>
      <c r="AW105" s="550"/>
      <c r="AX105" s="550"/>
      <c r="AY105" s="550"/>
      <c r="AZ105" s="550"/>
      <c r="BA105" s="550"/>
      <c r="BB105" s="550"/>
      <c r="BC105" s="550"/>
      <c r="BD105" s="550"/>
      <c r="BE105" s="550"/>
      <c r="BF105" s="550"/>
      <c r="BG105" s="550"/>
      <c r="BH105" s="550"/>
      <c r="BI105" s="550"/>
      <c r="BJ105" s="550"/>
      <c r="BK105" s="550"/>
      <c r="BL105" s="550"/>
      <c r="BM105" s="550"/>
      <c r="BN105" s="550"/>
      <c r="BO105" s="550"/>
      <c r="BP105" s="550"/>
      <c r="BQ105" s="550"/>
      <c r="BR105" s="550"/>
      <c r="BS105" s="550"/>
      <c r="BT105" s="550"/>
      <c r="BU105" s="550"/>
      <c r="BV105" s="550"/>
      <c r="BW105" s="550"/>
      <c r="BX105" s="550"/>
      <c r="BY105" s="550"/>
      <c r="BZ105" s="550"/>
      <c r="CA105" s="550"/>
      <c r="CB105" s="550"/>
      <c r="CC105" s="550"/>
      <c r="CD105" s="550"/>
      <c r="CE105" s="550"/>
      <c r="CF105" s="530"/>
    </row>
    <row r="106" spans="1:84" x14ac:dyDescent="0.35">
      <c r="A106" s="427"/>
      <c r="B106" s="458" t="s">
        <v>670</v>
      </c>
      <c r="D106" s="533">
        <v>0</v>
      </c>
      <c r="E106" s="533">
        <v>0</v>
      </c>
      <c r="F106" s="533">
        <v>0</v>
      </c>
      <c r="G106" s="533">
        <v>0</v>
      </c>
      <c r="H106" s="533">
        <v>0</v>
      </c>
      <c r="I106" s="533">
        <v>0</v>
      </c>
      <c r="J106" s="533">
        <v>0</v>
      </c>
      <c r="K106" s="533">
        <v>0</v>
      </c>
      <c r="L106" s="533">
        <v>0</v>
      </c>
      <c r="M106" s="533">
        <v>0</v>
      </c>
      <c r="N106" s="533">
        <v>0</v>
      </c>
      <c r="O106" s="533">
        <v>0</v>
      </c>
      <c r="P106" s="533">
        <v>0</v>
      </c>
      <c r="Q106" s="533">
        <v>0</v>
      </c>
      <c r="R106" s="533">
        <v>0</v>
      </c>
      <c r="S106" s="533">
        <v>0</v>
      </c>
      <c r="T106" s="533">
        <v>0</v>
      </c>
      <c r="U106" s="533">
        <v>0</v>
      </c>
      <c r="V106" s="533">
        <v>0</v>
      </c>
      <c r="W106" s="533">
        <v>0</v>
      </c>
      <c r="X106" s="533">
        <v>0</v>
      </c>
      <c r="Y106" s="533">
        <v>0</v>
      </c>
      <c r="Z106" s="533">
        <v>0</v>
      </c>
      <c r="AA106" s="533">
        <v>0</v>
      </c>
      <c r="AB106" s="533">
        <v>0</v>
      </c>
      <c r="AC106" s="533">
        <v>0</v>
      </c>
      <c r="AD106" s="533">
        <v>0</v>
      </c>
      <c r="AE106" s="533">
        <v>0</v>
      </c>
      <c r="AF106" s="533">
        <v>0</v>
      </c>
      <c r="AG106" s="533">
        <v>0</v>
      </c>
      <c r="AH106" s="533">
        <f>AH107</f>
        <v>774.13308814703396</v>
      </c>
      <c r="AI106" s="533">
        <f t="shared" ref="AI106:BG106" si="41">AI107</f>
        <v>743.88253093922333</v>
      </c>
      <c r="AJ106" s="533">
        <f t="shared" si="41"/>
        <v>735.88887916008184</v>
      </c>
      <c r="AK106" s="533">
        <f t="shared" si="41"/>
        <v>766.38304633926691</v>
      </c>
      <c r="AL106" s="533">
        <f t="shared" si="41"/>
        <v>933.65392651762932</v>
      </c>
      <c r="AM106" s="533">
        <f t="shared" si="41"/>
        <v>1049.5084270144355</v>
      </c>
      <c r="AN106" s="533">
        <f t="shared" si="41"/>
        <v>1147.6324631652483</v>
      </c>
      <c r="AO106" s="533">
        <f t="shared" si="41"/>
        <v>1332.0002195371637</v>
      </c>
      <c r="AP106" s="533">
        <f t="shared" si="41"/>
        <v>1597.190571100522</v>
      </c>
      <c r="AQ106" s="533">
        <f t="shared" si="41"/>
        <v>1643.6747254205593</v>
      </c>
      <c r="AR106" s="533">
        <f t="shared" si="41"/>
        <v>2023.893460530745</v>
      </c>
      <c r="AS106" s="533">
        <f t="shared" si="41"/>
        <v>2188.1013176371457</v>
      </c>
      <c r="AT106" s="533">
        <f t="shared" si="41"/>
        <v>2421.3897498393876</v>
      </c>
      <c r="AU106" s="533">
        <f t="shared" si="41"/>
        <v>2952.741193869394</v>
      </c>
      <c r="AV106" s="533">
        <f t="shared" si="41"/>
        <v>3900.4287665806355</v>
      </c>
      <c r="AW106" s="533">
        <f t="shared" si="41"/>
        <v>4708.9341419882285</v>
      </c>
      <c r="AX106" s="533">
        <f t="shared" si="41"/>
        <v>5418.1632038516727</v>
      </c>
      <c r="AY106" s="533">
        <f t="shared" si="41"/>
        <v>6135.0040188637777</v>
      </c>
      <c r="AZ106" s="533">
        <f t="shared" si="41"/>
        <v>6459.0240052535246</v>
      </c>
      <c r="BA106" s="533">
        <f t="shared" si="41"/>
        <v>6776.9558542383329</v>
      </c>
      <c r="BB106" s="533">
        <f t="shared" si="41"/>
        <v>6992.6895715944138</v>
      </c>
      <c r="BC106" s="533">
        <f t="shared" si="41"/>
        <v>7264.6654497245463</v>
      </c>
      <c r="BD106" s="533">
        <f t="shared" si="41"/>
        <v>7810.828363233828</v>
      </c>
      <c r="BE106" s="533">
        <f t="shared" si="41"/>
        <v>8324.5777344253074</v>
      </c>
      <c r="BF106" s="533">
        <f t="shared" si="41"/>
        <v>8146.4353832668503</v>
      </c>
      <c r="BG106" s="533">
        <f t="shared" si="41"/>
        <v>8352.5162488080114</v>
      </c>
      <c r="BH106" s="546">
        <f t="shared" ref="BH106:CF106" si="42">+BH110</f>
        <v>7641.82169036714</v>
      </c>
      <c r="BI106" s="533">
        <f t="shared" si="42"/>
        <v>7147.371721694356</v>
      </c>
      <c r="BJ106" s="533">
        <f t="shared" si="42"/>
        <v>7025.8209030887319</v>
      </c>
      <c r="BK106" s="533">
        <f t="shared" si="42"/>
        <v>7583.6100965251635</v>
      </c>
      <c r="BL106" s="533">
        <f t="shared" si="42"/>
        <v>7380.659247989538</v>
      </c>
      <c r="BM106" s="533">
        <f t="shared" si="42"/>
        <v>7119.5425426423681</v>
      </c>
      <c r="BN106" s="533">
        <f t="shared" si="42"/>
        <v>6497.3410385089055</v>
      </c>
      <c r="BO106" s="533">
        <f t="shared" si="42"/>
        <v>5568.3238446013347</v>
      </c>
      <c r="BP106" s="533">
        <f t="shared" si="42"/>
        <v>3367.4056590768064</v>
      </c>
      <c r="BQ106" s="533">
        <f t="shared" si="42"/>
        <v>1316.0895486845172</v>
      </c>
      <c r="BR106" s="533">
        <f t="shared" si="42"/>
        <v>602.9564939827319</v>
      </c>
      <c r="BS106" s="533">
        <f t="shared" si="42"/>
        <v>303.58515047852092</v>
      </c>
      <c r="BT106" s="533">
        <f t="shared" si="42"/>
        <v>126.94554528976128</v>
      </c>
      <c r="BU106" s="533">
        <f t="shared" si="42"/>
        <v>36.295830540304408</v>
      </c>
      <c r="BV106" s="533">
        <f t="shared" si="42"/>
        <v>3.8638344145384109</v>
      </c>
      <c r="BW106" s="533">
        <f t="shared" si="42"/>
        <v>1.7256841332288408</v>
      </c>
      <c r="BX106" s="533">
        <f t="shared" si="42"/>
        <v>1.2855898909343857</v>
      </c>
      <c r="BY106" s="533">
        <f t="shared" si="42"/>
        <v>0.97035586656384998</v>
      </c>
      <c r="BZ106" s="533">
        <f t="shared" si="42"/>
        <v>1.0083072666172048</v>
      </c>
      <c r="CA106" s="533">
        <f t="shared" si="42"/>
        <v>0.65097708527472586</v>
      </c>
      <c r="CB106" s="533">
        <f t="shared" si="42"/>
        <v>0.19978703634892778</v>
      </c>
      <c r="CC106" s="533">
        <f t="shared" si="42"/>
        <v>0</v>
      </c>
      <c r="CD106" s="533">
        <f t="shared" si="42"/>
        <v>0</v>
      </c>
      <c r="CE106" s="533">
        <f t="shared" si="42"/>
        <v>0</v>
      </c>
      <c r="CF106" s="527">
        <f t="shared" si="42"/>
        <v>0</v>
      </c>
    </row>
    <row r="107" spans="1:84" x14ac:dyDescent="0.35">
      <c r="A107" s="427"/>
      <c r="B107" s="471" t="s">
        <v>671</v>
      </c>
      <c r="D107" s="528">
        <v>0</v>
      </c>
      <c r="E107" s="528">
        <v>0</v>
      </c>
      <c r="F107" s="528">
        <v>0</v>
      </c>
      <c r="G107" s="528">
        <v>0</v>
      </c>
      <c r="H107" s="528">
        <v>0</v>
      </c>
      <c r="I107" s="528">
        <v>0</v>
      </c>
      <c r="J107" s="528">
        <v>0</v>
      </c>
      <c r="K107" s="528">
        <v>0</v>
      </c>
      <c r="L107" s="528">
        <v>0</v>
      </c>
      <c r="M107" s="528">
        <v>0</v>
      </c>
      <c r="N107" s="528">
        <v>0</v>
      </c>
      <c r="O107" s="528">
        <v>0</v>
      </c>
      <c r="P107" s="528">
        <v>0</v>
      </c>
      <c r="Q107" s="528">
        <v>0</v>
      </c>
      <c r="R107" s="528">
        <v>0</v>
      </c>
      <c r="S107" s="528">
        <v>0</v>
      </c>
      <c r="T107" s="528">
        <v>0</v>
      </c>
      <c r="U107" s="528">
        <v>0</v>
      </c>
      <c r="V107" s="528">
        <v>0</v>
      </c>
      <c r="W107" s="528">
        <v>0</v>
      </c>
      <c r="X107" s="528">
        <v>0</v>
      </c>
      <c r="Y107" s="528">
        <v>0</v>
      </c>
      <c r="Z107" s="528">
        <v>0</v>
      </c>
      <c r="AA107" s="528">
        <v>0</v>
      </c>
      <c r="AB107" s="528">
        <v>0</v>
      </c>
      <c r="AC107" s="528">
        <v>0</v>
      </c>
      <c r="AD107" s="528">
        <v>0</v>
      </c>
      <c r="AE107" s="528">
        <v>0</v>
      </c>
      <c r="AF107" s="528">
        <v>0</v>
      </c>
      <c r="AG107" s="528">
        <v>0</v>
      </c>
      <c r="AH107" s="528">
        <f>SUM(AH108:AH109)</f>
        <v>774.13308814703396</v>
      </c>
      <c r="AI107" s="528">
        <f t="shared" ref="AI107:BM107" si="43">SUM(AI108:AI109)</f>
        <v>743.88253093922333</v>
      </c>
      <c r="AJ107" s="528">
        <f t="shared" si="43"/>
        <v>735.88887916008184</v>
      </c>
      <c r="AK107" s="528">
        <f t="shared" si="43"/>
        <v>766.38304633926691</v>
      </c>
      <c r="AL107" s="528">
        <f t="shared" si="43"/>
        <v>933.65392651762932</v>
      </c>
      <c r="AM107" s="528">
        <f t="shared" si="43"/>
        <v>1049.5084270144355</v>
      </c>
      <c r="AN107" s="528">
        <f t="shared" si="43"/>
        <v>1147.6324631652483</v>
      </c>
      <c r="AO107" s="528">
        <f t="shared" si="43"/>
        <v>1332.0002195371637</v>
      </c>
      <c r="AP107" s="528">
        <f t="shared" si="43"/>
        <v>1597.190571100522</v>
      </c>
      <c r="AQ107" s="528">
        <f t="shared" si="43"/>
        <v>1643.6747254205593</v>
      </c>
      <c r="AR107" s="528">
        <f t="shared" si="43"/>
        <v>2023.893460530745</v>
      </c>
      <c r="AS107" s="528">
        <f t="shared" si="43"/>
        <v>2188.1013176371457</v>
      </c>
      <c r="AT107" s="528">
        <f t="shared" si="43"/>
        <v>2421.3897498393876</v>
      </c>
      <c r="AU107" s="528">
        <f t="shared" si="43"/>
        <v>2952.741193869394</v>
      </c>
      <c r="AV107" s="528">
        <f t="shared" si="43"/>
        <v>3900.4287665806355</v>
      </c>
      <c r="AW107" s="528">
        <f t="shared" si="43"/>
        <v>4708.9341419882285</v>
      </c>
      <c r="AX107" s="528">
        <f t="shared" si="43"/>
        <v>5418.1632038516727</v>
      </c>
      <c r="AY107" s="528">
        <f t="shared" si="43"/>
        <v>6135.0040188637777</v>
      </c>
      <c r="AZ107" s="528">
        <f t="shared" si="43"/>
        <v>6459.0240052535246</v>
      </c>
      <c r="BA107" s="528">
        <f t="shared" si="43"/>
        <v>6776.9558542383329</v>
      </c>
      <c r="BB107" s="528">
        <f t="shared" si="43"/>
        <v>6992.6895715944138</v>
      </c>
      <c r="BC107" s="528">
        <f t="shared" si="43"/>
        <v>7264.6654497245463</v>
      </c>
      <c r="BD107" s="528">
        <f t="shared" si="43"/>
        <v>7810.828363233828</v>
      </c>
      <c r="BE107" s="528">
        <f t="shared" si="43"/>
        <v>8324.5777344253074</v>
      </c>
      <c r="BF107" s="528">
        <f t="shared" si="43"/>
        <v>8146.4353832668503</v>
      </c>
      <c r="BG107" s="528">
        <f t="shared" si="43"/>
        <v>8352.5162488080114</v>
      </c>
      <c r="BH107" s="528">
        <f t="shared" si="43"/>
        <v>8207.8505750714285</v>
      </c>
      <c r="BI107" s="528">
        <f t="shared" si="43"/>
        <v>7929.2758390306426</v>
      </c>
      <c r="BJ107" s="528">
        <f t="shared" si="43"/>
        <v>7824.1292808081553</v>
      </c>
      <c r="BK107" s="528">
        <f t="shared" si="43"/>
        <v>8093.7096539381691</v>
      </c>
      <c r="BL107" s="528">
        <f t="shared" si="43"/>
        <v>7703.8206578810341</v>
      </c>
      <c r="BM107" s="528">
        <f t="shared" si="43"/>
        <v>7442.4335242190837</v>
      </c>
      <c r="BN107" s="528">
        <v>0</v>
      </c>
      <c r="BO107" s="528">
        <v>0</v>
      </c>
      <c r="BP107" s="528">
        <v>0</v>
      </c>
      <c r="BQ107" s="528">
        <v>0</v>
      </c>
      <c r="BR107" s="528">
        <v>0</v>
      </c>
      <c r="BS107" s="528">
        <v>0</v>
      </c>
      <c r="BT107" s="528">
        <v>0</v>
      </c>
      <c r="BU107" s="528">
        <v>0</v>
      </c>
      <c r="BV107" s="528">
        <v>0</v>
      </c>
      <c r="BW107" s="528">
        <v>0</v>
      </c>
      <c r="BX107" s="528">
        <v>0</v>
      </c>
      <c r="BY107" s="528">
        <v>0</v>
      </c>
      <c r="BZ107" s="528">
        <v>0</v>
      </c>
      <c r="CA107" s="528">
        <v>0</v>
      </c>
      <c r="CB107" s="528">
        <v>0</v>
      </c>
      <c r="CC107" s="528">
        <v>0</v>
      </c>
      <c r="CD107" s="528">
        <v>0</v>
      </c>
      <c r="CE107" s="528">
        <v>0</v>
      </c>
      <c r="CF107" s="530">
        <v>0</v>
      </c>
    </row>
    <row r="108" spans="1:84" x14ac:dyDescent="0.35">
      <c r="A108" s="427"/>
      <c r="B108" s="288" t="s">
        <v>672</v>
      </c>
      <c r="D108" s="528">
        <v>0</v>
      </c>
      <c r="E108" s="528">
        <v>0</v>
      </c>
      <c r="F108" s="528">
        <v>0</v>
      </c>
      <c r="G108" s="528">
        <v>0</v>
      </c>
      <c r="H108" s="528">
        <v>0</v>
      </c>
      <c r="I108" s="528">
        <v>0</v>
      </c>
      <c r="J108" s="528">
        <v>0</v>
      </c>
      <c r="K108" s="528">
        <v>0</v>
      </c>
      <c r="L108" s="528">
        <v>0</v>
      </c>
      <c r="M108" s="528">
        <v>0</v>
      </c>
      <c r="N108" s="528">
        <v>0</v>
      </c>
      <c r="O108" s="528">
        <v>0</v>
      </c>
      <c r="P108" s="528">
        <v>0</v>
      </c>
      <c r="Q108" s="528">
        <v>0</v>
      </c>
      <c r="R108" s="528">
        <v>0</v>
      </c>
      <c r="S108" s="528">
        <v>0</v>
      </c>
      <c r="T108" s="528">
        <v>0</v>
      </c>
      <c r="U108" s="528">
        <v>0</v>
      </c>
      <c r="V108" s="528">
        <v>0</v>
      </c>
      <c r="W108" s="528">
        <v>0</v>
      </c>
      <c r="X108" s="528">
        <v>0</v>
      </c>
      <c r="Y108" s="528">
        <v>0</v>
      </c>
      <c r="Z108" s="528">
        <v>0</v>
      </c>
      <c r="AA108" s="528">
        <v>0</v>
      </c>
      <c r="AB108" s="528">
        <v>0</v>
      </c>
      <c r="AC108" s="528">
        <v>0</v>
      </c>
      <c r="AD108" s="528">
        <v>0</v>
      </c>
      <c r="AE108" s="528">
        <v>0</v>
      </c>
      <c r="AF108" s="528">
        <v>0</v>
      </c>
      <c r="AG108" s="528">
        <v>0</v>
      </c>
      <c r="AH108" s="528">
        <v>589.53212097351047</v>
      </c>
      <c r="AI108" s="528">
        <v>570.6496127752946</v>
      </c>
      <c r="AJ108" s="528">
        <v>560.47350680215538</v>
      </c>
      <c r="AK108" s="528">
        <v>584.46383836984501</v>
      </c>
      <c r="AL108" s="528">
        <v>713.75860019494439</v>
      </c>
      <c r="AM108" s="528">
        <v>801.75561801430649</v>
      </c>
      <c r="AN108" s="528">
        <v>877.79253556548736</v>
      </c>
      <c r="AO108" s="528">
        <v>1020.5835015435213</v>
      </c>
      <c r="AP108" s="528">
        <v>1220.8580988746105</v>
      </c>
      <c r="AQ108" s="528">
        <v>1257.2571579451978</v>
      </c>
      <c r="AR108" s="528">
        <v>1546.7579555869684</v>
      </c>
      <c r="AS108" s="528">
        <v>1707.786394253382</v>
      </c>
      <c r="AT108" s="528">
        <v>2055.2849973592629</v>
      </c>
      <c r="AU108" s="528">
        <v>2384.9875261418265</v>
      </c>
      <c r="AV108" s="528">
        <v>3352.0272496364387</v>
      </c>
      <c r="AW108" s="528">
        <v>4181.725230417027</v>
      </c>
      <c r="AX108" s="528">
        <v>4858.2732426124676</v>
      </c>
      <c r="AY108" s="528">
        <v>5441.9123171671872</v>
      </c>
      <c r="AZ108" s="528">
        <v>5543.673297922187</v>
      </c>
      <c r="BA108" s="528">
        <v>5826.4504938722066</v>
      </c>
      <c r="BB108" s="528">
        <v>6171.3029587148203</v>
      </c>
      <c r="BC108" s="528">
        <v>6463.0595608015956</v>
      </c>
      <c r="BD108" s="528">
        <v>7015.5440207954744</v>
      </c>
      <c r="BE108" s="528">
        <v>7561.7678225058571</v>
      </c>
      <c r="BF108" s="528">
        <v>7417.6426096119276</v>
      </c>
      <c r="BG108" s="528">
        <v>7621.5667748863516</v>
      </c>
      <c r="BH108" s="528">
        <v>7548.4358131183944</v>
      </c>
      <c r="BI108" s="528">
        <v>7443.5524980558139</v>
      </c>
      <c r="BJ108" s="528">
        <v>7357.2004819534868</v>
      </c>
      <c r="BK108" s="528">
        <v>7571.8250959299266</v>
      </c>
      <c r="BL108" s="528">
        <v>7317.3268368261233</v>
      </c>
      <c r="BM108" s="528">
        <v>7335.3173249643469</v>
      </c>
      <c r="BN108" s="528">
        <v>0</v>
      </c>
      <c r="BO108" s="528">
        <v>0</v>
      </c>
      <c r="BP108" s="528">
        <v>0</v>
      </c>
      <c r="BQ108" s="528">
        <v>0</v>
      </c>
      <c r="BR108" s="528">
        <v>0</v>
      </c>
      <c r="BS108" s="528">
        <v>0</v>
      </c>
      <c r="BT108" s="528">
        <v>0</v>
      </c>
      <c r="BU108" s="528">
        <v>0</v>
      </c>
      <c r="BV108" s="528">
        <v>0</v>
      </c>
      <c r="BW108" s="528">
        <v>0</v>
      </c>
      <c r="BX108" s="528">
        <v>0</v>
      </c>
      <c r="BY108" s="528">
        <v>0</v>
      </c>
      <c r="BZ108" s="528">
        <v>0</v>
      </c>
      <c r="CA108" s="528">
        <v>0</v>
      </c>
      <c r="CB108" s="528">
        <v>0</v>
      </c>
      <c r="CC108" s="528">
        <v>0</v>
      </c>
      <c r="CD108" s="528">
        <v>0</v>
      </c>
      <c r="CE108" s="528">
        <v>0</v>
      </c>
      <c r="CF108" s="530">
        <v>0</v>
      </c>
    </row>
    <row r="109" spans="1:84" x14ac:dyDescent="0.35">
      <c r="A109" s="427"/>
      <c r="B109" s="288" t="s">
        <v>673</v>
      </c>
      <c r="C109" s="471"/>
      <c r="D109" s="528">
        <v>0</v>
      </c>
      <c r="E109" s="528">
        <v>0</v>
      </c>
      <c r="F109" s="528">
        <v>0</v>
      </c>
      <c r="G109" s="528">
        <v>0</v>
      </c>
      <c r="H109" s="528">
        <v>0</v>
      </c>
      <c r="I109" s="528">
        <v>0</v>
      </c>
      <c r="J109" s="528">
        <v>0</v>
      </c>
      <c r="K109" s="528">
        <v>0</v>
      </c>
      <c r="L109" s="528">
        <v>0</v>
      </c>
      <c r="M109" s="528">
        <v>0</v>
      </c>
      <c r="N109" s="528">
        <v>0</v>
      </c>
      <c r="O109" s="528">
        <v>0</v>
      </c>
      <c r="P109" s="528">
        <v>0</v>
      </c>
      <c r="Q109" s="528">
        <v>0</v>
      </c>
      <c r="R109" s="528">
        <v>0</v>
      </c>
      <c r="S109" s="528">
        <v>0</v>
      </c>
      <c r="T109" s="528">
        <v>0</v>
      </c>
      <c r="U109" s="528">
        <v>0</v>
      </c>
      <c r="V109" s="528">
        <v>0</v>
      </c>
      <c r="W109" s="528">
        <v>0</v>
      </c>
      <c r="X109" s="528">
        <v>0</v>
      </c>
      <c r="Y109" s="528">
        <v>0</v>
      </c>
      <c r="Z109" s="528">
        <v>0</v>
      </c>
      <c r="AA109" s="528">
        <v>0</v>
      </c>
      <c r="AB109" s="528">
        <v>0</v>
      </c>
      <c r="AC109" s="528">
        <v>0</v>
      </c>
      <c r="AD109" s="528">
        <v>0</v>
      </c>
      <c r="AE109" s="528">
        <v>0</v>
      </c>
      <c r="AF109" s="528">
        <v>0</v>
      </c>
      <c r="AG109" s="528">
        <v>0</v>
      </c>
      <c r="AH109" s="528">
        <v>184.60096717352346</v>
      </c>
      <c r="AI109" s="528">
        <v>173.2329181639287</v>
      </c>
      <c r="AJ109" s="528">
        <v>175.41537235792651</v>
      </c>
      <c r="AK109" s="528">
        <v>181.91920796942196</v>
      </c>
      <c r="AL109" s="528">
        <v>219.89532632268487</v>
      </c>
      <c r="AM109" s="528">
        <v>247.75280900012905</v>
      </c>
      <c r="AN109" s="528">
        <v>269.83992759976093</v>
      </c>
      <c r="AO109" s="528">
        <v>311.41671799364246</v>
      </c>
      <c r="AP109" s="528">
        <v>376.33247222591149</v>
      </c>
      <c r="AQ109" s="528">
        <v>386.41756747536147</v>
      </c>
      <c r="AR109" s="528">
        <v>477.13550494377665</v>
      </c>
      <c r="AS109" s="528">
        <v>480.3149233837637</v>
      </c>
      <c r="AT109" s="528">
        <v>366.10475248012455</v>
      </c>
      <c r="AU109" s="528">
        <v>567.75366772756752</v>
      </c>
      <c r="AV109" s="528">
        <v>548.40151694419683</v>
      </c>
      <c r="AW109" s="528">
        <v>527.20891157120116</v>
      </c>
      <c r="AX109" s="528">
        <v>559.88996123920481</v>
      </c>
      <c r="AY109" s="528">
        <v>693.09170169659069</v>
      </c>
      <c r="AZ109" s="528">
        <v>915.35070733133784</v>
      </c>
      <c r="BA109" s="528">
        <v>950.50536036612664</v>
      </c>
      <c r="BB109" s="528">
        <v>821.38661287959326</v>
      </c>
      <c r="BC109" s="528">
        <v>801.6058889229505</v>
      </c>
      <c r="BD109" s="528">
        <v>795.28434243835341</v>
      </c>
      <c r="BE109" s="528">
        <v>762.80991191945054</v>
      </c>
      <c r="BF109" s="528">
        <v>728.79277365492248</v>
      </c>
      <c r="BG109" s="528">
        <v>730.94947392166023</v>
      </c>
      <c r="BH109" s="528">
        <v>659.41476195303426</v>
      </c>
      <c r="BI109" s="528">
        <v>485.72334097482849</v>
      </c>
      <c r="BJ109" s="528">
        <v>466.92879885466806</v>
      </c>
      <c r="BK109" s="528">
        <v>521.88455800824215</v>
      </c>
      <c r="BL109" s="528">
        <v>386.493821054911</v>
      </c>
      <c r="BM109" s="528">
        <v>107.11619925473637</v>
      </c>
      <c r="BN109" s="528">
        <v>0</v>
      </c>
      <c r="BO109" s="528">
        <v>0</v>
      </c>
      <c r="BP109" s="528">
        <v>0</v>
      </c>
      <c r="BQ109" s="528">
        <v>0</v>
      </c>
      <c r="BR109" s="528">
        <v>0</v>
      </c>
      <c r="BS109" s="528">
        <v>0</v>
      </c>
      <c r="BT109" s="528">
        <v>0</v>
      </c>
      <c r="BU109" s="528">
        <v>0</v>
      </c>
      <c r="BV109" s="528">
        <v>0</v>
      </c>
      <c r="BW109" s="528">
        <v>0</v>
      </c>
      <c r="BX109" s="528">
        <v>0</v>
      </c>
      <c r="BY109" s="528">
        <v>0</v>
      </c>
      <c r="BZ109" s="528">
        <v>0</v>
      </c>
      <c r="CA109" s="528">
        <v>0</v>
      </c>
      <c r="CB109" s="528">
        <v>0</v>
      </c>
      <c r="CC109" s="528">
        <v>0</v>
      </c>
      <c r="CD109" s="528">
        <v>0</v>
      </c>
      <c r="CE109" s="528">
        <v>0</v>
      </c>
      <c r="CF109" s="530">
        <v>0</v>
      </c>
    </row>
    <row r="110" spans="1:84" x14ac:dyDescent="0.35">
      <c r="A110" s="427"/>
      <c r="B110" s="471" t="s">
        <v>674</v>
      </c>
      <c r="C110" s="471"/>
      <c r="D110" s="528">
        <v>0</v>
      </c>
      <c r="E110" s="528">
        <v>0</v>
      </c>
      <c r="F110" s="528">
        <v>0</v>
      </c>
      <c r="G110" s="528">
        <v>0</v>
      </c>
      <c r="H110" s="528">
        <v>0</v>
      </c>
      <c r="I110" s="528">
        <v>0</v>
      </c>
      <c r="J110" s="528">
        <v>0</v>
      </c>
      <c r="K110" s="528">
        <v>0</v>
      </c>
      <c r="L110" s="528">
        <v>0</v>
      </c>
      <c r="M110" s="528">
        <v>0</v>
      </c>
      <c r="N110" s="528">
        <v>0</v>
      </c>
      <c r="O110" s="528">
        <v>0</v>
      </c>
      <c r="P110" s="528">
        <v>0</v>
      </c>
      <c r="Q110" s="528">
        <v>0</v>
      </c>
      <c r="R110" s="528">
        <v>0</v>
      </c>
      <c r="S110" s="528">
        <v>0</v>
      </c>
      <c r="T110" s="528">
        <v>0</v>
      </c>
      <c r="U110" s="528">
        <v>0</v>
      </c>
      <c r="V110" s="528">
        <v>0</v>
      </c>
      <c r="W110" s="528">
        <v>0</v>
      </c>
      <c r="X110" s="528">
        <v>0</v>
      </c>
      <c r="Y110" s="528">
        <v>0</v>
      </c>
      <c r="Z110" s="528">
        <v>0</v>
      </c>
      <c r="AA110" s="528">
        <v>0</v>
      </c>
      <c r="AB110" s="528">
        <v>0</v>
      </c>
      <c r="AC110" s="528">
        <v>0</v>
      </c>
      <c r="AD110" s="528">
        <v>0</v>
      </c>
      <c r="AE110" s="528">
        <v>0</v>
      </c>
      <c r="AF110" s="528">
        <v>0</v>
      </c>
      <c r="AG110" s="528">
        <v>0</v>
      </c>
      <c r="AH110" s="528">
        <v>0</v>
      </c>
      <c r="AI110" s="528">
        <v>0</v>
      </c>
      <c r="AJ110" s="528">
        <v>0</v>
      </c>
      <c r="AK110" s="528">
        <v>0</v>
      </c>
      <c r="AL110" s="528">
        <v>0</v>
      </c>
      <c r="AM110" s="528">
        <v>0</v>
      </c>
      <c r="AN110" s="528">
        <v>0</v>
      </c>
      <c r="AO110" s="528">
        <v>0</v>
      </c>
      <c r="AP110" s="528">
        <v>0</v>
      </c>
      <c r="AQ110" s="528">
        <v>0</v>
      </c>
      <c r="AR110" s="528">
        <v>0</v>
      </c>
      <c r="AS110" s="528">
        <v>0</v>
      </c>
      <c r="AT110" s="528">
        <v>0</v>
      </c>
      <c r="AU110" s="528">
        <v>0</v>
      </c>
      <c r="AV110" s="528">
        <v>0</v>
      </c>
      <c r="AW110" s="528">
        <v>0</v>
      </c>
      <c r="AX110" s="528">
        <v>0</v>
      </c>
      <c r="AY110" s="528">
        <v>0</v>
      </c>
      <c r="AZ110" s="528">
        <v>0</v>
      </c>
      <c r="BA110" s="528">
        <v>0</v>
      </c>
      <c r="BB110" s="528">
        <v>0</v>
      </c>
      <c r="BC110" s="528">
        <v>0</v>
      </c>
      <c r="BD110" s="528">
        <v>8203.8640058254441</v>
      </c>
      <c r="BE110" s="528">
        <v>8820.1667888152751</v>
      </c>
      <c r="BF110" s="528">
        <v>8599.4132700906121</v>
      </c>
      <c r="BG110" s="528">
        <v>8428.7775548673635</v>
      </c>
      <c r="BH110" s="528">
        <v>7641.82169036714</v>
      </c>
      <c r="BI110" s="528">
        <v>7147.371721694356</v>
      </c>
      <c r="BJ110" s="528">
        <v>7025.8209030887319</v>
      </c>
      <c r="BK110" s="528">
        <v>7583.6100965251635</v>
      </c>
      <c r="BL110" s="528">
        <v>7380.659247989538</v>
      </c>
      <c r="BM110" s="528">
        <v>7119.5425426423681</v>
      </c>
      <c r="BN110" s="528">
        <v>6497.3410385089055</v>
      </c>
      <c r="BO110" s="528">
        <v>5568.3238446013347</v>
      </c>
      <c r="BP110" s="528">
        <v>3367.4056590768064</v>
      </c>
      <c r="BQ110" s="528">
        <v>1316.0895486845172</v>
      </c>
      <c r="BR110" s="528">
        <v>602.9564939827319</v>
      </c>
      <c r="BS110" s="528">
        <v>303.58515047852092</v>
      </c>
      <c r="BT110" s="528">
        <v>126.94554528976128</v>
      </c>
      <c r="BU110" s="528">
        <v>36.295830540304408</v>
      </c>
      <c r="BV110" s="528">
        <v>3.8638344145384109</v>
      </c>
      <c r="BW110" s="528">
        <v>1.7256841332288408</v>
      </c>
      <c r="BX110" s="528">
        <v>1.2855898909343857</v>
      </c>
      <c r="BY110" s="528">
        <v>0.97035586656384998</v>
      </c>
      <c r="BZ110" s="528">
        <v>1.0083072666172048</v>
      </c>
      <c r="CA110" s="528">
        <v>0.65097708527472586</v>
      </c>
      <c r="CB110" s="528">
        <v>0.19978703634892778</v>
      </c>
      <c r="CC110" s="528">
        <v>0</v>
      </c>
      <c r="CD110" s="528">
        <v>0</v>
      </c>
      <c r="CE110" s="528">
        <v>0</v>
      </c>
      <c r="CF110" s="530">
        <v>0</v>
      </c>
    </row>
    <row r="111" spans="1:84" x14ac:dyDescent="0.35">
      <c r="A111" s="427"/>
      <c r="B111" s="471"/>
      <c r="C111" s="471"/>
      <c r="D111" s="528"/>
      <c r="E111" s="528"/>
      <c r="F111" s="528"/>
      <c r="G111" s="528"/>
      <c r="H111" s="528"/>
      <c r="I111" s="528"/>
      <c r="J111" s="528"/>
      <c r="K111" s="528"/>
      <c r="L111" s="528"/>
      <c r="M111" s="528"/>
      <c r="N111" s="528"/>
      <c r="O111" s="528"/>
      <c r="P111" s="528"/>
      <c r="Q111" s="528"/>
      <c r="R111" s="528"/>
      <c r="S111" s="528"/>
      <c r="T111" s="528"/>
      <c r="U111" s="528"/>
      <c r="V111" s="528"/>
      <c r="W111" s="528"/>
      <c r="X111" s="528"/>
      <c r="Y111" s="528"/>
      <c r="Z111" s="528"/>
      <c r="AA111" s="528"/>
      <c r="AB111" s="528"/>
      <c r="AC111" s="528"/>
      <c r="AD111" s="528"/>
      <c r="AE111" s="528"/>
      <c r="AF111" s="528"/>
      <c r="AG111" s="528"/>
      <c r="AH111" s="528"/>
      <c r="AI111" s="528"/>
      <c r="AJ111" s="528"/>
      <c r="AK111" s="528"/>
      <c r="AL111" s="528"/>
      <c r="AM111" s="528"/>
      <c r="AN111" s="528"/>
      <c r="AO111" s="528"/>
      <c r="AP111" s="528"/>
      <c r="AQ111" s="528"/>
      <c r="AR111" s="528"/>
      <c r="AS111" s="528"/>
      <c r="AT111" s="528"/>
      <c r="AU111" s="528"/>
      <c r="AV111" s="528"/>
      <c r="AW111" s="528"/>
      <c r="AX111" s="528"/>
      <c r="AY111" s="528"/>
      <c r="AZ111" s="528"/>
      <c r="BA111" s="528"/>
      <c r="BB111" s="528"/>
      <c r="BC111" s="528"/>
      <c r="BD111" s="528"/>
      <c r="BE111" s="528"/>
      <c r="BF111" s="528"/>
      <c r="BG111" s="528"/>
      <c r="BH111" s="528"/>
      <c r="BI111" s="528"/>
      <c r="BJ111" s="528"/>
      <c r="BK111" s="528"/>
      <c r="BL111" s="528"/>
      <c r="BM111" s="528"/>
      <c r="BN111" s="528"/>
      <c r="BO111" s="528"/>
      <c r="BP111" s="528"/>
      <c r="BQ111" s="528"/>
      <c r="BR111" s="528"/>
      <c r="BS111" s="528"/>
      <c r="BT111" s="528"/>
      <c r="BU111" s="528"/>
      <c r="BV111" s="528"/>
      <c r="BW111" s="528"/>
      <c r="BX111" s="528"/>
      <c r="BY111" s="528"/>
      <c r="BZ111" s="528"/>
      <c r="CA111" s="528"/>
      <c r="CB111" s="528"/>
      <c r="CC111" s="528"/>
      <c r="CD111" s="528"/>
      <c r="CE111" s="528"/>
      <c r="CF111" s="530"/>
    </row>
    <row r="112" spans="1:84" ht="15" customHeight="1" x14ac:dyDescent="0.35">
      <c r="B112" s="65" t="s">
        <v>574</v>
      </c>
      <c r="D112" s="533">
        <v>0</v>
      </c>
      <c r="E112" s="533">
        <v>0</v>
      </c>
      <c r="F112" s="533">
        <v>0</v>
      </c>
      <c r="G112" s="533">
        <v>0</v>
      </c>
      <c r="H112" s="533">
        <v>0</v>
      </c>
      <c r="I112" s="533">
        <v>0</v>
      </c>
      <c r="J112" s="533">
        <v>0</v>
      </c>
      <c r="K112" s="533">
        <v>0</v>
      </c>
      <c r="L112" s="533">
        <v>0</v>
      </c>
      <c r="M112" s="533">
        <v>0</v>
      </c>
      <c r="N112" s="533">
        <v>0</v>
      </c>
      <c r="O112" s="533">
        <v>0</v>
      </c>
      <c r="P112" s="533">
        <v>0</v>
      </c>
      <c r="Q112" s="533">
        <v>0</v>
      </c>
      <c r="R112" s="533">
        <v>0</v>
      </c>
      <c r="S112" s="533">
        <v>0</v>
      </c>
      <c r="T112" s="533">
        <v>0</v>
      </c>
      <c r="U112" s="533">
        <v>0</v>
      </c>
      <c r="V112" s="533">
        <v>0</v>
      </c>
      <c r="W112" s="533">
        <v>0</v>
      </c>
      <c r="X112" s="533">
        <v>0</v>
      </c>
      <c r="Y112" s="533">
        <v>0</v>
      </c>
      <c r="Z112" s="533">
        <v>0</v>
      </c>
      <c r="AA112" s="533">
        <v>0</v>
      </c>
      <c r="AB112" s="533">
        <v>0</v>
      </c>
      <c r="AC112" s="533">
        <v>0</v>
      </c>
      <c r="AD112" s="533">
        <v>0</v>
      </c>
      <c r="AE112" s="533">
        <v>0</v>
      </c>
      <c r="AF112" s="533">
        <v>0</v>
      </c>
      <c r="AG112" s="533">
        <v>0</v>
      </c>
      <c r="AH112" s="533">
        <v>0</v>
      </c>
      <c r="AI112" s="533">
        <v>0</v>
      </c>
      <c r="AJ112" s="533">
        <v>0</v>
      </c>
      <c r="AK112" s="533">
        <v>0</v>
      </c>
      <c r="AL112" s="533">
        <v>0</v>
      </c>
      <c r="AM112" s="533">
        <v>0</v>
      </c>
      <c r="AN112" s="533">
        <v>0</v>
      </c>
      <c r="AO112" s="533">
        <v>0</v>
      </c>
      <c r="AP112" s="533">
        <v>0</v>
      </c>
      <c r="AQ112" s="533">
        <v>0</v>
      </c>
      <c r="AR112" s="533">
        <v>0</v>
      </c>
      <c r="AS112" s="533">
        <v>0</v>
      </c>
      <c r="AT112" s="533">
        <v>0</v>
      </c>
      <c r="AU112" s="533">
        <v>0</v>
      </c>
      <c r="AV112" s="533">
        <v>0</v>
      </c>
      <c r="AW112" s="533">
        <v>0</v>
      </c>
      <c r="AX112" s="533">
        <v>0</v>
      </c>
      <c r="AY112" s="533">
        <v>0</v>
      </c>
      <c r="AZ112" s="533">
        <v>1.2427890908723913</v>
      </c>
      <c r="BA112" s="533">
        <v>1.1032716188372551</v>
      </c>
      <c r="BB112" s="533">
        <v>1.4406088288802255</v>
      </c>
      <c r="BC112" s="533">
        <v>1.4909219411854462</v>
      </c>
      <c r="BD112" s="533">
        <f t="shared" ref="BD112:BI112" si="44">SUM(BD113:BD118)</f>
        <v>61.463174268730889</v>
      </c>
      <c r="BE112" s="533">
        <f t="shared" si="44"/>
        <v>62.25682949550697</v>
      </c>
      <c r="BF112" s="533">
        <f t="shared" si="44"/>
        <v>62.345865456262651</v>
      </c>
      <c r="BG112" s="533">
        <f t="shared" si="44"/>
        <v>64.174637152481438</v>
      </c>
      <c r="BH112" s="533">
        <f t="shared" si="44"/>
        <v>65.828870132200876</v>
      </c>
      <c r="BI112" s="533">
        <f t="shared" si="44"/>
        <v>68.210773355043742</v>
      </c>
      <c r="BJ112" s="533">
        <f t="shared" ref="BJ112:CF112" si="45">SUM(BJ113:BJ118)</f>
        <v>67.347192847345511</v>
      </c>
      <c r="BK112" s="533">
        <f t="shared" si="45"/>
        <v>68.425098260031817</v>
      </c>
      <c r="BL112" s="533">
        <f t="shared" si="45"/>
        <v>65.439384330642184</v>
      </c>
      <c r="BM112" s="533">
        <f t="shared" si="45"/>
        <v>63.372142487763128</v>
      </c>
      <c r="BN112" s="533">
        <f t="shared" si="45"/>
        <v>57.238185042563245</v>
      </c>
      <c r="BO112" s="533">
        <f t="shared" si="45"/>
        <v>53.569235228723727</v>
      </c>
      <c r="BP112" s="533">
        <f t="shared" si="45"/>
        <v>49.175241127655248</v>
      </c>
      <c r="BQ112" s="533">
        <f t="shared" si="45"/>
        <v>43.070865470176791</v>
      </c>
      <c r="BR112" s="533">
        <f t="shared" si="45"/>
        <v>34.619033777953803</v>
      </c>
      <c r="BS112" s="533">
        <f t="shared" si="45"/>
        <v>36.370422276044572</v>
      </c>
      <c r="BT112" s="533">
        <f t="shared" si="45"/>
        <v>35.650391372474488</v>
      </c>
      <c r="BU112" s="533">
        <f t="shared" si="45"/>
        <v>35.890443350503027</v>
      </c>
      <c r="BV112" s="533">
        <f t="shared" si="45"/>
        <v>34.217369831140815</v>
      </c>
      <c r="BW112" s="533">
        <f t="shared" si="45"/>
        <v>30.807847403794536</v>
      </c>
      <c r="BX112" s="533">
        <f t="shared" si="45"/>
        <v>28.300689581003272</v>
      </c>
      <c r="BY112" s="533">
        <f t="shared" si="45"/>
        <v>26.83320919829373</v>
      </c>
      <c r="BZ112" s="533">
        <f t="shared" si="45"/>
        <v>24.250786481396691</v>
      </c>
      <c r="CA112" s="533">
        <f t="shared" si="45"/>
        <v>23.709568646525017</v>
      </c>
      <c r="CB112" s="533">
        <f t="shared" si="45"/>
        <v>23.953305617102668</v>
      </c>
      <c r="CC112" s="533">
        <f t="shared" si="45"/>
        <v>21.444632910182669</v>
      </c>
      <c r="CD112" s="533">
        <f t="shared" si="45"/>
        <v>20.279263858744816</v>
      </c>
      <c r="CE112" s="533">
        <f t="shared" si="45"/>
        <v>19.284720677802181</v>
      </c>
      <c r="CF112" s="527">
        <f t="shared" si="45"/>
        <v>15.916306914428473</v>
      </c>
    </row>
    <row r="113" spans="1:84" x14ac:dyDescent="0.35">
      <c r="B113" s="59" t="s">
        <v>658</v>
      </c>
      <c r="D113" s="528">
        <v>0</v>
      </c>
      <c r="E113" s="528">
        <v>0</v>
      </c>
      <c r="F113" s="528">
        <v>0</v>
      </c>
      <c r="G113" s="528">
        <v>0</v>
      </c>
      <c r="H113" s="528">
        <v>0</v>
      </c>
      <c r="I113" s="528">
        <v>0</v>
      </c>
      <c r="J113" s="528">
        <v>0</v>
      </c>
      <c r="K113" s="528">
        <v>0</v>
      </c>
      <c r="L113" s="528">
        <v>0</v>
      </c>
      <c r="M113" s="528">
        <v>0</v>
      </c>
      <c r="N113" s="528">
        <v>0</v>
      </c>
      <c r="O113" s="528">
        <v>0</v>
      </c>
      <c r="P113" s="528">
        <v>0</v>
      </c>
      <c r="Q113" s="528">
        <v>0</v>
      </c>
      <c r="R113" s="528">
        <v>0</v>
      </c>
      <c r="S113" s="528">
        <v>0</v>
      </c>
      <c r="T113" s="528">
        <v>0</v>
      </c>
      <c r="U113" s="528">
        <v>0</v>
      </c>
      <c r="V113" s="528">
        <v>0</v>
      </c>
      <c r="W113" s="528">
        <v>0</v>
      </c>
      <c r="X113" s="528">
        <v>0</v>
      </c>
      <c r="Y113" s="528">
        <v>0</v>
      </c>
      <c r="Z113" s="528">
        <v>0</v>
      </c>
      <c r="AA113" s="528">
        <v>0</v>
      </c>
      <c r="AB113" s="528">
        <v>0</v>
      </c>
      <c r="AC113" s="528">
        <v>0</v>
      </c>
      <c r="AD113" s="528">
        <v>0</v>
      </c>
      <c r="AE113" s="528">
        <v>0</v>
      </c>
      <c r="AF113" s="528">
        <v>0</v>
      </c>
      <c r="AG113" s="528">
        <v>0</v>
      </c>
      <c r="AH113" s="528">
        <v>0</v>
      </c>
      <c r="AI113" s="528">
        <v>0</v>
      </c>
      <c r="AJ113" s="528">
        <v>0</v>
      </c>
      <c r="AK113" s="528">
        <v>0</v>
      </c>
      <c r="AL113" s="528">
        <v>0</v>
      </c>
      <c r="AM113" s="528">
        <v>0</v>
      </c>
      <c r="AN113" s="528">
        <v>0</v>
      </c>
      <c r="AO113" s="528">
        <v>0</v>
      </c>
      <c r="AP113" s="528">
        <v>0</v>
      </c>
      <c r="AQ113" s="528">
        <v>0</v>
      </c>
      <c r="AR113" s="528">
        <v>0</v>
      </c>
      <c r="AS113" s="528">
        <v>0</v>
      </c>
      <c r="AT113" s="528">
        <v>0</v>
      </c>
      <c r="AU113" s="528">
        <v>0</v>
      </c>
      <c r="AV113" s="528">
        <v>0</v>
      </c>
      <c r="AW113" s="528">
        <v>0</v>
      </c>
      <c r="AX113" s="528">
        <v>0</v>
      </c>
      <c r="AY113" s="528">
        <v>0</v>
      </c>
      <c r="AZ113" s="528">
        <v>0</v>
      </c>
      <c r="BA113" s="528">
        <v>0</v>
      </c>
      <c r="BB113" s="528">
        <v>0</v>
      </c>
      <c r="BC113" s="528">
        <v>0</v>
      </c>
      <c r="BD113" s="528">
        <v>1.1666329389909382</v>
      </c>
      <c r="BE113" s="528">
        <v>1.1514026453233659</v>
      </c>
      <c r="BF113" s="528">
        <v>1.0482328983707956</v>
      </c>
      <c r="BG113" s="528">
        <v>1.0735158555552979</v>
      </c>
      <c r="BH113" s="528">
        <v>0.92204023003807523</v>
      </c>
      <c r="BI113" s="528">
        <v>0.58284947654979757</v>
      </c>
      <c r="BJ113" s="528">
        <v>0.46877022081703684</v>
      </c>
      <c r="BK113" s="528">
        <v>0.3535577234126987</v>
      </c>
      <c r="BL113" s="528">
        <v>0.35709398405399795</v>
      </c>
      <c r="BM113" s="528">
        <v>3.2858996103131463E-2</v>
      </c>
      <c r="BN113" s="528">
        <v>9.2839572526288355E-2</v>
      </c>
      <c r="BO113" s="528">
        <v>6.2691346419694399E-2</v>
      </c>
      <c r="BP113" s="528">
        <v>5.0976598471255338E-2</v>
      </c>
      <c r="BQ113" s="528">
        <v>1.3694950360698562E-2</v>
      </c>
      <c r="BR113" s="528">
        <v>2.4700613724500712E-3</v>
      </c>
      <c r="BS113" s="528">
        <v>1.8813626109611046E-2</v>
      </c>
      <c r="BT113" s="528">
        <v>3.1978674087384676E-3</v>
      </c>
      <c r="BU113" s="528">
        <v>2.1349116574215076E-3</v>
      </c>
      <c r="BV113" s="528">
        <v>0</v>
      </c>
      <c r="BW113" s="528">
        <v>1.2592061639699569E-3</v>
      </c>
      <c r="BX113" s="528">
        <v>1.1453787877144729E-3</v>
      </c>
      <c r="BY113" s="528">
        <v>0</v>
      </c>
      <c r="BZ113" s="528">
        <v>2.7672174265669269E-3</v>
      </c>
      <c r="CA113" s="528">
        <v>2.4984070202078919E-4</v>
      </c>
      <c r="CB113" s="528">
        <v>3.5010540948398066E-4</v>
      </c>
      <c r="CC113" s="528">
        <v>3.528311958201863E-4</v>
      </c>
      <c r="CD113" s="528">
        <v>3.5254215601190789E-4</v>
      </c>
      <c r="CE113" s="528">
        <v>3.5215543978408349E-4</v>
      </c>
      <c r="CF113" s="530">
        <v>3.511579308074861E-4</v>
      </c>
    </row>
    <row r="114" spans="1:84" x14ac:dyDescent="0.35">
      <c r="B114" s="59" t="s">
        <v>659</v>
      </c>
      <c r="D114" s="528">
        <v>0</v>
      </c>
      <c r="E114" s="528">
        <v>0</v>
      </c>
      <c r="F114" s="528">
        <v>0</v>
      </c>
      <c r="G114" s="528">
        <v>0</v>
      </c>
      <c r="H114" s="528">
        <v>0</v>
      </c>
      <c r="I114" s="528">
        <v>0</v>
      </c>
      <c r="J114" s="528">
        <v>0</v>
      </c>
      <c r="K114" s="528">
        <v>0</v>
      </c>
      <c r="L114" s="528">
        <v>0</v>
      </c>
      <c r="M114" s="528">
        <v>0</v>
      </c>
      <c r="N114" s="528">
        <v>0</v>
      </c>
      <c r="O114" s="528">
        <v>0</v>
      </c>
      <c r="P114" s="528">
        <v>0</v>
      </c>
      <c r="Q114" s="528">
        <v>0</v>
      </c>
      <c r="R114" s="528">
        <v>0</v>
      </c>
      <c r="S114" s="528">
        <v>0</v>
      </c>
      <c r="T114" s="528">
        <v>0</v>
      </c>
      <c r="U114" s="528">
        <v>0</v>
      </c>
      <c r="V114" s="528">
        <v>0</v>
      </c>
      <c r="W114" s="528">
        <v>0</v>
      </c>
      <c r="X114" s="528">
        <v>0</v>
      </c>
      <c r="Y114" s="528">
        <v>0</v>
      </c>
      <c r="Z114" s="528">
        <v>0</v>
      </c>
      <c r="AA114" s="528">
        <v>0</v>
      </c>
      <c r="AB114" s="528">
        <v>0</v>
      </c>
      <c r="AC114" s="528">
        <v>0</v>
      </c>
      <c r="AD114" s="528">
        <v>0</v>
      </c>
      <c r="AE114" s="528">
        <v>0</v>
      </c>
      <c r="AF114" s="528">
        <v>0</v>
      </c>
      <c r="AG114" s="528">
        <v>0</v>
      </c>
      <c r="AH114" s="528">
        <v>0</v>
      </c>
      <c r="AI114" s="528">
        <v>0</v>
      </c>
      <c r="AJ114" s="528">
        <v>0</v>
      </c>
      <c r="AK114" s="528">
        <v>0</v>
      </c>
      <c r="AL114" s="528">
        <v>0</v>
      </c>
      <c r="AM114" s="528">
        <v>0</v>
      </c>
      <c r="AN114" s="528">
        <v>0</v>
      </c>
      <c r="AO114" s="528">
        <v>0</v>
      </c>
      <c r="AP114" s="528">
        <v>0</v>
      </c>
      <c r="AQ114" s="528">
        <v>0</v>
      </c>
      <c r="AR114" s="528">
        <v>0</v>
      </c>
      <c r="AS114" s="528">
        <v>0</v>
      </c>
      <c r="AT114" s="528">
        <v>0</v>
      </c>
      <c r="AU114" s="528">
        <v>0</v>
      </c>
      <c r="AV114" s="528">
        <v>0</v>
      </c>
      <c r="AW114" s="528">
        <v>0</v>
      </c>
      <c r="AX114" s="528">
        <v>0</v>
      </c>
      <c r="AY114" s="528">
        <v>0</v>
      </c>
      <c r="AZ114" s="528">
        <v>0</v>
      </c>
      <c r="BA114" s="528">
        <v>0</v>
      </c>
      <c r="BB114" s="528">
        <v>0</v>
      </c>
      <c r="BC114" s="528">
        <v>0</v>
      </c>
      <c r="BD114" s="528">
        <v>1.4821150623963353</v>
      </c>
      <c r="BE114" s="528">
        <v>1.6909430120107765</v>
      </c>
      <c r="BF114" s="528">
        <v>1.4788513438618192</v>
      </c>
      <c r="BG114" s="528">
        <v>1.5568673799973687</v>
      </c>
      <c r="BH114" s="528">
        <v>1.3961476796563785</v>
      </c>
      <c r="BI114" s="528">
        <v>1.1883812078115532</v>
      </c>
      <c r="BJ114" s="528">
        <v>0.94624381168115523</v>
      </c>
      <c r="BK114" s="528">
        <v>0.89224552640187016</v>
      </c>
      <c r="BL114" s="528">
        <v>0.73512298246522012</v>
      </c>
      <c r="BM114" s="528">
        <v>0.24498369543013787</v>
      </c>
      <c r="BN114" s="528">
        <v>7.4314295984391071E-2</v>
      </c>
      <c r="BO114" s="528">
        <v>5.9419544564703469E-2</v>
      </c>
      <c r="BP114" s="528">
        <v>5.2964980053298388E-2</v>
      </c>
      <c r="BQ114" s="528">
        <v>0</v>
      </c>
      <c r="BR114" s="528">
        <v>0</v>
      </c>
      <c r="BS114" s="528">
        <v>1.7837295666780991E-2</v>
      </c>
      <c r="BT114" s="528">
        <v>1.4097183535724317E-3</v>
      </c>
      <c r="BU114" s="528">
        <v>7.1334900825851637E-3</v>
      </c>
      <c r="BV114" s="528">
        <v>0</v>
      </c>
      <c r="BW114" s="528">
        <v>1.3829099225047008E-3</v>
      </c>
      <c r="BX114" s="528">
        <v>1.2579002040165846E-3</v>
      </c>
      <c r="BY114" s="528">
        <v>0</v>
      </c>
      <c r="BZ114" s="528">
        <v>3.0390674271021352E-3</v>
      </c>
      <c r="CA114" s="528">
        <v>2.7438492262521437E-4</v>
      </c>
      <c r="CB114" s="528">
        <v>3.8449958279390998E-4</v>
      </c>
      <c r="CC114" s="528">
        <v>3.8749314896188535E-4</v>
      </c>
      <c r="CD114" s="528">
        <v>3.8717571403319441E-4</v>
      </c>
      <c r="CE114" s="528">
        <v>3.8675100700431045E-4</v>
      </c>
      <c r="CF114" s="530">
        <v>3.8565550326473619E-4</v>
      </c>
    </row>
    <row r="115" spans="1:84" x14ac:dyDescent="0.35">
      <c r="B115" s="59" t="s">
        <v>660</v>
      </c>
      <c r="D115" s="528">
        <v>0</v>
      </c>
      <c r="E115" s="528">
        <v>0</v>
      </c>
      <c r="F115" s="528">
        <v>0</v>
      </c>
      <c r="G115" s="528">
        <v>0</v>
      </c>
      <c r="H115" s="528">
        <v>0</v>
      </c>
      <c r="I115" s="528">
        <v>0</v>
      </c>
      <c r="J115" s="528">
        <v>0</v>
      </c>
      <c r="K115" s="528">
        <v>0</v>
      </c>
      <c r="L115" s="528">
        <v>0</v>
      </c>
      <c r="M115" s="528">
        <v>0</v>
      </c>
      <c r="N115" s="528">
        <v>0</v>
      </c>
      <c r="O115" s="528">
        <v>0</v>
      </c>
      <c r="P115" s="528">
        <v>0</v>
      </c>
      <c r="Q115" s="528">
        <v>0</v>
      </c>
      <c r="R115" s="528">
        <v>0</v>
      </c>
      <c r="S115" s="528">
        <v>0</v>
      </c>
      <c r="T115" s="528">
        <v>0</v>
      </c>
      <c r="U115" s="528">
        <v>0</v>
      </c>
      <c r="V115" s="528">
        <v>0</v>
      </c>
      <c r="W115" s="528">
        <v>0</v>
      </c>
      <c r="X115" s="528">
        <v>0</v>
      </c>
      <c r="Y115" s="528">
        <v>0</v>
      </c>
      <c r="Z115" s="528">
        <v>0</v>
      </c>
      <c r="AA115" s="528">
        <v>0</v>
      </c>
      <c r="AB115" s="528">
        <v>0</v>
      </c>
      <c r="AC115" s="528">
        <v>0</v>
      </c>
      <c r="AD115" s="528">
        <v>0</v>
      </c>
      <c r="AE115" s="528">
        <v>0</v>
      </c>
      <c r="AF115" s="528">
        <v>0</v>
      </c>
      <c r="AG115" s="528">
        <v>0</v>
      </c>
      <c r="AH115" s="528">
        <v>0</v>
      </c>
      <c r="AI115" s="528">
        <v>0</v>
      </c>
      <c r="AJ115" s="528">
        <v>0</v>
      </c>
      <c r="AK115" s="528">
        <v>0</v>
      </c>
      <c r="AL115" s="528">
        <v>0</v>
      </c>
      <c r="AM115" s="528">
        <v>0</v>
      </c>
      <c r="AN115" s="528">
        <v>0</v>
      </c>
      <c r="AO115" s="528">
        <v>0</v>
      </c>
      <c r="AP115" s="528">
        <v>0</v>
      </c>
      <c r="AQ115" s="528">
        <v>0</v>
      </c>
      <c r="AR115" s="528">
        <v>0</v>
      </c>
      <c r="AS115" s="528">
        <v>0</v>
      </c>
      <c r="AT115" s="528">
        <v>0</v>
      </c>
      <c r="AU115" s="528">
        <v>0</v>
      </c>
      <c r="AV115" s="528">
        <v>0</v>
      </c>
      <c r="AW115" s="528">
        <v>0</v>
      </c>
      <c r="AX115" s="528">
        <v>0</v>
      </c>
      <c r="AY115" s="528">
        <v>0</v>
      </c>
      <c r="AZ115" s="528">
        <v>0</v>
      </c>
      <c r="BA115" s="528">
        <v>0</v>
      </c>
      <c r="BB115" s="528">
        <v>0</v>
      </c>
      <c r="BC115" s="528">
        <v>0</v>
      </c>
      <c r="BD115" s="528">
        <v>54.631189233984415</v>
      </c>
      <c r="BE115" s="528">
        <v>55.67117246992899</v>
      </c>
      <c r="BF115" s="528">
        <v>56.957395297033699</v>
      </c>
      <c r="BG115" s="528">
        <v>58.898833303476131</v>
      </c>
      <c r="BH115" s="528">
        <v>60.833919618647798</v>
      </c>
      <c r="BI115" s="528">
        <v>63.759671504880906</v>
      </c>
      <c r="BJ115" s="528">
        <v>63.054269239172818</v>
      </c>
      <c r="BK115" s="528">
        <v>64.330478279319394</v>
      </c>
      <c r="BL115" s="528">
        <v>61.487636865330664</v>
      </c>
      <c r="BM115" s="528">
        <v>59.613975735812176</v>
      </c>
      <c r="BN115" s="528">
        <v>52.970092202065231</v>
      </c>
      <c r="BO115" s="528">
        <v>47.267982976799338</v>
      </c>
      <c r="BP115" s="528">
        <v>32.495161646212161</v>
      </c>
      <c r="BQ115" s="528">
        <v>12.278511762045994</v>
      </c>
      <c r="BR115" s="528">
        <v>2.5005669543399391</v>
      </c>
      <c r="BS115" s="528">
        <v>1.7460027952690813</v>
      </c>
      <c r="BT115" s="528">
        <v>0.55060895574140667</v>
      </c>
      <c r="BU115" s="528">
        <v>0.31685009818425919</v>
      </c>
      <c r="BV115" s="528">
        <v>0</v>
      </c>
      <c r="BW115" s="528">
        <v>0.13670347521598705</v>
      </c>
      <c r="BX115" s="528">
        <v>0.12434600877873281</v>
      </c>
      <c r="BY115" s="528">
        <v>0</v>
      </c>
      <c r="BZ115" s="528">
        <v>0.30041803297507114</v>
      </c>
      <c r="CA115" s="528">
        <v>2.7123510981684362E-2</v>
      </c>
      <c r="CB115" s="528">
        <v>3.8008570429391764E-2</v>
      </c>
      <c r="CC115" s="528">
        <v>3.8304490569808468E-2</v>
      </c>
      <c r="CD115" s="528">
        <v>3.8273111477648655E-2</v>
      </c>
      <c r="CE115" s="528">
        <v>3.8231128318910491E-2</v>
      </c>
      <c r="CF115" s="530">
        <v>3.8122835532898323E-2</v>
      </c>
    </row>
    <row r="116" spans="1:84" x14ac:dyDescent="0.35">
      <c r="B116" s="59" t="s">
        <v>662</v>
      </c>
      <c r="C116" s="427"/>
      <c r="D116" s="528">
        <v>0</v>
      </c>
      <c r="E116" s="528">
        <v>0</v>
      </c>
      <c r="F116" s="528">
        <v>0</v>
      </c>
      <c r="G116" s="528">
        <v>0</v>
      </c>
      <c r="H116" s="528">
        <v>0</v>
      </c>
      <c r="I116" s="528">
        <v>0</v>
      </c>
      <c r="J116" s="528">
        <v>0</v>
      </c>
      <c r="K116" s="528">
        <v>0</v>
      </c>
      <c r="L116" s="528">
        <v>0</v>
      </c>
      <c r="M116" s="528">
        <v>0</v>
      </c>
      <c r="N116" s="528">
        <v>0</v>
      </c>
      <c r="O116" s="528">
        <v>0</v>
      </c>
      <c r="P116" s="528">
        <v>0</v>
      </c>
      <c r="Q116" s="528">
        <v>0</v>
      </c>
      <c r="R116" s="528">
        <v>0</v>
      </c>
      <c r="S116" s="528">
        <v>0</v>
      </c>
      <c r="T116" s="528">
        <v>0</v>
      </c>
      <c r="U116" s="528">
        <v>0</v>
      </c>
      <c r="V116" s="528">
        <v>0</v>
      </c>
      <c r="W116" s="528">
        <v>0</v>
      </c>
      <c r="X116" s="528">
        <v>0</v>
      </c>
      <c r="Y116" s="528">
        <v>0</v>
      </c>
      <c r="Z116" s="528">
        <v>0</v>
      </c>
      <c r="AA116" s="528">
        <v>0</v>
      </c>
      <c r="AB116" s="528">
        <v>0</v>
      </c>
      <c r="AC116" s="528">
        <v>0</v>
      </c>
      <c r="AD116" s="528">
        <v>0</v>
      </c>
      <c r="AE116" s="528">
        <v>0</v>
      </c>
      <c r="AF116" s="528">
        <v>0</v>
      </c>
      <c r="AG116" s="528">
        <v>0</v>
      </c>
      <c r="AH116" s="528">
        <v>0</v>
      </c>
      <c r="AI116" s="528">
        <v>0</v>
      </c>
      <c r="AJ116" s="528">
        <v>0</v>
      </c>
      <c r="AK116" s="528">
        <v>0</v>
      </c>
      <c r="AL116" s="528">
        <v>0</v>
      </c>
      <c r="AM116" s="528">
        <v>0</v>
      </c>
      <c r="AN116" s="528">
        <v>0</v>
      </c>
      <c r="AO116" s="528">
        <v>0</v>
      </c>
      <c r="AP116" s="528">
        <v>0</v>
      </c>
      <c r="AQ116" s="528">
        <v>0</v>
      </c>
      <c r="AR116" s="528">
        <v>0</v>
      </c>
      <c r="AS116" s="528">
        <v>0</v>
      </c>
      <c r="AT116" s="528">
        <v>0</v>
      </c>
      <c r="AU116" s="528">
        <v>0</v>
      </c>
      <c r="AV116" s="528">
        <v>0</v>
      </c>
      <c r="AW116" s="528">
        <v>0</v>
      </c>
      <c r="AX116" s="528">
        <v>0</v>
      </c>
      <c r="AY116" s="528">
        <v>0</v>
      </c>
      <c r="AZ116" s="528">
        <v>0</v>
      </c>
      <c r="BA116" s="528">
        <v>0</v>
      </c>
      <c r="BB116" s="528">
        <v>0</v>
      </c>
      <c r="BC116" s="528">
        <v>0</v>
      </c>
      <c r="BD116" s="528">
        <v>0</v>
      </c>
      <c r="BE116" s="528">
        <v>0</v>
      </c>
      <c r="BF116" s="528">
        <v>0</v>
      </c>
      <c r="BG116" s="528">
        <v>0</v>
      </c>
      <c r="BH116" s="528">
        <v>0</v>
      </c>
      <c r="BI116" s="528">
        <v>0</v>
      </c>
      <c r="BJ116" s="528">
        <v>0</v>
      </c>
      <c r="BK116" s="528">
        <v>0</v>
      </c>
      <c r="BL116" s="528">
        <v>0</v>
      </c>
      <c r="BM116" s="528">
        <v>0</v>
      </c>
      <c r="BN116" s="528">
        <v>0</v>
      </c>
      <c r="BO116" s="528">
        <v>0</v>
      </c>
      <c r="BP116" s="528">
        <v>0</v>
      </c>
      <c r="BQ116" s="528">
        <v>0</v>
      </c>
      <c r="BR116" s="528">
        <v>0</v>
      </c>
      <c r="BS116" s="528">
        <v>0</v>
      </c>
      <c r="BT116" s="528">
        <v>0</v>
      </c>
      <c r="BU116" s="528">
        <v>0</v>
      </c>
      <c r="BV116" s="528">
        <v>0</v>
      </c>
      <c r="BW116" s="528">
        <v>1.2592179629462657E-3</v>
      </c>
      <c r="BX116" s="528">
        <v>1.1941873952533121E-3</v>
      </c>
      <c r="BY116" s="528">
        <v>0</v>
      </c>
      <c r="BZ116" s="528">
        <v>0</v>
      </c>
      <c r="CA116" s="528">
        <v>0</v>
      </c>
      <c r="CB116" s="528">
        <v>0</v>
      </c>
      <c r="CC116" s="528">
        <v>0</v>
      </c>
      <c r="CD116" s="528">
        <v>0</v>
      </c>
      <c r="CE116" s="528">
        <v>0</v>
      </c>
      <c r="CF116" s="530">
        <v>0</v>
      </c>
    </row>
    <row r="117" spans="1:84" x14ac:dyDescent="0.35">
      <c r="A117" s="427"/>
      <c r="B117" s="59" t="s">
        <v>655</v>
      </c>
      <c r="C117" s="427"/>
      <c r="D117" s="528">
        <v>0</v>
      </c>
      <c r="E117" s="528">
        <v>0</v>
      </c>
      <c r="F117" s="528">
        <v>0</v>
      </c>
      <c r="G117" s="528">
        <v>0</v>
      </c>
      <c r="H117" s="528">
        <v>0</v>
      </c>
      <c r="I117" s="528">
        <v>0</v>
      </c>
      <c r="J117" s="528">
        <v>0</v>
      </c>
      <c r="K117" s="528">
        <v>0</v>
      </c>
      <c r="L117" s="528">
        <v>0</v>
      </c>
      <c r="M117" s="528">
        <v>0</v>
      </c>
      <c r="N117" s="528">
        <v>0</v>
      </c>
      <c r="O117" s="528">
        <v>0</v>
      </c>
      <c r="P117" s="528">
        <v>0</v>
      </c>
      <c r="Q117" s="528">
        <v>0</v>
      </c>
      <c r="R117" s="528">
        <v>0</v>
      </c>
      <c r="S117" s="528">
        <v>0</v>
      </c>
      <c r="T117" s="528">
        <v>0</v>
      </c>
      <c r="U117" s="528">
        <v>0</v>
      </c>
      <c r="V117" s="528">
        <v>0</v>
      </c>
      <c r="W117" s="528">
        <v>0</v>
      </c>
      <c r="X117" s="528">
        <v>0</v>
      </c>
      <c r="Y117" s="528">
        <v>0</v>
      </c>
      <c r="Z117" s="528">
        <v>0</v>
      </c>
      <c r="AA117" s="528">
        <v>0</v>
      </c>
      <c r="AB117" s="528">
        <v>0</v>
      </c>
      <c r="AC117" s="528">
        <v>0</v>
      </c>
      <c r="AD117" s="528">
        <v>0</v>
      </c>
      <c r="AE117" s="528">
        <v>0</v>
      </c>
      <c r="AF117" s="528">
        <v>0</v>
      </c>
      <c r="AG117" s="528">
        <v>0</v>
      </c>
      <c r="AH117" s="528">
        <v>0</v>
      </c>
      <c r="AI117" s="528">
        <v>0</v>
      </c>
      <c r="AJ117" s="528">
        <v>0</v>
      </c>
      <c r="AK117" s="528">
        <v>0</v>
      </c>
      <c r="AL117" s="528">
        <v>0</v>
      </c>
      <c r="AM117" s="528">
        <v>0</v>
      </c>
      <c r="AN117" s="528">
        <v>0</v>
      </c>
      <c r="AO117" s="528">
        <v>0</v>
      </c>
      <c r="AP117" s="528">
        <v>0</v>
      </c>
      <c r="AQ117" s="528">
        <v>0</v>
      </c>
      <c r="AR117" s="528">
        <v>0</v>
      </c>
      <c r="AS117" s="528">
        <v>0</v>
      </c>
      <c r="AT117" s="528">
        <v>0</v>
      </c>
      <c r="AU117" s="528">
        <v>0</v>
      </c>
      <c r="AV117" s="528">
        <v>0</v>
      </c>
      <c r="AW117" s="528">
        <v>0</v>
      </c>
      <c r="AX117" s="528">
        <v>0</v>
      </c>
      <c r="AY117" s="528">
        <v>0</v>
      </c>
      <c r="AZ117" s="528">
        <v>0</v>
      </c>
      <c r="BA117" s="528">
        <v>0</v>
      </c>
      <c r="BB117" s="528">
        <v>0</v>
      </c>
      <c r="BC117" s="528">
        <v>0</v>
      </c>
      <c r="BD117" s="528">
        <v>0</v>
      </c>
      <c r="BE117" s="528">
        <v>0</v>
      </c>
      <c r="BF117" s="528">
        <v>0</v>
      </c>
      <c r="BG117" s="528">
        <v>0</v>
      </c>
      <c r="BH117" s="528">
        <v>0</v>
      </c>
      <c r="BI117" s="528">
        <v>0</v>
      </c>
      <c r="BJ117" s="528">
        <v>0</v>
      </c>
      <c r="BK117" s="528">
        <v>0</v>
      </c>
      <c r="BL117" s="528">
        <v>3.5095006554757453E-2</v>
      </c>
      <c r="BM117" s="528">
        <v>0.70144515418171216</v>
      </c>
      <c r="BN117" s="528">
        <v>1.5323849979573283</v>
      </c>
      <c r="BO117" s="528">
        <v>3.6044751262967538</v>
      </c>
      <c r="BP117" s="528">
        <v>14.016968368046172</v>
      </c>
      <c r="BQ117" s="528">
        <v>28.927037558072307</v>
      </c>
      <c r="BR117" s="528">
        <v>31.469776635731833</v>
      </c>
      <c r="BS117" s="528">
        <v>34.146480260715371</v>
      </c>
      <c r="BT117" s="528">
        <v>34.694550453917557</v>
      </c>
      <c r="BU117" s="528">
        <v>35.362991034441983</v>
      </c>
      <c r="BV117" s="528">
        <v>34.057172768545044</v>
      </c>
      <c r="BW117" s="528">
        <v>30.523863526497291</v>
      </c>
      <c r="BX117" s="528">
        <v>28.062682320284253</v>
      </c>
      <c r="BY117" s="528">
        <v>26.737110409412473</v>
      </c>
      <c r="BZ117" s="528">
        <v>23.860318200650525</v>
      </c>
      <c r="CA117" s="528">
        <v>23.606074556043104</v>
      </c>
      <c r="CB117" s="528">
        <v>23.8437122206916</v>
      </c>
      <c r="CC117" s="528">
        <v>21.343723005402502</v>
      </c>
      <c r="CD117" s="528">
        <v>20.187848101729923</v>
      </c>
      <c r="CE117" s="528">
        <v>19.202792532521006</v>
      </c>
      <c r="CF117" s="530">
        <v>15.844021787501569</v>
      </c>
    </row>
    <row r="118" spans="1:84" s="441" customFormat="1" ht="16" thickBot="1" x14ac:dyDescent="0.3">
      <c r="B118" s="191" t="s">
        <v>675</v>
      </c>
      <c r="C118" s="547"/>
      <c r="D118" s="548">
        <v>0</v>
      </c>
      <c r="E118" s="548">
        <v>0</v>
      </c>
      <c r="F118" s="548">
        <v>0</v>
      </c>
      <c r="G118" s="548">
        <v>0</v>
      </c>
      <c r="H118" s="548">
        <v>0</v>
      </c>
      <c r="I118" s="548">
        <v>0</v>
      </c>
      <c r="J118" s="548">
        <v>0</v>
      </c>
      <c r="K118" s="548">
        <v>0</v>
      </c>
      <c r="L118" s="548">
        <v>0</v>
      </c>
      <c r="M118" s="548">
        <v>0</v>
      </c>
      <c r="N118" s="548">
        <v>0</v>
      </c>
      <c r="O118" s="548">
        <v>0</v>
      </c>
      <c r="P118" s="548">
        <v>0</v>
      </c>
      <c r="Q118" s="548">
        <v>0</v>
      </c>
      <c r="R118" s="548">
        <v>0</v>
      </c>
      <c r="S118" s="548">
        <v>0</v>
      </c>
      <c r="T118" s="548">
        <v>0</v>
      </c>
      <c r="U118" s="548">
        <v>0</v>
      </c>
      <c r="V118" s="548">
        <v>0</v>
      </c>
      <c r="W118" s="548">
        <v>0</v>
      </c>
      <c r="X118" s="548">
        <v>0</v>
      </c>
      <c r="Y118" s="548">
        <v>0</v>
      </c>
      <c r="Z118" s="548">
        <v>0</v>
      </c>
      <c r="AA118" s="548">
        <v>0</v>
      </c>
      <c r="AB118" s="548">
        <v>0</v>
      </c>
      <c r="AC118" s="548">
        <v>0</v>
      </c>
      <c r="AD118" s="548">
        <v>0</v>
      </c>
      <c r="AE118" s="548">
        <v>0</v>
      </c>
      <c r="AF118" s="548">
        <v>0</v>
      </c>
      <c r="AG118" s="548">
        <v>0</v>
      </c>
      <c r="AH118" s="548">
        <v>0</v>
      </c>
      <c r="AI118" s="548">
        <v>0</v>
      </c>
      <c r="AJ118" s="548">
        <v>0</v>
      </c>
      <c r="AK118" s="548">
        <v>0</v>
      </c>
      <c r="AL118" s="548">
        <v>0</v>
      </c>
      <c r="AM118" s="548">
        <v>0</v>
      </c>
      <c r="AN118" s="548">
        <v>0</v>
      </c>
      <c r="AO118" s="548">
        <v>0</v>
      </c>
      <c r="AP118" s="548">
        <v>0</v>
      </c>
      <c r="AQ118" s="548">
        <v>0</v>
      </c>
      <c r="AR118" s="548">
        <v>0</v>
      </c>
      <c r="AS118" s="548">
        <v>0</v>
      </c>
      <c r="AT118" s="548">
        <v>0</v>
      </c>
      <c r="AU118" s="548">
        <v>0</v>
      </c>
      <c r="AV118" s="548">
        <v>0</v>
      </c>
      <c r="AW118" s="548">
        <v>0</v>
      </c>
      <c r="AX118" s="548">
        <v>0</v>
      </c>
      <c r="AY118" s="548">
        <v>0</v>
      </c>
      <c r="AZ118" s="548">
        <v>1.2427890908723913</v>
      </c>
      <c r="BA118" s="548">
        <v>1.1032716188372551</v>
      </c>
      <c r="BB118" s="548">
        <v>1.4406088288802255</v>
      </c>
      <c r="BC118" s="548">
        <v>1.4909219411854462</v>
      </c>
      <c r="BD118" s="548">
        <v>4.1832370333591991</v>
      </c>
      <c r="BE118" s="548">
        <v>3.7433113682438375</v>
      </c>
      <c r="BF118" s="548">
        <v>2.8613859169963307</v>
      </c>
      <c r="BG118" s="548">
        <v>2.6454206134526461</v>
      </c>
      <c r="BH118" s="548">
        <v>2.6767626038586307</v>
      </c>
      <c r="BI118" s="548">
        <v>2.6798711658014858</v>
      </c>
      <c r="BJ118" s="548">
        <v>2.8779095756744941</v>
      </c>
      <c r="BK118" s="548">
        <v>2.8488167308978536</v>
      </c>
      <c r="BL118" s="548">
        <v>2.8244354922375488</v>
      </c>
      <c r="BM118" s="548">
        <v>2.7788789062359704</v>
      </c>
      <c r="BN118" s="548">
        <v>2.5685539740300007</v>
      </c>
      <c r="BO118" s="548">
        <v>2.5746662346432418</v>
      </c>
      <c r="BP118" s="548">
        <v>2.5591695348723627</v>
      </c>
      <c r="BQ118" s="548">
        <v>1.8516211996977936</v>
      </c>
      <c r="BR118" s="548">
        <v>0.64622012650958627</v>
      </c>
      <c r="BS118" s="548">
        <v>0.44128829828372901</v>
      </c>
      <c r="BT118" s="548">
        <v>0.40062437705321102</v>
      </c>
      <c r="BU118" s="548">
        <v>0.20133381613678283</v>
      </c>
      <c r="BV118" s="548">
        <v>0.16019706259576785</v>
      </c>
      <c r="BW118" s="548">
        <v>0.1433790680318382</v>
      </c>
      <c r="BX118" s="548">
        <v>0.11006378555330218</v>
      </c>
      <c r="BY118" s="548">
        <v>9.6098788881255406E-2</v>
      </c>
      <c r="BZ118" s="548">
        <v>8.4243962917428264E-2</v>
      </c>
      <c r="CA118" s="548">
        <v>7.5846353875584582E-2</v>
      </c>
      <c r="CB118" s="548">
        <v>7.0850220989400164E-2</v>
      </c>
      <c r="CC118" s="548">
        <v>6.1865089865577177E-2</v>
      </c>
      <c r="CD118" s="548">
        <v>5.2402927667197834E-2</v>
      </c>
      <c r="CE118" s="548">
        <v>4.295811051547542E-2</v>
      </c>
      <c r="CF118" s="549">
        <v>3.3425477959932004E-2</v>
      </c>
    </row>
    <row r="119" spans="1:84" ht="31" x14ac:dyDescent="0.35">
      <c r="A119" s="504"/>
      <c r="B119" s="505" t="s">
        <v>677</v>
      </c>
      <c r="C119" s="506"/>
      <c r="D119" s="489" t="s">
        <v>861</v>
      </c>
      <c r="E119" s="489" t="s">
        <v>862</v>
      </c>
      <c r="F119" s="489" t="s">
        <v>863</v>
      </c>
      <c r="G119" s="489" t="s">
        <v>864</v>
      </c>
      <c r="H119" s="489" t="s">
        <v>865</v>
      </c>
      <c r="I119" s="489" t="s">
        <v>866</v>
      </c>
      <c r="J119" s="489" t="s">
        <v>867</v>
      </c>
      <c r="K119" s="489" t="s">
        <v>868</v>
      </c>
      <c r="L119" s="489" t="s">
        <v>869</v>
      </c>
      <c r="M119" s="489" t="s">
        <v>870</v>
      </c>
      <c r="N119" s="489" t="s">
        <v>871</v>
      </c>
      <c r="O119" s="489" t="s">
        <v>872</v>
      </c>
      <c r="P119" s="489" t="s">
        <v>873</v>
      </c>
      <c r="Q119" s="489" t="s">
        <v>874</v>
      </c>
      <c r="R119" s="489" t="s">
        <v>875</v>
      </c>
      <c r="S119" s="489" t="s">
        <v>876</v>
      </c>
      <c r="T119" s="489" t="s">
        <v>877</v>
      </c>
      <c r="U119" s="489" t="s">
        <v>878</v>
      </c>
      <c r="V119" s="489" t="s">
        <v>879</v>
      </c>
      <c r="W119" s="489" t="s">
        <v>880</v>
      </c>
      <c r="X119" s="489" t="s">
        <v>881</v>
      </c>
      <c r="Y119" s="489" t="s">
        <v>882</v>
      </c>
      <c r="Z119" s="489" t="s">
        <v>883</v>
      </c>
      <c r="AA119" s="489" t="s">
        <v>884</v>
      </c>
      <c r="AB119" s="489" t="s">
        <v>885</v>
      </c>
      <c r="AC119" s="489" t="s">
        <v>886</v>
      </c>
      <c r="AD119" s="489" t="s">
        <v>887</v>
      </c>
      <c r="AE119" s="489" t="s">
        <v>888</v>
      </c>
      <c r="AF119" s="489" t="s">
        <v>889</v>
      </c>
      <c r="AG119" s="489" t="s">
        <v>890</v>
      </c>
      <c r="AH119" s="489" t="s">
        <v>891</v>
      </c>
      <c r="AI119" s="489" t="s">
        <v>892</v>
      </c>
      <c r="AJ119" s="489" t="s">
        <v>893</v>
      </c>
      <c r="AK119" s="489" t="s">
        <v>894</v>
      </c>
      <c r="AL119" s="489" t="s">
        <v>895</v>
      </c>
      <c r="AM119" s="489" t="s">
        <v>896</v>
      </c>
      <c r="AN119" s="489" t="s">
        <v>897</v>
      </c>
      <c r="AO119" s="489" t="s">
        <v>898</v>
      </c>
      <c r="AP119" s="489" t="s">
        <v>899</v>
      </c>
      <c r="AQ119" s="489" t="s">
        <v>900</v>
      </c>
      <c r="AR119" s="489" t="s">
        <v>901</v>
      </c>
      <c r="AS119" s="489" t="s">
        <v>902</v>
      </c>
      <c r="AT119" s="489" t="s">
        <v>903</v>
      </c>
      <c r="AU119" s="489" t="s">
        <v>904</v>
      </c>
      <c r="AV119" s="489" t="s">
        <v>905</v>
      </c>
      <c r="AW119" s="489" t="s">
        <v>906</v>
      </c>
      <c r="AX119" s="489" t="s">
        <v>907</v>
      </c>
      <c r="AY119" s="489" t="s">
        <v>908</v>
      </c>
      <c r="AZ119" s="489" t="s">
        <v>909</v>
      </c>
      <c r="BA119" s="489" t="s">
        <v>910</v>
      </c>
      <c r="BB119" s="489" t="s">
        <v>911</v>
      </c>
      <c r="BC119" s="489" t="s">
        <v>912</v>
      </c>
      <c r="BD119" s="489" t="s">
        <v>913</v>
      </c>
      <c r="BE119" s="489" t="s">
        <v>914</v>
      </c>
      <c r="BF119" s="489" t="s">
        <v>915</v>
      </c>
      <c r="BG119" s="489" t="s">
        <v>916</v>
      </c>
      <c r="BH119" s="489" t="s">
        <v>917</v>
      </c>
      <c r="BI119" s="489" t="s">
        <v>918</v>
      </c>
      <c r="BJ119" s="489" t="s">
        <v>919</v>
      </c>
      <c r="BK119" s="489" t="s">
        <v>920</v>
      </c>
      <c r="BL119" s="489" t="s">
        <v>921</v>
      </c>
      <c r="BM119" s="489" t="s">
        <v>922</v>
      </c>
      <c r="BN119" s="489" t="s">
        <v>923</v>
      </c>
      <c r="BO119" s="489" t="s">
        <v>924</v>
      </c>
      <c r="BP119" s="489" t="s">
        <v>925</v>
      </c>
      <c r="BQ119" s="489" t="s">
        <v>926</v>
      </c>
      <c r="BR119" s="489" t="s">
        <v>927</v>
      </c>
      <c r="BS119" s="489" t="s">
        <v>928</v>
      </c>
      <c r="BT119" s="489" t="s">
        <v>929</v>
      </c>
      <c r="BU119" s="489" t="s">
        <v>930</v>
      </c>
      <c r="BV119" s="489" t="s">
        <v>931</v>
      </c>
      <c r="BW119" s="489" t="s">
        <v>932</v>
      </c>
      <c r="BX119" s="489" t="s">
        <v>933</v>
      </c>
      <c r="BY119" s="489" t="s">
        <v>934</v>
      </c>
      <c r="BZ119" s="489" t="s">
        <v>935</v>
      </c>
      <c r="CA119" s="489" t="s">
        <v>936</v>
      </c>
      <c r="CB119" s="489" t="s">
        <v>937</v>
      </c>
      <c r="CC119" s="489" t="s">
        <v>938</v>
      </c>
      <c r="CD119" s="489" t="s">
        <v>939</v>
      </c>
      <c r="CE119" s="489" t="s">
        <v>940</v>
      </c>
      <c r="CF119" s="490" t="s">
        <v>941</v>
      </c>
    </row>
    <row r="120" spans="1:84" s="251" customFormat="1" ht="26.15" customHeight="1" x14ac:dyDescent="0.35">
      <c r="A120" s="496"/>
      <c r="B120" s="52" t="s">
        <v>654</v>
      </c>
      <c r="C120" s="106"/>
      <c r="D120" s="533">
        <v>0</v>
      </c>
      <c r="E120" s="533">
        <v>0</v>
      </c>
      <c r="F120" s="533">
        <v>0</v>
      </c>
      <c r="G120" s="533">
        <v>0</v>
      </c>
      <c r="H120" s="533">
        <v>0</v>
      </c>
      <c r="I120" s="533">
        <v>0</v>
      </c>
      <c r="J120" s="533">
        <v>0</v>
      </c>
      <c r="K120" s="533">
        <v>0</v>
      </c>
      <c r="L120" s="533">
        <v>0</v>
      </c>
      <c r="M120" s="533">
        <v>0</v>
      </c>
      <c r="N120" s="533">
        <v>0</v>
      </c>
      <c r="O120" s="533">
        <v>0</v>
      </c>
      <c r="P120" s="533">
        <v>0</v>
      </c>
      <c r="Q120" s="533">
        <v>0</v>
      </c>
      <c r="R120" s="533">
        <v>0</v>
      </c>
      <c r="S120" s="533">
        <v>0</v>
      </c>
      <c r="T120" s="533">
        <v>0</v>
      </c>
      <c r="U120" s="533">
        <v>0</v>
      </c>
      <c r="V120" s="533">
        <v>0</v>
      </c>
      <c r="W120" s="533">
        <v>0</v>
      </c>
      <c r="X120" s="533">
        <v>0</v>
      </c>
      <c r="Y120" s="533">
        <v>0</v>
      </c>
      <c r="Z120" s="533">
        <v>0</v>
      </c>
      <c r="AA120" s="533">
        <v>0</v>
      </c>
      <c r="AB120" s="533">
        <v>0</v>
      </c>
      <c r="AC120" s="533">
        <v>0</v>
      </c>
      <c r="AD120" s="533">
        <v>0</v>
      </c>
      <c r="AE120" s="533">
        <v>0</v>
      </c>
      <c r="AF120" s="533">
        <v>103</v>
      </c>
      <c r="AG120" s="533">
        <v>107</v>
      </c>
      <c r="AH120" s="533">
        <v>1253</v>
      </c>
      <c r="AI120" s="533">
        <v>1271</v>
      </c>
      <c r="AJ120" s="533">
        <v>1270</v>
      </c>
      <c r="AK120" s="533">
        <v>1340</v>
      </c>
      <c r="AL120" s="533">
        <v>1386</v>
      </c>
      <c r="AM120" s="533">
        <v>1331</v>
      </c>
      <c r="AN120" s="533">
        <v>1338</v>
      </c>
      <c r="AO120" s="533">
        <v>1408</v>
      </c>
      <c r="AP120" s="533">
        <v>1446</v>
      </c>
      <c r="AQ120" s="533">
        <v>1531</v>
      </c>
      <c r="AR120" s="533">
        <v>1661</v>
      </c>
      <c r="AS120" s="533">
        <v>1798</v>
      </c>
      <c r="AT120" s="533">
        <v>1959</v>
      </c>
      <c r="AU120" s="533">
        <v>2172</v>
      </c>
      <c r="AV120" s="533">
        <v>2409</v>
      </c>
      <c r="AW120" s="533">
        <v>2594</v>
      </c>
      <c r="AX120" s="533">
        <v>2766</v>
      </c>
      <c r="AY120" s="533">
        <v>2847</v>
      </c>
      <c r="AZ120" s="533">
        <v>2819</v>
      </c>
      <c r="BA120" s="533">
        <v>2813</v>
      </c>
      <c r="BB120" s="533">
        <v>2749</v>
      </c>
      <c r="BC120" s="533">
        <v>2731</v>
      </c>
      <c r="BD120" s="533">
        <v>2767</v>
      </c>
      <c r="BE120" s="533">
        <v>2796</v>
      </c>
      <c r="BF120" s="533">
        <v>2814</v>
      </c>
      <c r="BG120" s="533">
        <v>2819</v>
      </c>
      <c r="BH120" s="533">
        <v>2812</v>
      </c>
      <c r="BI120" s="533">
        <v>2763</v>
      </c>
      <c r="BJ120" s="533">
        <v>2719</v>
      </c>
      <c r="BK120" s="533">
        <v>2678</v>
      </c>
      <c r="BL120" s="533">
        <v>2719</v>
      </c>
      <c r="BM120" s="533">
        <v>2662</v>
      </c>
      <c r="BN120" s="533">
        <v>2636</v>
      </c>
      <c r="BO120" s="533">
        <v>2609</v>
      </c>
      <c r="BP120" s="533">
        <v>2540</v>
      </c>
      <c r="BQ120" s="533">
        <v>2476</v>
      </c>
      <c r="BR120" s="533">
        <v>2531</v>
      </c>
      <c r="BS120" s="533">
        <v>2543</v>
      </c>
      <c r="BT120" s="533">
        <v>2491</v>
      </c>
      <c r="BU120" s="533">
        <v>2400</v>
      </c>
      <c r="BV120" s="533">
        <v>2227</v>
      </c>
      <c r="BW120" s="533">
        <v>2558</v>
      </c>
      <c r="BX120" s="533">
        <v>2674</v>
      </c>
      <c r="BY120" s="533">
        <v>2890</v>
      </c>
      <c r="BZ120" s="533">
        <v>3075</v>
      </c>
      <c r="CA120" s="533">
        <v>3250</v>
      </c>
      <c r="CB120" s="533">
        <v>3380</v>
      </c>
      <c r="CC120" s="533">
        <v>3527</v>
      </c>
      <c r="CD120" s="533">
        <v>3643</v>
      </c>
      <c r="CE120" s="533">
        <v>3735</v>
      </c>
      <c r="CF120" s="527">
        <v>3849</v>
      </c>
    </row>
    <row r="121" spans="1:84" x14ac:dyDescent="0.35">
      <c r="A121" s="491"/>
      <c r="B121" s="471" t="s">
        <v>451</v>
      </c>
      <c r="D121" s="551">
        <v>0</v>
      </c>
      <c r="E121" s="551">
        <v>0</v>
      </c>
      <c r="F121" s="551">
        <v>0</v>
      </c>
      <c r="G121" s="551">
        <v>0</v>
      </c>
      <c r="H121" s="551">
        <v>0</v>
      </c>
      <c r="I121" s="551">
        <v>0</v>
      </c>
      <c r="J121" s="551">
        <v>0</v>
      </c>
      <c r="K121" s="551">
        <v>0</v>
      </c>
      <c r="L121" s="551">
        <v>0</v>
      </c>
      <c r="M121" s="551">
        <v>0</v>
      </c>
      <c r="N121" s="551">
        <v>0</v>
      </c>
      <c r="O121" s="551">
        <v>0</v>
      </c>
      <c r="P121" s="551">
        <v>0</v>
      </c>
      <c r="Q121" s="551">
        <v>0</v>
      </c>
      <c r="R121" s="551">
        <v>0</v>
      </c>
      <c r="S121" s="551">
        <v>0</v>
      </c>
      <c r="T121" s="551">
        <v>0</v>
      </c>
      <c r="U121" s="551">
        <v>0</v>
      </c>
      <c r="V121" s="551">
        <v>0</v>
      </c>
      <c r="W121" s="551">
        <v>0</v>
      </c>
      <c r="X121" s="551">
        <v>0</v>
      </c>
      <c r="Y121" s="551">
        <v>0</v>
      </c>
      <c r="Z121" s="551">
        <v>0</v>
      </c>
      <c r="AA121" s="551">
        <v>0</v>
      </c>
      <c r="AB121" s="551">
        <v>0</v>
      </c>
      <c r="AC121" s="551">
        <v>0</v>
      </c>
      <c r="AD121" s="551">
        <v>0</v>
      </c>
      <c r="AE121" s="551">
        <v>0</v>
      </c>
      <c r="AF121" s="551">
        <v>100</v>
      </c>
      <c r="AG121" s="551">
        <v>103</v>
      </c>
      <c r="AH121" s="551">
        <v>1204</v>
      </c>
      <c r="AI121" s="551">
        <v>1210</v>
      </c>
      <c r="AJ121" s="551">
        <v>1201</v>
      </c>
      <c r="AK121" s="551">
        <v>1265</v>
      </c>
      <c r="AL121" s="551">
        <v>1306</v>
      </c>
      <c r="AM121" s="551">
        <v>1244</v>
      </c>
      <c r="AN121" s="551">
        <v>1234</v>
      </c>
      <c r="AO121" s="551">
        <v>1285</v>
      </c>
      <c r="AP121" s="551">
        <v>1300</v>
      </c>
      <c r="AQ121" s="551">
        <v>1358</v>
      </c>
      <c r="AR121" s="551">
        <v>1460</v>
      </c>
      <c r="AS121" s="551">
        <v>1564</v>
      </c>
      <c r="AT121" s="551">
        <v>1691</v>
      </c>
      <c r="AU121" s="551">
        <v>1874</v>
      </c>
      <c r="AV121" s="551">
        <v>2085</v>
      </c>
      <c r="AW121" s="551">
        <v>2248</v>
      </c>
      <c r="AX121" s="551">
        <v>2411</v>
      </c>
      <c r="AY121" s="551">
        <v>2526</v>
      </c>
      <c r="AZ121" s="551">
        <v>2568</v>
      </c>
      <c r="BA121" s="551">
        <v>2624</v>
      </c>
      <c r="BB121" s="551">
        <v>2626</v>
      </c>
      <c r="BC121" s="551">
        <v>2664</v>
      </c>
      <c r="BD121" s="551">
        <v>2720</v>
      </c>
      <c r="BE121" s="551">
        <v>2753</v>
      </c>
      <c r="BF121" s="551">
        <v>2773</v>
      </c>
      <c r="BG121" s="551">
        <v>2778</v>
      </c>
      <c r="BH121" s="551">
        <v>2770</v>
      </c>
      <c r="BI121" s="551">
        <v>2721</v>
      </c>
      <c r="BJ121" s="551">
        <v>2677</v>
      </c>
      <c r="BK121" s="551">
        <v>2636</v>
      </c>
      <c r="BL121" s="551">
        <v>2678</v>
      </c>
      <c r="BM121" s="551">
        <v>2621</v>
      </c>
      <c r="BN121" s="551">
        <v>2597</v>
      </c>
      <c r="BO121" s="551">
        <v>2572</v>
      </c>
      <c r="BP121" s="551">
        <v>2506</v>
      </c>
      <c r="BQ121" s="551">
        <v>2445</v>
      </c>
      <c r="BR121" s="551">
        <v>2502</v>
      </c>
      <c r="BS121" s="551">
        <v>2505</v>
      </c>
      <c r="BT121" s="551">
        <v>2457</v>
      </c>
      <c r="BU121" s="551">
        <v>2370</v>
      </c>
      <c r="BV121" s="551">
        <v>2200</v>
      </c>
      <c r="BW121" s="551">
        <v>2540</v>
      </c>
      <c r="BX121" s="551">
        <v>2660</v>
      </c>
      <c r="BY121" s="551">
        <v>2877</v>
      </c>
      <c r="BZ121" s="551">
        <v>3063</v>
      </c>
      <c r="CA121" s="551">
        <v>3239</v>
      </c>
      <c r="CB121" s="551">
        <v>3371</v>
      </c>
      <c r="CC121" s="551">
        <v>3519</v>
      </c>
      <c r="CD121" s="551">
        <v>3636</v>
      </c>
      <c r="CE121" s="551">
        <v>3729</v>
      </c>
      <c r="CF121" s="530">
        <v>3845</v>
      </c>
    </row>
    <row r="122" spans="1:84" x14ac:dyDescent="0.35">
      <c r="A122" s="491"/>
      <c r="B122" s="471" t="s">
        <v>450</v>
      </c>
      <c r="D122" s="551" t="s">
        <v>567</v>
      </c>
      <c r="E122" s="551" t="s">
        <v>567</v>
      </c>
      <c r="F122" s="551" t="s">
        <v>567</v>
      </c>
      <c r="G122" s="551" t="s">
        <v>567</v>
      </c>
      <c r="H122" s="551" t="s">
        <v>567</v>
      </c>
      <c r="I122" s="551" t="s">
        <v>567</v>
      </c>
      <c r="J122" s="551" t="s">
        <v>567</v>
      </c>
      <c r="K122" s="551" t="s">
        <v>567</v>
      </c>
      <c r="L122" s="551" t="s">
        <v>567</v>
      </c>
      <c r="M122" s="551" t="s">
        <v>567</v>
      </c>
      <c r="N122" s="551" t="s">
        <v>567</v>
      </c>
      <c r="O122" s="551" t="s">
        <v>567</v>
      </c>
      <c r="P122" s="551" t="s">
        <v>567</v>
      </c>
      <c r="Q122" s="551" t="s">
        <v>567</v>
      </c>
      <c r="R122" s="551" t="s">
        <v>567</v>
      </c>
      <c r="S122" s="551" t="s">
        <v>567</v>
      </c>
      <c r="T122" s="551" t="s">
        <v>567</v>
      </c>
      <c r="U122" s="551" t="s">
        <v>567</v>
      </c>
      <c r="V122" s="551" t="s">
        <v>567</v>
      </c>
      <c r="W122" s="551" t="s">
        <v>567</v>
      </c>
      <c r="X122" s="551" t="s">
        <v>567</v>
      </c>
      <c r="Y122" s="551" t="s">
        <v>567</v>
      </c>
      <c r="Z122" s="551" t="s">
        <v>567</v>
      </c>
      <c r="AA122" s="551" t="s">
        <v>567</v>
      </c>
      <c r="AB122" s="551" t="s">
        <v>567</v>
      </c>
      <c r="AC122" s="551" t="s">
        <v>567</v>
      </c>
      <c r="AD122" s="551" t="s">
        <v>567</v>
      </c>
      <c r="AE122" s="551" t="s">
        <v>567</v>
      </c>
      <c r="AF122" s="551" t="s">
        <v>567</v>
      </c>
      <c r="AG122" s="551" t="s">
        <v>567</v>
      </c>
      <c r="AH122" s="528">
        <v>49</v>
      </c>
      <c r="AI122" s="528">
        <v>61</v>
      </c>
      <c r="AJ122" s="528">
        <v>68</v>
      </c>
      <c r="AK122" s="528">
        <v>75</v>
      </c>
      <c r="AL122" s="528">
        <v>80</v>
      </c>
      <c r="AM122" s="528">
        <v>88</v>
      </c>
      <c r="AN122" s="528">
        <v>104</v>
      </c>
      <c r="AO122" s="528">
        <v>123</v>
      </c>
      <c r="AP122" s="528">
        <v>146</v>
      </c>
      <c r="AQ122" s="528">
        <v>173</v>
      </c>
      <c r="AR122" s="528">
        <v>201</v>
      </c>
      <c r="AS122" s="528">
        <v>234</v>
      </c>
      <c r="AT122" s="528">
        <v>269</v>
      </c>
      <c r="AU122" s="528">
        <v>298</v>
      </c>
      <c r="AV122" s="528">
        <v>323</v>
      </c>
      <c r="AW122" s="528">
        <v>346</v>
      </c>
      <c r="AX122" s="528">
        <v>354</v>
      </c>
      <c r="AY122" s="528">
        <v>322</v>
      </c>
      <c r="AZ122" s="528">
        <v>250</v>
      </c>
      <c r="BA122" s="528">
        <v>189</v>
      </c>
      <c r="BB122" s="528">
        <v>123</v>
      </c>
      <c r="BC122" s="528">
        <v>67</v>
      </c>
      <c r="BD122" s="528">
        <v>47</v>
      </c>
      <c r="BE122" s="528">
        <v>43</v>
      </c>
      <c r="BF122" s="528">
        <v>41</v>
      </c>
      <c r="BG122" s="528">
        <v>41</v>
      </c>
      <c r="BH122" s="528">
        <v>42</v>
      </c>
      <c r="BI122" s="528">
        <v>42</v>
      </c>
      <c r="BJ122" s="528">
        <v>42</v>
      </c>
      <c r="BK122" s="528">
        <v>42</v>
      </c>
      <c r="BL122" s="528">
        <v>41</v>
      </c>
      <c r="BM122" s="528">
        <v>40</v>
      </c>
      <c r="BN122" s="528">
        <v>39</v>
      </c>
      <c r="BO122" s="528">
        <v>36</v>
      </c>
      <c r="BP122" s="528">
        <v>34</v>
      </c>
      <c r="BQ122" s="528">
        <v>31</v>
      </c>
      <c r="BR122" s="528">
        <v>29</v>
      </c>
      <c r="BS122" s="528">
        <v>38</v>
      </c>
      <c r="BT122" s="528">
        <v>34</v>
      </c>
      <c r="BU122" s="528">
        <v>30</v>
      </c>
      <c r="BV122" s="528">
        <v>27</v>
      </c>
      <c r="BW122" s="528">
        <v>18</v>
      </c>
      <c r="BX122" s="528">
        <v>15</v>
      </c>
      <c r="BY122" s="528">
        <v>13</v>
      </c>
      <c r="BZ122" s="528">
        <v>12</v>
      </c>
      <c r="CA122" s="528">
        <v>10</v>
      </c>
      <c r="CB122" s="528">
        <v>9</v>
      </c>
      <c r="CC122" s="528">
        <v>8</v>
      </c>
      <c r="CD122" s="528">
        <v>7</v>
      </c>
      <c r="CE122" s="528">
        <v>5</v>
      </c>
      <c r="CF122" s="530">
        <v>4</v>
      </c>
    </row>
    <row r="123" spans="1:84" s="251" customFormat="1" x14ac:dyDescent="0.35">
      <c r="A123" s="491"/>
      <c r="B123" s="532"/>
      <c r="C123" s="495"/>
      <c r="D123" s="552"/>
      <c r="E123" s="552"/>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28"/>
      <c r="AI123" s="528"/>
      <c r="AJ123" s="528"/>
      <c r="AK123" s="528"/>
      <c r="AL123" s="528"/>
      <c r="AM123" s="528"/>
      <c r="AN123" s="528"/>
      <c r="AO123" s="528"/>
      <c r="AP123" s="528"/>
      <c r="AQ123" s="528"/>
      <c r="AR123" s="528"/>
      <c r="AS123" s="528"/>
      <c r="AT123" s="528"/>
      <c r="AU123" s="528"/>
      <c r="AV123" s="528"/>
      <c r="AW123" s="528"/>
      <c r="AX123" s="528"/>
      <c r="AY123" s="528"/>
      <c r="AZ123" s="528"/>
      <c r="BA123" s="528"/>
      <c r="BB123" s="528"/>
      <c r="BC123" s="528"/>
      <c r="BD123" s="528"/>
      <c r="BE123" s="528"/>
      <c r="BF123" s="528"/>
      <c r="BG123" s="528"/>
      <c r="BH123" s="528"/>
      <c r="BI123" s="528"/>
      <c r="BJ123" s="528"/>
      <c r="BK123" s="528"/>
      <c r="BL123" s="528"/>
      <c r="BM123" s="528"/>
      <c r="BN123" s="528"/>
      <c r="BO123" s="528"/>
      <c r="BP123" s="528"/>
      <c r="BQ123" s="528"/>
      <c r="BR123" s="528"/>
      <c r="BS123" s="528"/>
      <c r="BT123" s="528"/>
      <c r="BU123" s="528"/>
      <c r="BV123" s="528"/>
      <c r="BW123" s="528"/>
      <c r="BX123" s="528"/>
      <c r="BY123" s="528"/>
      <c r="BZ123" s="528"/>
      <c r="CA123" s="528"/>
      <c r="CB123" s="528"/>
      <c r="CC123" s="528"/>
      <c r="CD123" s="528"/>
      <c r="CE123" s="528"/>
      <c r="CF123" s="530"/>
    </row>
    <row r="124" spans="1:84" s="251" customFormat="1" x14ac:dyDescent="0.35">
      <c r="A124" s="495"/>
      <c r="B124" s="106" t="s">
        <v>276</v>
      </c>
      <c r="C124" s="495"/>
      <c r="D124" s="533">
        <v>0</v>
      </c>
      <c r="E124" s="533">
        <v>0</v>
      </c>
      <c r="F124" s="533">
        <v>0</v>
      </c>
      <c r="G124" s="533">
        <v>0</v>
      </c>
      <c r="H124" s="533">
        <v>0</v>
      </c>
      <c r="I124" s="533">
        <v>0</v>
      </c>
      <c r="J124" s="533">
        <v>0</v>
      </c>
      <c r="K124" s="533">
        <v>0</v>
      </c>
      <c r="L124" s="533">
        <v>0</v>
      </c>
      <c r="M124" s="533">
        <v>0</v>
      </c>
      <c r="N124" s="533">
        <v>0</v>
      </c>
      <c r="O124" s="533">
        <v>0</v>
      </c>
      <c r="P124" s="533">
        <v>0</v>
      </c>
      <c r="Q124" s="533">
        <v>0</v>
      </c>
      <c r="R124" s="533">
        <v>0</v>
      </c>
      <c r="S124" s="533">
        <v>0</v>
      </c>
      <c r="T124" s="533">
        <v>0</v>
      </c>
      <c r="U124" s="533">
        <v>0</v>
      </c>
      <c r="V124" s="533">
        <v>0</v>
      </c>
      <c r="W124" s="533">
        <v>0</v>
      </c>
      <c r="X124" s="533">
        <v>0</v>
      </c>
      <c r="Y124" s="533">
        <v>0</v>
      </c>
      <c r="Z124" s="533">
        <v>0</v>
      </c>
      <c r="AA124" s="533">
        <v>0</v>
      </c>
      <c r="AB124" s="533">
        <v>0</v>
      </c>
      <c r="AC124" s="533">
        <v>0</v>
      </c>
      <c r="AD124" s="533">
        <v>0</v>
      </c>
      <c r="AE124" s="533">
        <v>0</v>
      </c>
      <c r="AF124" s="533">
        <v>0</v>
      </c>
      <c r="AG124" s="533">
        <v>0</v>
      </c>
      <c r="AH124" s="533">
        <v>0</v>
      </c>
      <c r="AI124" s="533">
        <v>0</v>
      </c>
      <c r="AJ124" s="533">
        <v>0</v>
      </c>
      <c r="AK124" s="533">
        <v>0</v>
      </c>
      <c r="AL124" s="533">
        <v>0</v>
      </c>
      <c r="AM124" s="533">
        <v>0</v>
      </c>
      <c r="AN124" s="533">
        <v>0</v>
      </c>
      <c r="AO124" s="533">
        <v>0</v>
      </c>
      <c r="AP124" s="533">
        <v>0</v>
      </c>
      <c r="AQ124" s="533">
        <v>0</v>
      </c>
      <c r="AR124" s="533">
        <v>0</v>
      </c>
      <c r="AS124" s="533">
        <v>0</v>
      </c>
      <c r="AT124" s="533">
        <v>0</v>
      </c>
      <c r="AU124" s="533">
        <v>0</v>
      </c>
      <c r="AV124" s="533">
        <v>0</v>
      </c>
      <c r="AW124" s="533">
        <v>0</v>
      </c>
      <c r="AX124" s="533">
        <v>0</v>
      </c>
      <c r="AY124" s="533">
        <v>0</v>
      </c>
      <c r="AZ124" s="533">
        <v>0</v>
      </c>
      <c r="BA124" s="533">
        <v>0</v>
      </c>
      <c r="BB124" s="533">
        <v>0</v>
      </c>
      <c r="BC124" s="533">
        <v>0</v>
      </c>
      <c r="BD124" s="533">
        <v>0</v>
      </c>
      <c r="BE124" s="533">
        <v>0</v>
      </c>
      <c r="BF124" s="533">
        <v>0</v>
      </c>
      <c r="BG124" s="533">
        <v>0</v>
      </c>
      <c r="BH124" s="533">
        <v>0</v>
      </c>
      <c r="BI124" s="533">
        <v>0</v>
      </c>
      <c r="BJ124" s="533">
        <v>0</v>
      </c>
      <c r="BK124" s="533">
        <v>0</v>
      </c>
      <c r="BL124" s="533">
        <v>136</v>
      </c>
      <c r="BM124" s="533">
        <v>391</v>
      </c>
      <c r="BN124" s="533">
        <v>579</v>
      </c>
      <c r="BO124" s="533">
        <v>811</v>
      </c>
      <c r="BP124" s="533">
        <v>1365</v>
      </c>
      <c r="BQ124" s="533">
        <v>1912</v>
      </c>
      <c r="BR124" s="533">
        <v>2235</v>
      </c>
      <c r="BS124" s="533">
        <v>2356</v>
      </c>
      <c r="BT124" s="533">
        <v>2381</v>
      </c>
      <c r="BU124" s="533">
        <v>2326</v>
      </c>
      <c r="BV124" s="533">
        <v>2168</v>
      </c>
      <c r="BW124" s="533">
        <v>1961</v>
      </c>
      <c r="BX124" s="533">
        <v>1875</v>
      </c>
      <c r="BY124" s="533">
        <v>1769</v>
      </c>
      <c r="BZ124" s="533">
        <v>1663</v>
      </c>
      <c r="CA124" s="533">
        <v>1575</v>
      </c>
      <c r="CB124" s="533">
        <v>1478</v>
      </c>
      <c r="CC124" s="533">
        <v>1367</v>
      </c>
      <c r="CD124" s="533">
        <v>1318</v>
      </c>
      <c r="CE124" s="533">
        <v>1281</v>
      </c>
      <c r="CF124" s="527">
        <v>1116</v>
      </c>
    </row>
    <row r="125" spans="1:84" x14ac:dyDescent="0.35">
      <c r="B125" s="59" t="s">
        <v>655</v>
      </c>
      <c r="D125" s="528">
        <v>0</v>
      </c>
      <c r="E125" s="528">
        <v>0</v>
      </c>
      <c r="F125" s="528">
        <v>0</v>
      </c>
      <c r="G125" s="528">
        <v>0</v>
      </c>
      <c r="H125" s="528">
        <v>0</v>
      </c>
      <c r="I125" s="528">
        <v>0</v>
      </c>
      <c r="J125" s="528">
        <v>0</v>
      </c>
      <c r="K125" s="528">
        <v>0</v>
      </c>
      <c r="L125" s="528">
        <v>0</v>
      </c>
      <c r="M125" s="528">
        <v>0</v>
      </c>
      <c r="N125" s="528">
        <v>0</v>
      </c>
      <c r="O125" s="528">
        <v>0</v>
      </c>
      <c r="P125" s="528">
        <v>0</v>
      </c>
      <c r="Q125" s="528">
        <v>0</v>
      </c>
      <c r="R125" s="528">
        <v>0</v>
      </c>
      <c r="S125" s="528">
        <v>0</v>
      </c>
      <c r="T125" s="528">
        <v>0</v>
      </c>
      <c r="U125" s="528">
        <v>0</v>
      </c>
      <c r="V125" s="528">
        <v>0</v>
      </c>
      <c r="W125" s="528">
        <v>0</v>
      </c>
      <c r="X125" s="528">
        <v>0</v>
      </c>
      <c r="Y125" s="528">
        <v>0</v>
      </c>
      <c r="Z125" s="528">
        <v>0</v>
      </c>
      <c r="AA125" s="528">
        <v>0</v>
      </c>
      <c r="AB125" s="528">
        <v>0</v>
      </c>
      <c r="AC125" s="528">
        <v>0</v>
      </c>
      <c r="AD125" s="528">
        <v>0</v>
      </c>
      <c r="AE125" s="528">
        <v>0</v>
      </c>
      <c r="AF125" s="528">
        <v>0</v>
      </c>
      <c r="AG125" s="528">
        <v>0</v>
      </c>
      <c r="AH125" s="528">
        <v>0</v>
      </c>
      <c r="AI125" s="528">
        <v>0</v>
      </c>
      <c r="AJ125" s="528">
        <v>0</v>
      </c>
      <c r="AK125" s="528">
        <v>0</v>
      </c>
      <c r="AL125" s="528">
        <v>0</v>
      </c>
      <c r="AM125" s="528">
        <v>0</v>
      </c>
      <c r="AN125" s="528">
        <v>0</v>
      </c>
      <c r="AO125" s="528">
        <v>0</v>
      </c>
      <c r="AP125" s="528">
        <v>0</v>
      </c>
      <c r="AQ125" s="528">
        <v>0</v>
      </c>
      <c r="AR125" s="528">
        <v>0</v>
      </c>
      <c r="AS125" s="528">
        <v>0</v>
      </c>
      <c r="AT125" s="528">
        <v>0</v>
      </c>
      <c r="AU125" s="528">
        <v>0</v>
      </c>
      <c r="AV125" s="528">
        <v>0</v>
      </c>
      <c r="AW125" s="528">
        <v>0</v>
      </c>
      <c r="AX125" s="528">
        <v>0</v>
      </c>
      <c r="AY125" s="528">
        <v>0</v>
      </c>
      <c r="AZ125" s="528">
        <v>0</v>
      </c>
      <c r="BA125" s="528">
        <v>0</v>
      </c>
      <c r="BB125" s="528">
        <v>0</v>
      </c>
      <c r="BC125" s="528">
        <v>0</v>
      </c>
      <c r="BD125" s="528">
        <v>0</v>
      </c>
      <c r="BE125" s="528">
        <v>0</v>
      </c>
      <c r="BF125" s="528">
        <v>0</v>
      </c>
      <c r="BG125" s="528">
        <v>0</v>
      </c>
      <c r="BH125" s="528">
        <v>0</v>
      </c>
      <c r="BI125" s="528">
        <v>0</v>
      </c>
      <c r="BJ125" s="528">
        <v>0</v>
      </c>
      <c r="BK125" s="528">
        <v>0</v>
      </c>
      <c r="BL125" s="528">
        <v>65</v>
      </c>
      <c r="BM125" s="528">
        <v>167</v>
      </c>
      <c r="BN125" s="528">
        <v>237</v>
      </c>
      <c r="BO125" s="528">
        <v>321</v>
      </c>
      <c r="BP125" s="528">
        <v>467</v>
      </c>
      <c r="BQ125" s="528">
        <v>672</v>
      </c>
      <c r="BR125" s="528">
        <v>755</v>
      </c>
      <c r="BS125" s="528">
        <v>814</v>
      </c>
      <c r="BT125" s="528">
        <v>862</v>
      </c>
      <c r="BU125" s="528">
        <v>858</v>
      </c>
      <c r="BV125" s="528">
        <v>818</v>
      </c>
      <c r="BW125" s="528">
        <v>797</v>
      </c>
      <c r="BX125" s="528">
        <v>806</v>
      </c>
      <c r="BY125" s="528">
        <v>792</v>
      </c>
      <c r="BZ125" s="528">
        <v>775</v>
      </c>
      <c r="CA125" s="528">
        <v>764</v>
      </c>
      <c r="CB125" s="528">
        <v>760</v>
      </c>
      <c r="CC125" s="528">
        <v>756</v>
      </c>
      <c r="CD125" s="528">
        <v>759</v>
      </c>
      <c r="CE125" s="528">
        <v>765</v>
      </c>
      <c r="CF125" s="530">
        <v>760</v>
      </c>
    </row>
    <row r="126" spans="1:84" x14ac:dyDescent="0.35">
      <c r="B126" s="288" t="s">
        <v>429</v>
      </c>
      <c r="D126" s="528">
        <v>0</v>
      </c>
      <c r="E126" s="528">
        <v>0</v>
      </c>
      <c r="F126" s="528">
        <v>0</v>
      </c>
      <c r="G126" s="528">
        <v>0</v>
      </c>
      <c r="H126" s="528">
        <v>0</v>
      </c>
      <c r="I126" s="528">
        <v>0</v>
      </c>
      <c r="J126" s="528">
        <v>0</v>
      </c>
      <c r="K126" s="528">
        <v>0</v>
      </c>
      <c r="L126" s="528">
        <v>0</v>
      </c>
      <c r="M126" s="528">
        <v>0</v>
      </c>
      <c r="N126" s="528">
        <v>0</v>
      </c>
      <c r="O126" s="528">
        <v>0</v>
      </c>
      <c r="P126" s="528">
        <v>0</v>
      </c>
      <c r="Q126" s="528">
        <v>0</v>
      </c>
      <c r="R126" s="528">
        <v>0</v>
      </c>
      <c r="S126" s="528">
        <v>0</v>
      </c>
      <c r="T126" s="528">
        <v>0</v>
      </c>
      <c r="U126" s="528">
        <v>0</v>
      </c>
      <c r="V126" s="528">
        <v>0</v>
      </c>
      <c r="W126" s="528">
        <v>0</v>
      </c>
      <c r="X126" s="528">
        <v>0</v>
      </c>
      <c r="Y126" s="528">
        <v>0</v>
      </c>
      <c r="Z126" s="528">
        <v>0</v>
      </c>
      <c r="AA126" s="528">
        <v>0</v>
      </c>
      <c r="AB126" s="528">
        <v>0</v>
      </c>
      <c r="AC126" s="528">
        <v>0</v>
      </c>
      <c r="AD126" s="528">
        <v>0</v>
      </c>
      <c r="AE126" s="528">
        <v>0</v>
      </c>
      <c r="AF126" s="528">
        <v>0</v>
      </c>
      <c r="AG126" s="528">
        <v>0</v>
      </c>
      <c r="AH126" s="528">
        <v>0</v>
      </c>
      <c r="AI126" s="528">
        <v>0</v>
      </c>
      <c r="AJ126" s="528">
        <v>0</v>
      </c>
      <c r="AK126" s="528">
        <v>0</v>
      </c>
      <c r="AL126" s="528">
        <v>0</v>
      </c>
      <c r="AM126" s="528">
        <v>0</v>
      </c>
      <c r="AN126" s="528">
        <v>0</v>
      </c>
      <c r="AO126" s="528">
        <v>0</v>
      </c>
      <c r="AP126" s="528">
        <v>0</v>
      </c>
      <c r="AQ126" s="528">
        <v>0</v>
      </c>
      <c r="AR126" s="528">
        <v>0</v>
      </c>
      <c r="AS126" s="528">
        <v>0</v>
      </c>
      <c r="AT126" s="528">
        <v>0</v>
      </c>
      <c r="AU126" s="528">
        <v>0</v>
      </c>
      <c r="AV126" s="528">
        <v>0</v>
      </c>
      <c r="AW126" s="528">
        <v>0</v>
      </c>
      <c r="AX126" s="528">
        <v>0</v>
      </c>
      <c r="AY126" s="528">
        <v>0</v>
      </c>
      <c r="AZ126" s="528">
        <v>0</v>
      </c>
      <c r="BA126" s="528">
        <v>0</v>
      </c>
      <c r="BB126" s="528">
        <v>0</v>
      </c>
      <c r="BC126" s="528">
        <v>0</v>
      </c>
      <c r="BD126" s="528">
        <v>0</v>
      </c>
      <c r="BE126" s="528">
        <v>0</v>
      </c>
      <c r="BF126" s="528">
        <v>0</v>
      </c>
      <c r="BG126" s="528">
        <v>0</v>
      </c>
      <c r="BH126" s="528">
        <v>0</v>
      </c>
      <c r="BI126" s="528">
        <v>0</v>
      </c>
      <c r="BJ126" s="528">
        <v>0</v>
      </c>
      <c r="BK126" s="528">
        <v>0</v>
      </c>
      <c r="BL126" s="528">
        <v>62</v>
      </c>
      <c r="BM126" s="528">
        <v>124</v>
      </c>
      <c r="BN126" s="528">
        <v>135</v>
      </c>
      <c r="BO126" s="528">
        <v>138</v>
      </c>
      <c r="BP126" s="528">
        <v>156</v>
      </c>
      <c r="BQ126" s="528">
        <v>133</v>
      </c>
      <c r="BR126" s="528">
        <v>118</v>
      </c>
      <c r="BS126" s="528">
        <v>91</v>
      </c>
      <c r="BT126" s="528">
        <v>88</v>
      </c>
      <c r="BU126" s="528">
        <v>76</v>
      </c>
      <c r="BV126" s="528">
        <v>42</v>
      </c>
      <c r="BW126" s="528">
        <v>31</v>
      </c>
      <c r="BX126" s="528">
        <v>55</v>
      </c>
      <c r="BY126" s="528">
        <v>57</v>
      </c>
      <c r="BZ126" s="528">
        <v>50</v>
      </c>
      <c r="CA126" s="528">
        <v>46</v>
      </c>
      <c r="CB126" s="528">
        <v>46</v>
      </c>
      <c r="CC126" s="528">
        <v>46</v>
      </c>
      <c r="CD126" s="528">
        <v>46</v>
      </c>
      <c r="CE126" s="528">
        <v>47</v>
      </c>
      <c r="CF126" s="530">
        <v>48</v>
      </c>
    </row>
    <row r="127" spans="1:84" x14ac:dyDescent="0.35">
      <c r="B127" s="288" t="s">
        <v>656</v>
      </c>
      <c r="D127" s="528">
        <v>0</v>
      </c>
      <c r="E127" s="528">
        <v>0</v>
      </c>
      <c r="F127" s="528">
        <v>0</v>
      </c>
      <c r="G127" s="528">
        <v>0</v>
      </c>
      <c r="H127" s="528">
        <v>0</v>
      </c>
      <c r="I127" s="528">
        <v>0</v>
      </c>
      <c r="J127" s="528">
        <v>0</v>
      </c>
      <c r="K127" s="528">
        <v>0</v>
      </c>
      <c r="L127" s="528">
        <v>0</v>
      </c>
      <c r="M127" s="528">
        <v>0</v>
      </c>
      <c r="N127" s="528">
        <v>0</v>
      </c>
      <c r="O127" s="528">
        <v>0</v>
      </c>
      <c r="P127" s="528">
        <v>0</v>
      </c>
      <c r="Q127" s="528">
        <v>0</v>
      </c>
      <c r="R127" s="528">
        <v>0</v>
      </c>
      <c r="S127" s="528">
        <v>0</v>
      </c>
      <c r="T127" s="528">
        <v>0</v>
      </c>
      <c r="U127" s="528">
        <v>0</v>
      </c>
      <c r="V127" s="528">
        <v>0</v>
      </c>
      <c r="W127" s="528">
        <v>0</v>
      </c>
      <c r="X127" s="528">
        <v>0</v>
      </c>
      <c r="Y127" s="528">
        <v>0</v>
      </c>
      <c r="Z127" s="528">
        <v>0</v>
      </c>
      <c r="AA127" s="528">
        <v>0</v>
      </c>
      <c r="AB127" s="528">
        <v>0</v>
      </c>
      <c r="AC127" s="528">
        <v>0</v>
      </c>
      <c r="AD127" s="528">
        <v>0</v>
      </c>
      <c r="AE127" s="528">
        <v>0</v>
      </c>
      <c r="AF127" s="528">
        <v>0</v>
      </c>
      <c r="AG127" s="528">
        <v>0</v>
      </c>
      <c r="AH127" s="528">
        <v>0</v>
      </c>
      <c r="AI127" s="528">
        <v>0</v>
      </c>
      <c r="AJ127" s="528">
        <v>0</v>
      </c>
      <c r="AK127" s="528">
        <v>0</v>
      </c>
      <c r="AL127" s="528">
        <v>0</v>
      </c>
      <c r="AM127" s="528">
        <v>0</v>
      </c>
      <c r="AN127" s="528">
        <v>0</v>
      </c>
      <c r="AO127" s="528">
        <v>0</v>
      </c>
      <c r="AP127" s="528">
        <v>0</v>
      </c>
      <c r="AQ127" s="528">
        <v>0</v>
      </c>
      <c r="AR127" s="528">
        <v>0</v>
      </c>
      <c r="AS127" s="528">
        <v>0</v>
      </c>
      <c r="AT127" s="528">
        <v>0</v>
      </c>
      <c r="AU127" s="528">
        <v>0</v>
      </c>
      <c r="AV127" s="528">
        <v>0</v>
      </c>
      <c r="AW127" s="528">
        <v>0</v>
      </c>
      <c r="AX127" s="528">
        <v>0</v>
      </c>
      <c r="AY127" s="528">
        <v>0</v>
      </c>
      <c r="AZ127" s="528">
        <v>0</v>
      </c>
      <c r="BA127" s="528">
        <v>0</v>
      </c>
      <c r="BB127" s="528">
        <v>0</v>
      </c>
      <c r="BC127" s="528">
        <v>0</v>
      </c>
      <c r="BD127" s="528">
        <v>0</v>
      </c>
      <c r="BE127" s="528">
        <v>0</v>
      </c>
      <c r="BF127" s="528">
        <v>0</v>
      </c>
      <c r="BG127" s="528">
        <v>0</v>
      </c>
      <c r="BH127" s="528">
        <v>0</v>
      </c>
      <c r="BI127" s="528">
        <v>0</v>
      </c>
      <c r="BJ127" s="528">
        <v>0</v>
      </c>
      <c r="BK127" s="528">
        <v>0</v>
      </c>
      <c r="BL127" s="528">
        <v>1</v>
      </c>
      <c r="BM127" s="528">
        <v>12</v>
      </c>
      <c r="BN127" s="528">
        <v>75</v>
      </c>
      <c r="BO127" s="528">
        <v>120</v>
      </c>
      <c r="BP127" s="528">
        <v>119</v>
      </c>
      <c r="BQ127" s="528">
        <v>112</v>
      </c>
      <c r="BR127" s="528">
        <v>35</v>
      </c>
      <c r="BS127" s="528">
        <v>16</v>
      </c>
      <c r="BT127" s="528">
        <v>20</v>
      </c>
      <c r="BU127" s="528">
        <v>24</v>
      </c>
      <c r="BV127" s="528">
        <v>18</v>
      </c>
      <c r="BW127" s="528">
        <v>11</v>
      </c>
      <c r="BX127" s="528">
        <v>4</v>
      </c>
      <c r="BY127" s="528">
        <v>4</v>
      </c>
      <c r="BZ127" s="528">
        <v>5</v>
      </c>
      <c r="CA127" s="528">
        <v>6</v>
      </c>
      <c r="CB127" s="528">
        <v>7</v>
      </c>
      <c r="CC127" s="528">
        <v>8</v>
      </c>
      <c r="CD127" s="528">
        <v>8</v>
      </c>
      <c r="CE127" s="528">
        <v>9</v>
      </c>
      <c r="CF127" s="530">
        <v>9</v>
      </c>
    </row>
    <row r="128" spans="1:84" x14ac:dyDescent="0.35">
      <c r="B128" s="288" t="s">
        <v>431</v>
      </c>
      <c r="D128" s="528">
        <v>0</v>
      </c>
      <c r="E128" s="528">
        <v>0</v>
      </c>
      <c r="F128" s="528">
        <v>0</v>
      </c>
      <c r="G128" s="528">
        <v>0</v>
      </c>
      <c r="H128" s="528">
        <v>0</v>
      </c>
      <c r="I128" s="528">
        <v>0</v>
      </c>
      <c r="J128" s="528">
        <v>0</v>
      </c>
      <c r="K128" s="528">
        <v>0</v>
      </c>
      <c r="L128" s="528">
        <v>0</v>
      </c>
      <c r="M128" s="528">
        <v>0</v>
      </c>
      <c r="N128" s="528">
        <v>0</v>
      </c>
      <c r="O128" s="528">
        <v>0</v>
      </c>
      <c r="P128" s="528">
        <v>0</v>
      </c>
      <c r="Q128" s="528">
        <v>0</v>
      </c>
      <c r="R128" s="528">
        <v>0</v>
      </c>
      <c r="S128" s="528">
        <v>0</v>
      </c>
      <c r="T128" s="528">
        <v>0</v>
      </c>
      <c r="U128" s="528">
        <v>0</v>
      </c>
      <c r="V128" s="528">
        <v>0</v>
      </c>
      <c r="W128" s="528">
        <v>0</v>
      </c>
      <c r="X128" s="528">
        <v>0</v>
      </c>
      <c r="Y128" s="528">
        <v>0</v>
      </c>
      <c r="Z128" s="528">
        <v>0</v>
      </c>
      <c r="AA128" s="528">
        <v>0</v>
      </c>
      <c r="AB128" s="528">
        <v>0</v>
      </c>
      <c r="AC128" s="528">
        <v>0</v>
      </c>
      <c r="AD128" s="528">
        <v>0</v>
      </c>
      <c r="AE128" s="528">
        <v>0</v>
      </c>
      <c r="AF128" s="528">
        <v>0</v>
      </c>
      <c r="AG128" s="528">
        <v>0</v>
      </c>
      <c r="AH128" s="528">
        <v>0</v>
      </c>
      <c r="AI128" s="528">
        <v>0</v>
      </c>
      <c r="AJ128" s="528">
        <v>0</v>
      </c>
      <c r="AK128" s="528">
        <v>0</v>
      </c>
      <c r="AL128" s="528">
        <v>0</v>
      </c>
      <c r="AM128" s="528">
        <v>0</v>
      </c>
      <c r="AN128" s="528">
        <v>0</v>
      </c>
      <c r="AO128" s="528">
        <v>0</v>
      </c>
      <c r="AP128" s="528">
        <v>0</v>
      </c>
      <c r="AQ128" s="528">
        <v>0</v>
      </c>
      <c r="AR128" s="528">
        <v>0</v>
      </c>
      <c r="AS128" s="528">
        <v>0</v>
      </c>
      <c r="AT128" s="528">
        <v>0</v>
      </c>
      <c r="AU128" s="528">
        <v>0</v>
      </c>
      <c r="AV128" s="528">
        <v>0</v>
      </c>
      <c r="AW128" s="528">
        <v>0</v>
      </c>
      <c r="AX128" s="528">
        <v>0</v>
      </c>
      <c r="AY128" s="528">
        <v>0</v>
      </c>
      <c r="AZ128" s="528">
        <v>0</v>
      </c>
      <c r="BA128" s="528">
        <v>0</v>
      </c>
      <c r="BB128" s="528">
        <v>0</v>
      </c>
      <c r="BC128" s="528">
        <v>0</v>
      </c>
      <c r="BD128" s="528">
        <v>0</v>
      </c>
      <c r="BE128" s="528">
        <v>0</v>
      </c>
      <c r="BF128" s="528">
        <v>0</v>
      </c>
      <c r="BG128" s="528">
        <v>0</v>
      </c>
      <c r="BH128" s="528">
        <v>0</v>
      </c>
      <c r="BI128" s="528">
        <v>0</v>
      </c>
      <c r="BJ128" s="528">
        <v>0</v>
      </c>
      <c r="BK128" s="528">
        <v>0</v>
      </c>
      <c r="BL128" s="528">
        <v>2</v>
      </c>
      <c r="BM128" s="528">
        <v>31</v>
      </c>
      <c r="BN128" s="528">
        <v>27</v>
      </c>
      <c r="BO128" s="528">
        <v>64</v>
      </c>
      <c r="BP128" s="528">
        <v>193</v>
      </c>
      <c r="BQ128" s="528">
        <v>427</v>
      </c>
      <c r="BR128" s="528">
        <v>602</v>
      </c>
      <c r="BS128" s="528">
        <v>707</v>
      </c>
      <c r="BT128" s="528">
        <v>755</v>
      </c>
      <c r="BU128" s="528">
        <v>758</v>
      </c>
      <c r="BV128" s="528">
        <v>758</v>
      </c>
      <c r="BW128" s="528">
        <v>755</v>
      </c>
      <c r="BX128" s="528">
        <v>747</v>
      </c>
      <c r="BY128" s="528">
        <v>731</v>
      </c>
      <c r="BZ128" s="528">
        <v>721</v>
      </c>
      <c r="CA128" s="528">
        <v>713</v>
      </c>
      <c r="CB128" s="528">
        <v>708</v>
      </c>
      <c r="CC128" s="528">
        <v>703</v>
      </c>
      <c r="CD128" s="528">
        <v>704</v>
      </c>
      <c r="CE128" s="528">
        <v>709</v>
      </c>
      <c r="CF128" s="530">
        <v>703</v>
      </c>
    </row>
    <row r="129" spans="1:84" x14ac:dyDescent="0.35">
      <c r="B129" s="59" t="s">
        <v>678</v>
      </c>
      <c r="D129" s="528">
        <v>0</v>
      </c>
      <c r="E129" s="528">
        <v>0</v>
      </c>
      <c r="F129" s="528">
        <v>0</v>
      </c>
      <c r="G129" s="528">
        <v>0</v>
      </c>
      <c r="H129" s="528">
        <v>0</v>
      </c>
      <c r="I129" s="528">
        <v>0</v>
      </c>
      <c r="J129" s="528">
        <v>0</v>
      </c>
      <c r="K129" s="528">
        <v>0</v>
      </c>
      <c r="L129" s="528">
        <v>0</v>
      </c>
      <c r="M129" s="528">
        <v>0</v>
      </c>
      <c r="N129" s="528">
        <v>0</v>
      </c>
      <c r="O129" s="528">
        <v>0</v>
      </c>
      <c r="P129" s="528">
        <v>0</v>
      </c>
      <c r="Q129" s="528">
        <v>0</v>
      </c>
      <c r="R129" s="528">
        <v>0</v>
      </c>
      <c r="S129" s="528">
        <v>0</v>
      </c>
      <c r="T129" s="528">
        <v>0</v>
      </c>
      <c r="U129" s="528">
        <v>0</v>
      </c>
      <c r="V129" s="528">
        <v>0</v>
      </c>
      <c r="W129" s="528">
        <v>0</v>
      </c>
      <c r="X129" s="528">
        <v>0</v>
      </c>
      <c r="Y129" s="528">
        <v>0</v>
      </c>
      <c r="Z129" s="528">
        <v>0</v>
      </c>
      <c r="AA129" s="528">
        <v>0</v>
      </c>
      <c r="AB129" s="528">
        <v>0</v>
      </c>
      <c r="AC129" s="528">
        <v>0</v>
      </c>
      <c r="AD129" s="528">
        <v>0</v>
      </c>
      <c r="AE129" s="528">
        <v>0</v>
      </c>
      <c r="AF129" s="528">
        <v>0</v>
      </c>
      <c r="AG129" s="528">
        <v>0</v>
      </c>
      <c r="AH129" s="528">
        <v>0</v>
      </c>
      <c r="AI129" s="528">
        <v>0</v>
      </c>
      <c r="AJ129" s="528">
        <v>0</v>
      </c>
      <c r="AK129" s="528">
        <v>0</v>
      </c>
      <c r="AL129" s="528">
        <v>0</v>
      </c>
      <c r="AM129" s="528">
        <v>0</v>
      </c>
      <c r="AN129" s="528">
        <v>0</v>
      </c>
      <c r="AO129" s="528">
        <v>0</v>
      </c>
      <c r="AP129" s="528">
        <v>0</v>
      </c>
      <c r="AQ129" s="528">
        <v>0</v>
      </c>
      <c r="AR129" s="528">
        <v>0</v>
      </c>
      <c r="AS129" s="528">
        <v>0</v>
      </c>
      <c r="AT129" s="528">
        <v>0</v>
      </c>
      <c r="AU129" s="528">
        <v>0</v>
      </c>
      <c r="AV129" s="528">
        <v>0</v>
      </c>
      <c r="AW129" s="528">
        <v>0</v>
      </c>
      <c r="AX129" s="528">
        <v>0</v>
      </c>
      <c r="AY129" s="528">
        <v>0</v>
      </c>
      <c r="AZ129" s="528">
        <v>0</v>
      </c>
      <c r="BA129" s="528">
        <v>0</v>
      </c>
      <c r="BB129" s="528">
        <v>0</v>
      </c>
      <c r="BC129" s="528">
        <v>0</v>
      </c>
      <c r="BD129" s="528">
        <v>0</v>
      </c>
      <c r="BE129" s="528">
        <v>0</v>
      </c>
      <c r="BF129" s="528">
        <v>0</v>
      </c>
      <c r="BG129" s="528">
        <v>0</v>
      </c>
      <c r="BH129" s="528">
        <v>0</v>
      </c>
      <c r="BI129" s="528">
        <v>0</v>
      </c>
      <c r="BJ129" s="528">
        <v>0</v>
      </c>
      <c r="BK129" s="528">
        <v>0</v>
      </c>
      <c r="BL129" s="528">
        <v>56</v>
      </c>
      <c r="BM129" s="528">
        <v>168</v>
      </c>
      <c r="BN129" s="528">
        <v>275</v>
      </c>
      <c r="BO129" s="528">
        <v>424</v>
      </c>
      <c r="BP129" s="528">
        <v>784</v>
      </c>
      <c r="BQ129" s="528">
        <v>1116</v>
      </c>
      <c r="BR129" s="528">
        <v>1340</v>
      </c>
      <c r="BS129" s="528">
        <v>1398</v>
      </c>
      <c r="BT129" s="528">
        <v>1381</v>
      </c>
      <c r="BU129" s="528">
        <v>1335</v>
      </c>
      <c r="BV129" s="528">
        <v>1227</v>
      </c>
      <c r="BW129" s="528">
        <v>1056</v>
      </c>
      <c r="BX129" s="528">
        <v>961</v>
      </c>
      <c r="BY129" s="528">
        <v>871</v>
      </c>
      <c r="BZ129" s="528">
        <v>788</v>
      </c>
      <c r="CA129" s="528">
        <v>716</v>
      </c>
      <c r="CB129" s="528">
        <v>627</v>
      </c>
      <c r="CC129" s="528">
        <v>525</v>
      </c>
      <c r="CD129" s="528">
        <v>475</v>
      </c>
      <c r="CE129" s="528">
        <v>431</v>
      </c>
      <c r="CF129" s="530">
        <v>272</v>
      </c>
    </row>
    <row r="130" spans="1:84" x14ac:dyDescent="0.35">
      <c r="B130" s="288" t="s">
        <v>429</v>
      </c>
      <c r="D130" s="528">
        <v>0</v>
      </c>
      <c r="E130" s="528">
        <v>0</v>
      </c>
      <c r="F130" s="528">
        <v>0</v>
      </c>
      <c r="G130" s="528">
        <v>0</v>
      </c>
      <c r="H130" s="528">
        <v>0</v>
      </c>
      <c r="I130" s="528">
        <v>0</v>
      </c>
      <c r="J130" s="528">
        <v>0</v>
      </c>
      <c r="K130" s="528">
        <v>0</v>
      </c>
      <c r="L130" s="528">
        <v>0</v>
      </c>
      <c r="M130" s="528">
        <v>0</v>
      </c>
      <c r="N130" s="528">
        <v>0</v>
      </c>
      <c r="O130" s="528">
        <v>0</v>
      </c>
      <c r="P130" s="528">
        <v>0</v>
      </c>
      <c r="Q130" s="528">
        <v>0</v>
      </c>
      <c r="R130" s="528">
        <v>0</v>
      </c>
      <c r="S130" s="528">
        <v>0</v>
      </c>
      <c r="T130" s="528">
        <v>0</v>
      </c>
      <c r="U130" s="528">
        <v>0</v>
      </c>
      <c r="V130" s="528">
        <v>0</v>
      </c>
      <c r="W130" s="528">
        <v>0</v>
      </c>
      <c r="X130" s="528">
        <v>0</v>
      </c>
      <c r="Y130" s="528">
        <v>0</v>
      </c>
      <c r="Z130" s="528">
        <v>0</v>
      </c>
      <c r="AA130" s="528">
        <v>0</v>
      </c>
      <c r="AB130" s="528">
        <v>0</v>
      </c>
      <c r="AC130" s="528">
        <v>0</v>
      </c>
      <c r="AD130" s="528">
        <v>0</v>
      </c>
      <c r="AE130" s="528">
        <v>0</v>
      </c>
      <c r="AF130" s="528">
        <v>0</v>
      </c>
      <c r="AG130" s="528">
        <v>0</v>
      </c>
      <c r="AH130" s="528">
        <v>0</v>
      </c>
      <c r="AI130" s="528">
        <v>0</v>
      </c>
      <c r="AJ130" s="528">
        <v>0</v>
      </c>
      <c r="AK130" s="528">
        <v>0</v>
      </c>
      <c r="AL130" s="528">
        <v>0</v>
      </c>
      <c r="AM130" s="528">
        <v>0</v>
      </c>
      <c r="AN130" s="528">
        <v>0</v>
      </c>
      <c r="AO130" s="528">
        <v>0</v>
      </c>
      <c r="AP130" s="528">
        <v>0</v>
      </c>
      <c r="AQ130" s="528">
        <v>0</v>
      </c>
      <c r="AR130" s="528">
        <v>0</v>
      </c>
      <c r="AS130" s="528">
        <v>0</v>
      </c>
      <c r="AT130" s="528">
        <v>0</v>
      </c>
      <c r="AU130" s="528">
        <v>0</v>
      </c>
      <c r="AV130" s="528">
        <v>0</v>
      </c>
      <c r="AW130" s="528">
        <v>0</v>
      </c>
      <c r="AX130" s="528">
        <v>0</v>
      </c>
      <c r="AY130" s="528">
        <v>0</v>
      </c>
      <c r="AZ130" s="528">
        <v>0</v>
      </c>
      <c r="BA130" s="528">
        <v>0</v>
      </c>
      <c r="BB130" s="528">
        <v>0</v>
      </c>
      <c r="BC130" s="528">
        <v>0</v>
      </c>
      <c r="BD130" s="528">
        <v>0</v>
      </c>
      <c r="BE130" s="528">
        <v>0</v>
      </c>
      <c r="BF130" s="528">
        <v>0</v>
      </c>
      <c r="BG130" s="528">
        <v>0</v>
      </c>
      <c r="BH130" s="528">
        <v>0</v>
      </c>
      <c r="BI130" s="528">
        <v>0</v>
      </c>
      <c r="BJ130" s="528">
        <v>0</v>
      </c>
      <c r="BK130" s="528">
        <v>0</v>
      </c>
      <c r="BL130" s="528">
        <v>53</v>
      </c>
      <c r="BM130" s="528">
        <v>132</v>
      </c>
      <c r="BN130" s="528">
        <v>181</v>
      </c>
      <c r="BO130" s="528">
        <v>226</v>
      </c>
      <c r="BP130" s="528">
        <v>313</v>
      </c>
      <c r="BQ130" s="528">
        <v>354</v>
      </c>
      <c r="BR130" s="528">
        <v>392</v>
      </c>
      <c r="BS130" s="528">
        <v>295</v>
      </c>
      <c r="BT130" s="528">
        <v>222</v>
      </c>
      <c r="BU130" s="528">
        <v>188</v>
      </c>
      <c r="BV130" s="528">
        <v>87</v>
      </c>
      <c r="BW130" s="528">
        <v>19</v>
      </c>
      <c r="BX130" s="528">
        <v>9</v>
      </c>
      <c r="BY130" s="528">
        <v>4</v>
      </c>
      <c r="BZ130" s="528">
        <v>2</v>
      </c>
      <c r="CA130" s="528">
        <v>1</v>
      </c>
      <c r="CB130" s="528">
        <v>0</v>
      </c>
      <c r="CC130" s="528">
        <v>0</v>
      </c>
      <c r="CD130" s="528">
        <v>0</v>
      </c>
      <c r="CE130" s="528">
        <v>0</v>
      </c>
      <c r="CF130" s="530">
        <v>0</v>
      </c>
    </row>
    <row r="131" spans="1:84" x14ac:dyDescent="0.35">
      <c r="B131" s="288" t="s">
        <v>656</v>
      </c>
      <c r="D131" s="528">
        <v>0</v>
      </c>
      <c r="E131" s="528">
        <v>0</v>
      </c>
      <c r="F131" s="528">
        <v>0</v>
      </c>
      <c r="G131" s="528">
        <v>0</v>
      </c>
      <c r="H131" s="528">
        <v>0</v>
      </c>
      <c r="I131" s="528">
        <v>0</v>
      </c>
      <c r="J131" s="528">
        <v>0</v>
      </c>
      <c r="K131" s="528">
        <v>0</v>
      </c>
      <c r="L131" s="528">
        <v>0</v>
      </c>
      <c r="M131" s="528">
        <v>0</v>
      </c>
      <c r="N131" s="528">
        <v>0</v>
      </c>
      <c r="O131" s="528">
        <v>0</v>
      </c>
      <c r="P131" s="528">
        <v>0</v>
      </c>
      <c r="Q131" s="528">
        <v>0</v>
      </c>
      <c r="R131" s="528">
        <v>0</v>
      </c>
      <c r="S131" s="528">
        <v>0</v>
      </c>
      <c r="T131" s="528">
        <v>0</v>
      </c>
      <c r="U131" s="528">
        <v>0</v>
      </c>
      <c r="V131" s="528">
        <v>0</v>
      </c>
      <c r="W131" s="528">
        <v>0</v>
      </c>
      <c r="X131" s="528">
        <v>0</v>
      </c>
      <c r="Y131" s="528">
        <v>0</v>
      </c>
      <c r="Z131" s="528">
        <v>0</v>
      </c>
      <c r="AA131" s="528">
        <v>0</v>
      </c>
      <c r="AB131" s="528">
        <v>0</v>
      </c>
      <c r="AC131" s="528">
        <v>0</v>
      </c>
      <c r="AD131" s="528">
        <v>0</v>
      </c>
      <c r="AE131" s="528">
        <v>0</v>
      </c>
      <c r="AF131" s="528">
        <v>0</v>
      </c>
      <c r="AG131" s="528">
        <v>0</v>
      </c>
      <c r="AH131" s="528">
        <v>0</v>
      </c>
      <c r="AI131" s="528">
        <v>0</v>
      </c>
      <c r="AJ131" s="528">
        <v>0</v>
      </c>
      <c r="AK131" s="528">
        <v>0</v>
      </c>
      <c r="AL131" s="528">
        <v>0</v>
      </c>
      <c r="AM131" s="528">
        <v>0</v>
      </c>
      <c r="AN131" s="528">
        <v>0</v>
      </c>
      <c r="AO131" s="528">
        <v>0</v>
      </c>
      <c r="AP131" s="528">
        <v>0</v>
      </c>
      <c r="AQ131" s="528">
        <v>0</v>
      </c>
      <c r="AR131" s="528">
        <v>0</v>
      </c>
      <c r="AS131" s="528">
        <v>0</v>
      </c>
      <c r="AT131" s="528">
        <v>0</v>
      </c>
      <c r="AU131" s="528">
        <v>0</v>
      </c>
      <c r="AV131" s="528">
        <v>0</v>
      </c>
      <c r="AW131" s="528">
        <v>0</v>
      </c>
      <c r="AX131" s="528">
        <v>0</v>
      </c>
      <c r="AY131" s="528">
        <v>0</v>
      </c>
      <c r="AZ131" s="528">
        <v>0</v>
      </c>
      <c r="BA131" s="528">
        <v>0</v>
      </c>
      <c r="BB131" s="528">
        <v>0</v>
      </c>
      <c r="BC131" s="528">
        <v>0</v>
      </c>
      <c r="BD131" s="528">
        <v>0</v>
      </c>
      <c r="BE131" s="528">
        <v>0</v>
      </c>
      <c r="BF131" s="528">
        <v>0</v>
      </c>
      <c r="BG131" s="528">
        <v>0</v>
      </c>
      <c r="BH131" s="528">
        <v>0</v>
      </c>
      <c r="BI131" s="528">
        <v>0</v>
      </c>
      <c r="BJ131" s="528">
        <v>0</v>
      </c>
      <c r="BK131" s="528">
        <v>0</v>
      </c>
      <c r="BL131" s="528">
        <v>0</v>
      </c>
      <c r="BM131" s="528">
        <v>8</v>
      </c>
      <c r="BN131" s="528">
        <v>71</v>
      </c>
      <c r="BO131" s="528">
        <v>132</v>
      </c>
      <c r="BP131" s="528">
        <v>285</v>
      </c>
      <c r="BQ131" s="528">
        <v>394</v>
      </c>
      <c r="BR131" s="528">
        <v>414</v>
      </c>
      <c r="BS131" s="528">
        <v>395</v>
      </c>
      <c r="BT131" s="528">
        <v>363</v>
      </c>
      <c r="BU131" s="528">
        <v>343</v>
      </c>
      <c r="BV131" s="528">
        <v>315</v>
      </c>
      <c r="BW131" s="528">
        <v>232</v>
      </c>
      <c r="BX131" s="528">
        <v>182</v>
      </c>
      <c r="BY131" s="528">
        <v>153</v>
      </c>
      <c r="BZ131" s="528">
        <v>133</v>
      </c>
      <c r="CA131" s="528">
        <v>116</v>
      </c>
      <c r="CB131" s="528">
        <v>95</v>
      </c>
      <c r="CC131" s="528">
        <v>75</v>
      </c>
      <c r="CD131" s="528">
        <v>65</v>
      </c>
      <c r="CE131" s="528">
        <v>57</v>
      </c>
      <c r="CF131" s="530">
        <v>35</v>
      </c>
    </row>
    <row r="132" spans="1:84" x14ac:dyDescent="0.35">
      <c r="B132" s="288" t="s">
        <v>431</v>
      </c>
      <c r="D132" s="528">
        <v>0</v>
      </c>
      <c r="E132" s="528">
        <v>0</v>
      </c>
      <c r="F132" s="528">
        <v>0</v>
      </c>
      <c r="G132" s="528">
        <v>0</v>
      </c>
      <c r="H132" s="528">
        <v>0</v>
      </c>
      <c r="I132" s="528">
        <v>0</v>
      </c>
      <c r="J132" s="528">
        <v>0</v>
      </c>
      <c r="K132" s="528">
        <v>0</v>
      </c>
      <c r="L132" s="528">
        <v>0</v>
      </c>
      <c r="M132" s="528">
        <v>0</v>
      </c>
      <c r="N132" s="528">
        <v>0</v>
      </c>
      <c r="O132" s="528">
        <v>0</v>
      </c>
      <c r="P132" s="528">
        <v>0</v>
      </c>
      <c r="Q132" s="528">
        <v>0</v>
      </c>
      <c r="R132" s="528">
        <v>0</v>
      </c>
      <c r="S132" s="528">
        <v>0</v>
      </c>
      <c r="T132" s="528">
        <v>0</v>
      </c>
      <c r="U132" s="528">
        <v>0</v>
      </c>
      <c r="V132" s="528">
        <v>0</v>
      </c>
      <c r="W132" s="528">
        <v>0</v>
      </c>
      <c r="X132" s="528">
        <v>0</v>
      </c>
      <c r="Y132" s="528">
        <v>0</v>
      </c>
      <c r="Z132" s="528">
        <v>0</v>
      </c>
      <c r="AA132" s="528">
        <v>0</v>
      </c>
      <c r="AB132" s="528">
        <v>0</v>
      </c>
      <c r="AC132" s="528">
        <v>0</v>
      </c>
      <c r="AD132" s="528">
        <v>0</v>
      </c>
      <c r="AE132" s="528">
        <v>0</v>
      </c>
      <c r="AF132" s="528">
        <v>0</v>
      </c>
      <c r="AG132" s="528">
        <v>0</v>
      </c>
      <c r="AH132" s="528">
        <v>0</v>
      </c>
      <c r="AI132" s="528">
        <v>0</v>
      </c>
      <c r="AJ132" s="528">
        <v>0</v>
      </c>
      <c r="AK132" s="528">
        <v>0</v>
      </c>
      <c r="AL132" s="528">
        <v>0</v>
      </c>
      <c r="AM132" s="528">
        <v>0</v>
      </c>
      <c r="AN132" s="528">
        <v>0</v>
      </c>
      <c r="AO132" s="528">
        <v>0</v>
      </c>
      <c r="AP132" s="528">
        <v>0</v>
      </c>
      <c r="AQ132" s="528">
        <v>0</v>
      </c>
      <c r="AR132" s="528">
        <v>0</v>
      </c>
      <c r="AS132" s="528">
        <v>0</v>
      </c>
      <c r="AT132" s="528">
        <v>0</v>
      </c>
      <c r="AU132" s="528">
        <v>0</v>
      </c>
      <c r="AV132" s="528">
        <v>0</v>
      </c>
      <c r="AW132" s="528">
        <v>0</v>
      </c>
      <c r="AX132" s="528">
        <v>0</v>
      </c>
      <c r="AY132" s="528">
        <v>0</v>
      </c>
      <c r="AZ132" s="528">
        <v>0</v>
      </c>
      <c r="BA132" s="528">
        <v>0</v>
      </c>
      <c r="BB132" s="528">
        <v>0</v>
      </c>
      <c r="BC132" s="528">
        <v>0</v>
      </c>
      <c r="BD132" s="528">
        <v>0</v>
      </c>
      <c r="BE132" s="528">
        <v>0</v>
      </c>
      <c r="BF132" s="528">
        <v>0</v>
      </c>
      <c r="BG132" s="528">
        <v>0</v>
      </c>
      <c r="BH132" s="528">
        <v>0</v>
      </c>
      <c r="BI132" s="528">
        <v>0</v>
      </c>
      <c r="BJ132" s="528">
        <v>0</v>
      </c>
      <c r="BK132" s="528">
        <v>0</v>
      </c>
      <c r="BL132" s="528">
        <v>2</v>
      </c>
      <c r="BM132" s="528">
        <v>28</v>
      </c>
      <c r="BN132" s="528">
        <v>23</v>
      </c>
      <c r="BO132" s="528">
        <v>66</v>
      </c>
      <c r="BP132" s="528">
        <v>186</v>
      </c>
      <c r="BQ132" s="528">
        <v>367</v>
      </c>
      <c r="BR132" s="528">
        <v>533</v>
      </c>
      <c r="BS132" s="528">
        <v>707</v>
      </c>
      <c r="BT132" s="528">
        <v>796</v>
      </c>
      <c r="BU132" s="528">
        <v>804</v>
      </c>
      <c r="BV132" s="528">
        <v>826</v>
      </c>
      <c r="BW132" s="528">
        <v>805</v>
      </c>
      <c r="BX132" s="528">
        <v>771</v>
      </c>
      <c r="BY132" s="528">
        <v>713</v>
      </c>
      <c r="BZ132" s="528">
        <v>653</v>
      </c>
      <c r="CA132" s="528">
        <v>599</v>
      </c>
      <c r="CB132" s="528">
        <v>531</v>
      </c>
      <c r="CC132" s="528">
        <v>450</v>
      </c>
      <c r="CD132" s="528">
        <v>410</v>
      </c>
      <c r="CE132" s="528">
        <v>374</v>
      </c>
      <c r="CF132" s="530">
        <v>237</v>
      </c>
    </row>
    <row r="133" spans="1:84" x14ac:dyDescent="0.35">
      <c r="B133" s="59" t="s">
        <v>679</v>
      </c>
      <c r="D133" s="528">
        <v>0</v>
      </c>
      <c r="E133" s="528">
        <v>0</v>
      </c>
      <c r="F133" s="528">
        <v>0</v>
      </c>
      <c r="G133" s="528">
        <v>0</v>
      </c>
      <c r="H133" s="528">
        <v>0</v>
      </c>
      <c r="I133" s="528">
        <v>0</v>
      </c>
      <c r="J133" s="528">
        <v>0</v>
      </c>
      <c r="K133" s="528">
        <v>0</v>
      </c>
      <c r="L133" s="528">
        <v>0</v>
      </c>
      <c r="M133" s="528">
        <v>0</v>
      </c>
      <c r="N133" s="528">
        <v>0</v>
      </c>
      <c r="O133" s="528">
        <v>0</v>
      </c>
      <c r="P133" s="528">
        <v>0</v>
      </c>
      <c r="Q133" s="528">
        <v>0</v>
      </c>
      <c r="R133" s="528">
        <v>0</v>
      </c>
      <c r="S133" s="528">
        <v>0</v>
      </c>
      <c r="T133" s="528">
        <v>0</v>
      </c>
      <c r="U133" s="528">
        <v>0</v>
      </c>
      <c r="V133" s="528">
        <v>0</v>
      </c>
      <c r="W133" s="528">
        <v>0</v>
      </c>
      <c r="X133" s="528">
        <v>0</v>
      </c>
      <c r="Y133" s="528">
        <v>0</v>
      </c>
      <c r="Z133" s="528">
        <v>0</v>
      </c>
      <c r="AA133" s="528">
        <v>0</v>
      </c>
      <c r="AB133" s="528">
        <v>0</v>
      </c>
      <c r="AC133" s="528">
        <v>0</v>
      </c>
      <c r="AD133" s="528">
        <v>0</v>
      </c>
      <c r="AE133" s="528">
        <v>0</v>
      </c>
      <c r="AF133" s="528">
        <v>0</v>
      </c>
      <c r="AG133" s="528">
        <v>0</v>
      </c>
      <c r="AH133" s="528">
        <v>0</v>
      </c>
      <c r="AI133" s="528">
        <v>0</v>
      </c>
      <c r="AJ133" s="528">
        <v>0</v>
      </c>
      <c r="AK133" s="528">
        <v>0</v>
      </c>
      <c r="AL133" s="528">
        <v>0</v>
      </c>
      <c r="AM133" s="528">
        <v>0</v>
      </c>
      <c r="AN133" s="528">
        <v>0</v>
      </c>
      <c r="AO133" s="528">
        <v>0</v>
      </c>
      <c r="AP133" s="528">
        <v>0</v>
      </c>
      <c r="AQ133" s="528">
        <v>0</v>
      </c>
      <c r="AR133" s="528">
        <v>0</v>
      </c>
      <c r="AS133" s="528">
        <v>0</v>
      </c>
      <c r="AT133" s="528">
        <v>0</v>
      </c>
      <c r="AU133" s="528">
        <v>0</v>
      </c>
      <c r="AV133" s="528">
        <v>0</v>
      </c>
      <c r="AW133" s="528">
        <v>0</v>
      </c>
      <c r="AX133" s="528">
        <v>0</v>
      </c>
      <c r="AY133" s="528">
        <v>0</v>
      </c>
      <c r="AZ133" s="528">
        <v>0</v>
      </c>
      <c r="BA133" s="528">
        <v>0</v>
      </c>
      <c r="BB133" s="528">
        <v>0</v>
      </c>
      <c r="BC133" s="528">
        <v>0</v>
      </c>
      <c r="BD133" s="528">
        <v>0</v>
      </c>
      <c r="BE133" s="528">
        <v>0</v>
      </c>
      <c r="BF133" s="528">
        <v>0</v>
      </c>
      <c r="BG133" s="528">
        <v>0</v>
      </c>
      <c r="BH133" s="528">
        <v>0</v>
      </c>
      <c r="BI133" s="528">
        <v>0</v>
      </c>
      <c r="BJ133" s="528">
        <v>0</v>
      </c>
      <c r="BK133" s="528">
        <v>0</v>
      </c>
      <c r="BL133" s="528">
        <v>16</v>
      </c>
      <c r="BM133" s="528">
        <v>56</v>
      </c>
      <c r="BN133" s="528">
        <v>67</v>
      </c>
      <c r="BO133" s="528">
        <v>65</v>
      </c>
      <c r="BP133" s="528">
        <v>114</v>
      </c>
      <c r="BQ133" s="528">
        <v>124</v>
      </c>
      <c r="BR133" s="528">
        <v>141</v>
      </c>
      <c r="BS133" s="528">
        <v>144</v>
      </c>
      <c r="BT133" s="528">
        <v>137</v>
      </c>
      <c r="BU133" s="528">
        <v>133</v>
      </c>
      <c r="BV133" s="528">
        <v>123</v>
      </c>
      <c r="BW133" s="528">
        <v>108</v>
      </c>
      <c r="BX133" s="528">
        <v>108</v>
      </c>
      <c r="BY133" s="528">
        <v>106</v>
      </c>
      <c r="BZ133" s="528">
        <v>99</v>
      </c>
      <c r="CA133" s="528">
        <v>95</v>
      </c>
      <c r="CB133" s="528">
        <v>91</v>
      </c>
      <c r="CC133" s="528">
        <v>86</v>
      </c>
      <c r="CD133" s="528">
        <v>84</v>
      </c>
      <c r="CE133" s="528">
        <v>85</v>
      </c>
      <c r="CF133" s="530">
        <v>84</v>
      </c>
    </row>
    <row r="134" spans="1:84" x14ac:dyDescent="0.35">
      <c r="B134" s="203" t="s">
        <v>680</v>
      </c>
      <c r="D134" s="528">
        <v>0</v>
      </c>
      <c r="E134" s="528">
        <v>0</v>
      </c>
      <c r="F134" s="528">
        <v>0</v>
      </c>
      <c r="G134" s="528">
        <v>0</v>
      </c>
      <c r="H134" s="528">
        <v>0</v>
      </c>
      <c r="I134" s="528">
        <v>0</v>
      </c>
      <c r="J134" s="528">
        <v>0</v>
      </c>
      <c r="K134" s="528">
        <v>0</v>
      </c>
      <c r="L134" s="528">
        <v>0</v>
      </c>
      <c r="M134" s="528">
        <v>0</v>
      </c>
      <c r="N134" s="528">
        <v>0</v>
      </c>
      <c r="O134" s="528">
        <v>0</v>
      </c>
      <c r="P134" s="528">
        <v>0</v>
      </c>
      <c r="Q134" s="528">
        <v>0</v>
      </c>
      <c r="R134" s="528">
        <v>0</v>
      </c>
      <c r="S134" s="528">
        <v>0</v>
      </c>
      <c r="T134" s="528">
        <v>0</v>
      </c>
      <c r="U134" s="528">
        <v>0</v>
      </c>
      <c r="V134" s="528">
        <v>0</v>
      </c>
      <c r="W134" s="528">
        <v>0</v>
      </c>
      <c r="X134" s="528">
        <v>0</v>
      </c>
      <c r="Y134" s="528">
        <v>0</v>
      </c>
      <c r="Z134" s="528">
        <v>0</v>
      </c>
      <c r="AA134" s="528">
        <v>0</v>
      </c>
      <c r="AB134" s="528">
        <v>0</v>
      </c>
      <c r="AC134" s="528">
        <v>0</v>
      </c>
      <c r="AD134" s="528">
        <v>0</v>
      </c>
      <c r="AE134" s="528">
        <v>0</v>
      </c>
      <c r="AF134" s="528">
        <v>0</v>
      </c>
      <c r="AG134" s="528">
        <v>0</v>
      </c>
      <c r="AH134" s="528">
        <v>0</v>
      </c>
      <c r="AI134" s="528">
        <v>0</v>
      </c>
      <c r="AJ134" s="528">
        <v>0</v>
      </c>
      <c r="AK134" s="528">
        <v>0</v>
      </c>
      <c r="AL134" s="528">
        <v>0</v>
      </c>
      <c r="AM134" s="528">
        <v>0</v>
      </c>
      <c r="AN134" s="528">
        <v>0</v>
      </c>
      <c r="AO134" s="528">
        <v>0</v>
      </c>
      <c r="AP134" s="528">
        <v>0</v>
      </c>
      <c r="AQ134" s="528">
        <v>0</v>
      </c>
      <c r="AR134" s="528">
        <v>0</v>
      </c>
      <c r="AS134" s="528">
        <v>0</v>
      </c>
      <c r="AT134" s="528">
        <v>0</v>
      </c>
      <c r="AU134" s="528">
        <v>0</v>
      </c>
      <c r="AV134" s="528">
        <v>0</v>
      </c>
      <c r="AW134" s="528">
        <v>0</v>
      </c>
      <c r="AX134" s="528">
        <v>0</v>
      </c>
      <c r="AY134" s="528">
        <v>0</v>
      </c>
      <c r="AZ134" s="528">
        <v>0</v>
      </c>
      <c r="BA134" s="528">
        <v>0</v>
      </c>
      <c r="BB134" s="528">
        <v>0</v>
      </c>
      <c r="BC134" s="528">
        <v>0</v>
      </c>
      <c r="BD134" s="528">
        <v>0</v>
      </c>
      <c r="BE134" s="528">
        <v>0</v>
      </c>
      <c r="BF134" s="528">
        <v>0</v>
      </c>
      <c r="BG134" s="528">
        <v>0</v>
      </c>
      <c r="BH134" s="528">
        <v>0</v>
      </c>
      <c r="BI134" s="528">
        <v>0</v>
      </c>
      <c r="BJ134" s="528">
        <v>0</v>
      </c>
      <c r="BK134" s="528">
        <v>0</v>
      </c>
      <c r="BL134" s="528">
        <v>59</v>
      </c>
      <c r="BM134" s="528">
        <v>145</v>
      </c>
      <c r="BN134" s="528">
        <v>199</v>
      </c>
      <c r="BO134" s="528">
        <v>262</v>
      </c>
      <c r="BP134" s="528">
        <v>364</v>
      </c>
      <c r="BQ134" s="528">
        <v>492</v>
      </c>
      <c r="BR134" s="528">
        <v>507</v>
      </c>
      <c r="BS134" s="528">
        <v>489</v>
      </c>
      <c r="BT134" s="528">
        <v>483</v>
      </c>
      <c r="BU134" s="528">
        <v>460</v>
      </c>
      <c r="BV134" s="528">
        <v>404</v>
      </c>
      <c r="BW134" s="528">
        <v>360</v>
      </c>
      <c r="BX134" s="528">
        <v>384</v>
      </c>
      <c r="BY134" s="528">
        <v>401</v>
      </c>
      <c r="BZ134" s="528">
        <v>417</v>
      </c>
      <c r="CA134" s="528">
        <v>435</v>
      </c>
      <c r="CB134" s="528">
        <v>469</v>
      </c>
      <c r="CC134" s="528">
        <v>509</v>
      </c>
      <c r="CD134" s="528">
        <v>535</v>
      </c>
      <c r="CE134" s="528">
        <v>564</v>
      </c>
      <c r="CF134" s="530">
        <v>634</v>
      </c>
    </row>
    <row r="135" spans="1:84" x14ac:dyDescent="0.35">
      <c r="B135" s="203" t="s">
        <v>681</v>
      </c>
      <c r="D135" s="528">
        <v>0</v>
      </c>
      <c r="E135" s="528">
        <v>0</v>
      </c>
      <c r="F135" s="528">
        <v>0</v>
      </c>
      <c r="G135" s="528">
        <v>0</v>
      </c>
      <c r="H135" s="528">
        <v>0</v>
      </c>
      <c r="I135" s="528">
        <v>0</v>
      </c>
      <c r="J135" s="528">
        <v>0</v>
      </c>
      <c r="K135" s="528">
        <v>0</v>
      </c>
      <c r="L135" s="528">
        <v>0</v>
      </c>
      <c r="M135" s="528">
        <v>0</v>
      </c>
      <c r="N135" s="528">
        <v>0</v>
      </c>
      <c r="O135" s="528">
        <v>0</v>
      </c>
      <c r="P135" s="528">
        <v>0</v>
      </c>
      <c r="Q135" s="528">
        <v>0</v>
      </c>
      <c r="R135" s="528">
        <v>0</v>
      </c>
      <c r="S135" s="528">
        <v>0</v>
      </c>
      <c r="T135" s="528">
        <v>0</v>
      </c>
      <c r="U135" s="528">
        <v>0</v>
      </c>
      <c r="V135" s="528">
        <v>0</v>
      </c>
      <c r="W135" s="528">
        <v>0</v>
      </c>
      <c r="X135" s="528">
        <v>0</v>
      </c>
      <c r="Y135" s="528">
        <v>0</v>
      </c>
      <c r="Z135" s="528">
        <v>0</v>
      </c>
      <c r="AA135" s="528">
        <v>0</v>
      </c>
      <c r="AB135" s="528">
        <v>0</v>
      </c>
      <c r="AC135" s="528">
        <v>0</v>
      </c>
      <c r="AD135" s="528">
        <v>0</v>
      </c>
      <c r="AE135" s="528">
        <v>0</v>
      </c>
      <c r="AF135" s="528">
        <v>0</v>
      </c>
      <c r="AG135" s="528">
        <v>0</v>
      </c>
      <c r="AH135" s="528">
        <v>0</v>
      </c>
      <c r="AI135" s="528">
        <v>0</v>
      </c>
      <c r="AJ135" s="528">
        <v>0</v>
      </c>
      <c r="AK135" s="528">
        <v>0</v>
      </c>
      <c r="AL135" s="528">
        <v>0</v>
      </c>
      <c r="AM135" s="528">
        <v>0</v>
      </c>
      <c r="AN135" s="528">
        <v>0</v>
      </c>
      <c r="AO135" s="528">
        <v>0</v>
      </c>
      <c r="AP135" s="528">
        <v>0</v>
      </c>
      <c r="AQ135" s="528">
        <v>0</v>
      </c>
      <c r="AR135" s="528">
        <v>0</v>
      </c>
      <c r="AS135" s="528">
        <v>0</v>
      </c>
      <c r="AT135" s="528">
        <v>0</v>
      </c>
      <c r="AU135" s="528">
        <v>0</v>
      </c>
      <c r="AV135" s="528">
        <v>0</v>
      </c>
      <c r="AW135" s="528">
        <v>0</v>
      </c>
      <c r="AX135" s="528">
        <v>0</v>
      </c>
      <c r="AY135" s="528">
        <v>0</v>
      </c>
      <c r="AZ135" s="528">
        <v>0</v>
      </c>
      <c r="BA135" s="528">
        <v>0</v>
      </c>
      <c r="BB135" s="528">
        <v>0</v>
      </c>
      <c r="BC135" s="528">
        <v>0</v>
      </c>
      <c r="BD135" s="528">
        <v>0</v>
      </c>
      <c r="BE135" s="528">
        <v>0</v>
      </c>
      <c r="BF135" s="528">
        <v>0</v>
      </c>
      <c r="BG135" s="528">
        <v>0</v>
      </c>
      <c r="BH135" s="528">
        <v>0</v>
      </c>
      <c r="BI135" s="528">
        <v>0</v>
      </c>
      <c r="BJ135" s="528">
        <v>0</v>
      </c>
      <c r="BK135" s="528">
        <v>0</v>
      </c>
      <c r="BL135" s="528">
        <v>6</v>
      </c>
      <c r="BM135" s="528">
        <v>22</v>
      </c>
      <c r="BN135" s="528">
        <v>38</v>
      </c>
      <c r="BO135" s="528">
        <v>59</v>
      </c>
      <c r="BP135" s="528">
        <v>103</v>
      </c>
      <c r="BQ135" s="528">
        <v>180</v>
      </c>
      <c r="BR135" s="528">
        <v>248</v>
      </c>
      <c r="BS135" s="528">
        <v>325</v>
      </c>
      <c r="BT135" s="528">
        <v>379</v>
      </c>
      <c r="BU135" s="528">
        <v>398</v>
      </c>
      <c r="BV135" s="528">
        <v>414</v>
      </c>
      <c r="BW135" s="528">
        <v>437</v>
      </c>
      <c r="BX135" s="528">
        <v>422</v>
      </c>
      <c r="BY135" s="528">
        <v>391</v>
      </c>
      <c r="BZ135" s="528">
        <v>358</v>
      </c>
      <c r="CA135" s="528">
        <v>329</v>
      </c>
      <c r="CB135" s="528">
        <v>292</v>
      </c>
      <c r="CC135" s="528">
        <v>247</v>
      </c>
      <c r="CD135" s="528">
        <v>223</v>
      </c>
      <c r="CE135" s="528">
        <v>202</v>
      </c>
      <c r="CF135" s="530">
        <v>126</v>
      </c>
    </row>
    <row r="136" spans="1:84" x14ac:dyDescent="0.35">
      <c r="B136" s="203" t="s">
        <v>682</v>
      </c>
      <c r="D136" s="528">
        <v>0</v>
      </c>
      <c r="E136" s="528">
        <v>0</v>
      </c>
      <c r="F136" s="528">
        <v>0</v>
      </c>
      <c r="G136" s="528">
        <v>0</v>
      </c>
      <c r="H136" s="528">
        <v>0</v>
      </c>
      <c r="I136" s="528">
        <v>0</v>
      </c>
      <c r="J136" s="528">
        <v>0</v>
      </c>
      <c r="K136" s="528">
        <v>0</v>
      </c>
      <c r="L136" s="528">
        <v>0</v>
      </c>
      <c r="M136" s="528">
        <v>0</v>
      </c>
      <c r="N136" s="528">
        <v>0</v>
      </c>
      <c r="O136" s="528">
        <v>0</v>
      </c>
      <c r="P136" s="528">
        <v>0</v>
      </c>
      <c r="Q136" s="528">
        <v>0</v>
      </c>
      <c r="R136" s="528">
        <v>0</v>
      </c>
      <c r="S136" s="528">
        <v>0</v>
      </c>
      <c r="T136" s="528">
        <v>0</v>
      </c>
      <c r="U136" s="528">
        <v>0</v>
      </c>
      <c r="V136" s="528">
        <v>0</v>
      </c>
      <c r="W136" s="528">
        <v>0</v>
      </c>
      <c r="X136" s="528">
        <v>0</v>
      </c>
      <c r="Y136" s="528">
        <v>0</v>
      </c>
      <c r="Z136" s="528">
        <v>0</v>
      </c>
      <c r="AA136" s="528">
        <v>0</v>
      </c>
      <c r="AB136" s="528">
        <v>0</v>
      </c>
      <c r="AC136" s="528">
        <v>0</v>
      </c>
      <c r="AD136" s="528">
        <v>0</v>
      </c>
      <c r="AE136" s="528">
        <v>0</v>
      </c>
      <c r="AF136" s="528">
        <v>0</v>
      </c>
      <c r="AG136" s="528">
        <v>0</v>
      </c>
      <c r="AH136" s="528">
        <v>0</v>
      </c>
      <c r="AI136" s="528">
        <v>0</v>
      </c>
      <c r="AJ136" s="528">
        <v>0</v>
      </c>
      <c r="AK136" s="528">
        <v>0</v>
      </c>
      <c r="AL136" s="528">
        <v>0</v>
      </c>
      <c r="AM136" s="528">
        <v>0</v>
      </c>
      <c r="AN136" s="528">
        <v>0</v>
      </c>
      <c r="AO136" s="528">
        <v>0</v>
      </c>
      <c r="AP136" s="528">
        <v>0</v>
      </c>
      <c r="AQ136" s="528">
        <v>0</v>
      </c>
      <c r="AR136" s="528">
        <v>0</v>
      </c>
      <c r="AS136" s="528">
        <v>0</v>
      </c>
      <c r="AT136" s="528">
        <v>0</v>
      </c>
      <c r="AU136" s="528">
        <v>0</v>
      </c>
      <c r="AV136" s="528">
        <v>0</v>
      </c>
      <c r="AW136" s="528">
        <v>0</v>
      </c>
      <c r="AX136" s="528">
        <v>0</v>
      </c>
      <c r="AY136" s="528">
        <v>0</v>
      </c>
      <c r="AZ136" s="528">
        <v>0</v>
      </c>
      <c r="BA136" s="528">
        <v>0</v>
      </c>
      <c r="BB136" s="528">
        <v>0</v>
      </c>
      <c r="BC136" s="528">
        <v>0</v>
      </c>
      <c r="BD136" s="528">
        <v>0</v>
      </c>
      <c r="BE136" s="528">
        <v>0</v>
      </c>
      <c r="BF136" s="528">
        <v>0</v>
      </c>
      <c r="BG136" s="528">
        <v>0</v>
      </c>
      <c r="BH136" s="528">
        <v>0</v>
      </c>
      <c r="BI136" s="528">
        <v>0</v>
      </c>
      <c r="BJ136" s="528">
        <v>0</v>
      </c>
      <c r="BK136" s="528">
        <v>0</v>
      </c>
      <c r="BL136" s="528">
        <v>56</v>
      </c>
      <c r="BM136" s="528">
        <v>168</v>
      </c>
      <c r="BN136" s="528">
        <v>275</v>
      </c>
      <c r="BO136" s="528">
        <v>424</v>
      </c>
      <c r="BP136" s="528">
        <v>784</v>
      </c>
      <c r="BQ136" s="528">
        <v>1116</v>
      </c>
      <c r="BR136" s="528">
        <v>1340</v>
      </c>
      <c r="BS136" s="528">
        <v>1398</v>
      </c>
      <c r="BT136" s="528">
        <v>1381</v>
      </c>
      <c r="BU136" s="528">
        <v>1335</v>
      </c>
      <c r="BV136" s="528">
        <v>1227</v>
      </c>
      <c r="BW136" s="528">
        <v>1056</v>
      </c>
      <c r="BX136" s="528">
        <v>961</v>
      </c>
      <c r="BY136" s="528">
        <v>871</v>
      </c>
      <c r="BZ136" s="528">
        <v>788</v>
      </c>
      <c r="CA136" s="528">
        <v>716</v>
      </c>
      <c r="CB136" s="528">
        <v>627</v>
      </c>
      <c r="CC136" s="528">
        <v>525</v>
      </c>
      <c r="CD136" s="528">
        <v>475</v>
      </c>
      <c r="CE136" s="528">
        <v>431</v>
      </c>
      <c r="CF136" s="530">
        <v>272</v>
      </c>
    </row>
    <row r="137" spans="1:84" s="251" customFormat="1" ht="26.25" customHeight="1" x14ac:dyDescent="0.35">
      <c r="B137" s="106" t="s">
        <v>286</v>
      </c>
      <c r="C137" s="495"/>
      <c r="D137" s="552" t="s">
        <v>567</v>
      </c>
      <c r="E137" s="552" t="s">
        <v>567</v>
      </c>
      <c r="F137" s="552" t="s">
        <v>567</v>
      </c>
      <c r="G137" s="552" t="s">
        <v>567</v>
      </c>
      <c r="H137" s="552" t="s">
        <v>567</v>
      </c>
      <c r="I137" s="552" t="s">
        <v>567</v>
      </c>
      <c r="J137" s="552" t="s">
        <v>567</v>
      </c>
      <c r="K137" s="552" t="s">
        <v>567</v>
      </c>
      <c r="L137" s="552" t="s">
        <v>567</v>
      </c>
      <c r="M137" s="552" t="s">
        <v>567</v>
      </c>
      <c r="N137" s="552" t="s">
        <v>567</v>
      </c>
      <c r="O137" s="552" t="s">
        <v>567</v>
      </c>
      <c r="P137" s="552" t="s">
        <v>567</v>
      </c>
      <c r="Q137" s="552" t="s">
        <v>567</v>
      </c>
      <c r="R137" s="552" t="s">
        <v>567</v>
      </c>
      <c r="S137" s="552" t="s">
        <v>567</v>
      </c>
      <c r="T137" s="552" t="s">
        <v>567</v>
      </c>
      <c r="U137" s="552" t="s">
        <v>567</v>
      </c>
      <c r="V137" s="552" t="s">
        <v>567</v>
      </c>
      <c r="W137" s="552" t="s">
        <v>567</v>
      </c>
      <c r="X137" s="552" t="s">
        <v>567</v>
      </c>
      <c r="Y137" s="552" t="s">
        <v>567</v>
      </c>
      <c r="Z137" s="552" t="s">
        <v>567</v>
      </c>
      <c r="AA137" s="552" t="s">
        <v>567</v>
      </c>
      <c r="AB137" s="552" t="s">
        <v>567</v>
      </c>
      <c r="AC137" s="552" t="s">
        <v>567</v>
      </c>
      <c r="AD137" s="552" t="s">
        <v>567</v>
      </c>
      <c r="AE137" s="552" t="s">
        <v>567</v>
      </c>
      <c r="AF137" s="552" t="s">
        <v>567</v>
      </c>
      <c r="AG137" s="552" t="s">
        <v>567</v>
      </c>
      <c r="AH137" s="533">
        <v>0</v>
      </c>
      <c r="AI137" s="533">
        <v>0</v>
      </c>
      <c r="AJ137" s="533">
        <v>0</v>
      </c>
      <c r="AK137" s="533">
        <v>0</v>
      </c>
      <c r="AL137" s="533">
        <v>0</v>
      </c>
      <c r="AM137" s="533">
        <v>0</v>
      </c>
      <c r="AN137" s="533">
        <v>0</v>
      </c>
      <c r="AO137" s="533">
        <v>0</v>
      </c>
      <c r="AP137" s="533">
        <v>0</v>
      </c>
      <c r="AQ137" s="533">
        <v>0</v>
      </c>
      <c r="AR137" s="533">
        <v>0</v>
      </c>
      <c r="AS137" s="533">
        <v>0</v>
      </c>
      <c r="AT137" s="533">
        <v>0</v>
      </c>
      <c r="AU137" s="533">
        <v>0</v>
      </c>
      <c r="AV137" s="533">
        <v>0</v>
      </c>
      <c r="AW137" s="533">
        <v>0</v>
      </c>
      <c r="AX137" s="533">
        <v>0</v>
      </c>
      <c r="AY137" s="533">
        <v>2490</v>
      </c>
      <c r="AZ137" s="533">
        <v>2455</v>
      </c>
      <c r="BA137" s="533">
        <v>2437</v>
      </c>
      <c r="BB137" s="533">
        <v>2371</v>
      </c>
      <c r="BC137" s="533">
        <v>2354</v>
      </c>
      <c r="BD137" s="533">
        <v>2391</v>
      </c>
      <c r="BE137" s="533">
        <v>2430</v>
      </c>
      <c r="BF137" s="533">
        <v>2483</v>
      </c>
      <c r="BG137" s="533">
        <v>2504</v>
      </c>
      <c r="BH137" s="533">
        <v>2510</v>
      </c>
      <c r="BI137" s="533">
        <v>2475</v>
      </c>
      <c r="BJ137" s="533">
        <v>2443</v>
      </c>
      <c r="BK137" s="533">
        <v>2415</v>
      </c>
      <c r="BL137" s="533">
        <v>2332</v>
      </c>
      <c r="BM137" s="533">
        <v>2031</v>
      </c>
      <c r="BN137" s="533">
        <v>1827</v>
      </c>
      <c r="BO137" s="533">
        <v>1577</v>
      </c>
      <c r="BP137" s="533">
        <v>965</v>
      </c>
      <c r="BQ137" s="533">
        <v>366</v>
      </c>
      <c r="BR137" s="533">
        <v>133</v>
      </c>
      <c r="BS137" s="533">
        <v>74</v>
      </c>
      <c r="BT137" s="533">
        <v>52</v>
      </c>
      <c r="BU137" s="533">
        <v>40</v>
      </c>
      <c r="BV137" s="533">
        <v>32</v>
      </c>
      <c r="BW137" s="533">
        <v>26</v>
      </c>
      <c r="BX137" s="533">
        <v>23</v>
      </c>
      <c r="BY137" s="533">
        <v>21</v>
      </c>
      <c r="BZ137" s="533">
        <v>19</v>
      </c>
      <c r="CA137" s="533">
        <v>18</v>
      </c>
      <c r="CB137" s="533">
        <v>16</v>
      </c>
      <c r="CC137" s="533">
        <v>15</v>
      </c>
      <c r="CD137" s="533">
        <v>13</v>
      </c>
      <c r="CE137" s="533">
        <v>11</v>
      </c>
      <c r="CF137" s="527">
        <v>10</v>
      </c>
    </row>
    <row r="138" spans="1:84" x14ac:dyDescent="0.35">
      <c r="A138" s="427"/>
      <c r="B138" s="471" t="s">
        <v>451</v>
      </c>
      <c r="D138" s="528">
        <v>0</v>
      </c>
      <c r="E138" s="528">
        <v>0</v>
      </c>
      <c r="F138" s="528">
        <v>0</v>
      </c>
      <c r="G138" s="528">
        <v>0</v>
      </c>
      <c r="H138" s="528">
        <v>0</v>
      </c>
      <c r="I138" s="528">
        <v>0</v>
      </c>
      <c r="J138" s="528">
        <v>0</v>
      </c>
      <c r="K138" s="528">
        <v>0</v>
      </c>
      <c r="L138" s="528">
        <v>0</v>
      </c>
      <c r="M138" s="528">
        <v>0</v>
      </c>
      <c r="N138" s="528">
        <v>0</v>
      </c>
      <c r="O138" s="528">
        <v>0</v>
      </c>
      <c r="P138" s="528">
        <v>0</v>
      </c>
      <c r="Q138" s="528">
        <v>0</v>
      </c>
      <c r="R138" s="528">
        <v>0</v>
      </c>
      <c r="S138" s="528">
        <v>0</v>
      </c>
      <c r="T138" s="528">
        <v>0</v>
      </c>
      <c r="U138" s="528">
        <v>0</v>
      </c>
      <c r="V138" s="528">
        <v>0</v>
      </c>
      <c r="W138" s="528">
        <v>0</v>
      </c>
      <c r="X138" s="528">
        <v>0</v>
      </c>
      <c r="Y138" s="528">
        <v>0</v>
      </c>
      <c r="Z138" s="528">
        <v>0</v>
      </c>
      <c r="AA138" s="528">
        <v>0</v>
      </c>
      <c r="AB138" s="528">
        <v>0</v>
      </c>
      <c r="AC138" s="528">
        <v>0</v>
      </c>
      <c r="AD138" s="528">
        <v>0</v>
      </c>
      <c r="AE138" s="528">
        <v>0</v>
      </c>
      <c r="AF138" s="528">
        <v>0</v>
      </c>
      <c r="AG138" s="528">
        <v>0</v>
      </c>
      <c r="AH138" s="528">
        <v>0</v>
      </c>
      <c r="AI138" s="528">
        <v>0</v>
      </c>
      <c r="AJ138" s="528">
        <v>0</v>
      </c>
      <c r="AK138" s="528">
        <v>0</v>
      </c>
      <c r="AL138" s="528">
        <v>0</v>
      </c>
      <c r="AM138" s="528">
        <v>0</v>
      </c>
      <c r="AN138" s="528">
        <v>0</v>
      </c>
      <c r="AO138" s="528">
        <v>0</v>
      </c>
      <c r="AP138" s="528">
        <v>0</v>
      </c>
      <c r="AQ138" s="528">
        <v>0</v>
      </c>
      <c r="AR138" s="528">
        <v>0</v>
      </c>
      <c r="AS138" s="528">
        <v>0</v>
      </c>
      <c r="AT138" s="528">
        <v>0</v>
      </c>
      <c r="AU138" s="528">
        <v>0</v>
      </c>
      <c r="AV138" s="528">
        <v>0</v>
      </c>
      <c r="AW138" s="528">
        <v>0</v>
      </c>
      <c r="AX138" s="528">
        <v>0</v>
      </c>
      <c r="AY138" s="528">
        <v>2218</v>
      </c>
      <c r="AZ138" s="528">
        <v>2240</v>
      </c>
      <c r="BA138" s="528">
        <v>2285</v>
      </c>
      <c r="BB138" s="528">
        <v>2288</v>
      </c>
      <c r="BC138" s="528">
        <v>2328</v>
      </c>
      <c r="BD138" s="528">
        <v>2384</v>
      </c>
      <c r="BE138" s="528">
        <v>2427</v>
      </c>
      <c r="BF138" s="528">
        <v>2483</v>
      </c>
      <c r="BG138" s="528">
        <v>2504</v>
      </c>
      <c r="BH138" s="528">
        <v>2510</v>
      </c>
      <c r="BI138" s="528">
        <v>2475</v>
      </c>
      <c r="BJ138" s="528">
        <v>2443</v>
      </c>
      <c r="BK138" s="528">
        <v>2415</v>
      </c>
      <c r="BL138" s="528">
        <v>2332</v>
      </c>
      <c r="BM138" s="528">
        <v>2031</v>
      </c>
      <c r="BN138" s="528">
        <v>1827</v>
      </c>
      <c r="BO138" s="528">
        <v>1577</v>
      </c>
      <c r="BP138" s="528">
        <v>965</v>
      </c>
      <c r="BQ138" s="528">
        <v>366</v>
      </c>
      <c r="BR138" s="528">
        <v>133</v>
      </c>
      <c r="BS138" s="528">
        <v>74</v>
      </c>
      <c r="BT138" s="528">
        <v>52</v>
      </c>
      <c r="BU138" s="528">
        <v>40</v>
      </c>
      <c r="BV138" s="528">
        <v>32</v>
      </c>
      <c r="BW138" s="528">
        <v>26</v>
      </c>
      <c r="BX138" s="528">
        <v>23</v>
      </c>
      <c r="BY138" s="528">
        <v>21</v>
      </c>
      <c r="BZ138" s="528">
        <v>19</v>
      </c>
      <c r="CA138" s="528">
        <v>18</v>
      </c>
      <c r="CB138" s="528">
        <v>16</v>
      </c>
      <c r="CC138" s="528">
        <v>15</v>
      </c>
      <c r="CD138" s="528">
        <v>13</v>
      </c>
      <c r="CE138" s="528">
        <v>11</v>
      </c>
      <c r="CF138" s="530">
        <v>10</v>
      </c>
    </row>
    <row r="139" spans="1:84" x14ac:dyDescent="0.35">
      <c r="A139" s="427"/>
      <c r="B139" s="471" t="s">
        <v>450</v>
      </c>
      <c r="D139" s="551" t="s">
        <v>567</v>
      </c>
      <c r="E139" s="551" t="s">
        <v>567</v>
      </c>
      <c r="F139" s="551" t="s">
        <v>567</v>
      </c>
      <c r="G139" s="551" t="s">
        <v>567</v>
      </c>
      <c r="H139" s="551" t="s">
        <v>567</v>
      </c>
      <c r="I139" s="551" t="s">
        <v>567</v>
      </c>
      <c r="J139" s="551" t="s">
        <v>567</v>
      </c>
      <c r="K139" s="551" t="s">
        <v>567</v>
      </c>
      <c r="L139" s="551" t="s">
        <v>567</v>
      </c>
      <c r="M139" s="551" t="s">
        <v>567</v>
      </c>
      <c r="N139" s="551" t="s">
        <v>567</v>
      </c>
      <c r="O139" s="551" t="s">
        <v>567</v>
      </c>
      <c r="P139" s="551" t="s">
        <v>567</v>
      </c>
      <c r="Q139" s="551" t="s">
        <v>567</v>
      </c>
      <c r="R139" s="551" t="s">
        <v>567</v>
      </c>
      <c r="S139" s="551" t="s">
        <v>567</v>
      </c>
      <c r="T139" s="551" t="s">
        <v>567</v>
      </c>
      <c r="U139" s="551" t="s">
        <v>567</v>
      </c>
      <c r="V139" s="551" t="s">
        <v>567</v>
      </c>
      <c r="W139" s="551" t="s">
        <v>567</v>
      </c>
      <c r="X139" s="551" t="s">
        <v>567</v>
      </c>
      <c r="Y139" s="551" t="s">
        <v>567</v>
      </c>
      <c r="Z139" s="551" t="s">
        <v>567</v>
      </c>
      <c r="AA139" s="551" t="s">
        <v>567</v>
      </c>
      <c r="AB139" s="551" t="s">
        <v>567</v>
      </c>
      <c r="AC139" s="551" t="s">
        <v>567</v>
      </c>
      <c r="AD139" s="551" t="s">
        <v>567</v>
      </c>
      <c r="AE139" s="551" t="s">
        <v>567</v>
      </c>
      <c r="AF139" s="551" t="s">
        <v>567</v>
      </c>
      <c r="AG139" s="551" t="s">
        <v>567</v>
      </c>
      <c r="AH139" s="528">
        <v>0</v>
      </c>
      <c r="AI139" s="528">
        <v>0</v>
      </c>
      <c r="AJ139" s="528">
        <v>0</v>
      </c>
      <c r="AK139" s="528">
        <v>0</v>
      </c>
      <c r="AL139" s="528">
        <v>0</v>
      </c>
      <c r="AM139" s="528">
        <v>0</v>
      </c>
      <c r="AN139" s="528">
        <v>0</v>
      </c>
      <c r="AO139" s="528">
        <v>0</v>
      </c>
      <c r="AP139" s="528">
        <v>0</v>
      </c>
      <c r="AQ139" s="528">
        <v>0</v>
      </c>
      <c r="AR139" s="528">
        <v>0</v>
      </c>
      <c r="AS139" s="528">
        <v>0</v>
      </c>
      <c r="AT139" s="528">
        <v>0</v>
      </c>
      <c r="AU139" s="528">
        <v>0</v>
      </c>
      <c r="AV139" s="528">
        <v>0</v>
      </c>
      <c r="AW139" s="528">
        <v>0</v>
      </c>
      <c r="AX139" s="528">
        <v>0</v>
      </c>
      <c r="AY139" s="528">
        <v>272</v>
      </c>
      <c r="AZ139" s="528">
        <v>215</v>
      </c>
      <c r="BA139" s="528">
        <v>152</v>
      </c>
      <c r="BB139" s="528">
        <v>83</v>
      </c>
      <c r="BC139" s="528">
        <v>26</v>
      </c>
      <c r="BD139" s="528">
        <v>7</v>
      </c>
      <c r="BE139" s="528">
        <v>2</v>
      </c>
      <c r="BF139" s="528">
        <v>0</v>
      </c>
      <c r="BG139" s="528">
        <v>0</v>
      </c>
      <c r="BH139" s="528">
        <v>0</v>
      </c>
      <c r="BI139" s="528">
        <v>0</v>
      </c>
      <c r="BJ139" s="528">
        <v>0</v>
      </c>
      <c r="BK139" s="528">
        <v>0</v>
      </c>
      <c r="BL139" s="528">
        <v>0</v>
      </c>
      <c r="BM139" s="528">
        <v>0</v>
      </c>
      <c r="BN139" s="528">
        <v>0</v>
      </c>
      <c r="BO139" s="528">
        <v>0</v>
      </c>
      <c r="BP139" s="528">
        <v>0</v>
      </c>
      <c r="BQ139" s="528">
        <v>0</v>
      </c>
      <c r="BR139" s="528">
        <v>0</v>
      </c>
      <c r="BS139" s="528">
        <v>0</v>
      </c>
      <c r="BT139" s="528">
        <v>0</v>
      </c>
      <c r="BU139" s="528">
        <v>0</v>
      </c>
      <c r="BV139" s="528">
        <v>0</v>
      </c>
      <c r="BW139" s="528">
        <v>0</v>
      </c>
      <c r="BX139" s="528">
        <v>0</v>
      </c>
      <c r="BY139" s="528">
        <v>0</v>
      </c>
      <c r="BZ139" s="528">
        <v>0</v>
      </c>
      <c r="CA139" s="528">
        <v>0</v>
      </c>
      <c r="CB139" s="528">
        <v>0</v>
      </c>
      <c r="CC139" s="528">
        <v>0</v>
      </c>
      <c r="CD139" s="528">
        <v>0</v>
      </c>
      <c r="CE139" s="528">
        <v>0</v>
      </c>
      <c r="CF139" s="530">
        <v>0</v>
      </c>
    </row>
    <row r="140" spans="1:84" x14ac:dyDescent="0.35">
      <c r="B140" s="59" t="s">
        <v>658</v>
      </c>
      <c r="D140" s="528"/>
      <c r="E140" s="528"/>
      <c r="F140" s="528"/>
      <c r="G140" s="528"/>
      <c r="H140" s="528"/>
      <c r="I140" s="528"/>
      <c r="J140" s="528"/>
      <c r="K140" s="528"/>
      <c r="L140" s="528"/>
      <c r="M140" s="528"/>
      <c r="N140" s="528"/>
      <c r="O140" s="528"/>
      <c r="P140" s="528"/>
      <c r="Q140" s="528"/>
      <c r="R140" s="528"/>
      <c r="S140" s="528"/>
      <c r="T140" s="528"/>
      <c r="U140" s="528"/>
      <c r="V140" s="528"/>
      <c r="W140" s="528"/>
      <c r="X140" s="528"/>
      <c r="Y140" s="528"/>
      <c r="Z140" s="528"/>
      <c r="AA140" s="528"/>
      <c r="AB140" s="528"/>
      <c r="AC140" s="528"/>
      <c r="AD140" s="528"/>
      <c r="AE140" s="528"/>
      <c r="AF140" s="528"/>
      <c r="AG140" s="528"/>
      <c r="AH140" s="528"/>
      <c r="AI140" s="528"/>
      <c r="AJ140" s="528"/>
      <c r="AK140" s="528"/>
      <c r="AL140" s="528"/>
      <c r="AM140" s="528"/>
      <c r="AN140" s="528"/>
      <c r="AO140" s="528"/>
      <c r="AP140" s="528"/>
      <c r="AQ140" s="528"/>
      <c r="AR140" s="528"/>
      <c r="AS140" s="528"/>
      <c r="AT140" s="528"/>
      <c r="AU140" s="528"/>
      <c r="AV140" s="528"/>
      <c r="AW140" s="528"/>
      <c r="AX140" s="528"/>
      <c r="AY140" s="528"/>
      <c r="AZ140" s="528"/>
      <c r="BA140" s="528">
        <v>0</v>
      </c>
      <c r="BB140" s="528">
        <v>0</v>
      </c>
      <c r="BC140" s="528">
        <v>0</v>
      </c>
      <c r="BD140" s="528">
        <v>115</v>
      </c>
      <c r="BE140" s="528">
        <v>111</v>
      </c>
      <c r="BF140" s="528">
        <v>123</v>
      </c>
      <c r="BG140" s="528">
        <v>108</v>
      </c>
      <c r="BH140" s="528">
        <v>100</v>
      </c>
      <c r="BI140" s="528">
        <v>94</v>
      </c>
      <c r="BJ140" s="528">
        <v>91</v>
      </c>
      <c r="BK140" s="528">
        <v>91</v>
      </c>
      <c r="BL140" s="528">
        <v>72</v>
      </c>
      <c r="BM140" s="528">
        <v>7</v>
      </c>
      <c r="BN140" s="528">
        <v>5</v>
      </c>
      <c r="BO140" s="528">
        <v>2</v>
      </c>
      <c r="BP140" s="528">
        <v>1</v>
      </c>
      <c r="BQ140" s="528">
        <v>1</v>
      </c>
      <c r="BR140" s="528">
        <v>0</v>
      </c>
      <c r="BS140" s="528">
        <v>0</v>
      </c>
      <c r="BT140" s="528">
        <v>0</v>
      </c>
      <c r="BU140" s="528">
        <v>0</v>
      </c>
      <c r="BV140" s="528">
        <v>0</v>
      </c>
      <c r="BW140" s="528">
        <v>0</v>
      </c>
      <c r="BX140" s="528">
        <v>0</v>
      </c>
      <c r="BY140" s="528">
        <v>0</v>
      </c>
      <c r="BZ140" s="528">
        <v>0</v>
      </c>
      <c r="CA140" s="528">
        <v>0</v>
      </c>
      <c r="CB140" s="528">
        <v>0</v>
      </c>
      <c r="CC140" s="528">
        <v>0</v>
      </c>
      <c r="CD140" s="528">
        <v>0</v>
      </c>
      <c r="CE140" s="528">
        <v>0</v>
      </c>
      <c r="CF140" s="530">
        <v>0</v>
      </c>
    </row>
    <row r="141" spans="1:84" x14ac:dyDescent="0.35">
      <c r="B141" s="59" t="s">
        <v>659</v>
      </c>
      <c r="D141" s="528">
        <v>0</v>
      </c>
      <c r="E141" s="528">
        <v>0</v>
      </c>
      <c r="F141" s="528">
        <v>0</v>
      </c>
      <c r="G141" s="528">
        <v>0</v>
      </c>
      <c r="H141" s="528">
        <v>0</v>
      </c>
      <c r="I141" s="528">
        <v>0</v>
      </c>
      <c r="J141" s="528">
        <v>0</v>
      </c>
      <c r="K141" s="528">
        <v>0</v>
      </c>
      <c r="L141" s="528">
        <v>0</v>
      </c>
      <c r="M141" s="528">
        <v>0</v>
      </c>
      <c r="N141" s="528">
        <v>0</v>
      </c>
      <c r="O141" s="528">
        <v>0</v>
      </c>
      <c r="P141" s="528">
        <v>0</v>
      </c>
      <c r="Q141" s="528">
        <v>0</v>
      </c>
      <c r="R141" s="528">
        <v>0</v>
      </c>
      <c r="S141" s="528">
        <v>0</v>
      </c>
      <c r="T141" s="528">
        <v>0</v>
      </c>
      <c r="U141" s="528">
        <v>0</v>
      </c>
      <c r="V141" s="528">
        <v>0</v>
      </c>
      <c r="W141" s="528">
        <v>0</v>
      </c>
      <c r="X141" s="528">
        <v>0</v>
      </c>
      <c r="Y141" s="528">
        <v>0</v>
      </c>
      <c r="Z141" s="528">
        <v>0</v>
      </c>
      <c r="AA141" s="528">
        <v>0</v>
      </c>
      <c r="AB141" s="528">
        <v>0</v>
      </c>
      <c r="AC141" s="528">
        <v>0</v>
      </c>
      <c r="AD141" s="528">
        <v>0</v>
      </c>
      <c r="AE141" s="528">
        <v>0</v>
      </c>
      <c r="AF141" s="528">
        <v>0</v>
      </c>
      <c r="AG141" s="528">
        <v>0</v>
      </c>
      <c r="AH141" s="528">
        <v>0</v>
      </c>
      <c r="AI141" s="528">
        <v>0</v>
      </c>
      <c r="AJ141" s="528">
        <v>0</v>
      </c>
      <c r="AK141" s="528">
        <v>0</v>
      </c>
      <c r="AL141" s="528">
        <v>0</v>
      </c>
      <c r="AM141" s="528">
        <v>0</v>
      </c>
      <c r="AN141" s="528">
        <v>0</v>
      </c>
      <c r="AO141" s="528">
        <v>0</v>
      </c>
      <c r="AP141" s="528">
        <v>0</v>
      </c>
      <c r="AQ141" s="528">
        <v>0</v>
      </c>
      <c r="AR141" s="528">
        <v>0</v>
      </c>
      <c r="AS141" s="528">
        <v>0</v>
      </c>
      <c r="AT141" s="528">
        <v>0</v>
      </c>
      <c r="AU141" s="528">
        <v>0</v>
      </c>
      <c r="AV141" s="528">
        <v>0</v>
      </c>
      <c r="AW141" s="528">
        <v>0</v>
      </c>
      <c r="AX141" s="528">
        <v>0</v>
      </c>
      <c r="AY141" s="528">
        <v>0</v>
      </c>
      <c r="AZ141" s="528">
        <v>0</v>
      </c>
      <c r="BA141" s="528">
        <v>0</v>
      </c>
      <c r="BB141" s="528">
        <v>0</v>
      </c>
      <c r="BC141" s="528">
        <v>0</v>
      </c>
      <c r="BD141" s="528">
        <v>115</v>
      </c>
      <c r="BE141" s="528">
        <v>117</v>
      </c>
      <c r="BF141" s="528">
        <v>123</v>
      </c>
      <c r="BG141" s="528">
        <v>113</v>
      </c>
      <c r="BH141" s="528">
        <v>109</v>
      </c>
      <c r="BI141" s="528">
        <v>98</v>
      </c>
      <c r="BJ141" s="528">
        <v>92</v>
      </c>
      <c r="BK141" s="528">
        <v>92</v>
      </c>
      <c r="BL141" s="528">
        <v>82</v>
      </c>
      <c r="BM141" s="528">
        <v>23</v>
      </c>
      <c r="BN141" s="528">
        <v>4</v>
      </c>
      <c r="BO141" s="528">
        <v>3</v>
      </c>
      <c r="BP141" s="528">
        <v>1</v>
      </c>
      <c r="BQ141" s="528">
        <v>0</v>
      </c>
      <c r="BR141" s="528">
        <v>0</v>
      </c>
      <c r="BS141" s="528">
        <v>0</v>
      </c>
      <c r="BT141" s="528">
        <v>0</v>
      </c>
      <c r="BU141" s="528">
        <v>0</v>
      </c>
      <c r="BV141" s="528">
        <v>0</v>
      </c>
      <c r="BW141" s="528">
        <v>0</v>
      </c>
      <c r="BX141" s="528">
        <v>0</v>
      </c>
      <c r="BY141" s="528">
        <v>0</v>
      </c>
      <c r="BZ141" s="528">
        <v>0</v>
      </c>
      <c r="CA141" s="528">
        <v>0</v>
      </c>
      <c r="CB141" s="528">
        <v>0</v>
      </c>
      <c r="CC141" s="528">
        <v>0</v>
      </c>
      <c r="CD141" s="528">
        <v>0</v>
      </c>
      <c r="CE141" s="528">
        <v>0</v>
      </c>
      <c r="CF141" s="530">
        <v>0</v>
      </c>
    </row>
    <row r="142" spans="1:84" x14ac:dyDescent="0.35">
      <c r="B142" s="59" t="s">
        <v>660</v>
      </c>
      <c r="D142" s="528">
        <v>0</v>
      </c>
      <c r="E142" s="528">
        <v>0</v>
      </c>
      <c r="F142" s="528">
        <v>0</v>
      </c>
      <c r="G142" s="528">
        <v>0</v>
      </c>
      <c r="H142" s="528">
        <v>0</v>
      </c>
      <c r="I142" s="528">
        <v>0</v>
      </c>
      <c r="J142" s="528">
        <v>0</v>
      </c>
      <c r="K142" s="528">
        <v>0</v>
      </c>
      <c r="L142" s="528">
        <v>0</v>
      </c>
      <c r="M142" s="528">
        <v>0</v>
      </c>
      <c r="N142" s="528">
        <v>0</v>
      </c>
      <c r="O142" s="528">
        <v>0</v>
      </c>
      <c r="P142" s="528">
        <v>0</v>
      </c>
      <c r="Q142" s="528">
        <v>0</v>
      </c>
      <c r="R142" s="528">
        <v>0</v>
      </c>
      <c r="S142" s="528">
        <v>0</v>
      </c>
      <c r="T142" s="528">
        <v>0</v>
      </c>
      <c r="U142" s="528">
        <v>0</v>
      </c>
      <c r="V142" s="528">
        <v>0</v>
      </c>
      <c r="W142" s="528">
        <v>0</v>
      </c>
      <c r="X142" s="528">
        <v>0</v>
      </c>
      <c r="Y142" s="528">
        <v>0</v>
      </c>
      <c r="Z142" s="528">
        <v>0</v>
      </c>
      <c r="AA142" s="528">
        <v>0</v>
      </c>
      <c r="AB142" s="528">
        <v>0</v>
      </c>
      <c r="AC142" s="528">
        <v>0</v>
      </c>
      <c r="AD142" s="528">
        <v>0</v>
      </c>
      <c r="AE142" s="528">
        <v>0</v>
      </c>
      <c r="AF142" s="528">
        <v>0</v>
      </c>
      <c r="AG142" s="528">
        <v>0</v>
      </c>
      <c r="AH142" s="528">
        <v>0</v>
      </c>
      <c r="AI142" s="528">
        <v>0</v>
      </c>
      <c r="AJ142" s="528">
        <v>0</v>
      </c>
      <c r="AK142" s="528">
        <v>0</v>
      </c>
      <c r="AL142" s="528">
        <v>0</v>
      </c>
      <c r="AM142" s="528">
        <v>0</v>
      </c>
      <c r="AN142" s="528">
        <v>0</v>
      </c>
      <c r="AO142" s="528">
        <v>0</v>
      </c>
      <c r="AP142" s="528">
        <v>0</v>
      </c>
      <c r="AQ142" s="528">
        <v>0</v>
      </c>
      <c r="AR142" s="528">
        <v>0</v>
      </c>
      <c r="AS142" s="528">
        <v>0</v>
      </c>
      <c r="AT142" s="528">
        <v>0</v>
      </c>
      <c r="AU142" s="528">
        <v>0</v>
      </c>
      <c r="AV142" s="528">
        <v>0</v>
      </c>
      <c r="AW142" s="528">
        <v>0</v>
      </c>
      <c r="AX142" s="528">
        <v>0</v>
      </c>
      <c r="AY142" s="528">
        <v>0</v>
      </c>
      <c r="AZ142" s="528">
        <v>0</v>
      </c>
      <c r="BA142" s="528">
        <v>0</v>
      </c>
      <c r="BB142" s="528">
        <v>0</v>
      </c>
      <c r="BC142" s="528">
        <v>0</v>
      </c>
      <c r="BD142" s="528">
        <v>1343</v>
      </c>
      <c r="BE142" s="528">
        <v>1344</v>
      </c>
      <c r="BF142" s="528">
        <v>1340</v>
      </c>
      <c r="BG142" s="528">
        <v>1349</v>
      </c>
      <c r="BH142" s="528">
        <v>1334</v>
      </c>
      <c r="BI142" s="528">
        <v>1308</v>
      </c>
      <c r="BJ142" s="528">
        <v>1273</v>
      </c>
      <c r="BK142" s="528">
        <v>1230</v>
      </c>
      <c r="BL142" s="528">
        <v>1191</v>
      </c>
      <c r="BM142" s="528">
        <v>1146</v>
      </c>
      <c r="BN142" s="528">
        <v>1045</v>
      </c>
      <c r="BO142" s="528">
        <v>904</v>
      </c>
      <c r="BP142" s="528">
        <v>564</v>
      </c>
      <c r="BQ142" s="528">
        <v>192</v>
      </c>
      <c r="BR142" s="528">
        <v>37</v>
      </c>
      <c r="BS142" s="528">
        <v>10</v>
      </c>
      <c r="BT142" s="528">
        <v>3</v>
      </c>
      <c r="BU142" s="528">
        <v>2</v>
      </c>
      <c r="BV142" s="528">
        <v>0</v>
      </c>
      <c r="BW142" s="528">
        <v>0</v>
      </c>
      <c r="BX142" s="528">
        <v>0</v>
      </c>
      <c r="BY142" s="528">
        <v>0</v>
      </c>
      <c r="BZ142" s="528">
        <v>0</v>
      </c>
      <c r="CA142" s="528">
        <v>0</v>
      </c>
      <c r="CB142" s="528">
        <v>0</v>
      </c>
      <c r="CC142" s="528">
        <v>0</v>
      </c>
      <c r="CD142" s="528">
        <v>0</v>
      </c>
      <c r="CE142" s="528">
        <v>0</v>
      </c>
      <c r="CF142" s="530">
        <v>0</v>
      </c>
    </row>
    <row r="143" spans="1:84" x14ac:dyDescent="0.35">
      <c r="B143" s="59" t="s">
        <v>661</v>
      </c>
      <c r="D143" s="528">
        <v>0</v>
      </c>
      <c r="E143" s="528">
        <v>0</v>
      </c>
      <c r="F143" s="528">
        <v>0</v>
      </c>
      <c r="G143" s="528">
        <v>0</v>
      </c>
      <c r="H143" s="528">
        <v>0</v>
      </c>
      <c r="I143" s="528">
        <v>0</v>
      </c>
      <c r="J143" s="528">
        <v>0</v>
      </c>
      <c r="K143" s="528">
        <v>0</v>
      </c>
      <c r="L143" s="528">
        <v>0</v>
      </c>
      <c r="M143" s="528">
        <v>0</v>
      </c>
      <c r="N143" s="528">
        <v>0</v>
      </c>
      <c r="O143" s="528">
        <v>0</v>
      </c>
      <c r="P143" s="528">
        <v>0</v>
      </c>
      <c r="Q143" s="528">
        <v>0</v>
      </c>
      <c r="R143" s="528">
        <v>0</v>
      </c>
      <c r="S143" s="528">
        <v>0</v>
      </c>
      <c r="T143" s="528">
        <v>0</v>
      </c>
      <c r="U143" s="528">
        <v>0</v>
      </c>
      <c r="V143" s="528">
        <v>0</v>
      </c>
      <c r="W143" s="528">
        <v>0</v>
      </c>
      <c r="X143" s="528">
        <v>0</v>
      </c>
      <c r="Y143" s="528">
        <v>0</v>
      </c>
      <c r="Z143" s="528">
        <v>0</v>
      </c>
      <c r="AA143" s="528">
        <v>0</v>
      </c>
      <c r="AB143" s="528">
        <v>0</v>
      </c>
      <c r="AC143" s="528">
        <v>0</v>
      </c>
      <c r="AD143" s="528">
        <v>0</v>
      </c>
      <c r="AE143" s="528">
        <v>0</v>
      </c>
      <c r="AF143" s="528">
        <v>0</v>
      </c>
      <c r="AG143" s="528">
        <v>0</v>
      </c>
      <c r="AH143" s="528">
        <v>0</v>
      </c>
      <c r="AI143" s="528">
        <v>0</v>
      </c>
      <c r="AJ143" s="528">
        <v>0</v>
      </c>
      <c r="AK143" s="528">
        <v>0</v>
      </c>
      <c r="AL143" s="528">
        <v>0</v>
      </c>
      <c r="AM143" s="528">
        <v>0</v>
      </c>
      <c r="AN143" s="528">
        <v>0</v>
      </c>
      <c r="AO143" s="528">
        <v>0</v>
      </c>
      <c r="AP143" s="528">
        <v>0</v>
      </c>
      <c r="AQ143" s="528">
        <v>0</v>
      </c>
      <c r="AR143" s="528">
        <v>0</v>
      </c>
      <c r="AS143" s="528">
        <v>0</v>
      </c>
      <c r="AT143" s="528">
        <v>0</v>
      </c>
      <c r="AU143" s="528">
        <v>0</v>
      </c>
      <c r="AV143" s="528">
        <v>0</v>
      </c>
      <c r="AW143" s="528">
        <v>0</v>
      </c>
      <c r="AX143" s="528">
        <v>0</v>
      </c>
      <c r="AY143" s="528">
        <v>1899</v>
      </c>
      <c r="AZ143" s="528">
        <v>1832</v>
      </c>
      <c r="BA143" s="528">
        <v>1765</v>
      </c>
      <c r="BB143" s="528">
        <v>1660</v>
      </c>
      <c r="BC143" s="528">
        <v>1595</v>
      </c>
      <c r="BD143" s="528">
        <v>1580</v>
      </c>
      <c r="BE143" s="528">
        <v>1574</v>
      </c>
      <c r="BF143" s="528">
        <v>1586</v>
      </c>
      <c r="BG143" s="528">
        <v>1570</v>
      </c>
      <c r="BH143" s="528">
        <v>1543</v>
      </c>
      <c r="BI143" s="528">
        <v>1500</v>
      </c>
      <c r="BJ143" s="528">
        <v>1456</v>
      </c>
      <c r="BK143" s="528">
        <v>1413</v>
      </c>
      <c r="BL143" s="528">
        <v>1346</v>
      </c>
      <c r="BM143" s="528">
        <v>1177</v>
      </c>
      <c r="BN143" s="528">
        <v>1054</v>
      </c>
      <c r="BO143" s="528">
        <v>909</v>
      </c>
      <c r="BP143" s="528">
        <v>566</v>
      </c>
      <c r="BQ143" s="528">
        <v>192</v>
      </c>
      <c r="BR143" s="528">
        <v>38</v>
      </c>
      <c r="BS143" s="528">
        <v>10</v>
      </c>
      <c r="BT143" s="528">
        <v>3</v>
      </c>
      <c r="BU143" s="528">
        <v>2</v>
      </c>
      <c r="BV143" s="528">
        <v>0</v>
      </c>
      <c r="BW143" s="528">
        <v>0</v>
      </c>
      <c r="BX143" s="528">
        <v>0</v>
      </c>
      <c r="BY143" s="528">
        <v>0</v>
      </c>
      <c r="BZ143" s="528">
        <v>0</v>
      </c>
      <c r="CA143" s="528">
        <v>0</v>
      </c>
      <c r="CB143" s="528">
        <v>0</v>
      </c>
      <c r="CC143" s="528">
        <v>0</v>
      </c>
      <c r="CD143" s="528">
        <v>0</v>
      </c>
      <c r="CE143" s="528">
        <v>0</v>
      </c>
      <c r="CF143" s="530">
        <v>0</v>
      </c>
    </row>
    <row r="144" spans="1:84" x14ac:dyDescent="0.35">
      <c r="B144" s="288" t="s">
        <v>451</v>
      </c>
      <c r="D144" s="528">
        <v>0</v>
      </c>
      <c r="E144" s="528">
        <v>0</v>
      </c>
      <c r="F144" s="528">
        <v>0</v>
      </c>
      <c r="G144" s="528">
        <v>0</v>
      </c>
      <c r="H144" s="528">
        <v>0</v>
      </c>
      <c r="I144" s="528">
        <v>0</v>
      </c>
      <c r="J144" s="528">
        <v>0</v>
      </c>
      <c r="K144" s="528">
        <v>0</v>
      </c>
      <c r="L144" s="528">
        <v>0</v>
      </c>
      <c r="M144" s="528">
        <v>0</v>
      </c>
      <c r="N144" s="528">
        <v>0</v>
      </c>
      <c r="O144" s="528">
        <v>0</v>
      </c>
      <c r="P144" s="528">
        <v>0</v>
      </c>
      <c r="Q144" s="528">
        <v>0</v>
      </c>
      <c r="R144" s="528">
        <v>0</v>
      </c>
      <c r="S144" s="528">
        <v>0</v>
      </c>
      <c r="T144" s="528">
        <v>0</v>
      </c>
      <c r="U144" s="528">
        <v>0</v>
      </c>
      <c r="V144" s="528">
        <v>0</v>
      </c>
      <c r="W144" s="528">
        <v>0</v>
      </c>
      <c r="X144" s="528">
        <v>0</v>
      </c>
      <c r="Y144" s="528">
        <v>0</v>
      </c>
      <c r="Z144" s="528">
        <v>0</v>
      </c>
      <c r="AA144" s="528">
        <v>0</v>
      </c>
      <c r="AB144" s="528">
        <v>0</v>
      </c>
      <c r="AC144" s="528">
        <v>0</v>
      </c>
      <c r="AD144" s="528">
        <v>0</v>
      </c>
      <c r="AE144" s="528">
        <v>0</v>
      </c>
      <c r="AF144" s="528">
        <v>0</v>
      </c>
      <c r="AG144" s="528">
        <v>0</v>
      </c>
      <c r="AH144" s="528">
        <v>0</v>
      </c>
      <c r="AI144" s="528">
        <v>0</v>
      </c>
      <c r="AJ144" s="528">
        <v>0</v>
      </c>
      <c r="AK144" s="528">
        <v>0</v>
      </c>
      <c r="AL144" s="528">
        <v>0</v>
      </c>
      <c r="AM144" s="528">
        <v>0</v>
      </c>
      <c r="AN144" s="528">
        <v>0</v>
      </c>
      <c r="AO144" s="528">
        <v>0</v>
      </c>
      <c r="AP144" s="528">
        <v>0</v>
      </c>
      <c r="AQ144" s="528">
        <v>0</v>
      </c>
      <c r="AR144" s="528">
        <v>0</v>
      </c>
      <c r="AS144" s="528">
        <v>0</v>
      </c>
      <c r="AT144" s="528">
        <v>0</v>
      </c>
      <c r="AU144" s="528">
        <v>0</v>
      </c>
      <c r="AV144" s="528">
        <v>0</v>
      </c>
      <c r="AW144" s="528">
        <v>0</v>
      </c>
      <c r="AX144" s="528">
        <v>0</v>
      </c>
      <c r="AY144" s="528">
        <v>1634</v>
      </c>
      <c r="AZ144" s="528">
        <v>1622</v>
      </c>
      <c r="BA144" s="528">
        <v>1618</v>
      </c>
      <c r="BB144" s="528">
        <v>1581</v>
      </c>
      <c r="BC144" s="528">
        <v>1569</v>
      </c>
      <c r="BD144" s="528">
        <v>1573</v>
      </c>
      <c r="BE144" s="528">
        <v>1572</v>
      </c>
      <c r="BF144" s="528">
        <v>1586</v>
      </c>
      <c r="BG144" s="528">
        <v>1570</v>
      </c>
      <c r="BH144" s="528">
        <v>1543</v>
      </c>
      <c r="BI144" s="528">
        <v>1500</v>
      </c>
      <c r="BJ144" s="528">
        <v>1456</v>
      </c>
      <c r="BK144" s="528">
        <v>1413</v>
      </c>
      <c r="BL144" s="528">
        <v>1346</v>
      </c>
      <c r="BM144" s="528">
        <v>1177</v>
      </c>
      <c r="BN144" s="528">
        <v>1054</v>
      </c>
      <c r="BO144" s="528">
        <v>909</v>
      </c>
      <c r="BP144" s="528">
        <v>566</v>
      </c>
      <c r="BQ144" s="528">
        <v>192</v>
      </c>
      <c r="BR144" s="528">
        <v>38</v>
      </c>
      <c r="BS144" s="528">
        <v>10</v>
      </c>
      <c r="BT144" s="528">
        <v>3</v>
      </c>
      <c r="BU144" s="528">
        <v>2</v>
      </c>
      <c r="BV144" s="528">
        <v>0</v>
      </c>
      <c r="BW144" s="528">
        <v>0</v>
      </c>
      <c r="BX144" s="528">
        <v>0</v>
      </c>
      <c r="BY144" s="528">
        <v>0</v>
      </c>
      <c r="BZ144" s="528">
        <v>0</v>
      </c>
      <c r="CA144" s="528">
        <v>0</v>
      </c>
      <c r="CB144" s="528">
        <v>0</v>
      </c>
      <c r="CC144" s="528">
        <v>0</v>
      </c>
      <c r="CD144" s="528">
        <v>0</v>
      </c>
      <c r="CE144" s="528">
        <v>0</v>
      </c>
      <c r="CF144" s="530">
        <v>0</v>
      </c>
    </row>
    <row r="145" spans="1:84" x14ac:dyDescent="0.35">
      <c r="B145" s="288" t="s">
        <v>450</v>
      </c>
      <c r="D145" s="528">
        <v>0</v>
      </c>
      <c r="E145" s="528">
        <v>0</v>
      </c>
      <c r="F145" s="528">
        <v>0</v>
      </c>
      <c r="G145" s="528">
        <v>0</v>
      </c>
      <c r="H145" s="528">
        <v>0</v>
      </c>
      <c r="I145" s="528">
        <v>0</v>
      </c>
      <c r="J145" s="528">
        <v>0</v>
      </c>
      <c r="K145" s="528">
        <v>0</v>
      </c>
      <c r="L145" s="528">
        <v>0</v>
      </c>
      <c r="M145" s="528">
        <v>0</v>
      </c>
      <c r="N145" s="528">
        <v>0</v>
      </c>
      <c r="O145" s="528">
        <v>0</v>
      </c>
      <c r="P145" s="528">
        <v>0</v>
      </c>
      <c r="Q145" s="528">
        <v>0</v>
      </c>
      <c r="R145" s="528">
        <v>0</v>
      </c>
      <c r="S145" s="528">
        <v>0</v>
      </c>
      <c r="T145" s="528">
        <v>0</v>
      </c>
      <c r="U145" s="528">
        <v>0</v>
      </c>
      <c r="V145" s="528">
        <v>0</v>
      </c>
      <c r="W145" s="528">
        <v>0</v>
      </c>
      <c r="X145" s="528">
        <v>0</v>
      </c>
      <c r="Y145" s="528">
        <v>0</v>
      </c>
      <c r="Z145" s="528">
        <v>0</v>
      </c>
      <c r="AA145" s="528">
        <v>0</v>
      </c>
      <c r="AB145" s="528">
        <v>0</v>
      </c>
      <c r="AC145" s="528">
        <v>0</v>
      </c>
      <c r="AD145" s="528">
        <v>0</v>
      </c>
      <c r="AE145" s="528">
        <v>0</v>
      </c>
      <c r="AF145" s="528">
        <v>0</v>
      </c>
      <c r="AG145" s="528">
        <v>0</v>
      </c>
      <c r="AH145" s="528">
        <v>0</v>
      </c>
      <c r="AI145" s="528">
        <v>0</v>
      </c>
      <c r="AJ145" s="528">
        <v>0</v>
      </c>
      <c r="AK145" s="528">
        <v>0</v>
      </c>
      <c r="AL145" s="528">
        <v>0</v>
      </c>
      <c r="AM145" s="528">
        <v>0</v>
      </c>
      <c r="AN145" s="528">
        <v>0</v>
      </c>
      <c r="AO145" s="528">
        <v>0</v>
      </c>
      <c r="AP145" s="528">
        <v>0</v>
      </c>
      <c r="AQ145" s="528">
        <v>0</v>
      </c>
      <c r="AR145" s="528">
        <v>0</v>
      </c>
      <c r="AS145" s="528">
        <v>0</v>
      </c>
      <c r="AT145" s="528">
        <v>0</v>
      </c>
      <c r="AU145" s="528">
        <v>0</v>
      </c>
      <c r="AV145" s="528">
        <v>0</v>
      </c>
      <c r="AW145" s="528">
        <v>0</v>
      </c>
      <c r="AX145" s="528">
        <v>0</v>
      </c>
      <c r="AY145" s="528">
        <v>266</v>
      </c>
      <c r="AZ145" s="528">
        <v>210</v>
      </c>
      <c r="BA145" s="528">
        <v>148</v>
      </c>
      <c r="BB145" s="528">
        <v>78</v>
      </c>
      <c r="BC145" s="528">
        <v>26</v>
      </c>
      <c r="BD145" s="528">
        <v>7</v>
      </c>
      <c r="BE145" s="528">
        <v>2</v>
      </c>
      <c r="BF145" s="528">
        <v>0</v>
      </c>
      <c r="BG145" s="528">
        <v>0</v>
      </c>
      <c r="BH145" s="528">
        <v>0</v>
      </c>
      <c r="BI145" s="528">
        <v>0</v>
      </c>
      <c r="BJ145" s="528">
        <v>0</v>
      </c>
      <c r="BK145" s="528">
        <v>0</v>
      </c>
      <c r="BL145" s="528">
        <v>0</v>
      </c>
      <c r="BM145" s="528">
        <v>0</v>
      </c>
      <c r="BN145" s="528">
        <v>0</v>
      </c>
      <c r="BO145" s="528">
        <v>0</v>
      </c>
      <c r="BP145" s="528">
        <v>0</v>
      </c>
      <c r="BQ145" s="528">
        <v>0</v>
      </c>
      <c r="BR145" s="528">
        <v>0</v>
      </c>
      <c r="BS145" s="528">
        <v>0</v>
      </c>
      <c r="BT145" s="528">
        <v>0</v>
      </c>
      <c r="BU145" s="528">
        <v>0</v>
      </c>
      <c r="BV145" s="528">
        <v>0</v>
      </c>
      <c r="BW145" s="528">
        <v>0</v>
      </c>
      <c r="BX145" s="528">
        <v>0</v>
      </c>
      <c r="BY145" s="528">
        <v>0</v>
      </c>
      <c r="BZ145" s="528">
        <v>0</v>
      </c>
      <c r="CA145" s="528">
        <v>0</v>
      </c>
      <c r="CB145" s="528">
        <v>0</v>
      </c>
      <c r="CC145" s="528">
        <v>0</v>
      </c>
      <c r="CD145" s="528">
        <v>0</v>
      </c>
      <c r="CE145" s="528">
        <v>0</v>
      </c>
      <c r="CF145" s="530">
        <v>0</v>
      </c>
    </row>
    <row r="146" spans="1:84" x14ac:dyDescent="0.35">
      <c r="B146" s="59" t="s">
        <v>683</v>
      </c>
      <c r="D146" s="528">
        <v>0</v>
      </c>
      <c r="E146" s="528">
        <v>0</v>
      </c>
      <c r="F146" s="528">
        <v>0</v>
      </c>
      <c r="G146" s="528">
        <v>0</v>
      </c>
      <c r="H146" s="528">
        <v>0</v>
      </c>
      <c r="I146" s="528">
        <v>0</v>
      </c>
      <c r="J146" s="528">
        <v>0</v>
      </c>
      <c r="K146" s="528">
        <v>0</v>
      </c>
      <c r="L146" s="528">
        <v>0</v>
      </c>
      <c r="M146" s="528">
        <v>0</v>
      </c>
      <c r="N146" s="528">
        <v>0</v>
      </c>
      <c r="O146" s="528">
        <v>0</v>
      </c>
      <c r="P146" s="528">
        <v>0</v>
      </c>
      <c r="Q146" s="528">
        <v>0</v>
      </c>
      <c r="R146" s="528">
        <v>0</v>
      </c>
      <c r="S146" s="528">
        <v>0</v>
      </c>
      <c r="T146" s="528">
        <v>0</v>
      </c>
      <c r="U146" s="528">
        <v>0</v>
      </c>
      <c r="V146" s="528">
        <v>0</v>
      </c>
      <c r="W146" s="528">
        <v>0</v>
      </c>
      <c r="X146" s="528">
        <v>0</v>
      </c>
      <c r="Y146" s="528">
        <v>0</v>
      </c>
      <c r="Z146" s="528">
        <v>0</v>
      </c>
      <c r="AA146" s="528">
        <v>0</v>
      </c>
      <c r="AB146" s="528">
        <v>0</v>
      </c>
      <c r="AC146" s="528">
        <v>0</v>
      </c>
      <c r="AD146" s="528">
        <v>0</v>
      </c>
      <c r="AE146" s="528">
        <v>0</v>
      </c>
      <c r="AF146" s="528">
        <v>0</v>
      </c>
      <c r="AG146" s="528">
        <v>0</v>
      </c>
      <c r="AH146" s="528">
        <v>0</v>
      </c>
      <c r="AI146" s="528">
        <v>0</v>
      </c>
      <c r="AJ146" s="528">
        <v>0</v>
      </c>
      <c r="AK146" s="528">
        <v>0</v>
      </c>
      <c r="AL146" s="528">
        <v>0</v>
      </c>
      <c r="AM146" s="528">
        <v>0</v>
      </c>
      <c r="AN146" s="528">
        <v>0</v>
      </c>
      <c r="AO146" s="528">
        <v>0</v>
      </c>
      <c r="AP146" s="528">
        <v>0</v>
      </c>
      <c r="AQ146" s="528">
        <v>0</v>
      </c>
      <c r="AR146" s="528">
        <v>0</v>
      </c>
      <c r="AS146" s="528">
        <v>0</v>
      </c>
      <c r="AT146" s="528">
        <v>0</v>
      </c>
      <c r="AU146" s="528">
        <v>0</v>
      </c>
      <c r="AV146" s="528">
        <v>0</v>
      </c>
      <c r="AW146" s="528">
        <v>0</v>
      </c>
      <c r="AX146" s="528">
        <v>0</v>
      </c>
      <c r="AY146" s="528">
        <v>590</v>
      </c>
      <c r="AZ146" s="528">
        <v>623</v>
      </c>
      <c r="BA146" s="528">
        <v>671</v>
      </c>
      <c r="BB146" s="528">
        <v>712</v>
      </c>
      <c r="BC146" s="528">
        <v>759</v>
      </c>
      <c r="BD146" s="528">
        <v>811</v>
      </c>
      <c r="BE146" s="528">
        <v>856</v>
      </c>
      <c r="BF146" s="528">
        <v>898</v>
      </c>
      <c r="BG146" s="528">
        <v>934</v>
      </c>
      <c r="BH146" s="528">
        <v>967</v>
      </c>
      <c r="BI146" s="528">
        <v>975</v>
      </c>
      <c r="BJ146" s="528">
        <v>987</v>
      </c>
      <c r="BK146" s="528">
        <v>1002</v>
      </c>
      <c r="BL146" s="528">
        <v>986</v>
      </c>
      <c r="BM146" s="528">
        <v>854</v>
      </c>
      <c r="BN146" s="528">
        <v>773</v>
      </c>
      <c r="BO146" s="528">
        <v>668</v>
      </c>
      <c r="BP146" s="528">
        <v>399</v>
      </c>
      <c r="BQ146" s="528">
        <v>174</v>
      </c>
      <c r="BR146" s="528">
        <v>95</v>
      </c>
      <c r="BS146" s="528">
        <v>65</v>
      </c>
      <c r="BT146" s="528">
        <v>49</v>
      </c>
      <c r="BU146" s="528">
        <v>39</v>
      </c>
      <c r="BV146" s="528">
        <v>32</v>
      </c>
      <c r="BW146" s="528">
        <v>25</v>
      </c>
      <c r="BX146" s="528">
        <v>23</v>
      </c>
      <c r="BY146" s="528">
        <v>21</v>
      </c>
      <c r="BZ146" s="528">
        <v>19</v>
      </c>
      <c r="CA146" s="528">
        <v>18</v>
      </c>
      <c r="CB146" s="528">
        <v>16</v>
      </c>
      <c r="CC146" s="528">
        <v>14</v>
      </c>
      <c r="CD146" s="528">
        <v>13</v>
      </c>
      <c r="CE146" s="528">
        <v>11</v>
      </c>
      <c r="CF146" s="530">
        <v>9</v>
      </c>
    </row>
    <row r="147" spans="1:84" x14ac:dyDescent="0.35">
      <c r="B147" s="288" t="s">
        <v>451</v>
      </c>
      <c r="D147" s="528">
        <v>0</v>
      </c>
      <c r="E147" s="528">
        <v>0</v>
      </c>
      <c r="F147" s="528">
        <v>0</v>
      </c>
      <c r="G147" s="528">
        <v>0</v>
      </c>
      <c r="H147" s="528">
        <v>0</v>
      </c>
      <c r="I147" s="528">
        <v>0</v>
      </c>
      <c r="J147" s="528">
        <v>0</v>
      </c>
      <c r="K147" s="528">
        <v>0</v>
      </c>
      <c r="L147" s="528">
        <v>0</v>
      </c>
      <c r="M147" s="528">
        <v>0</v>
      </c>
      <c r="N147" s="528">
        <v>0</v>
      </c>
      <c r="O147" s="528">
        <v>0</v>
      </c>
      <c r="P147" s="528">
        <v>0</v>
      </c>
      <c r="Q147" s="528">
        <v>0</v>
      </c>
      <c r="R147" s="528">
        <v>0</v>
      </c>
      <c r="S147" s="528">
        <v>0</v>
      </c>
      <c r="T147" s="528">
        <v>0</v>
      </c>
      <c r="U147" s="528">
        <v>0</v>
      </c>
      <c r="V147" s="528">
        <v>0</v>
      </c>
      <c r="W147" s="528">
        <v>0</v>
      </c>
      <c r="X147" s="528">
        <v>0</v>
      </c>
      <c r="Y147" s="528">
        <v>0</v>
      </c>
      <c r="Z147" s="528">
        <v>0</v>
      </c>
      <c r="AA147" s="528">
        <v>0</v>
      </c>
      <c r="AB147" s="528">
        <v>0</v>
      </c>
      <c r="AC147" s="528">
        <v>0</v>
      </c>
      <c r="AD147" s="528">
        <v>0</v>
      </c>
      <c r="AE147" s="528">
        <v>0</v>
      </c>
      <c r="AF147" s="528">
        <v>0</v>
      </c>
      <c r="AG147" s="528">
        <v>0</v>
      </c>
      <c r="AH147" s="528">
        <v>0</v>
      </c>
      <c r="AI147" s="528">
        <v>0</v>
      </c>
      <c r="AJ147" s="528">
        <v>0</v>
      </c>
      <c r="AK147" s="528">
        <v>0</v>
      </c>
      <c r="AL147" s="528">
        <v>0</v>
      </c>
      <c r="AM147" s="528">
        <v>0</v>
      </c>
      <c r="AN147" s="528">
        <v>0</v>
      </c>
      <c r="AO147" s="528">
        <v>0</v>
      </c>
      <c r="AP147" s="528">
        <v>0</v>
      </c>
      <c r="AQ147" s="528">
        <v>0</v>
      </c>
      <c r="AR147" s="528">
        <v>0</v>
      </c>
      <c r="AS147" s="528">
        <v>0</v>
      </c>
      <c r="AT147" s="528">
        <v>0</v>
      </c>
      <c r="AU147" s="528">
        <v>0</v>
      </c>
      <c r="AV147" s="528">
        <v>0</v>
      </c>
      <c r="AW147" s="528">
        <v>0</v>
      </c>
      <c r="AX147" s="528">
        <v>0</v>
      </c>
      <c r="AY147" s="528">
        <v>584</v>
      </c>
      <c r="AZ147" s="528">
        <v>618</v>
      </c>
      <c r="BA147" s="528">
        <v>667</v>
      </c>
      <c r="BB147" s="528">
        <v>707</v>
      </c>
      <c r="BC147" s="528">
        <v>759</v>
      </c>
      <c r="BD147" s="528">
        <v>811</v>
      </c>
      <c r="BE147" s="528">
        <v>856</v>
      </c>
      <c r="BF147" s="528">
        <v>898</v>
      </c>
      <c r="BG147" s="528">
        <v>934</v>
      </c>
      <c r="BH147" s="528">
        <v>967</v>
      </c>
      <c r="BI147" s="528">
        <v>975</v>
      </c>
      <c r="BJ147" s="528">
        <v>987</v>
      </c>
      <c r="BK147" s="528">
        <v>1002</v>
      </c>
      <c r="BL147" s="528">
        <v>986</v>
      </c>
      <c r="BM147" s="528">
        <v>854</v>
      </c>
      <c r="BN147" s="528">
        <v>773</v>
      </c>
      <c r="BO147" s="528">
        <v>668</v>
      </c>
      <c r="BP147" s="528">
        <v>399</v>
      </c>
      <c r="BQ147" s="528">
        <v>174</v>
      </c>
      <c r="BR147" s="528">
        <v>95</v>
      </c>
      <c r="BS147" s="528">
        <v>65</v>
      </c>
      <c r="BT147" s="528">
        <v>49</v>
      </c>
      <c r="BU147" s="528">
        <v>39</v>
      </c>
      <c r="BV147" s="528">
        <v>32</v>
      </c>
      <c r="BW147" s="528">
        <v>25</v>
      </c>
      <c r="BX147" s="528">
        <v>23</v>
      </c>
      <c r="BY147" s="528">
        <v>21</v>
      </c>
      <c r="BZ147" s="528">
        <v>19</v>
      </c>
      <c r="CA147" s="528">
        <v>18</v>
      </c>
      <c r="CB147" s="528">
        <v>16</v>
      </c>
      <c r="CC147" s="528">
        <v>14</v>
      </c>
      <c r="CD147" s="528">
        <v>13</v>
      </c>
      <c r="CE147" s="528">
        <v>11</v>
      </c>
      <c r="CF147" s="530">
        <v>9</v>
      </c>
    </row>
    <row r="148" spans="1:84" x14ac:dyDescent="0.35">
      <c r="B148" s="288" t="s">
        <v>450</v>
      </c>
      <c r="D148" s="528">
        <v>0</v>
      </c>
      <c r="E148" s="528">
        <v>0</v>
      </c>
      <c r="F148" s="528">
        <v>0</v>
      </c>
      <c r="G148" s="528">
        <v>0</v>
      </c>
      <c r="H148" s="528">
        <v>0</v>
      </c>
      <c r="I148" s="528">
        <v>0</v>
      </c>
      <c r="J148" s="528">
        <v>0</v>
      </c>
      <c r="K148" s="528">
        <v>0</v>
      </c>
      <c r="L148" s="528">
        <v>0</v>
      </c>
      <c r="M148" s="528">
        <v>0</v>
      </c>
      <c r="N148" s="528">
        <v>0</v>
      </c>
      <c r="O148" s="528">
        <v>0</v>
      </c>
      <c r="P148" s="528">
        <v>0</v>
      </c>
      <c r="Q148" s="528">
        <v>0</v>
      </c>
      <c r="R148" s="528">
        <v>0</v>
      </c>
      <c r="S148" s="528">
        <v>0</v>
      </c>
      <c r="T148" s="528">
        <v>0</v>
      </c>
      <c r="U148" s="528">
        <v>0</v>
      </c>
      <c r="V148" s="528">
        <v>0</v>
      </c>
      <c r="W148" s="528">
        <v>0</v>
      </c>
      <c r="X148" s="528">
        <v>0</v>
      </c>
      <c r="Y148" s="528">
        <v>0</v>
      </c>
      <c r="Z148" s="528">
        <v>0</v>
      </c>
      <c r="AA148" s="528">
        <v>0</v>
      </c>
      <c r="AB148" s="528">
        <v>0</v>
      </c>
      <c r="AC148" s="528">
        <v>0</v>
      </c>
      <c r="AD148" s="528">
        <v>0</v>
      </c>
      <c r="AE148" s="528">
        <v>0</v>
      </c>
      <c r="AF148" s="528">
        <v>0</v>
      </c>
      <c r="AG148" s="528">
        <v>0</v>
      </c>
      <c r="AH148" s="528">
        <v>0</v>
      </c>
      <c r="AI148" s="528">
        <v>0</v>
      </c>
      <c r="AJ148" s="528">
        <v>0</v>
      </c>
      <c r="AK148" s="528">
        <v>0</v>
      </c>
      <c r="AL148" s="528">
        <v>0</v>
      </c>
      <c r="AM148" s="528">
        <v>0</v>
      </c>
      <c r="AN148" s="528">
        <v>0</v>
      </c>
      <c r="AO148" s="528">
        <v>0</v>
      </c>
      <c r="AP148" s="528">
        <v>0</v>
      </c>
      <c r="AQ148" s="528">
        <v>0</v>
      </c>
      <c r="AR148" s="528">
        <v>0</v>
      </c>
      <c r="AS148" s="528">
        <v>0</v>
      </c>
      <c r="AT148" s="528">
        <v>0</v>
      </c>
      <c r="AU148" s="528">
        <v>0</v>
      </c>
      <c r="AV148" s="528">
        <v>0</v>
      </c>
      <c r="AW148" s="528">
        <v>0</v>
      </c>
      <c r="AX148" s="528">
        <v>0</v>
      </c>
      <c r="AY148" s="528">
        <v>6</v>
      </c>
      <c r="AZ148" s="528">
        <v>5</v>
      </c>
      <c r="BA148" s="528">
        <v>4</v>
      </c>
      <c r="BB148" s="528">
        <v>5</v>
      </c>
      <c r="BC148" s="528">
        <v>0</v>
      </c>
      <c r="BD148" s="528">
        <v>0</v>
      </c>
      <c r="BE148" s="528">
        <v>0</v>
      </c>
      <c r="BF148" s="528">
        <v>0</v>
      </c>
      <c r="BG148" s="528">
        <v>0</v>
      </c>
      <c r="BH148" s="528">
        <v>0</v>
      </c>
      <c r="BI148" s="528">
        <v>0</v>
      </c>
      <c r="BJ148" s="528">
        <v>0</v>
      </c>
      <c r="BK148" s="528">
        <v>0</v>
      </c>
      <c r="BL148" s="528">
        <v>0</v>
      </c>
      <c r="BM148" s="528">
        <v>0</v>
      </c>
      <c r="BN148" s="528">
        <v>0</v>
      </c>
      <c r="BO148" s="528">
        <v>0</v>
      </c>
      <c r="BP148" s="528">
        <v>0</v>
      </c>
      <c r="BQ148" s="528">
        <v>0</v>
      </c>
      <c r="BR148" s="528">
        <v>0</v>
      </c>
      <c r="BS148" s="528">
        <v>0</v>
      </c>
      <c r="BT148" s="528">
        <v>0</v>
      </c>
      <c r="BU148" s="528">
        <v>0</v>
      </c>
      <c r="BV148" s="528">
        <v>0</v>
      </c>
      <c r="BW148" s="528">
        <v>0</v>
      </c>
      <c r="BX148" s="528">
        <v>0</v>
      </c>
      <c r="BY148" s="528">
        <v>0</v>
      </c>
      <c r="BZ148" s="528">
        <v>0</v>
      </c>
      <c r="CA148" s="528">
        <v>0</v>
      </c>
      <c r="CB148" s="528">
        <v>0</v>
      </c>
      <c r="CC148" s="528">
        <v>0</v>
      </c>
      <c r="CD148" s="528">
        <v>0</v>
      </c>
      <c r="CE148" s="528">
        <v>0</v>
      </c>
      <c r="CF148" s="530">
        <v>0</v>
      </c>
    </row>
    <row r="149" spans="1:84" x14ac:dyDescent="0.35">
      <c r="B149" s="288"/>
      <c r="D149" s="528"/>
      <c r="E149" s="528"/>
      <c r="F149" s="528"/>
      <c r="G149" s="528"/>
      <c r="H149" s="528"/>
      <c r="I149" s="528"/>
      <c r="J149" s="528"/>
      <c r="K149" s="528"/>
      <c r="L149" s="528"/>
      <c r="M149" s="528"/>
      <c r="N149" s="528"/>
      <c r="O149" s="528"/>
      <c r="P149" s="528"/>
      <c r="Q149" s="528"/>
      <c r="R149" s="528"/>
      <c r="S149" s="528"/>
      <c r="T149" s="528"/>
      <c r="U149" s="528"/>
      <c r="V149" s="528"/>
      <c r="W149" s="528"/>
      <c r="X149" s="528"/>
      <c r="Y149" s="528"/>
      <c r="Z149" s="528"/>
      <c r="AA149" s="528"/>
      <c r="AB149" s="528"/>
      <c r="AC149" s="528"/>
      <c r="AD149" s="528"/>
      <c r="AE149" s="528"/>
      <c r="AF149" s="528"/>
      <c r="AG149" s="528"/>
      <c r="AH149" s="528"/>
      <c r="AI149" s="528"/>
      <c r="AJ149" s="528"/>
      <c r="AK149" s="528"/>
      <c r="AL149" s="528"/>
      <c r="AM149" s="528"/>
      <c r="AN149" s="528"/>
      <c r="AO149" s="528"/>
      <c r="AP149" s="528"/>
      <c r="AQ149" s="528"/>
      <c r="AR149" s="528"/>
      <c r="AS149" s="528"/>
      <c r="AT149" s="528"/>
      <c r="AU149" s="528"/>
      <c r="AV149" s="528"/>
      <c r="AW149" s="528"/>
      <c r="AX149" s="528"/>
      <c r="AY149" s="528"/>
      <c r="AZ149" s="528"/>
      <c r="BA149" s="528"/>
      <c r="BB149" s="528"/>
      <c r="BC149" s="528"/>
      <c r="BD149" s="528"/>
      <c r="BE149" s="528"/>
      <c r="BF149" s="528"/>
      <c r="BG149" s="528"/>
      <c r="BH149" s="528"/>
      <c r="BI149" s="528"/>
      <c r="BJ149" s="528"/>
      <c r="BK149" s="528"/>
      <c r="BL149" s="528"/>
      <c r="BM149" s="528"/>
      <c r="BN149" s="528"/>
      <c r="BO149" s="528"/>
      <c r="BP149" s="528"/>
      <c r="BQ149" s="528"/>
      <c r="BR149" s="528"/>
      <c r="BS149" s="528"/>
      <c r="BT149" s="528"/>
      <c r="BU149" s="528"/>
      <c r="BV149" s="528"/>
      <c r="BW149" s="528"/>
      <c r="BX149" s="528"/>
      <c r="BY149" s="528"/>
      <c r="BZ149" s="528"/>
      <c r="CA149" s="528"/>
      <c r="CB149" s="528"/>
      <c r="CC149" s="528"/>
      <c r="CD149" s="528"/>
      <c r="CE149" s="528"/>
      <c r="CF149" s="530"/>
    </row>
    <row r="150" spans="1:84" s="251" customFormat="1" x14ac:dyDescent="0.35">
      <c r="A150" s="496"/>
      <c r="B150" s="106" t="s">
        <v>289</v>
      </c>
      <c r="C150" s="495"/>
      <c r="D150" s="552" t="s">
        <v>567</v>
      </c>
      <c r="E150" s="552" t="s">
        <v>567</v>
      </c>
      <c r="F150" s="552" t="s">
        <v>567</v>
      </c>
      <c r="G150" s="552" t="s">
        <v>567</v>
      </c>
      <c r="H150" s="552" t="s">
        <v>567</v>
      </c>
      <c r="I150" s="552" t="s">
        <v>567</v>
      </c>
      <c r="J150" s="552" t="s">
        <v>567</v>
      </c>
      <c r="K150" s="552" t="s">
        <v>567</v>
      </c>
      <c r="L150" s="552" t="s">
        <v>567</v>
      </c>
      <c r="M150" s="552" t="s">
        <v>567</v>
      </c>
      <c r="N150" s="552" t="s">
        <v>567</v>
      </c>
      <c r="O150" s="552" t="s">
        <v>567</v>
      </c>
      <c r="P150" s="552" t="s">
        <v>567</v>
      </c>
      <c r="Q150" s="552" t="s">
        <v>567</v>
      </c>
      <c r="R150" s="552" t="s">
        <v>567</v>
      </c>
      <c r="S150" s="552" t="s">
        <v>567</v>
      </c>
      <c r="T150" s="552" t="s">
        <v>567</v>
      </c>
      <c r="U150" s="552" t="s">
        <v>567</v>
      </c>
      <c r="V150" s="552" t="s">
        <v>567</v>
      </c>
      <c r="W150" s="552" t="s">
        <v>567</v>
      </c>
      <c r="X150" s="552" t="s">
        <v>567</v>
      </c>
      <c r="Y150" s="552" t="s">
        <v>567</v>
      </c>
      <c r="Z150" s="552" t="s">
        <v>567</v>
      </c>
      <c r="AA150" s="552" t="s">
        <v>567</v>
      </c>
      <c r="AB150" s="552" t="s">
        <v>567</v>
      </c>
      <c r="AC150" s="552" t="s">
        <v>567</v>
      </c>
      <c r="AD150" s="552" t="s">
        <v>567</v>
      </c>
      <c r="AE150" s="552" t="s">
        <v>567</v>
      </c>
      <c r="AF150" s="552" t="s">
        <v>567</v>
      </c>
      <c r="AG150" s="552" t="s">
        <v>567</v>
      </c>
      <c r="AH150" s="533">
        <v>586</v>
      </c>
      <c r="AI150" s="533">
        <v>613</v>
      </c>
      <c r="AJ150" s="533">
        <v>643</v>
      </c>
      <c r="AK150" s="533">
        <v>710</v>
      </c>
      <c r="AL150" s="533">
        <v>754</v>
      </c>
      <c r="AM150" s="533">
        <v>796</v>
      </c>
      <c r="AN150" s="533">
        <v>861</v>
      </c>
      <c r="AO150" s="533">
        <v>921</v>
      </c>
      <c r="AP150" s="533">
        <v>974</v>
      </c>
      <c r="AQ150" s="533">
        <v>1067</v>
      </c>
      <c r="AR150" s="533">
        <v>1178</v>
      </c>
      <c r="AS150" s="533">
        <v>1300</v>
      </c>
      <c r="AT150" s="533">
        <v>1441</v>
      </c>
      <c r="AU150" s="533">
        <v>1623</v>
      </c>
      <c r="AV150" s="533">
        <v>1826</v>
      </c>
      <c r="AW150" s="533">
        <v>1990</v>
      </c>
      <c r="AX150" s="533">
        <v>2142</v>
      </c>
      <c r="AY150" s="533">
        <v>0</v>
      </c>
      <c r="AZ150" s="533">
        <v>0</v>
      </c>
      <c r="BA150" s="533">
        <v>0</v>
      </c>
      <c r="BB150" s="533">
        <v>0</v>
      </c>
      <c r="BC150" s="533">
        <v>0</v>
      </c>
      <c r="BD150" s="533">
        <v>0</v>
      </c>
      <c r="BE150" s="533">
        <v>0</v>
      </c>
      <c r="BF150" s="533">
        <v>0</v>
      </c>
      <c r="BG150" s="533">
        <v>0</v>
      </c>
      <c r="BH150" s="533">
        <v>0</v>
      </c>
      <c r="BI150" s="533">
        <v>0</v>
      </c>
      <c r="BJ150" s="533">
        <v>0</v>
      </c>
      <c r="BK150" s="533">
        <v>0</v>
      </c>
      <c r="BL150" s="533">
        <v>0</v>
      </c>
      <c r="BM150" s="533">
        <v>0</v>
      </c>
      <c r="BN150" s="533">
        <v>0</v>
      </c>
      <c r="BO150" s="533">
        <v>0</v>
      </c>
      <c r="BP150" s="533">
        <v>0</v>
      </c>
      <c r="BQ150" s="533">
        <v>0</v>
      </c>
      <c r="BR150" s="533">
        <v>0</v>
      </c>
      <c r="BS150" s="533">
        <v>0</v>
      </c>
      <c r="BT150" s="533">
        <v>0</v>
      </c>
      <c r="BU150" s="533">
        <v>0</v>
      </c>
      <c r="BV150" s="533">
        <v>0</v>
      </c>
      <c r="BW150" s="533">
        <v>0</v>
      </c>
      <c r="BX150" s="533">
        <v>0</v>
      </c>
      <c r="BY150" s="533">
        <v>0</v>
      </c>
      <c r="BZ150" s="533">
        <v>0</v>
      </c>
      <c r="CA150" s="533">
        <v>0</v>
      </c>
      <c r="CB150" s="533">
        <v>0</v>
      </c>
      <c r="CC150" s="533">
        <v>0</v>
      </c>
      <c r="CD150" s="533">
        <v>0</v>
      </c>
      <c r="CE150" s="533">
        <v>0</v>
      </c>
      <c r="CF150" s="527">
        <v>0</v>
      </c>
    </row>
    <row r="151" spans="1:84" x14ac:dyDescent="0.35">
      <c r="A151" s="491"/>
      <c r="B151" s="471" t="s">
        <v>451</v>
      </c>
      <c r="D151" s="551" t="s">
        <v>567</v>
      </c>
      <c r="E151" s="551" t="s">
        <v>567</v>
      </c>
      <c r="F151" s="551" t="s">
        <v>567</v>
      </c>
      <c r="G151" s="551" t="s">
        <v>567</v>
      </c>
      <c r="H151" s="551" t="s">
        <v>567</v>
      </c>
      <c r="I151" s="551" t="s">
        <v>567</v>
      </c>
      <c r="J151" s="551" t="s">
        <v>567</v>
      </c>
      <c r="K151" s="551" t="s">
        <v>567</v>
      </c>
      <c r="L151" s="551" t="s">
        <v>567</v>
      </c>
      <c r="M151" s="551" t="s">
        <v>567</v>
      </c>
      <c r="N151" s="551" t="s">
        <v>567</v>
      </c>
      <c r="O151" s="551" t="s">
        <v>567</v>
      </c>
      <c r="P151" s="551" t="s">
        <v>567</v>
      </c>
      <c r="Q151" s="551" t="s">
        <v>567</v>
      </c>
      <c r="R151" s="551" t="s">
        <v>567</v>
      </c>
      <c r="S151" s="551" t="s">
        <v>567</v>
      </c>
      <c r="T151" s="551" t="s">
        <v>567</v>
      </c>
      <c r="U151" s="551" t="s">
        <v>567</v>
      </c>
      <c r="V151" s="551" t="s">
        <v>567</v>
      </c>
      <c r="W151" s="551" t="s">
        <v>567</v>
      </c>
      <c r="X151" s="551" t="s">
        <v>567</v>
      </c>
      <c r="Y151" s="551" t="s">
        <v>567</v>
      </c>
      <c r="Z151" s="551" t="s">
        <v>567</v>
      </c>
      <c r="AA151" s="551" t="s">
        <v>567</v>
      </c>
      <c r="AB151" s="551" t="s">
        <v>567</v>
      </c>
      <c r="AC151" s="551" t="s">
        <v>567</v>
      </c>
      <c r="AD151" s="551" t="s">
        <v>567</v>
      </c>
      <c r="AE151" s="551" t="s">
        <v>567</v>
      </c>
      <c r="AF151" s="551" t="s">
        <v>567</v>
      </c>
      <c r="AG151" s="551" t="s">
        <v>567</v>
      </c>
      <c r="AH151" s="528">
        <v>545</v>
      </c>
      <c r="AI151" s="528">
        <v>565</v>
      </c>
      <c r="AJ151" s="528">
        <v>591</v>
      </c>
      <c r="AK151" s="528">
        <v>654</v>
      </c>
      <c r="AL151" s="528">
        <v>694</v>
      </c>
      <c r="AM151" s="528">
        <v>730</v>
      </c>
      <c r="AN151" s="528">
        <v>782</v>
      </c>
      <c r="AO151" s="528">
        <v>826</v>
      </c>
      <c r="AP151" s="528">
        <v>857</v>
      </c>
      <c r="AQ151" s="528">
        <v>926</v>
      </c>
      <c r="AR151" s="528">
        <v>1012</v>
      </c>
      <c r="AS151" s="528">
        <v>1105</v>
      </c>
      <c r="AT151" s="528">
        <v>1214</v>
      </c>
      <c r="AU151" s="528">
        <v>1366</v>
      </c>
      <c r="AV151" s="528">
        <v>1547</v>
      </c>
      <c r="AW151" s="528">
        <v>1694</v>
      </c>
      <c r="AX151" s="528">
        <v>1838</v>
      </c>
      <c r="AY151" s="528">
        <v>0</v>
      </c>
      <c r="AZ151" s="528">
        <v>0</v>
      </c>
      <c r="BA151" s="528">
        <v>0</v>
      </c>
      <c r="BB151" s="528">
        <v>0</v>
      </c>
      <c r="BC151" s="528">
        <v>0</v>
      </c>
      <c r="BD151" s="528">
        <v>0</v>
      </c>
      <c r="BE151" s="528">
        <v>0</v>
      </c>
      <c r="BF151" s="528">
        <v>0</v>
      </c>
      <c r="BG151" s="528">
        <v>0</v>
      </c>
      <c r="BH151" s="528">
        <v>0</v>
      </c>
      <c r="BI151" s="528">
        <v>0</v>
      </c>
      <c r="BJ151" s="528">
        <v>0</v>
      </c>
      <c r="BK151" s="528">
        <v>0</v>
      </c>
      <c r="BL151" s="528">
        <v>0</v>
      </c>
      <c r="BM151" s="528">
        <v>0</v>
      </c>
      <c r="BN151" s="528">
        <v>0</v>
      </c>
      <c r="BO151" s="528">
        <v>0</v>
      </c>
      <c r="BP151" s="528">
        <v>0</v>
      </c>
      <c r="BQ151" s="528">
        <v>0</v>
      </c>
      <c r="BR151" s="528">
        <v>0</v>
      </c>
      <c r="BS151" s="528">
        <v>0</v>
      </c>
      <c r="BT151" s="528">
        <v>0</v>
      </c>
      <c r="BU151" s="528">
        <v>0</v>
      </c>
      <c r="BV151" s="528">
        <v>0</v>
      </c>
      <c r="BW151" s="528">
        <v>0</v>
      </c>
      <c r="BX151" s="528">
        <v>0</v>
      </c>
      <c r="BY151" s="528">
        <v>0</v>
      </c>
      <c r="BZ151" s="528">
        <v>0</v>
      </c>
      <c r="CA151" s="528">
        <v>0</v>
      </c>
      <c r="CB151" s="528">
        <v>0</v>
      </c>
      <c r="CC151" s="528">
        <v>0</v>
      </c>
      <c r="CD151" s="528">
        <v>0</v>
      </c>
      <c r="CE151" s="528">
        <v>0</v>
      </c>
      <c r="CF151" s="530">
        <v>0</v>
      </c>
    </row>
    <row r="152" spans="1:84" x14ac:dyDescent="0.35">
      <c r="A152" s="491"/>
      <c r="B152" s="471" t="s">
        <v>450</v>
      </c>
      <c r="D152" s="551" t="s">
        <v>567</v>
      </c>
      <c r="E152" s="551" t="s">
        <v>567</v>
      </c>
      <c r="F152" s="551" t="s">
        <v>567</v>
      </c>
      <c r="G152" s="551" t="s">
        <v>567</v>
      </c>
      <c r="H152" s="551" t="s">
        <v>567</v>
      </c>
      <c r="I152" s="551" t="s">
        <v>567</v>
      </c>
      <c r="J152" s="551" t="s">
        <v>567</v>
      </c>
      <c r="K152" s="551" t="s">
        <v>567</v>
      </c>
      <c r="L152" s="551" t="s">
        <v>567</v>
      </c>
      <c r="M152" s="551" t="s">
        <v>567</v>
      </c>
      <c r="N152" s="551" t="s">
        <v>567</v>
      </c>
      <c r="O152" s="551" t="s">
        <v>567</v>
      </c>
      <c r="P152" s="551" t="s">
        <v>567</v>
      </c>
      <c r="Q152" s="551" t="s">
        <v>567</v>
      </c>
      <c r="R152" s="551" t="s">
        <v>567</v>
      </c>
      <c r="S152" s="551" t="s">
        <v>567</v>
      </c>
      <c r="T152" s="551" t="s">
        <v>567</v>
      </c>
      <c r="U152" s="551" t="s">
        <v>567</v>
      </c>
      <c r="V152" s="551" t="s">
        <v>567</v>
      </c>
      <c r="W152" s="551" t="s">
        <v>567</v>
      </c>
      <c r="X152" s="551" t="s">
        <v>567</v>
      </c>
      <c r="Y152" s="551" t="s">
        <v>567</v>
      </c>
      <c r="Z152" s="551" t="s">
        <v>567</v>
      </c>
      <c r="AA152" s="551" t="s">
        <v>567</v>
      </c>
      <c r="AB152" s="551" t="s">
        <v>567</v>
      </c>
      <c r="AC152" s="551" t="s">
        <v>567</v>
      </c>
      <c r="AD152" s="551" t="s">
        <v>567</v>
      </c>
      <c r="AE152" s="551" t="s">
        <v>567</v>
      </c>
      <c r="AF152" s="551" t="s">
        <v>567</v>
      </c>
      <c r="AG152" s="551" t="s">
        <v>567</v>
      </c>
      <c r="AH152" s="528">
        <v>40</v>
      </c>
      <c r="AI152" s="528">
        <v>48</v>
      </c>
      <c r="AJ152" s="528">
        <v>52</v>
      </c>
      <c r="AK152" s="528">
        <v>56</v>
      </c>
      <c r="AL152" s="528">
        <v>60</v>
      </c>
      <c r="AM152" s="528">
        <v>66</v>
      </c>
      <c r="AN152" s="528">
        <v>79</v>
      </c>
      <c r="AO152" s="528">
        <v>95</v>
      </c>
      <c r="AP152" s="528">
        <v>117</v>
      </c>
      <c r="AQ152" s="528">
        <v>142</v>
      </c>
      <c r="AR152" s="528">
        <v>166</v>
      </c>
      <c r="AS152" s="528">
        <v>195</v>
      </c>
      <c r="AT152" s="528">
        <v>228</v>
      </c>
      <c r="AU152" s="528">
        <v>257</v>
      </c>
      <c r="AV152" s="528">
        <v>279</v>
      </c>
      <c r="AW152" s="528">
        <v>297</v>
      </c>
      <c r="AX152" s="528">
        <v>305</v>
      </c>
      <c r="AY152" s="528">
        <v>0</v>
      </c>
      <c r="AZ152" s="528">
        <v>0</v>
      </c>
      <c r="BA152" s="528">
        <v>0</v>
      </c>
      <c r="BB152" s="528">
        <v>0</v>
      </c>
      <c r="BC152" s="528">
        <v>0</v>
      </c>
      <c r="BD152" s="528">
        <v>0</v>
      </c>
      <c r="BE152" s="528">
        <v>0</v>
      </c>
      <c r="BF152" s="528">
        <v>0</v>
      </c>
      <c r="BG152" s="528">
        <v>0</v>
      </c>
      <c r="BH152" s="528">
        <v>0</v>
      </c>
      <c r="BI152" s="528">
        <v>0</v>
      </c>
      <c r="BJ152" s="528">
        <v>0</v>
      </c>
      <c r="BK152" s="528">
        <v>0</v>
      </c>
      <c r="BL152" s="528">
        <v>0</v>
      </c>
      <c r="BM152" s="528">
        <v>0</v>
      </c>
      <c r="BN152" s="528">
        <v>0</v>
      </c>
      <c r="BO152" s="528">
        <v>0</v>
      </c>
      <c r="BP152" s="528">
        <v>0</v>
      </c>
      <c r="BQ152" s="528">
        <v>0</v>
      </c>
      <c r="BR152" s="528">
        <v>0</v>
      </c>
      <c r="BS152" s="528">
        <v>0</v>
      </c>
      <c r="BT152" s="528">
        <v>0</v>
      </c>
      <c r="BU152" s="528">
        <v>0</v>
      </c>
      <c r="BV152" s="528">
        <v>0</v>
      </c>
      <c r="BW152" s="528">
        <v>0</v>
      </c>
      <c r="BX152" s="528">
        <v>0</v>
      </c>
      <c r="BY152" s="528">
        <v>0</v>
      </c>
      <c r="BZ152" s="528">
        <v>0</v>
      </c>
      <c r="CA152" s="528">
        <v>0</v>
      </c>
      <c r="CB152" s="528">
        <v>0</v>
      </c>
      <c r="CC152" s="528">
        <v>0</v>
      </c>
      <c r="CD152" s="528">
        <v>0</v>
      </c>
      <c r="CE152" s="528">
        <v>0</v>
      </c>
      <c r="CF152" s="530">
        <v>0</v>
      </c>
    </row>
    <row r="153" spans="1:84" x14ac:dyDescent="0.35">
      <c r="B153" s="59" t="s">
        <v>684</v>
      </c>
      <c r="D153" s="528">
        <v>0</v>
      </c>
      <c r="E153" s="528">
        <v>0</v>
      </c>
      <c r="F153" s="528">
        <v>0</v>
      </c>
      <c r="G153" s="528">
        <v>0</v>
      </c>
      <c r="H153" s="528">
        <v>0</v>
      </c>
      <c r="I153" s="528">
        <v>0</v>
      </c>
      <c r="J153" s="528">
        <v>0</v>
      </c>
      <c r="K153" s="528">
        <v>0</v>
      </c>
      <c r="L153" s="528">
        <v>0</v>
      </c>
      <c r="M153" s="528">
        <v>0</v>
      </c>
      <c r="N153" s="528">
        <v>0</v>
      </c>
      <c r="O153" s="528">
        <v>0</v>
      </c>
      <c r="P153" s="528">
        <v>0</v>
      </c>
      <c r="Q153" s="528">
        <v>0</v>
      </c>
      <c r="R153" s="528">
        <v>0</v>
      </c>
      <c r="S153" s="528">
        <v>0</v>
      </c>
      <c r="T153" s="528">
        <v>0</v>
      </c>
      <c r="U153" s="528">
        <v>0</v>
      </c>
      <c r="V153" s="528">
        <v>0</v>
      </c>
      <c r="W153" s="528">
        <v>0</v>
      </c>
      <c r="X153" s="528">
        <v>0</v>
      </c>
      <c r="Y153" s="528">
        <v>0</v>
      </c>
      <c r="Z153" s="528">
        <v>0</v>
      </c>
      <c r="AA153" s="528">
        <v>0</v>
      </c>
      <c r="AB153" s="528">
        <v>0</v>
      </c>
      <c r="AC153" s="528">
        <v>0</v>
      </c>
      <c r="AD153" s="528">
        <v>0</v>
      </c>
      <c r="AE153" s="528">
        <v>0</v>
      </c>
      <c r="AF153" s="528">
        <v>0</v>
      </c>
      <c r="AG153" s="528">
        <v>0</v>
      </c>
      <c r="AH153" s="528">
        <v>0</v>
      </c>
      <c r="AI153" s="528">
        <v>0</v>
      </c>
      <c r="AJ153" s="528">
        <v>0</v>
      </c>
      <c r="AK153" s="528">
        <v>0</v>
      </c>
      <c r="AL153" s="528">
        <v>0</v>
      </c>
      <c r="AM153" s="528">
        <v>0</v>
      </c>
      <c r="AN153" s="528">
        <v>813</v>
      </c>
      <c r="AO153" s="528">
        <v>864</v>
      </c>
      <c r="AP153" s="528">
        <v>900</v>
      </c>
      <c r="AQ153" s="528">
        <v>964</v>
      </c>
      <c r="AR153" s="528">
        <v>1030</v>
      </c>
      <c r="AS153" s="528">
        <v>1099</v>
      </c>
      <c r="AT153" s="528">
        <v>1181</v>
      </c>
      <c r="AU153" s="528">
        <v>1303</v>
      </c>
      <c r="AV153" s="528">
        <v>1439</v>
      </c>
      <c r="AW153" s="528">
        <v>1540</v>
      </c>
      <c r="AX153" s="528">
        <v>1624</v>
      </c>
      <c r="AY153" s="528">
        <v>0</v>
      </c>
      <c r="AZ153" s="528">
        <v>0</v>
      </c>
      <c r="BA153" s="528">
        <v>0</v>
      </c>
      <c r="BB153" s="528">
        <v>0</v>
      </c>
      <c r="BC153" s="528">
        <v>0</v>
      </c>
      <c r="BD153" s="528">
        <v>0</v>
      </c>
      <c r="BE153" s="528">
        <v>0</v>
      </c>
      <c r="BF153" s="528">
        <v>0</v>
      </c>
      <c r="BG153" s="528">
        <v>0</v>
      </c>
      <c r="BH153" s="528">
        <v>0</v>
      </c>
      <c r="BI153" s="528">
        <v>0</v>
      </c>
      <c r="BJ153" s="528">
        <v>0</v>
      </c>
      <c r="BK153" s="528">
        <v>0</v>
      </c>
      <c r="BL153" s="528">
        <v>0</v>
      </c>
      <c r="BM153" s="528">
        <v>0</v>
      </c>
      <c r="BN153" s="528">
        <v>0</v>
      </c>
      <c r="BO153" s="528">
        <v>0</v>
      </c>
      <c r="BP153" s="528">
        <v>0</v>
      </c>
      <c r="BQ153" s="528">
        <v>0</v>
      </c>
      <c r="BR153" s="528">
        <v>0</v>
      </c>
      <c r="BS153" s="528">
        <v>0</v>
      </c>
      <c r="BT153" s="528">
        <v>0</v>
      </c>
      <c r="BU153" s="528">
        <v>0</v>
      </c>
      <c r="BV153" s="528">
        <v>0</v>
      </c>
      <c r="BW153" s="528">
        <v>0</v>
      </c>
      <c r="BX153" s="528">
        <v>0</v>
      </c>
      <c r="BY153" s="528">
        <v>0</v>
      </c>
      <c r="BZ153" s="528">
        <v>0</v>
      </c>
      <c r="CA153" s="528">
        <v>0</v>
      </c>
      <c r="CB153" s="528">
        <v>0</v>
      </c>
      <c r="CC153" s="528">
        <v>0</v>
      </c>
      <c r="CD153" s="528">
        <v>0</v>
      </c>
      <c r="CE153" s="528">
        <v>0</v>
      </c>
      <c r="CF153" s="530">
        <v>0</v>
      </c>
    </row>
    <row r="154" spans="1:84" x14ac:dyDescent="0.35">
      <c r="B154" s="288" t="s">
        <v>451</v>
      </c>
      <c r="D154" s="528">
        <v>0</v>
      </c>
      <c r="E154" s="528">
        <v>0</v>
      </c>
      <c r="F154" s="528">
        <v>0</v>
      </c>
      <c r="G154" s="528">
        <v>0</v>
      </c>
      <c r="H154" s="528">
        <v>0</v>
      </c>
      <c r="I154" s="528">
        <v>0</v>
      </c>
      <c r="J154" s="528">
        <v>0</v>
      </c>
      <c r="K154" s="528">
        <v>0</v>
      </c>
      <c r="L154" s="528">
        <v>0</v>
      </c>
      <c r="M154" s="528">
        <v>0</v>
      </c>
      <c r="N154" s="528">
        <v>0</v>
      </c>
      <c r="O154" s="528">
        <v>0</v>
      </c>
      <c r="P154" s="528">
        <v>0</v>
      </c>
      <c r="Q154" s="528">
        <v>0</v>
      </c>
      <c r="R154" s="528">
        <v>0</v>
      </c>
      <c r="S154" s="528">
        <v>0</v>
      </c>
      <c r="T154" s="528">
        <v>0</v>
      </c>
      <c r="U154" s="528">
        <v>0</v>
      </c>
      <c r="V154" s="528">
        <v>0</v>
      </c>
      <c r="W154" s="528">
        <v>0</v>
      </c>
      <c r="X154" s="528">
        <v>0</v>
      </c>
      <c r="Y154" s="528">
        <v>0</v>
      </c>
      <c r="Z154" s="528">
        <v>0</v>
      </c>
      <c r="AA154" s="528">
        <v>0</v>
      </c>
      <c r="AB154" s="528">
        <v>0</v>
      </c>
      <c r="AC154" s="528">
        <v>0</v>
      </c>
      <c r="AD154" s="528">
        <v>0</v>
      </c>
      <c r="AE154" s="528">
        <v>0</v>
      </c>
      <c r="AF154" s="528">
        <v>0</v>
      </c>
      <c r="AG154" s="528">
        <v>0</v>
      </c>
      <c r="AH154" s="528">
        <v>0</v>
      </c>
      <c r="AI154" s="528">
        <v>0</v>
      </c>
      <c r="AJ154" s="528">
        <v>0</v>
      </c>
      <c r="AK154" s="528">
        <v>0</v>
      </c>
      <c r="AL154" s="528">
        <v>0</v>
      </c>
      <c r="AM154" s="528">
        <v>0</v>
      </c>
      <c r="AN154" s="528">
        <v>734</v>
      </c>
      <c r="AO154" s="528">
        <v>768</v>
      </c>
      <c r="AP154" s="528">
        <v>782</v>
      </c>
      <c r="AQ154" s="528">
        <v>823</v>
      </c>
      <c r="AR154" s="528">
        <v>864</v>
      </c>
      <c r="AS154" s="528">
        <v>904</v>
      </c>
      <c r="AT154" s="528">
        <v>955</v>
      </c>
      <c r="AU154" s="528">
        <v>1048</v>
      </c>
      <c r="AV154" s="528">
        <v>1164</v>
      </c>
      <c r="AW154" s="528">
        <v>1249</v>
      </c>
      <c r="AX154" s="528">
        <v>1325</v>
      </c>
      <c r="AY154" s="528">
        <v>0</v>
      </c>
      <c r="AZ154" s="528">
        <v>0</v>
      </c>
      <c r="BA154" s="528">
        <v>0</v>
      </c>
      <c r="BB154" s="528">
        <v>0</v>
      </c>
      <c r="BC154" s="528">
        <v>0</v>
      </c>
      <c r="BD154" s="528">
        <v>0</v>
      </c>
      <c r="BE154" s="528">
        <v>0</v>
      </c>
      <c r="BF154" s="528">
        <v>0</v>
      </c>
      <c r="BG154" s="528">
        <v>0</v>
      </c>
      <c r="BH154" s="528">
        <v>0</v>
      </c>
      <c r="BI154" s="528">
        <v>0</v>
      </c>
      <c r="BJ154" s="528">
        <v>0</v>
      </c>
      <c r="BK154" s="528">
        <v>0</v>
      </c>
      <c r="BL154" s="528">
        <v>0</v>
      </c>
      <c r="BM154" s="528">
        <v>0</v>
      </c>
      <c r="BN154" s="528">
        <v>0</v>
      </c>
      <c r="BO154" s="528">
        <v>0</v>
      </c>
      <c r="BP154" s="528">
        <v>0</v>
      </c>
      <c r="BQ154" s="528">
        <v>0</v>
      </c>
      <c r="BR154" s="528">
        <v>0</v>
      </c>
      <c r="BS154" s="528">
        <v>0</v>
      </c>
      <c r="BT154" s="528">
        <v>0</v>
      </c>
      <c r="BU154" s="528">
        <v>0</v>
      </c>
      <c r="BV154" s="528">
        <v>0</v>
      </c>
      <c r="BW154" s="528">
        <v>0</v>
      </c>
      <c r="BX154" s="528">
        <v>0</v>
      </c>
      <c r="BY154" s="528">
        <v>0</v>
      </c>
      <c r="BZ154" s="528">
        <v>0</v>
      </c>
      <c r="CA154" s="528">
        <v>0</v>
      </c>
      <c r="CB154" s="528">
        <v>0</v>
      </c>
      <c r="CC154" s="528">
        <v>0</v>
      </c>
      <c r="CD154" s="528">
        <v>0</v>
      </c>
      <c r="CE154" s="528">
        <v>0</v>
      </c>
      <c r="CF154" s="530">
        <v>0</v>
      </c>
    </row>
    <row r="155" spans="1:84" x14ac:dyDescent="0.35">
      <c r="B155" s="288" t="s">
        <v>450</v>
      </c>
      <c r="D155" s="528">
        <v>0</v>
      </c>
      <c r="E155" s="528">
        <v>0</v>
      </c>
      <c r="F155" s="528">
        <v>0</v>
      </c>
      <c r="G155" s="528">
        <v>0</v>
      </c>
      <c r="H155" s="528">
        <v>0</v>
      </c>
      <c r="I155" s="528">
        <v>0</v>
      </c>
      <c r="J155" s="528">
        <v>0</v>
      </c>
      <c r="K155" s="528">
        <v>0</v>
      </c>
      <c r="L155" s="528">
        <v>0</v>
      </c>
      <c r="M155" s="528">
        <v>0</v>
      </c>
      <c r="N155" s="528">
        <v>0</v>
      </c>
      <c r="O155" s="528">
        <v>0</v>
      </c>
      <c r="P155" s="528">
        <v>0</v>
      </c>
      <c r="Q155" s="528">
        <v>0</v>
      </c>
      <c r="R155" s="528">
        <v>0</v>
      </c>
      <c r="S155" s="528">
        <v>0</v>
      </c>
      <c r="T155" s="528">
        <v>0</v>
      </c>
      <c r="U155" s="528">
        <v>0</v>
      </c>
      <c r="V155" s="528">
        <v>0</v>
      </c>
      <c r="W155" s="528">
        <v>0</v>
      </c>
      <c r="X155" s="528">
        <v>0</v>
      </c>
      <c r="Y155" s="528">
        <v>0</v>
      </c>
      <c r="Z155" s="528">
        <v>0</v>
      </c>
      <c r="AA155" s="528">
        <v>0</v>
      </c>
      <c r="AB155" s="528">
        <v>0</v>
      </c>
      <c r="AC155" s="528">
        <v>0</v>
      </c>
      <c r="AD155" s="528">
        <v>0</v>
      </c>
      <c r="AE155" s="528">
        <v>0</v>
      </c>
      <c r="AF155" s="528">
        <v>0</v>
      </c>
      <c r="AG155" s="528">
        <v>0</v>
      </c>
      <c r="AH155" s="528">
        <v>0</v>
      </c>
      <c r="AI155" s="528">
        <v>0</v>
      </c>
      <c r="AJ155" s="528">
        <v>0</v>
      </c>
      <c r="AK155" s="528">
        <v>0</v>
      </c>
      <c r="AL155" s="528">
        <v>0</v>
      </c>
      <c r="AM155" s="528">
        <v>0</v>
      </c>
      <c r="AN155" s="528">
        <v>79</v>
      </c>
      <c r="AO155" s="528">
        <v>96</v>
      </c>
      <c r="AP155" s="528">
        <v>118</v>
      </c>
      <c r="AQ155" s="528">
        <v>141</v>
      </c>
      <c r="AR155" s="528">
        <v>166</v>
      </c>
      <c r="AS155" s="528">
        <v>195</v>
      </c>
      <c r="AT155" s="528">
        <v>226</v>
      </c>
      <c r="AU155" s="528">
        <v>255</v>
      </c>
      <c r="AV155" s="528">
        <v>275</v>
      </c>
      <c r="AW155" s="528">
        <v>291</v>
      </c>
      <c r="AX155" s="528">
        <v>299</v>
      </c>
      <c r="AY155" s="528">
        <v>0</v>
      </c>
      <c r="AZ155" s="528">
        <v>0</v>
      </c>
      <c r="BA155" s="528">
        <v>0</v>
      </c>
      <c r="BB155" s="528">
        <v>0</v>
      </c>
      <c r="BC155" s="528">
        <v>0</v>
      </c>
      <c r="BD155" s="528">
        <v>0</v>
      </c>
      <c r="BE155" s="528">
        <v>0</v>
      </c>
      <c r="BF155" s="528">
        <v>0</v>
      </c>
      <c r="BG155" s="528">
        <v>0</v>
      </c>
      <c r="BH155" s="528">
        <v>0</v>
      </c>
      <c r="BI155" s="528">
        <v>0</v>
      </c>
      <c r="BJ155" s="528">
        <v>0</v>
      </c>
      <c r="BK155" s="528">
        <v>0</v>
      </c>
      <c r="BL155" s="528">
        <v>0</v>
      </c>
      <c r="BM155" s="528">
        <v>0</v>
      </c>
      <c r="BN155" s="528">
        <v>0</v>
      </c>
      <c r="BO155" s="528">
        <v>0</v>
      </c>
      <c r="BP155" s="528">
        <v>0</v>
      </c>
      <c r="BQ155" s="528">
        <v>0</v>
      </c>
      <c r="BR155" s="528">
        <v>0</v>
      </c>
      <c r="BS155" s="528">
        <v>0</v>
      </c>
      <c r="BT155" s="528">
        <v>0</v>
      </c>
      <c r="BU155" s="528">
        <v>0</v>
      </c>
      <c r="BV155" s="528">
        <v>0</v>
      </c>
      <c r="BW155" s="528">
        <v>0</v>
      </c>
      <c r="BX155" s="528">
        <v>0</v>
      </c>
      <c r="BY155" s="528">
        <v>0</v>
      </c>
      <c r="BZ155" s="528">
        <v>0</v>
      </c>
      <c r="CA155" s="528">
        <v>0</v>
      </c>
      <c r="CB155" s="528">
        <v>0</v>
      </c>
      <c r="CC155" s="528">
        <v>0</v>
      </c>
      <c r="CD155" s="528">
        <v>0</v>
      </c>
      <c r="CE155" s="528">
        <v>0</v>
      </c>
      <c r="CF155" s="530">
        <v>0</v>
      </c>
    </row>
    <row r="156" spans="1:84" x14ac:dyDescent="0.35">
      <c r="A156" s="427"/>
      <c r="B156" s="59" t="s">
        <v>685</v>
      </c>
      <c r="D156" s="528">
        <v>0</v>
      </c>
      <c r="E156" s="528">
        <v>0</v>
      </c>
      <c r="F156" s="528">
        <v>0</v>
      </c>
      <c r="G156" s="528">
        <v>0</v>
      </c>
      <c r="H156" s="528">
        <v>0</v>
      </c>
      <c r="I156" s="528">
        <v>0</v>
      </c>
      <c r="J156" s="528">
        <v>0</v>
      </c>
      <c r="K156" s="528">
        <v>0</v>
      </c>
      <c r="L156" s="528">
        <v>0</v>
      </c>
      <c r="M156" s="528">
        <v>0</v>
      </c>
      <c r="N156" s="528">
        <v>0</v>
      </c>
      <c r="O156" s="528">
        <v>0</v>
      </c>
      <c r="P156" s="528">
        <v>0</v>
      </c>
      <c r="Q156" s="528">
        <v>0</v>
      </c>
      <c r="R156" s="528">
        <v>0</v>
      </c>
      <c r="S156" s="528">
        <v>0</v>
      </c>
      <c r="T156" s="528">
        <v>0</v>
      </c>
      <c r="U156" s="528">
        <v>0</v>
      </c>
      <c r="V156" s="528">
        <v>0</v>
      </c>
      <c r="W156" s="528">
        <v>0</v>
      </c>
      <c r="X156" s="528">
        <v>0</v>
      </c>
      <c r="Y156" s="528">
        <v>0</v>
      </c>
      <c r="Z156" s="528">
        <v>0</v>
      </c>
      <c r="AA156" s="528">
        <v>0</v>
      </c>
      <c r="AB156" s="528">
        <v>0</v>
      </c>
      <c r="AC156" s="528">
        <v>0</v>
      </c>
      <c r="AD156" s="528">
        <v>0</v>
      </c>
      <c r="AE156" s="528">
        <v>0</v>
      </c>
      <c r="AF156" s="528">
        <v>0</v>
      </c>
      <c r="AG156" s="528">
        <v>0</v>
      </c>
      <c r="AH156" s="528">
        <v>0</v>
      </c>
      <c r="AI156" s="528">
        <v>0</v>
      </c>
      <c r="AJ156" s="528">
        <v>0</v>
      </c>
      <c r="AK156" s="528">
        <v>0</v>
      </c>
      <c r="AL156" s="528">
        <v>0</v>
      </c>
      <c r="AM156" s="528">
        <v>0</v>
      </c>
      <c r="AN156" s="528">
        <v>48</v>
      </c>
      <c r="AO156" s="528">
        <v>57</v>
      </c>
      <c r="AP156" s="528">
        <v>74</v>
      </c>
      <c r="AQ156" s="528">
        <v>103</v>
      </c>
      <c r="AR156" s="528">
        <v>148</v>
      </c>
      <c r="AS156" s="528">
        <v>201</v>
      </c>
      <c r="AT156" s="528">
        <v>260</v>
      </c>
      <c r="AU156" s="528">
        <v>320</v>
      </c>
      <c r="AV156" s="528">
        <v>387</v>
      </c>
      <c r="AW156" s="528">
        <v>450</v>
      </c>
      <c r="AX156" s="528">
        <v>518</v>
      </c>
      <c r="AY156" s="528">
        <v>0</v>
      </c>
      <c r="AZ156" s="528">
        <v>0</v>
      </c>
      <c r="BA156" s="528">
        <v>0</v>
      </c>
      <c r="BB156" s="528">
        <v>0</v>
      </c>
      <c r="BC156" s="528">
        <v>0</v>
      </c>
      <c r="BD156" s="528">
        <v>0</v>
      </c>
      <c r="BE156" s="528">
        <v>0</v>
      </c>
      <c r="BF156" s="528">
        <v>0</v>
      </c>
      <c r="BG156" s="528">
        <v>0</v>
      </c>
      <c r="BH156" s="528">
        <v>0</v>
      </c>
      <c r="BI156" s="528">
        <v>0</v>
      </c>
      <c r="BJ156" s="528">
        <v>0</v>
      </c>
      <c r="BK156" s="528">
        <v>0</v>
      </c>
      <c r="BL156" s="528">
        <v>0</v>
      </c>
      <c r="BM156" s="528">
        <v>0</v>
      </c>
      <c r="BN156" s="528">
        <v>0</v>
      </c>
      <c r="BO156" s="528">
        <v>0</v>
      </c>
      <c r="BP156" s="528">
        <v>0</v>
      </c>
      <c r="BQ156" s="528">
        <v>0</v>
      </c>
      <c r="BR156" s="528">
        <v>0</v>
      </c>
      <c r="BS156" s="528">
        <v>0</v>
      </c>
      <c r="BT156" s="528">
        <v>0</v>
      </c>
      <c r="BU156" s="528">
        <v>0</v>
      </c>
      <c r="BV156" s="528">
        <v>0</v>
      </c>
      <c r="BW156" s="528">
        <v>0</v>
      </c>
      <c r="BX156" s="528">
        <v>0</v>
      </c>
      <c r="BY156" s="528">
        <v>0</v>
      </c>
      <c r="BZ156" s="528">
        <v>0</v>
      </c>
      <c r="CA156" s="528">
        <v>0</v>
      </c>
      <c r="CB156" s="528">
        <v>0</v>
      </c>
      <c r="CC156" s="528">
        <v>0</v>
      </c>
      <c r="CD156" s="528">
        <v>0</v>
      </c>
      <c r="CE156" s="528">
        <v>0</v>
      </c>
      <c r="CF156" s="530">
        <v>0</v>
      </c>
    </row>
    <row r="157" spans="1:84" x14ac:dyDescent="0.35">
      <c r="A157" s="427"/>
      <c r="B157" s="288" t="s">
        <v>451</v>
      </c>
      <c r="D157" s="528">
        <v>0</v>
      </c>
      <c r="E157" s="528">
        <v>0</v>
      </c>
      <c r="F157" s="528">
        <v>0</v>
      </c>
      <c r="G157" s="528">
        <v>0</v>
      </c>
      <c r="H157" s="528">
        <v>0</v>
      </c>
      <c r="I157" s="528">
        <v>0</v>
      </c>
      <c r="J157" s="528">
        <v>0</v>
      </c>
      <c r="K157" s="528">
        <v>0</v>
      </c>
      <c r="L157" s="528">
        <v>0</v>
      </c>
      <c r="M157" s="528">
        <v>0</v>
      </c>
      <c r="N157" s="528">
        <v>0</v>
      </c>
      <c r="O157" s="528">
        <v>0</v>
      </c>
      <c r="P157" s="528">
        <v>0</v>
      </c>
      <c r="Q157" s="528">
        <v>0</v>
      </c>
      <c r="R157" s="528">
        <v>0</v>
      </c>
      <c r="S157" s="528">
        <v>0</v>
      </c>
      <c r="T157" s="528">
        <v>0</v>
      </c>
      <c r="U157" s="528">
        <v>0</v>
      </c>
      <c r="V157" s="528">
        <v>0</v>
      </c>
      <c r="W157" s="528">
        <v>0</v>
      </c>
      <c r="X157" s="528">
        <v>0</v>
      </c>
      <c r="Y157" s="528">
        <v>0</v>
      </c>
      <c r="Z157" s="528">
        <v>0</v>
      </c>
      <c r="AA157" s="528">
        <v>0</v>
      </c>
      <c r="AB157" s="528">
        <v>0</v>
      </c>
      <c r="AC157" s="528">
        <v>0</v>
      </c>
      <c r="AD157" s="528">
        <v>0</v>
      </c>
      <c r="AE157" s="528">
        <v>0</v>
      </c>
      <c r="AF157" s="528">
        <v>0</v>
      </c>
      <c r="AG157" s="528">
        <v>0</v>
      </c>
      <c r="AH157" s="528">
        <v>0</v>
      </c>
      <c r="AI157" s="528">
        <v>0</v>
      </c>
      <c r="AJ157" s="528">
        <v>0</v>
      </c>
      <c r="AK157" s="528">
        <v>0</v>
      </c>
      <c r="AL157" s="528">
        <v>0</v>
      </c>
      <c r="AM157" s="528">
        <v>0</v>
      </c>
      <c r="AN157" s="528">
        <v>46</v>
      </c>
      <c r="AO157" s="528">
        <v>57</v>
      </c>
      <c r="AP157" s="528">
        <v>74</v>
      </c>
      <c r="AQ157" s="528">
        <v>101</v>
      </c>
      <c r="AR157" s="528">
        <v>146</v>
      </c>
      <c r="AS157" s="528">
        <v>199</v>
      </c>
      <c r="AT157" s="528">
        <v>257</v>
      </c>
      <c r="AU157" s="528">
        <v>316</v>
      </c>
      <c r="AV157" s="528">
        <v>382</v>
      </c>
      <c r="AW157" s="528">
        <v>442</v>
      </c>
      <c r="AX157" s="528">
        <v>511</v>
      </c>
      <c r="AY157" s="528">
        <v>0</v>
      </c>
      <c r="AZ157" s="528">
        <v>0</v>
      </c>
      <c r="BA157" s="528">
        <v>0</v>
      </c>
      <c r="BB157" s="528">
        <v>0</v>
      </c>
      <c r="BC157" s="528">
        <v>0</v>
      </c>
      <c r="BD157" s="528">
        <v>0</v>
      </c>
      <c r="BE157" s="528">
        <v>0</v>
      </c>
      <c r="BF157" s="528">
        <v>0</v>
      </c>
      <c r="BG157" s="528">
        <v>0</v>
      </c>
      <c r="BH157" s="528">
        <v>0</v>
      </c>
      <c r="BI157" s="528">
        <v>0</v>
      </c>
      <c r="BJ157" s="528">
        <v>0</v>
      </c>
      <c r="BK157" s="528">
        <v>0</v>
      </c>
      <c r="BL157" s="528">
        <v>0</v>
      </c>
      <c r="BM157" s="528">
        <v>0</v>
      </c>
      <c r="BN157" s="528">
        <v>0</v>
      </c>
      <c r="BO157" s="528">
        <v>0</v>
      </c>
      <c r="BP157" s="528">
        <v>0</v>
      </c>
      <c r="BQ157" s="528">
        <v>0</v>
      </c>
      <c r="BR157" s="528">
        <v>0</v>
      </c>
      <c r="BS157" s="528">
        <v>0</v>
      </c>
      <c r="BT157" s="528">
        <v>0</v>
      </c>
      <c r="BU157" s="528">
        <v>0</v>
      </c>
      <c r="BV157" s="528">
        <v>0</v>
      </c>
      <c r="BW157" s="528">
        <v>0</v>
      </c>
      <c r="BX157" s="528">
        <v>0</v>
      </c>
      <c r="BY157" s="528">
        <v>0</v>
      </c>
      <c r="BZ157" s="528">
        <v>0</v>
      </c>
      <c r="CA157" s="528">
        <v>0</v>
      </c>
      <c r="CB157" s="528">
        <v>0</v>
      </c>
      <c r="CC157" s="528">
        <v>0</v>
      </c>
      <c r="CD157" s="528">
        <v>0</v>
      </c>
      <c r="CE157" s="528">
        <v>0</v>
      </c>
      <c r="CF157" s="530">
        <v>0</v>
      </c>
    </row>
    <row r="158" spans="1:84" x14ac:dyDescent="0.35">
      <c r="A158" s="427"/>
      <c r="B158" s="288" t="s">
        <v>450</v>
      </c>
      <c r="D158" s="528">
        <v>0</v>
      </c>
      <c r="E158" s="528">
        <v>0</v>
      </c>
      <c r="F158" s="528">
        <v>0</v>
      </c>
      <c r="G158" s="528">
        <v>0</v>
      </c>
      <c r="H158" s="528">
        <v>0</v>
      </c>
      <c r="I158" s="528">
        <v>0</v>
      </c>
      <c r="J158" s="528">
        <v>0</v>
      </c>
      <c r="K158" s="528">
        <v>0</v>
      </c>
      <c r="L158" s="528">
        <v>0</v>
      </c>
      <c r="M158" s="528">
        <v>0</v>
      </c>
      <c r="N158" s="528">
        <v>0</v>
      </c>
      <c r="O158" s="528">
        <v>0</v>
      </c>
      <c r="P158" s="528">
        <v>0</v>
      </c>
      <c r="Q158" s="528">
        <v>0</v>
      </c>
      <c r="R158" s="528">
        <v>0</v>
      </c>
      <c r="S158" s="528">
        <v>0</v>
      </c>
      <c r="T158" s="528">
        <v>0</v>
      </c>
      <c r="U158" s="528">
        <v>0</v>
      </c>
      <c r="V158" s="528">
        <v>0</v>
      </c>
      <c r="W158" s="528">
        <v>0</v>
      </c>
      <c r="X158" s="528">
        <v>0</v>
      </c>
      <c r="Y158" s="528">
        <v>0</v>
      </c>
      <c r="Z158" s="528">
        <v>0</v>
      </c>
      <c r="AA158" s="528">
        <v>0</v>
      </c>
      <c r="AB158" s="528">
        <v>0</v>
      </c>
      <c r="AC158" s="528">
        <v>0</v>
      </c>
      <c r="AD158" s="528">
        <v>0</v>
      </c>
      <c r="AE158" s="528">
        <v>0</v>
      </c>
      <c r="AF158" s="528">
        <v>0</v>
      </c>
      <c r="AG158" s="528">
        <v>0</v>
      </c>
      <c r="AH158" s="528">
        <v>0</v>
      </c>
      <c r="AI158" s="528">
        <v>0</v>
      </c>
      <c r="AJ158" s="528">
        <v>0</v>
      </c>
      <c r="AK158" s="528">
        <v>0</v>
      </c>
      <c r="AL158" s="528">
        <v>0</v>
      </c>
      <c r="AM158" s="528">
        <v>0</v>
      </c>
      <c r="AN158" s="528">
        <v>2</v>
      </c>
      <c r="AO158" s="528">
        <v>0</v>
      </c>
      <c r="AP158" s="528">
        <v>0</v>
      </c>
      <c r="AQ158" s="528">
        <v>2</v>
      </c>
      <c r="AR158" s="528">
        <v>2</v>
      </c>
      <c r="AS158" s="528">
        <v>2</v>
      </c>
      <c r="AT158" s="528">
        <v>3</v>
      </c>
      <c r="AU158" s="528">
        <v>4</v>
      </c>
      <c r="AV158" s="528">
        <v>5</v>
      </c>
      <c r="AW158" s="528">
        <v>8</v>
      </c>
      <c r="AX158" s="528">
        <v>7</v>
      </c>
      <c r="AY158" s="528">
        <v>0</v>
      </c>
      <c r="AZ158" s="528">
        <v>0</v>
      </c>
      <c r="BA158" s="528">
        <v>0</v>
      </c>
      <c r="BB158" s="528">
        <v>0</v>
      </c>
      <c r="BC158" s="528">
        <v>0</v>
      </c>
      <c r="BD158" s="528">
        <v>0</v>
      </c>
      <c r="BE158" s="528">
        <v>0</v>
      </c>
      <c r="BF158" s="528">
        <v>0</v>
      </c>
      <c r="BG158" s="528">
        <v>0</v>
      </c>
      <c r="BH158" s="528">
        <v>0</v>
      </c>
      <c r="BI158" s="528">
        <v>0</v>
      </c>
      <c r="BJ158" s="528">
        <v>0</v>
      </c>
      <c r="BK158" s="528">
        <v>0</v>
      </c>
      <c r="BL158" s="528">
        <v>0</v>
      </c>
      <c r="BM158" s="528">
        <v>0</v>
      </c>
      <c r="BN158" s="528">
        <v>0</v>
      </c>
      <c r="BO158" s="528">
        <v>0</v>
      </c>
      <c r="BP158" s="528">
        <v>0</v>
      </c>
      <c r="BQ158" s="528">
        <v>0</v>
      </c>
      <c r="BR158" s="528">
        <v>0</v>
      </c>
      <c r="BS158" s="528">
        <v>0</v>
      </c>
      <c r="BT158" s="528">
        <v>0</v>
      </c>
      <c r="BU158" s="528">
        <v>0</v>
      </c>
      <c r="BV158" s="528">
        <v>0</v>
      </c>
      <c r="BW158" s="528">
        <v>0</v>
      </c>
      <c r="BX158" s="528">
        <v>0</v>
      </c>
      <c r="BY158" s="528">
        <v>0</v>
      </c>
      <c r="BZ158" s="528">
        <v>0</v>
      </c>
      <c r="CA158" s="528">
        <v>0</v>
      </c>
      <c r="CB158" s="528">
        <v>0</v>
      </c>
      <c r="CC158" s="528">
        <v>0</v>
      </c>
      <c r="CD158" s="528">
        <v>0</v>
      </c>
      <c r="CE158" s="528">
        <v>0</v>
      </c>
      <c r="CF158" s="530">
        <v>0</v>
      </c>
    </row>
    <row r="159" spans="1:84" x14ac:dyDescent="0.35">
      <c r="A159" s="427"/>
      <c r="B159" s="288"/>
      <c r="D159" s="528"/>
      <c r="E159" s="528"/>
      <c r="F159" s="528"/>
      <c r="G159" s="528"/>
      <c r="H159" s="528"/>
      <c r="I159" s="528"/>
      <c r="J159" s="528"/>
      <c r="K159" s="528"/>
      <c r="L159" s="528"/>
      <c r="M159" s="528"/>
      <c r="N159" s="528"/>
      <c r="O159" s="528"/>
      <c r="P159" s="528"/>
      <c r="Q159" s="528"/>
      <c r="R159" s="528"/>
      <c r="S159" s="528"/>
      <c r="T159" s="528"/>
      <c r="U159" s="528"/>
      <c r="V159" s="528"/>
      <c r="W159" s="528"/>
      <c r="X159" s="528"/>
      <c r="Y159" s="528"/>
      <c r="Z159" s="528"/>
      <c r="AA159" s="528"/>
      <c r="AB159" s="528"/>
      <c r="AC159" s="528"/>
      <c r="AD159" s="528"/>
      <c r="AE159" s="528"/>
      <c r="AF159" s="528"/>
      <c r="AG159" s="528"/>
      <c r="AH159" s="528"/>
      <c r="AI159" s="528"/>
      <c r="AJ159" s="528"/>
      <c r="AK159" s="528"/>
      <c r="AL159" s="528"/>
      <c r="AM159" s="528"/>
      <c r="AN159" s="528"/>
      <c r="AO159" s="528"/>
      <c r="AP159" s="528"/>
      <c r="AQ159" s="528"/>
      <c r="AR159" s="528"/>
      <c r="AS159" s="528"/>
      <c r="AT159" s="528"/>
      <c r="AU159" s="528"/>
      <c r="AV159" s="528"/>
      <c r="AW159" s="528"/>
      <c r="AX159" s="528"/>
      <c r="AY159" s="528"/>
      <c r="AZ159" s="528"/>
      <c r="BA159" s="528"/>
      <c r="BB159" s="528"/>
      <c r="BC159" s="528"/>
      <c r="BD159" s="528"/>
      <c r="BE159" s="528"/>
      <c r="BF159" s="528"/>
      <c r="BG159" s="528"/>
      <c r="BH159" s="528"/>
      <c r="BI159" s="528"/>
      <c r="BJ159" s="528"/>
      <c r="BK159" s="528"/>
      <c r="BL159" s="528"/>
      <c r="BM159" s="528"/>
      <c r="BN159" s="528"/>
      <c r="BO159" s="528"/>
      <c r="BP159" s="528"/>
      <c r="BQ159" s="528"/>
      <c r="BR159" s="528"/>
      <c r="BS159" s="528"/>
      <c r="BT159" s="528"/>
      <c r="BU159" s="528"/>
      <c r="BV159" s="528"/>
      <c r="BW159" s="528"/>
      <c r="BX159" s="528"/>
      <c r="BY159" s="528"/>
      <c r="BZ159" s="528"/>
      <c r="CA159" s="528"/>
      <c r="CB159" s="528"/>
      <c r="CC159" s="528"/>
      <c r="CD159" s="528"/>
      <c r="CE159" s="528"/>
      <c r="CF159" s="530"/>
    </row>
    <row r="160" spans="1:84" s="251" customFormat="1" x14ac:dyDescent="0.35">
      <c r="B160" s="106" t="s">
        <v>308</v>
      </c>
      <c r="C160" s="495"/>
      <c r="D160" s="533">
        <v>0</v>
      </c>
      <c r="E160" s="533">
        <v>0</v>
      </c>
      <c r="F160" s="533">
        <v>0</v>
      </c>
      <c r="G160" s="533">
        <v>0</v>
      </c>
      <c r="H160" s="533">
        <v>0</v>
      </c>
      <c r="I160" s="533">
        <v>0</v>
      </c>
      <c r="J160" s="533">
        <v>0</v>
      </c>
      <c r="K160" s="533">
        <v>0</v>
      </c>
      <c r="L160" s="533">
        <v>0</v>
      </c>
      <c r="M160" s="533">
        <v>0</v>
      </c>
      <c r="N160" s="533">
        <v>0</v>
      </c>
      <c r="O160" s="533">
        <v>0</v>
      </c>
      <c r="P160" s="533">
        <v>0</v>
      </c>
      <c r="Q160" s="533">
        <v>0</v>
      </c>
      <c r="R160" s="533">
        <v>0</v>
      </c>
      <c r="S160" s="533">
        <v>0</v>
      </c>
      <c r="T160" s="533">
        <v>0</v>
      </c>
      <c r="U160" s="533">
        <v>0</v>
      </c>
      <c r="V160" s="533">
        <v>0</v>
      </c>
      <c r="W160" s="533">
        <v>0</v>
      </c>
      <c r="X160" s="533">
        <v>0</v>
      </c>
      <c r="Y160" s="533">
        <v>0</v>
      </c>
      <c r="Z160" s="533">
        <v>0</v>
      </c>
      <c r="AA160" s="533">
        <v>0</v>
      </c>
      <c r="AB160" s="533">
        <v>0</v>
      </c>
      <c r="AC160" s="533">
        <v>0</v>
      </c>
      <c r="AD160" s="533">
        <v>0</v>
      </c>
      <c r="AE160" s="533">
        <v>0</v>
      </c>
      <c r="AF160" s="533">
        <v>0</v>
      </c>
      <c r="AG160" s="533">
        <v>0</v>
      </c>
      <c r="AH160" s="533">
        <v>552</v>
      </c>
      <c r="AI160" s="533">
        <v>506</v>
      </c>
      <c r="AJ160" s="533">
        <v>449</v>
      </c>
      <c r="AK160" s="533">
        <v>444</v>
      </c>
      <c r="AL160" s="533">
        <v>437</v>
      </c>
      <c r="AM160" s="533">
        <v>327</v>
      </c>
      <c r="AN160" s="533">
        <v>242</v>
      </c>
      <c r="AO160" s="533">
        <v>233</v>
      </c>
      <c r="AP160" s="533">
        <v>215</v>
      </c>
      <c r="AQ160" s="533">
        <v>206</v>
      </c>
      <c r="AR160" s="533">
        <v>217</v>
      </c>
      <c r="AS160" s="533">
        <v>222</v>
      </c>
      <c r="AT160" s="533">
        <v>232</v>
      </c>
      <c r="AU160" s="533">
        <v>253</v>
      </c>
      <c r="AV160" s="533">
        <v>276</v>
      </c>
      <c r="AW160" s="533">
        <v>283</v>
      </c>
      <c r="AX160" s="533">
        <v>286</v>
      </c>
      <c r="AY160" s="533">
        <v>0</v>
      </c>
      <c r="AZ160" s="533">
        <v>0</v>
      </c>
      <c r="BA160" s="533">
        <v>0</v>
      </c>
      <c r="BB160" s="533">
        <v>0</v>
      </c>
      <c r="BC160" s="533">
        <v>0</v>
      </c>
      <c r="BD160" s="533">
        <v>0</v>
      </c>
      <c r="BE160" s="533">
        <v>0</v>
      </c>
      <c r="BF160" s="533">
        <v>0</v>
      </c>
      <c r="BG160" s="533">
        <v>0</v>
      </c>
      <c r="BH160" s="533">
        <v>0</v>
      </c>
      <c r="BI160" s="533">
        <v>0</v>
      </c>
      <c r="BJ160" s="533">
        <v>0</v>
      </c>
      <c r="BK160" s="533">
        <v>0</v>
      </c>
      <c r="BL160" s="533">
        <v>0</v>
      </c>
      <c r="BM160" s="533">
        <v>0</v>
      </c>
      <c r="BN160" s="533">
        <v>0</v>
      </c>
      <c r="BO160" s="533">
        <v>0</v>
      </c>
      <c r="BP160" s="533">
        <v>0</v>
      </c>
      <c r="BQ160" s="533">
        <v>0</v>
      </c>
      <c r="BR160" s="533">
        <v>0</v>
      </c>
      <c r="BS160" s="533">
        <v>0</v>
      </c>
      <c r="BT160" s="533">
        <v>0</v>
      </c>
      <c r="BU160" s="533">
        <v>0</v>
      </c>
      <c r="BV160" s="533">
        <v>0</v>
      </c>
      <c r="BW160" s="533">
        <v>0</v>
      </c>
      <c r="BX160" s="533">
        <v>0</v>
      </c>
      <c r="BY160" s="533">
        <v>0</v>
      </c>
      <c r="BZ160" s="533">
        <v>0</v>
      </c>
      <c r="CA160" s="533">
        <v>0</v>
      </c>
      <c r="CB160" s="533">
        <v>0</v>
      </c>
      <c r="CC160" s="533">
        <v>0</v>
      </c>
      <c r="CD160" s="533">
        <v>0</v>
      </c>
      <c r="CE160" s="533">
        <v>0</v>
      </c>
      <c r="CF160" s="527">
        <v>0</v>
      </c>
    </row>
    <row r="161" spans="1:84" x14ac:dyDescent="0.35">
      <c r="A161" s="427"/>
      <c r="B161" s="471" t="s">
        <v>451</v>
      </c>
      <c r="D161" s="528">
        <v>0</v>
      </c>
      <c r="E161" s="528">
        <v>0</v>
      </c>
      <c r="F161" s="528">
        <v>0</v>
      </c>
      <c r="G161" s="528">
        <v>0</v>
      </c>
      <c r="H161" s="528">
        <v>0</v>
      </c>
      <c r="I161" s="528">
        <v>0</v>
      </c>
      <c r="J161" s="528">
        <v>0</v>
      </c>
      <c r="K161" s="528">
        <v>0</v>
      </c>
      <c r="L161" s="528">
        <v>0</v>
      </c>
      <c r="M161" s="528">
        <v>0</v>
      </c>
      <c r="N161" s="528">
        <v>0</v>
      </c>
      <c r="O161" s="528">
        <v>0</v>
      </c>
      <c r="P161" s="528">
        <v>0</v>
      </c>
      <c r="Q161" s="528">
        <v>0</v>
      </c>
      <c r="R161" s="528">
        <v>0</v>
      </c>
      <c r="S161" s="528">
        <v>0</v>
      </c>
      <c r="T161" s="528">
        <v>0</v>
      </c>
      <c r="U161" s="528">
        <v>0</v>
      </c>
      <c r="V161" s="528">
        <v>0</v>
      </c>
      <c r="W161" s="528">
        <v>0</v>
      </c>
      <c r="X161" s="528">
        <v>0</v>
      </c>
      <c r="Y161" s="528">
        <v>0</v>
      </c>
      <c r="Z161" s="528">
        <v>0</v>
      </c>
      <c r="AA161" s="528">
        <v>0</v>
      </c>
      <c r="AB161" s="528">
        <v>0</v>
      </c>
      <c r="AC161" s="528">
        <v>0</v>
      </c>
      <c r="AD161" s="528">
        <v>0</v>
      </c>
      <c r="AE161" s="528">
        <v>0</v>
      </c>
      <c r="AF161" s="528">
        <v>0</v>
      </c>
      <c r="AG161" s="528">
        <v>0</v>
      </c>
      <c r="AH161" s="528">
        <v>549</v>
      </c>
      <c r="AI161" s="528">
        <v>503</v>
      </c>
      <c r="AJ161" s="528">
        <v>446</v>
      </c>
      <c r="AK161" s="528">
        <v>442</v>
      </c>
      <c r="AL161" s="528">
        <v>435</v>
      </c>
      <c r="AM161" s="528">
        <v>325</v>
      </c>
      <c r="AN161" s="528">
        <v>240</v>
      </c>
      <c r="AO161" s="528">
        <v>232</v>
      </c>
      <c r="AP161" s="528">
        <v>215</v>
      </c>
      <c r="AQ161" s="528">
        <v>205</v>
      </c>
      <c r="AR161" s="528">
        <v>215</v>
      </c>
      <c r="AS161" s="528">
        <v>220</v>
      </c>
      <c r="AT161" s="528">
        <v>230</v>
      </c>
      <c r="AU161" s="528">
        <v>252</v>
      </c>
      <c r="AV161" s="528">
        <v>274</v>
      </c>
      <c r="AW161" s="528">
        <v>281</v>
      </c>
      <c r="AX161" s="528">
        <v>285</v>
      </c>
      <c r="AY161" s="528">
        <v>0</v>
      </c>
      <c r="AZ161" s="528">
        <v>0</v>
      </c>
      <c r="BA161" s="528">
        <v>0</v>
      </c>
      <c r="BB161" s="528">
        <v>0</v>
      </c>
      <c r="BC161" s="528">
        <v>0</v>
      </c>
      <c r="BD161" s="528">
        <v>0</v>
      </c>
      <c r="BE161" s="528">
        <v>0</v>
      </c>
      <c r="BF161" s="528">
        <v>0</v>
      </c>
      <c r="BG161" s="528">
        <v>0</v>
      </c>
      <c r="BH161" s="528">
        <v>0</v>
      </c>
      <c r="BI161" s="528">
        <v>0</v>
      </c>
      <c r="BJ161" s="528">
        <v>0</v>
      </c>
      <c r="BK161" s="528">
        <v>0</v>
      </c>
      <c r="BL161" s="528">
        <v>0</v>
      </c>
      <c r="BM161" s="528">
        <v>0</v>
      </c>
      <c r="BN161" s="528">
        <v>0</v>
      </c>
      <c r="BO161" s="528">
        <v>0</v>
      </c>
      <c r="BP161" s="528">
        <v>0</v>
      </c>
      <c r="BQ161" s="528">
        <v>0</v>
      </c>
      <c r="BR161" s="528">
        <v>0</v>
      </c>
      <c r="BS161" s="528">
        <v>0</v>
      </c>
      <c r="BT161" s="528">
        <v>0</v>
      </c>
      <c r="BU161" s="528">
        <v>0</v>
      </c>
      <c r="BV161" s="528">
        <v>0</v>
      </c>
      <c r="BW161" s="528">
        <v>0</v>
      </c>
      <c r="BX161" s="528">
        <v>0</v>
      </c>
      <c r="BY161" s="528">
        <v>0</v>
      </c>
      <c r="BZ161" s="528">
        <v>0</v>
      </c>
      <c r="CA161" s="528">
        <v>0</v>
      </c>
      <c r="CB161" s="528">
        <v>0</v>
      </c>
      <c r="CC161" s="528">
        <v>0</v>
      </c>
      <c r="CD161" s="528">
        <v>0</v>
      </c>
      <c r="CE161" s="528">
        <v>0</v>
      </c>
      <c r="CF161" s="530">
        <v>0</v>
      </c>
    </row>
    <row r="162" spans="1:84" x14ac:dyDescent="0.35">
      <c r="A162" s="427"/>
      <c r="B162" s="471" t="s">
        <v>450</v>
      </c>
      <c r="D162" s="528">
        <v>0</v>
      </c>
      <c r="E162" s="528">
        <v>0</v>
      </c>
      <c r="F162" s="528">
        <v>0</v>
      </c>
      <c r="G162" s="528">
        <v>0</v>
      </c>
      <c r="H162" s="528">
        <v>0</v>
      </c>
      <c r="I162" s="528">
        <v>0</v>
      </c>
      <c r="J162" s="528">
        <v>0</v>
      </c>
      <c r="K162" s="528">
        <v>0</v>
      </c>
      <c r="L162" s="528">
        <v>0</v>
      </c>
      <c r="M162" s="528">
        <v>0</v>
      </c>
      <c r="N162" s="528">
        <v>0</v>
      </c>
      <c r="O162" s="528">
        <v>0</v>
      </c>
      <c r="P162" s="528">
        <v>0</v>
      </c>
      <c r="Q162" s="528">
        <v>0</v>
      </c>
      <c r="R162" s="528">
        <v>0</v>
      </c>
      <c r="S162" s="528">
        <v>0</v>
      </c>
      <c r="T162" s="528">
        <v>0</v>
      </c>
      <c r="U162" s="528">
        <v>0</v>
      </c>
      <c r="V162" s="528">
        <v>0</v>
      </c>
      <c r="W162" s="528">
        <v>0</v>
      </c>
      <c r="X162" s="528">
        <v>0</v>
      </c>
      <c r="Y162" s="528">
        <v>0</v>
      </c>
      <c r="Z162" s="528">
        <v>0</v>
      </c>
      <c r="AA162" s="528">
        <v>0</v>
      </c>
      <c r="AB162" s="528">
        <v>0</v>
      </c>
      <c r="AC162" s="528">
        <v>0</v>
      </c>
      <c r="AD162" s="528">
        <v>0</v>
      </c>
      <c r="AE162" s="528">
        <v>0</v>
      </c>
      <c r="AF162" s="528">
        <v>0</v>
      </c>
      <c r="AG162" s="528">
        <v>0</v>
      </c>
      <c r="AH162" s="528">
        <v>3</v>
      </c>
      <c r="AI162" s="528">
        <v>3</v>
      </c>
      <c r="AJ162" s="528">
        <v>3</v>
      </c>
      <c r="AK162" s="528">
        <v>2</v>
      </c>
      <c r="AL162" s="528">
        <v>2</v>
      </c>
      <c r="AM162" s="528">
        <v>2</v>
      </c>
      <c r="AN162" s="528">
        <v>2</v>
      </c>
      <c r="AO162" s="528">
        <v>1</v>
      </c>
      <c r="AP162" s="528">
        <v>1</v>
      </c>
      <c r="AQ162" s="528">
        <v>1</v>
      </c>
      <c r="AR162" s="528">
        <v>2</v>
      </c>
      <c r="AS162" s="528">
        <v>2</v>
      </c>
      <c r="AT162" s="528">
        <v>2</v>
      </c>
      <c r="AU162" s="528">
        <v>2</v>
      </c>
      <c r="AV162" s="528">
        <v>2</v>
      </c>
      <c r="AW162" s="528">
        <v>2</v>
      </c>
      <c r="AX162" s="528">
        <v>1</v>
      </c>
      <c r="AY162" s="528">
        <v>0</v>
      </c>
      <c r="AZ162" s="528">
        <v>0</v>
      </c>
      <c r="BA162" s="528">
        <v>0</v>
      </c>
      <c r="BB162" s="528">
        <v>0</v>
      </c>
      <c r="BC162" s="528">
        <v>0</v>
      </c>
      <c r="BD162" s="528">
        <v>0</v>
      </c>
      <c r="BE162" s="528">
        <v>0</v>
      </c>
      <c r="BF162" s="528">
        <v>0</v>
      </c>
      <c r="BG162" s="528">
        <v>0</v>
      </c>
      <c r="BH162" s="528">
        <v>0</v>
      </c>
      <c r="BI162" s="528">
        <v>0</v>
      </c>
      <c r="BJ162" s="528">
        <v>0</v>
      </c>
      <c r="BK162" s="528">
        <v>0</v>
      </c>
      <c r="BL162" s="528">
        <v>0</v>
      </c>
      <c r="BM162" s="528">
        <v>0</v>
      </c>
      <c r="BN162" s="528">
        <v>0</v>
      </c>
      <c r="BO162" s="528">
        <v>0</v>
      </c>
      <c r="BP162" s="528">
        <v>0</v>
      </c>
      <c r="BQ162" s="528">
        <v>0</v>
      </c>
      <c r="BR162" s="528">
        <v>0</v>
      </c>
      <c r="BS162" s="528">
        <v>0</v>
      </c>
      <c r="BT162" s="528">
        <v>0</v>
      </c>
      <c r="BU162" s="528">
        <v>0</v>
      </c>
      <c r="BV162" s="528">
        <v>0</v>
      </c>
      <c r="BW162" s="528">
        <v>0</v>
      </c>
      <c r="BX162" s="528">
        <v>0</v>
      </c>
      <c r="BY162" s="528">
        <v>0</v>
      </c>
      <c r="BZ162" s="528">
        <v>0</v>
      </c>
      <c r="CA162" s="528">
        <v>0</v>
      </c>
      <c r="CB162" s="528">
        <v>0</v>
      </c>
      <c r="CC162" s="528">
        <v>0</v>
      </c>
      <c r="CD162" s="528">
        <v>0</v>
      </c>
      <c r="CE162" s="528">
        <v>0</v>
      </c>
      <c r="CF162" s="530">
        <v>0</v>
      </c>
    </row>
    <row r="163" spans="1:84" x14ac:dyDescent="0.35">
      <c r="A163" s="427"/>
      <c r="B163" s="471"/>
      <c r="D163" s="528"/>
      <c r="E163" s="528"/>
      <c r="F163" s="528"/>
      <c r="G163" s="528"/>
      <c r="H163" s="528"/>
      <c r="I163" s="528"/>
      <c r="J163" s="528"/>
      <c r="K163" s="528"/>
      <c r="L163" s="528"/>
      <c r="M163" s="528"/>
      <c r="N163" s="528"/>
      <c r="O163" s="528"/>
      <c r="P163" s="528"/>
      <c r="Q163" s="528"/>
      <c r="R163" s="528"/>
      <c r="S163" s="528"/>
      <c r="T163" s="528"/>
      <c r="U163" s="528"/>
      <c r="V163" s="528"/>
      <c r="W163" s="528"/>
      <c r="X163" s="528"/>
      <c r="Y163" s="528"/>
      <c r="Z163" s="528"/>
      <c r="AA163" s="528"/>
      <c r="AB163" s="528"/>
      <c r="AC163" s="528"/>
      <c r="AD163" s="528"/>
      <c r="AE163" s="528"/>
      <c r="AF163" s="528"/>
      <c r="AG163" s="528"/>
      <c r="AH163" s="528"/>
      <c r="AI163" s="528"/>
      <c r="AJ163" s="528"/>
      <c r="AK163" s="528"/>
      <c r="AL163" s="528"/>
      <c r="AM163" s="528"/>
      <c r="AN163" s="528"/>
      <c r="AO163" s="528"/>
      <c r="AP163" s="528"/>
      <c r="AQ163" s="528"/>
      <c r="AR163" s="528"/>
      <c r="AS163" s="528"/>
      <c r="AT163" s="528"/>
      <c r="AU163" s="528"/>
      <c r="AV163" s="528"/>
      <c r="AW163" s="528"/>
      <c r="AX163" s="528"/>
      <c r="AY163" s="528"/>
      <c r="AZ163" s="528"/>
      <c r="BA163" s="528"/>
      <c r="BB163" s="528"/>
      <c r="BC163" s="528"/>
      <c r="BD163" s="528"/>
      <c r="BE163" s="528"/>
      <c r="BF163" s="528"/>
      <c r="BG163" s="528"/>
      <c r="BH163" s="528"/>
      <c r="BI163" s="528"/>
      <c r="BJ163" s="528"/>
      <c r="BK163" s="528"/>
      <c r="BL163" s="528"/>
      <c r="BM163" s="528"/>
      <c r="BN163" s="528"/>
      <c r="BO163" s="528"/>
      <c r="BP163" s="528"/>
      <c r="BQ163" s="528"/>
      <c r="BR163" s="528"/>
      <c r="BS163" s="528"/>
      <c r="BT163" s="528"/>
      <c r="BU163" s="528"/>
      <c r="BV163" s="528"/>
      <c r="BW163" s="528"/>
      <c r="BX163" s="528"/>
      <c r="BY163" s="528"/>
      <c r="BZ163" s="528"/>
      <c r="CA163" s="528"/>
      <c r="CB163" s="528"/>
      <c r="CC163" s="528"/>
      <c r="CD163" s="528"/>
      <c r="CE163" s="528"/>
      <c r="CF163" s="530"/>
    </row>
    <row r="164" spans="1:84" s="251" customFormat="1" x14ac:dyDescent="0.35">
      <c r="A164" s="495"/>
      <c r="B164" s="106" t="s">
        <v>665</v>
      </c>
      <c r="C164" s="495"/>
      <c r="D164" s="533">
        <v>0</v>
      </c>
      <c r="E164" s="533">
        <v>0</v>
      </c>
      <c r="F164" s="533">
        <v>0</v>
      </c>
      <c r="G164" s="533">
        <v>0</v>
      </c>
      <c r="H164" s="533">
        <v>0</v>
      </c>
      <c r="I164" s="533">
        <v>0</v>
      </c>
      <c r="J164" s="533">
        <v>0</v>
      </c>
      <c r="K164" s="533">
        <v>0</v>
      </c>
      <c r="L164" s="533">
        <v>0</v>
      </c>
      <c r="M164" s="533">
        <v>0</v>
      </c>
      <c r="N164" s="533">
        <v>0</v>
      </c>
      <c r="O164" s="533">
        <v>0</v>
      </c>
      <c r="P164" s="533">
        <v>0</v>
      </c>
      <c r="Q164" s="533">
        <v>0</v>
      </c>
      <c r="R164" s="533">
        <v>0</v>
      </c>
      <c r="S164" s="533">
        <v>0</v>
      </c>
      <c r="T164" s="533">
        <v>0</v>
      </c>
      <c r="U164" s="533">
        <v>0</v>
      </c>
      <c r="V164" s="533">
        <v>0</v>
      </c>
      <c r="W164" s="533">
        <v>0</v>
      </c>
      <c r="X164" s="533">
        <v>0</v>
      </c>
      <c r="Y164" s="533">
        <v>0</v>
      </c>
      <c r="Z164" s="533">
        <v>0</v>
      </c>
      <c r="AA164" s="533">
        <v>0</v>
      </c>
      <c r="AB164" s="533">
        <v>0</v>
      </c>
      <c r="AC164" s="533">
        <v>0</v>
      </c>
      <c r="AD164" s="533">
        <v>0</v>
      </c>
      <c r="AE164" s="533">
        <v>0</v>
      </c>
      <c r="AF164" s="533">
        <v>103</v>
      </c>
      <c r="AG164" s="533">
        <v>107</v>
      </c>
      <c r="AH164" s="533">
        <v>116</v>
      </c>
      <c r="AI164" s="533">
        <v>153</v>
      </c>
      <c r="AJ164" s="533">
        <v>178</v>
      </c>
      <c r="AK164" s="533">
        <v>186</v>
      </c>
      <c r="AL164" s="533">
        <v>196</v>
      </c>
      <c r="AM164" s="533">
        <v>209</v>
      </c>
      <c r="AN164" s="533">
        <v>236</v>
      </c>
      <c r="AO164" s="533">
        <v>254</v>
      </c>
      <c r="AP164" s="533">
        <v>257</v>
      </c>
      <c r="AQ164" s="533">
        <v>258</v>
      </c>
      <c r="AR164" s="533">
        <v>267</v>
      </c>
      <c r="AS164" s="533">
        <v>277</v>
      </c>
      <c r="AT164" s="533">
        <v>286</v>
      </c>
      <c r="AU164" s="533">
        <v>296</v>
      </c>
      <c r="AV164" s="533">
        <v>307</v>
      </c>
      <c r="AW164" s="533">
        <v>321</v>
      </c>
      <c r="AX164" s="533">
        <v>337</v>
      </c>
      <c r="AY164" s="533">
        <v>358</v>
      </c>
      <c r="AZ164" s="533">
        <v>364</v>
      </c>
      <c r="BA164" s="533">
        <v>376</v>
      </c>
      <c r="BB164" s="533">
        <v>378</v>
      </c>
      <c r="BC164" s="533">
        <v>377</v>
      </c>
      <c r="BD164" s="533">
        <v>376</v>
      </c>
      <c r="BE164" s="533">
        <v>367</v>
      </c>
      <c r="BF164" s="533">
        <v>331</v>
      </c>
      <c r="BG164" s="533">
        <v>315</v>
      </c>
      <c r="BH164" s="533">
        <v>301</v>
      </c>
      <c r="BI164" s="533">
        <v>288</v>
      </c>
      <c r="BJ164" s="533">
        <v>275</v>
      </c>
      <c r="BK164" s="533">
        <v>263</v>
      </c>
      <c r="BL164" s="533">
        <v>251</v>
      </c>
      <c r="BM164" s="533">
        <v>240</v>
      </c>
      <c r="BN164" s="533">
        <v>230</v>
      </c>
      <c r="BO164" s="533">
        <v>220</v>
      </c>
      <c r="BP164" s="533">
        <v>211</v>
      </c>
      <c r="BQ164" s="533">
        <v>198</v>
      </c>
      <c r="BR164" s="533">
        <v>163</v>
      </c>
      <c r="BS164" s="533">
        <v>113</v>
      </c>
      <c r="BT164" s="533">
        <v>58</v>
      </c>
      <c r="BU164" s="533">
        <v>33</v>
      </c>
      <c r="BV164" s="533">
        <v>27</v>
      </c>
      <c r="BW164" s="533">
        <v>18</v>
      </c>
      <c r="BX164" s="533">
        <v>15</v>
      </c>
      <c r="BY164" s="533">
        <v>13</v>
      </c>
      <c r="BZ164" s="533">
        <v>12</v>
      </c>
      <c r="CA164" s="533">
        <v>10</v>
      </c>
      <c r="CB164" s="533">
        <v>9</v>
      </c>
      <c r="CC164" s="533">
        <v>8</v>
      </c>
      <c r="CD164" s="533">
        <v>7</v>
      </c>
      <c r="CE164" s="533">
        <v>5</v>
      </c>
      <c r="CF164" s="527">
        <v>4</v>
      </c>
    </row>
    <row r="165" spans="1:84" x14ac:dyDescent="0.35">
      <c r="B165" s="471" t="s">
        <v>451</v>
      </c>
      <c r="D165" s="528">
        <v>0</v>
      </c>
      <c r="E165" s="528">
        <v>0</v>
      </c>
      <c r="F165" s="528">
        <v>0</v>
      </c>
      <c r="G165" s="528">
        <v>0</v>
      </c>
      <c r="H165" s="528">
        <v>0</v>
      </c>
      <c r="I165" s="528">
        <v>0</v>
      </c>
      <c r="J165" s="528">
        <v>0</v>
      </c>
      <c r="K165" s="528">
        <v>0</v>
      </c>
      <c r="L165" s="528">
        <v>0</v>
      </c>
      <c r="M165" s="528">
        <v>0</v>
      </c>
      <c r="N165" s="528">
        <v>0</v>
      </c>
      <c r="O165" s="528">
        <v>0</v>
      </c>
      <c r="P165" s="528">
        <v>0</v>
      </c>
      <c r="Q165" s="528">
        <v>0</v>
      </c>
      <c r="R165" s="528">
        <v>0</v>
      </c>
      <c r="S165" s="528">
        <v>0</v>
      </c>
      <c r="T165" s="528">
        <v>0</v>
      </c>
      <c r="U165" s="528">
        <v>0</v>
      </c>
      <c r="V165" s="528">
        <v>0</v>
      </c>
      <c r="W165" s="528">
        <v>0</v>
      </c>
      <c r="X165" s="528">
        <v>0</v>
      </c>
      <c r="Y165" s="528">
        <v>0</v>
      </c>
      <c r="Z165" s="528">
        <v>0</v>
      </c>
      <c r="AA165" s="528">
        <v>0</v>
      </c>
      <c r="AB165" s="528">
        <v>0</v>
      </c>
      <c r="AC165" s="528">
        <v>0</v>
      </c>
      <c r="AD165" s="528">
        <v>0</v>
      </c>
      <c r="AE165" s="528">
        <v>0</v>
      </c>
      <c r="AF165" s="528">
        <v>100</v>
      </c>
      <c r="AG165" s="528">
        <v>103</v>
      </c>
      <c r="AH165" s="528">
        <v>110</v>
      </c>
      <c r="AI165" s="528">
        <v>143</v>
      </c>
      <c r="AJ165" s="528">
        <v>164</v>
      </c>
      <c r="AK165" s="528">
        <v>169</v>
      </c>
      <c r="AL165" s="528">
        <v>177</v>
      </c>
      <c r="AM165" s="528">
        <v>188</v>
      </c>
      <c r="AN165" s="528">
        <v>212</v>
      </c>
      <c r="AO165" s="528">
        <v>227</v>
      </c>
      <c r="AP165" s="528">
        <v>228</v>
      </c>
      <c r="AQ165" s="528">
        <v>228</v>
      </c>
      <c r="AR165" s="528">
        <v>233</v>
      </c>
      <c r="AS165" s="528">
        <v>240</v>
      </c>
      <c r="AT165" s="528">
        <v>247</v>
      </c>
      <c r="AU165" s="528">
        <v>257</v>
      </c>
      <c r="AV165" s="528">
        <v>265</v>
      </c>
      <c r="AW165" s="528">
        <v>273</v>
      </c>
      <c r="AX165" s="528">
        <v>289</v>
      </c>
      <c r="AY165" s="528">
        <v>308</v>
      </c>
      <c r="AZ165" s="528">
        <v>328</v>
      </c>
      <c r="BA165" s="528">
        <v>339</v>
      </c>
      <c r="BB165" s="528">
        <v>338</v>
      </c>
      <c r="BC165" s="528">
        <v>337</v>
      </c>
      <c r="BD165" s="528">
        <v>336</v>
      </c>
      <c r="BE165" s="528">
        <v>326</v>
      </c>
      <c r="BF165" s="528">
        <v>289</v>
      </c>
      <c r="BG165" s="528">
        <v>274</v>
      </c>
      <c r="BH165" s="528">
        <v>260</v>
      </c>
      <c r="BI165" s="528">
        <v>246</v>
      </c>
      <c r="BJ165" s="528">
        <v>234</v>
      </c>
      <c r="BK165" s="528">
        <v>221</v>
      </c>
      <c r="BL165" s="528">
        <v>210</v>
      </c>
      <c r="BM165" s="528">
        <v>200</v>
      </c>
      <c r="BN165" s="528">
        <v>191</v>
      </c>
      <c r="BO165" s="528">
        <v>184</v>
      </c>
      <c r="BP165" s="528">
        <v>177</v>
      </c>
      <c r="BQ165" s="528">
        <v>167</v>
      </c>
      <c r="BR165" s="528">
        <v>134</v>
      </c>
      <c r="BS165" s="528">
        <v>75</v>
      </c>
      <c r="BT165" s="528">
        <v>25</v>
      </c>
      <c r="BU165" s="528">
        <v>3</v>
      </c>
      <c r="BV165" s="528">
        <v>0</v>
      </c>
      <c r="BW165" s="528">
        <v>0</v>
      </c>
      <c r="BX165" s="528">
        <v>0</v>
      </c>
      <c r="BY165" s="528">
        <v>0</v>
      </c>
      <c r="BZ165" s="528">
        <v>0</v>
      </c>
      <c r="CA165" s="528">
        <v>0</v>
      </c>
      <c r="CB165" s="528">
        <v>0</v>
      </c>
      <c r="CC165" s="528">
        <v>0</v>
      </c>
      <c r="CD165" s="528">
        <v>0</v>
      </c>
      <c r="CE165" s="528">
        <v>0</v>
      </c>
      <c r="CF165" s="530">
        <v>0</v>
      </c>
    </row>
    <row r="166" spans="1:84" x14ac:dyDescent="0.35">
      <c r="B166" s="471" t="s">
        <v>450</v>
      </c>
      <c r="D166" s="528">
        <v>0</v>
      </c>
      <c r="E166" s="528">
        <v>0</v>
      </c>
      <c r="F166" s="528">
        <v>0</v>
      </c>
      <c r="G166" s="528">
        <v>0</v>
      </c>
      <c r="H166" s="528">
        <v>0</v>
      </c>
      <c r="I166" s="528">
        <v>0</v>
      </c>
      <c r="J166" s="528">
        <v>0</v>
      </c>
      <c r="K166" s="528">
        <v>0</v>
      </c>
      <c r="L166" s="528">
        <v>0</v>
      </c>
      <c r="M166" s="528">
        <v>0</v>
      </c>
      <c r="N166" s="528">
        <v>0</v>
      </c>
      <c r="O166" s="528">
        <v>0</v>
      </c>
      <c r="P166" s="528">
        <v>0</v>
      </c>
      <c r="Q166" s="528">
        <v>0</v>
      </c>
      <c r="R166" s="528">
        <v>0</v>
      </c>
      <c r="S166" s="528">
        <v>0</v>
      </c>
      <c r="T166" s="528">
        <v>0</v>
      </c>
      <c r="U166" s="528">
        <v>0</v>
      </c>
      <c r="V166" s="528">
        <v>0</v>
      </c>
      <c r="W166" s="528">
        <v>0</v>
      </c>
      <c r="X166" s="528">
        <v>0</v>
      </c>
      <c r="Y166" s="528">
        <v>0</v>
      </c>
      <c r="Z166" s="528">
        <v>0</v>
      </c>
      <c r="AA166" s="528">
        <v>0</v>
      </c>
      <c r="AB166" s="528">
        <v>0</v>
      </c>
      <c r="AC166" s="528">
        <v>0</v>
      </c>
      <c r="AD166" s="528">
        <v>0</v>
      </c>
      <c r="AE166" s="528">
        <v>0</v>
      </c>
      <c r="AF166" s="528">
        <v>3</v>
      </c>
      <c r="AG166" s="528">
        <v>4</v>
      </c>
      <c r="AH166" s="528">
        <v>6</v>
      </c>
      <c r="AI166" s="528">
        <v>10</v>
      </c>
      <c r="AJ166" s="528">
        <v>14</v>
      </c>
      <c r="AK166" s="528">
        <v>17</v>
      </c>
      <c r="AL166" s="528">
        <v>19</v>
      </c>
      <c r="AM166" s="528">
        <v>21</v>
      </c>
      <c r="AN166" s="528">
        <v>24</v>
      </c>
      <c r="AO166" s="528">
        <v>27</v>
      </c>
      <c r="AP166" s="528">
        <v>29</v>
      </c>
      <c r="AQ166" s="528">
        <v>31</v>
      </c>
      <c r="AR166" s="528">
        <v>34</v>
      </c>
      <c r="AS166" s="528">
        <v>37</v>
      </c>
      <c r="AT166" s="528">
        <v>39</v>
      </c>
      <c r="AU166" s="528">
        <v>40</v>
      </c>
      <c r="AV166" s="528">
        <v>43</v>
      </c>
      <c r="AW166" s="528">
        <v>48</v>
      </c>
      <c r="AX166" s="528">
        <v>49</v>
      </c>
      <c r="AY166" s="528">
        <v>50</v>
      </c>
      <c r="AZ166" s="528">
        <v>36</v>
      </c>
      <c r="BA166" s="528">
        <v>37</v>
      </c>
      <c r="BB166" s="528">
        <v>39</v>
      </c>
      <c r="BC166" s="528">
        <v>40</v>
      </c>
      <c r="BD166" s="528">
        <v>41</v>
      </c>
      <c r="BE166" s="528">
        <v>41</v>
      </c>
      <c r="BF166" s="528">
        <v>41</v>
      </c>
      <c r="BG166" s="528">
        <v>41</v>
      </c>
      <c r="BH166" s="528">
        <v>42</v>
      </c>
      <c r="BI166" s="528">
        <v>42</v>
      </c>
      <c r="BJ166" s="528">
        <v>42</v>
      </c>
      <c r="BK166" s="528">
        <v>42</v>
      </c>
      <c r="BL166" s="528">
        <v>41</v>
      </c>
      <c r="BM166" s="528">
        <v>40</v>
      </c>
      <c r="BN166" s="528">
        <v>39</v>
      </c>
      <c r="BO166" s="528">
        <v>36</v>
      </c>
      <c r="BP166" s="528">
        <v>34</v>
      </c>
      <c r="BQ166" s="528">
        <v>31</v>
      </c>
      <c r="BR166" s="528">
        <v>29</v>
      </c>
      <c r="BS166" s="528">
        <v>38</v>
      </c>
      <c r="BT166" s="528">
        <v>34</v>
      </c>
      <c r="BU166" s="528">
        <v>30</v>
      </c>
      <c r="BV166" s="528">
        <v>27</v>
      </c>
      <c r="BW166" s="528">
        <v>18</v>
      </c>
      <c r="BX166" s="528">
        <v>15</v>
      </c>
      <c r="BY166" s="528">
        <v>13</v>
      </c>
      <c r="BZ166" s="528">
        <v>12</v>
      </c>
      <c r="CA166" s="528">
        <v>10</v>
      </c>
      <c r="CB166" s="528">
        <v>9</v>
      </c>
      <c r="CC166" s="528">
        <v>8</v>
      </c>
      <c r="CD166" s="528">
        <v>7</v>
      </c>
      <c r="CE166" s="528">
        <v>5</v>
      </c>
      <c r="CF166" s="530">
        <v>4</v>
      </c>
    </row>
    <row r="167" spans="1:84" x14ac:dyDescent="0.35">
      <c r="A167" s="427"/>
      <c r="B167" s="491"/>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c r="AA167" s="553"/>
      <c r="AB167" s="553"/>
      <c r="AC167" s="553"/>
      <c r="AD167" s="553"/>
      <c r="AE167" s="553"/>
      <c r="AF167" s="553"/>
      <c r="AG167" s="553"/>
      <c r="AH167" s="553"/>
      <c r="AI167" s="553"/>
      <c r="AJ167" s="553"/>
      <c r="AK167" s="553"/>
      <c r="AL167" s="553"/>
      <c r="AM167" s="553"/>
      <c r="AN167" s="553"/>
      <c r="AO167" s="553"/>
      <c r="AP167" s="553"/>
      <c r="AQ167" s="553"/>
      <c r="AR167" s="553"/>
      <c r="AS167" s="553"/>
      <c r="AT167" s="553"/>
      <c r="AU167" s="553"/>
      <c r="AV167" s="553"/>
      <c r="AW167" s="553"/>
      <c r="AX167" s="553"/>
      <c r="AY167" s="553"/>
      <c r="AZ167" s="553"/>
      <c r="BA167" s="553"/>
      <c r="BB167" s="553"/>
      <c r="BC167" s="553"/>
      <c r="BD167" s="553"/>
      <c r="BE167" s="553"/>
      <c r="BF167" s="553"/>
      <c r="BG167" s="553"/>
      <c r="BH167" s="553"/>
      <c r="BI167" s="553"/>
      <c r="BJ167" s="553"/>
      <c r="BK167" s="553"/>
      <c r="BL167" s="553"/>
      <c r="BM167" s="553"/>
      <c r="BN167" s="553"/>
      <c r="BO167" s="553"/>
      <c r="BP167" s="553"/>
      <c r="BQ167" s="553"/>
      <c r="BR167" s="553"/>
      <c r="BS167" s="553"/>
      <c r="BT167" s="553"/>
      <c r="BU167" s="553"/>
      <c r="BV167" s="553"/>
      <c r="BW167" s="553"/>
      <c r="BX167" s="553"/>
      <c r="BY167" s="553"/>
      <c r="BZ167" s="553"/>
      <c r="CA167" s="553"/>
      <c r="CB167" s="553"/>
      <c r="CC167" s="553"/>
      <c r="CD167" s="553"/>
      <c r="CE167" s="553"/>
      <c r="CF167" s="554"/>
    </row>
    <row r="168" spans="1:84" s="557" customFormat="1" x14ac:dyDescent="0.35">
      <c r="A168" s="555"/>
      <c r="B168" s="556" t="s">
        <v>686</v>
      </c>
      <c r="C168" s="424"/>
      <c r="D168" s="493">
        <v>0</v>
      </c>
      <c r="E168" s="493">
        <v>0</v>
      </c>
      <c r="F168" s="493">
        <v>0</v>
      </c>
      <c r="G168" s="493">
        <v>0</v>
      </c>
      <c r="H168" s="493">
        <v>0</v>
      </c>
      <c r="I168" s="493">
        <v>0</v>
      </c>
      <c r="J168" s="493">
        <v>0</v>
      </c>
      <c r="K168" s="493">
        <v>0</v>
      </c>
      <c r="L168" s="493">
        <v>0</v>
      </c>
      <c r="M168" s="493">
        <v>0</v>
      </c>
      <c r="N168" s="493">
        <v>0</v>
      </c>
      <c r="O168" s="493">
        <v>0</v>
      </c>
      <c r="P168" s="493">
        <v>0</v>
      </c>
      <c r="Q168" s="493">
        <v>0</v>
      </c>
      <c r="R168" s="493">
        <v>0</v>
      </c>
      <c r="S168" s="493">
        <v>0</v>
      </c>
      <c r="T168" s="493">
        <v>0</v>
      </c>
      <c r="U168" s="493">
        <v>0</v>
      </c>
      <c r="V168" s="493">
        <v>0</v>
      </c>
      <c r="W168" s="493">
        <v>0</v>
      </c>
      <c r="X168" s="493">
        <v>0</v>
      </c>
      <c r="Y168" s="493">
        <v>0</v>
      </c>
      <c r="Z168" s="493">
        <v>0</v>
      </c>
      <c r="AA168" s="493">
        <v>0</v>
      </c>
      <c r="AB168" s="493">
        <v>0</v>
      </c>
      <c r="AC168" s="493">
        <v>0</v>
      </c>
      <c r="AD168" s="493">
        <v>0</v>
      </c>
      <c r="AE168" s="493">
        <v>0</v>
      </c>
      <c r="AF168" s="493">
        <v>0</v>
      </c>
      <c r="AG168" s="493">
        <v>0</v>
      </c>
      <c r="AH168" s="493">
        <v>0</v>
      </c>
      <c r="AI168" s="493">
        <v>0</v>
      </c>
      <c r="AJ168" s="493">
        <v>0</v>
      </c>
      <c r="AK168" s="493">
        <v>0</v>
      </c>
      <c r="AL168" s="493">
        <v>0</v>
      </c>
      <c r="AM168" s="493">
        <v>0</v>
      </c>
      <c r="AN168" s="493">
        <v>0</v>
      </c>
      <c r="AO168" s="493">
        <v>0</v>
      </c>
      <c r="AP168" s="493">
        <v>0</v>
      </c>
      <c r="AQ168" s="493">
        <v>0</v>
      </c>
      <c r="AR168" s="493">
        <v>0</v>
      </c>
      <c r="AS168" s="493">
        <v>0</v>
      </c>
      <c r="AT168" s="493">
        <v>0</v>
      </c>
      <c r="AU168" s="493">
        <v>0</v>
      </c>
      <c r="AV168" s="493">
        <v>0</v>
      </c>
      <c r="AW168" s="493">
        <v>0</v>
      </c>
      <c r="AX168" s="493">
        <v>0</v>
      </c>
      <c r="AY168" s="493">
        <v>0</v>
      </c>
      <c r="AZ168" s="493">
        <v>0</v>
      </c>
      <c r="BA168" s="493">
        <v>0</v>
      </c>
      <c r="BB168" s="493">
        <v>0</v>
      </c>
      <c r="BC168" s="493">
        <v>0</v>
      </c>
      <c r="BD168" s="493">
        <v>0</v>
      </c>
      <c r="BE168" s="493">
        <v>0</v>
      </c>
      <c r="BF168" s="493">
        <v>0</v>
      </c>
      <c r="BG168" s="493">
        <v>0</v>
      </c>
      <c r="BH168" s="493">
        <v>0</v>
      </c>
      <c r="BI168" s="493">
        <v>0</v>
      </c>
      <c r="BJ168" s="493">
        <v>0</v>
      </c>
      <c r="BK168" s="493">
        <v>0</v>
      </c>
      <c r="BL168" s="493">
        <v>0</v>
      </c>
      <c r="BM168" s="493">
        <v>0</v>
      </c>
      <c r="BN168" s="493">
        <v>0</v>
      </c>
      <c r="BO168" s="493">
        <v>0</v>
      </c>
      <c r="BP168" s="493">
        <v>0</v>
      </c>
      <c r="BQ168" s="493">
        <v>0</v>
      </c>
      <c r="BR168" s="493">
        <v>0</v>
      </c>
      <c r="BS168" s="493">
        <v>0</v>
      </c>
      <c r="BT168" s="493">
        <v>0</v>
      </c>
      <c r="BU168" s="493">
        <v>0</v>
      </c>
      <c r="BV168" s="493">
        <v>0</v>
      </c>
      <c r="BW168" s="493">
        <v>588</v>
      </c>
      <c r="BX168" s="493">
        <v>831</v>
      </c>
      <c r="BY168" s="493">
        <v>1181</v>
      </c>
      <c r="BZ168" s="493">
        <v>1494</v>
      </c>
      <c r="CA168" s="493">
        <v>1777</v>
      </c>
      <c r="CB168" s="493">
        <v>2025</v>
      </c>
      <c r="CC168" s="493">
        <v>2303</v>
      </c>
      <c r="CD168" s="493">
        <v>2489</v>
      </c>
      <c r="CE168" s="493">
        <v>2639</v>
      </c>
      <c r="CF168" s="527">
        <v>2939</v>
      </c>
    </row>
    <row r="169" spans="1:84" s="560" customFormat="1" ht="15.75" customHeight="1" x14ac:dyDescent="0.35">
      <c r="A169" s="558"/>
      <c r="B169" s="559" t="s">
        <v>667</v>
      </c>
      <c r="C169" s="424"/>
      <c r="D169" s="494">
        <v>0</v>
      </c>
      <c r="E169" s="494">
        <v>0</v>
      </c>
      <c r="F169" s="494">
        <v>0</v>
      </c>
      <c r="G169" s="494">
        <v>0</v>
      </c>
      <c r="H169" s="494">
        <v>0</v>
      </c>
      <c r="I169" s="494">
        <v>0</v>
      </c>
      <c r="J169" s="494">
        <v>0</v>
      </c>
      <c r="K169" s="494">
        <v>0</v>
      </c>
      <c r="L169" s="494">
        <v>0</v>
      </c>
      <c r="M169" s="494">
        <v>0</v>
      </c>
      <c r="N169" s="494">
        <v>0</v>
      </c>
      <c r="O169" s="494">
        <v>0</v>
      </c>
      <c r="P169" s="494">
        <v>0</v>
      </c>
      <c r="Q169" s="494">
        <v>0</v>
      </c>
      <c r="R169" s="494">
        <v>0</v>
      </c>
      <c r="S169" s="494">
        <v>0</v>
      </c>
      <c r="T169" s="494">
        <v>0</v>
      </c>
      <c r="U169" s="494">
        <v>0</v>
      </c>
      <c r="V169" s="494">
        <v>0</v>
      </c>
      <c r="W169" s="494">
        <v>0</v>
      </c>
      <c r="X169" s="494">
        <v>0</v>
      </c>
      <c r="Y169" s="494">
        <v>0</v>
      </c>
      <c r="Z169" s="494">
        <v>0</v>
      </c>
      <c r="AA169" s="494">
        <v>0</v>
      </c>
      <c r="AB169" s="494">
        <v>0</v>
      </c>
      <c r="AC169" s="494">
        <v>0</v>
      </c>
      <c r="AD169" s="494">
        <v>0</v>
      </c>
      <c r="AE169" s="494">
        <v>0</v>
      </c>
      <c r="AF169" s="494">
        <v>0</v>
      </c>
      <c r="AG169" s="494">
        <v>0</v>
      </c>
      <c r="AH169" s="494">
        <v>0</v>
      </c>
      <c r="AI169" s="494">
        <v>0</v>
      </c>
      <c r="AJ169" s="494">
        <v>0</v>
      </c>
      <c r="AK169" s="494">
        <v>0</v>
      </c>
      <c r="AL169" s="494">
        <v>0</v>
      </c>
      <c r="AM169" s="494">
        <v>0</v>
      </c>
      <c r="AN169" s="494">
        <v>0</v>
      </c>
      <c r="AO169" s="494">
        <v>0</v>
      </c>
      <c r="AP169" s="494">
        <v>0</v>
      </c>
      <c r="AQ169" s="494">
        <v>0</v>
      </c>
      <c r="AR169" s="494">
        <v>0</v>
      </c>
      <c r="AS169" s="494">
        <v>0</v>
      </c>
      <c r="AT169" s="494">
        <v>0</v>
      </c>
      <c r="AU169" s="494">
        <v>0</v>
      </c>
      <c r="AV169" s="494">
        <v>0</v>
      </c>
      <c r="AW169" s="494">
        <v>0</v>
      </c>
      <c r="AX169" s="494">
        <v>0</v>
      </c>
      <c r="AY169" s="494">
        <v>0</v>
      </c>
      <c r="AZ169" s="494">
        <v>0</v>
      </c>
      <c r="BA169" s="494">
        <v>0</v>
      </c>
      <c r="BB169" s="494">
        <v>0</v>
      </c>
      <c r="BC169" s="494">
        <v>0</v>
      </c>
      <c r="BD169" s="494">
        <v>0</v>
      </c>
      <c r="BE169" s="494">
        <v>0</v>
      </c>
      <c r="BF169" s="494">
        <v>0</v>
      </c>
      <c r="BG169" s="494">
        <v>0</v>
      </c>
      <c r="BH169" s="494">
        <v>0</v>
      </c>
      <c r="BI169" s="494">
        <v>0</v>
      </c>
      <c r="BJ169" s="494">
        <v>0</v>
      </c>
      <c r="BK169" s="494">
        <v>0</v>
      </c>
      <c r="BL169" s="494">
        <v>0</v>
      </c>
      <c r="BM169" s="494">
        <v>0</v>
      </c>
      <c r="BN169" s="494">
        <v>0</v>
      </c>
      <c r="BO169" s="494">
        <v>0</v>
      </c>
      <c r="BP169" s="494">
        <v>0</v>
      </c>
      <c r="BQ169" s="494">
        <v>0</v>
      </c>
      <c r="BR169" s="494">
        <v>0</v>
      </c>
      <c r="BS169" s="494">
        <v>0</v>
      </c>
      <c r="BT169" s="494">
        <v>0</v>
      </c>
      <c r="BU169" s="494">
        <v>0</v>
      </c>
      <c r="BV169" s="494">
        <v>0</v>
      </c>
      <c r="BW169" s="494">
        <v>146</v>
      </c>
      <c r="BX169" s="494">
        <v>113</v>
      </c>
      <c r="BY169" s="494">
        <v>183</v>
      </c>
      <c r="BZ169" s="494">
        <v>186</v>
      </c>
      <c r="CA169" s="494">
        <v>183</v>
      </c>
      <c r="CB169" s="494">
        <v>215</v>
      </c>
      <c r="CC169" s="494">
        <v>233</v>
      </c>
      <c r="CD169" s="494">
        <v>240</v>
      </c>
      <c r="CE169" s="494">
        <v>240</v>
      </c>
      <c r="CF169" s="530">
        <v>237</v>
      </c>
    </row>
    <row r="170" spans="1:84" s="560" customFormat="1" x14ac:dyDescent="0.35">
      <c r="A170" s="558"/>
      <c r="B170" s="559" t="s">
        <v>668</v>
      </c>
      <c r="C170" s="424"/>
      <c r="D170" s="494">
        <v>0</v>
      </c>
      <c r="E170" s="494">
        <v>0</v>
      </c>
      <c r="F170" s="494">
        <v>0</v>
      </c>
      <c r="G170" s="494">
        <v>0</v>
      </c>
      <c r="H170" s="494">
        <v>0</v>
      </c>
      <c r="I170" s="494">
        <v>0</v>
      </c>
      <c r="J170" s="494">
        <v>0</v>
      </c>
      <c r="K170" s="494">
        <v>0</v>
      </c>
      <c r="L170" s="494">
        <v>0</v>
      </c>
      <c r="M170" s="494">
        <v>0</v>
      </c>
      <c r="N170" s="494">
        <v>0</v>
      </c>
      <c r="O170" s="494">
        <v>0</v>
      </c>
      <c r="P170" s="494">
        <v>0</v>
      </c>
      <c r="Q170" s="494">
        <v>0</v>
      </c>
      <c r="R170" s="494">
        <v>0</v>
      </c>
      <c r="S170" s="494">
        <v>0</v>
      </c>
      <c r="T170" s="494">
        <v>0</v>
      </c>
      <c r="U170" s="494">
        <v>0</v>
      </c>
      <c r="V170" s="494">
        <v>0</v>
      </c>
      <c r="W170" s="494">
        <v>0</v>
      </c>
      <c r="X170" s="494">
        <v>0</v>
      </c>
      <c r="Y170" s="494">
        <v>0</v>
      </c>
      <c r="Z170" s="494">
        <v>0</v>
      </c>
      <c r="AA170" s="494">
        <v>0</v>
      </c>
      <c r="AB170" s="494">
        <v>0</v>
      </c>
      <c r="AC170" s="494">
        <v>0</v>
      </c>
      <c r="AD170" s="494">
        <v>0</v>
      </c>
      <c r="AE170" s="494">
        <v>0</v>
      </c>
      <c r="AF170" s="494">
        <v>0</v>
      </c>
      <c r="AG170" s="494">
        <v>0</v>
      </c>
      <c r="AH170" s="494">
        <v>0</v>
      </c>
      <c r="AI170" s="494">
        <v>0</v>
      </c>
      <c r="AJ170" s="494">
        <v>0</v>
      </c>
      <c r="AK170" s="494">
        <v>0</v>
      </c>
      <c r="AL170" s="494">
        <v>0</v>
      </c>
      <c r="AM170" s="494">
        <v>0</v>
      </c>
      <c r="AN170" s="494">
        <v>0</v>
      </c>
      <c r="AO170" s="494">
        <v>0</v>
      </c>
      <c r="AP170" s="494">
        <v>0</v>
      </c>
      <c r="AQ170" s="494">
        <v>0</v>
      </c>
      <c r="AR170" s="494">
        <v>0</v>
      </c>
      <c r="AS170" s="494">
        <v>0</v>
      </c>
      <c r="AT170" s="494">
        <v>0</v>
      </c>
      <c r="AU170" s="494">
        <v>0</v>
      </c>
      <c r="AV170" s="494">
        <v>0</v>
      </c>
      <c r="AW170" s="494">
        <v>0</v>
      </c>
      <c r="AX170" s="494">
        <v>0</v>
      </c>
      <c r="AY170" s="494">
        <v>0</v>
      </c>
      <c r="AZ170" s="494">
        <v>0</v>
      </c>
      <c r="BA170" s="494">
        <v>0</v>
      </c>
      <c r="BB170" s="494">
        <v>0</v>
      </c>
      <c r="BC170" s="494">
        <v>0</v>
      </c>
      <c r="BD170" s="494">
        <v>0</v>
      </c>
      <c r="BE170" s="494">
        <v>0</v>
      </c>
      <c r="BF170" s="494">
        <v>0</v>
      </c>
      <c r="BG170" s="494">
        <v>0</v>
      </c>
      <c r="BH170" s="494">
        <v>0</v>
      </c>
      <c r="BI170" s="494">
        <v>0</v>
      </c>
      <c r="BJ170" s="494">
        <v>0</v>
      </c>
      <c r="BK170" s="494">
        <v>0</v>
      </c>
      <c r="BL170" s="494">
        <v>0</v>
      </c>
      <c r="BM170" s="494">
        <v>0</v>
      </c>
      <c r="BN170" s="494">
        <v>0</v>
      </c>
      <c r="BO170" s="494">
        <v>0</v>
      </c>
      <c r="BP170" s="494">
        <v>0</v>
      </c>
      <c r="BQ170" s="494">
        <v>0</v>
      </c>
      <c r="BR170" s="494">
        <v>0</v>
      </c>
      <c r="BS170" s="494">
        <v>0</v>
      </c>
      <c r="BT170" s="494">
        <v>0</v>
      </c>
      <c r="BU170" s="494">
        <v>0</v>
      </c>
      <c r="BV170" s="494">
        <v>0</v>
      </c>
      <c r="BW170" s="494">
        <v>123</v>
      </c>
      <c r="BX170" s="494">
        <v>173</v>
      </c>
      <c r="BY170" s="494">
        <v>223</v>
      </c>
      <c r="BZ170" s="494">
        <v>281</v>
      </c>
      <c r="CA170" s="494">
        <v>327</v>
      </c>
      <c r="CB170" s="494">
        <v>332</v>
      </c>
      <c r="CC170" s="494">
        <v>389</v>
      </c>
      <c r="CD170" s="494">
        <v>471</v>
      </c>
      <c r="CE170" s="494">
        <v>551</v>
      </c>
      <c r="CF170" s="530">
        <v>646</v>
      </c>
    </row>
    <row r="171" spans="1:84" s="560" customFormat="1" x14ac:dyDescent="0.35">
      <c r="A171" s="558"/>
      <c r="B171" s="559" t="s">
        <v>669</v>
      </c>
      <c r="C171" s="424"/>
      <c r="D171" s="494">
        <v>0</v>
      </c>
      <c r="E171" s="494">
        <v>0</v>
      </c>
      <c r="F171" s="494">
        <v>0</v>
      </c>
      <c r="G171" s="494">
        <v>0</v>
      </c>
      <c r="H171" s="494">
        <v>0</v>
      </c>
      <c r="I171" s="494">
        <v>0</v>
      </c>
      <c r="J171" s="494">
        <v>0</v>
      </c>
      <c r="K171" s="494">
        <v>0</v>
      </c>
      <c r="L171" s="494">
        <v>0</v>
      </c>
      <c r="M171" s="494">
        <v>0</v>
      </c>
      <c r="N171" s="494">
        <v>0</v>
      </c>
      <c r="O171" s="494">
        <v>0</v>
      </c>
      <c r="P171" s="494">
        <v>0</v>
      </c>
      <c r="Q171" s="494">
        <v>0</v>
      </c>
      <c r="R171" s="494">
        <v>0</v>
      </c>
      <c r="S171" s="494">
        <v>0</v>
      </c>
      <c r="T171" s="494">
        <v>0</v>
      </c>
      <c r="U171" s="494">
        <v>0</v>
      </c>
      <c r="V171" s="494">
        <v>0</v>
      </c>
      <c r="W171" s="494">
        <v>0</v>
      </c>
      <c r="X171" s="494">
        <v>0</v>
      </c>
      <c r="Y171" s="494">
        <v>0</v>
      </c>
      <c r="Z171" s="494">
        <v>0</v>
      </c>
      <c r="AA171" s="494">
        <v>0</v>
      </c>
      <c r="AB171" s="494">
        <v>0</v>
      </c>
      <c r="AC171" s="494">
        <v>0</v>
      </c>
      <c r="AD171" s="494">
        <v>0</v>
      </c>
      <c r="AE171" s="494">
        <v>0</v>
      </c>
      <c r="AF171" s="494">
        <v>0</v>
      </c>
      <c r="AG171" s="494">
        <v>0</v>
      </c>
      <c r="AH171" s="494">
        <v>0</v>
      </c>
      <c r="AI171" s="494">
        <v>0</v>
      </c>
      <c r="AJ171" s="494">
        <v>0</v>
      </c>
      <c r="AK171" s="494">
        <v>0</v>
      </c>
      <c r="AL171" s="494">
        <v>0</v>
      </c>
      <c r="AM171" s="494">
        <v>0</v>
      </c>
      <c r="AN171" s="494">
        <v>0</v>
      </c>
      <c r="AO171" s="494">
        <v>0</v>
      </c>
      <c r="AP171" s="494">
        <v>0</v>
      </c>
      <c r="AQ171" s="494">
        <v>0</v>
      </c>
      <c r="AR171" s="494">
        <v>0</v>
      </c>
      <c r="AS171" s="494">
        <v>0</v>
      </c>
      <c r="AT171" s="494">
        <v>0</v>
      </c>
      <c r="AU171" s="494">
        <v>0</v>
      </c>
      <c r="AV171" s="494">
        <v>0</v>
      </c>
      <c r="AW171" s="494">
        <v>0</v>
      </c>
      <c r="AX171" s="494">
        <v>0</v>
      </c>
      <c r="AY171" s="494">
        <v>0</v>
      </c>
      <c r="AZ171" s="494">
        <v>0</v>
      </c>
      <c r="BA171" s="494">
        <v>0</v>
      </c>
      <c r="BB171" s="494">
        <v>0</v>
      </c>
      <c r="BC171" s="494">
        <v>0</v>
      </c>
      <c r="BD171" s="494">
        <v>0</v>
      </c>
      <c r="BE171" s="494">
        <v>0</v>
      </c>
      <c r="BF171" s="494">
        <v>0</v>
      </c>
      <c r="BG171" s="494">
        <v>0</v>
      </c>
      <c r="BH171" s="494">
        <v>0</v>
      </c>
      <c r="BI171" s="494">
        <v>0</v>
      </c>
      <c r="BJ171" s="494">
        <v>0</v>
      </c>
      <c r="BK171" s="494">
        <v>0</v>
      </c>
      <c r="BL171" s="494">
        <v>0</v>
      </c>
      <c r="BM171" s="494">
        <v>0</v>
      </c>
      <c r="BN171" s="494">
        <v>0</v>
      </c>
      <c r="BO171" s="494">
        <v>0</v>
      </c>
      <c r="BP171" s="494">
        <v>0</v>
      </c>
      <c r="BQ171" s="494">
        <v>0</v>
      </c>
      <c r="BR171" s="494">
        <v>0</v>
      </c>
      <c r="BS171" s="494">
        <v>0</v>
      </c>
      <c r="BT171" s="494">
        <v>0</v>
      </c>
      <c r="BU171" s="494">
        <v>0</v>
      </c>
      <c r="BV171" s="494">
        <v>0</v>
      </c>
      <c r="BW171" s="494">
        <v>318</v>
      </c>
      <c r="BX171" s="494">
        <v>545</v>
      </c>
      <c r="BY171" s="494">
        <v>775</v>
      </c>
      <c r="BZ171" s="494">
        <v>1027</v>
      </c>
      <c r="CA171" s="494">
        <v>1268</v>
      </c>
      <c r="CB171" s="494">
        <v>1478</v>
      </c>
      <c r="CC171" s="494">
        <v>1681</v>
      </c>
      <c r="CD171" s="494">
        <v>1778</v>
      </c>
      <c r="CE171" s="494">
        <v>1848</v>
      </c>
      <c r="CF171" s="530">
        <v>2056</v>
      </c>
    </row>
    <row r="172" spans="1:84" s="560" customFormat="1" x14ac:dyDescent="0.35">
      <c r="A172" s="558"/>
      <c r="B172" s="559"/>
      <c r="C172" s="424"/>
      <c r="D172" s="494"/>
      <c r="E172" s="494"/>
      <c r="F172" s="494"/>
      <c r="G172" s="494"/>
      <c r="H172" s="494"/>
      <c r="I172" s="494"/>
      <c r="J172" s="494"/>
      <c r="K172" s="494"/>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c r="AK172" s="494"/>
      <c r="AL172" s="494"/>
      <c r="AM172" s="494"/>
      <c r="AN172" s="494"/>
      <c r="AO172" s="494"/>
      <c r="AP172" s="494"/>
      <c r="AQ172" s="494"/>
      <c r="AR172" s="494"/>
      <c r="AS172" s="494"/>
      <c r="AT172" s="494"/>
      <c r="AU172" s="494"/>
      <c r="AV172" s="494"/>
      <c r="AW172" s="494"/>
      <c r="AX172" s="494"/>
      <c r="AY172" s="494"/>
      <c r="AZ172" s="494"/>
      <c r="BA172" s="494"/>
      <c r="BB172" s="494"/>
      <c r="BC172" s="494"/>
      <c r="BD172" s="494"/>
      <c r="BE172" s="494"/>
      <c r="BF172" s="494"/>
      <c r="BG172" s="494"/>
      <c r="BH172" s="494"/>
      <c r="BI172" s="494"/>
      <c r="BJ172" s="494"/>
      <c r="BK172" s="494"/>
      <c r="BL172" s="494"/>
      <c r="BM172" s="494"/>
      <c r="BN172" s="494"/>
      <c r="BO172" s="494"/>
      <c r="BP172" s="494"/>
      <c r="BQ172" s="494"/>
      <c r="BR172" s="494"/>
      <c r="BS172" s="494"/>
      <c r="BT172" s="494"/>
      <c r="BU172" s="494"/>
      <c r="BV172" s="494"/>
      <c r="BW172" s="494"/>
      <c r="BX172" s="494"/>
      <c r="BY172" s="494"/>
      <c r="BZ172" s="494"/>
      <c r="CA172" s="494"/>
      <c r="CB172" s="494"/>
      <c r="CC172" s="494"/>
      <c r="CD172" s="494"/>
      <c r="CE172" s="494"/>
      <c r="CF172" s="530"/>
    </row>
    <row r="173" spans="1:84" s="560" customFormat="1" ht="15" customHeight="1" x14ac:dyDescent="0.35">
      <c r="A173" s="561"/>
      <c r="B173" s="562" t="s">
        <v>687</v>
      </c>
      <c r="C173" s="424"/>
      <c r="D173" s="493">
        <v>0</v>
      </c>
      <c r="E173" s="493">
        <v>0</v>
      </c>
      <c r="F173" s="493">
        <v>0</v>
      </c>
      <c r="G173" s="493">
        <v>0</v>
      </c>
      <c r="H173" s="493">
        <v>0</v>
      </c>
      <c r="I173" s="493">
        <v>0</v>
      </c>
      <c r="J173" s="493">
        <v>0</v>
      </c>
      <c r="K173" s="493">
        <v>0</v>
      </c>
      <c r="L173" s="493">
        <v>0</v>
      </c>
      <c r="M173" s="493">
        <v>0</v>
      </c>
      <c r="N173" s="493">
        <v>0</v>
      </c>
      <c r="O173" s="493">
        <v>0</v>
      </c>
      <c r="P173" s="493">
        <v>0</v>
      </c>
      <c r="Q173" s="493">
        <v>0</v>
      </c>
      <c r="R173" s="493">
        <v>0</v>
      </c>
      <c r="S173" s="493">
        <v>0</v>
      </c>
      <c r="T173" s="493">
        <v>0</v>
      </c>
      <c r="U173" s="493">
        <v>0</v>
      </c>
      <c r="V173" s="493">
        <v>0</v>
      </c>
      <c r="W173" s="493">
        <v>0</v>
      </c>
      <c r="X173" s="493">
        <v>0</v>
      </c>
      <c r="Y173" s="493">
        <v>0</v>
      </c>
      <c r="Z173" s="493">
        <v>0</v>
      </c>
      <c r="AA173" s="493">
        <v>0</v>
      </c>
      <c r="AB173" s="493">
        <v>0</v>
      </c>
      <c r="AC173" s="493">
        <v>0</v>
      </c>
      <c r="AD173" s="493">
        <v>0</v>
      </c>
      <c r="AE173" s="493">
        <v>0</v>
      </c>
      <c r="AF173" s="493">
        <v>0</v>
      </c>
      <c r="AG173" s="493">
        <v>0</v>
      </c>
      <c r="AH173" s="493">
        <v>0</v>
      </c>
      <c r="AI173" s="493">
        <v>0</v>
      </c>
      <c r="AJ173" s="493">
        <v>0</v>
      </c>
      <c r="AK173" s="493">
        <v>0</v>
      </c>
      <c r="AL173" s="493">
        <v>0</v>
      </c>
      <c r="AM173" s="493">
        <v>0</v>
      </c>
      <c r="AN173" s="493">
        <v>0</v>
      </c>
      <c r="AO173" s="493">
        <v>0</v>
      </c>
      <c r="AP173" s="493">
        <v>0</v>
      </c>
      <c r="AQ173" s="493">
        <v>0</v>
      </c>
      <c r="AR173" s="493">
        <v>0</v>
      </c>
      <c r="AS173" s="493">
        <v>0</v>
      </c>
      <c r="AT173" s="493">
        <v>0</v>
      </c>
      <c r="AU173" s="493">
        <v>0</v>
      </c>
      <c r="AV173" s="493">
        <v>0</v>
      </c>
      <c r="AW173" s="493">
        <v>0</v>
      </c>
      <c r="AX173" s="493">
        <v>0</v>
      </c>
      <c r="AY173" s="493">
        <v>0</v>
      </c>
      <c r="AZ173" s="493">
        <v>0</v>
      </c>
      <c r="BA173" s="493">
        <v>0</v>
      </c>
      <c r="BB173" s="493">
        <v>0</v>
      </c>
      <c r="BC173" s="493">
        <v>0</v>
      </c>
      <c r="BD173" s="493">
        <v>0</v>
      </c>
      <c r="BE173" s="493">
        <v>0</v>
      </c>
      <c r="BF173" s="493">
        <v>0</v>
      </c>
      <c r="BG173" s="493">
        <v>0</v>
      </c>
      <c r="BH173" s="493">
        <v>0</v>
      </c>
      <c r="BI173" s="493">
        <v>0</v>
      </c>
      <c r="BJ173" s="493">
        <v>0</v>
      </c>
      <c r="BK173" s="493">
        <v>0</v>
      </c>
      <c r="BL173" s="493">
        <v>0</v>
      </c>
      <c r="BM173" s="493">
        <v>0</v>
      </c>
      <c r="BN173" s="493">
        <v>0</v>
      </c>
      <c r="BO173" s="493">
        <v>0</v>
      </c>
      <c r="BP173" s="493">
        <v>0</v>
      </c>
      <c r="BQ173" s="493">
        <v>0</v>
      </c>
      <c r="BR173" s="493">
        <v>0</v>
      </c>
      <c r="BS173" s="493">
        <v>0</v>
      </c>
      <c r="BT173" s="493">
        <v>0</v>
      </c>
      <c r="BU173" s="493">
        <v>0</v>
      </c>
      <c r="BV173" s="493">
        <v>0</v>
      </c>
      <c r="BW173" s="493">
        <v>34</v>
      </c>
      <c r="BX173" s="493">
        <v>69</v>
      </c>
      <c r="BY173" s="493">
        <v>95</v>
      </c>
      <c r="BZ173" s="493">
        <v>112</v>
      </c>
      <c r="CA173" s="493">
        <v>130</v>
      </c>
      <c r="CB173" s="493">
        <v>148</v>
      </c>
      <c r="CC173" s="493">
        <v>166</v>
      </c>
      <c r="CD173" s="493">
        <v>184</v>
      </c>
      <c r="CE173" s="493">
        <v>201</v>
      </c>
      <c r="CF173" s="527">
        <v>219</v>
      </c>
    </row>
    <row r="174" spans="1:84" s="560" customFormat="1" ht="15.75" customHeight="1" x14ac:dyDescent="0.35">
      <c r="A174" s="558"/>
      <c r="B174" s="563" t="s">
        <v>688</v>
      </c>
      <c r="C174" s="424"/>
      <c r="D174" s="494">
        <v>0</v>
      </c>
      <c r="E174" s="494">
        <v>0</v>
      </c>
      <c r="F174" s="494">
        <v>0</v>
      </c>
      <c r="G174" s="494">
        <v>0</v>
      </c>
      <c r="H174" s="494">
        <v>0</v>
      </c>
      <c r="I174" s="494">
        <v>0</v>
      </c>
      <c r="J174" s="494">
        <v>0</v>
      </c>
      <c r="K174" s="494">
        <v>0</v>
      </c>
      <c r="L174" s="494">
        <v>0</v>
      </c>
      <c r="M174" s="494">
        <v>0</v>
      </c>
      <c r="N174" s="494">
        <v>0</v>
      </c>
      <c r="O174" s="494">
        <v>0</v>
      </c>
      <c r="P174" s="494">
        <v>0</v>
      </c>
      <c r="Q174" s="494">
        <v>0</v>
      </c>
      <c r="R174" s="494">
        <v>0</v>
      </c>
      <c r="S174" s="494">
        <v>0</v>
      </c>
      <c r="T174" s="494">
        <v>0</v>
      </c>
      <c r="U174" s="494">
        <v>0</v>
      </c>
      <c r="V174" s="494">
        <v>0</v>
      </c>
      <c r="W174" s="494">
        <v>0</v>
      </c>
      <c r="X174" s="494">
        <v>0</v>
      </c>
      <c r="Y174" s="494">
        <v>0</v>
      </c>
      <c r="Z174" s="494">
        <v>0</v>
      </c>
      <c r="AA174" s="494">
        <v>0</v>
      </c>
      <c r="AB174" s="494">
        <v>0</v>
      </c>
      <c r="AC174" s="494">
        <v>0</v>
      </c>
      <c r="AD174" s="494">
        <v>0</v>
      </c>
      <c r="AE174" s="494">
        <v>0</v>
      </c>
      <c r="AF174" s="494">
        <v>0</v>
      </c>
      <c r="AG174" s="494">
        <v>0</v>
      </c>
      <c r="AH174" s="494">
        <v>0</v>
      </c>
      <c r="AI174" s="494">
        <v>0</v>
      </c>
      <c r="AJ174" s="494">
        <v>0</v>
      </c>
      <c r="AK174" s="494">
        <v>0</v>
      </c>
      <c r="AL174" s="494">
        <v>0</v>
      </c>
      <c r="AM174" s="494">
        <v>0</v>
      </c>
      <c r="AN174" s="494">
        <v>0</v>
      </c>
      <c r="AO174" s="494">
        <v>0</v>
      </c>
      <c r="AP174" s="494">
        <v>0</v>
      </c>
      <c r="AQ174" s="494">
        <v>0</v>
      </c>
      <c r="AR174" s="494">
        <v>0</v>
      </c>
      <c r="AS174" s="494">
        <v>0</v>
      </c>
      <c r="AT174" s="494">
        <v>0</v>
      </c>
      <c r="AU174" s="494">
        <v>0</v>
      </c>
      <c r="AV174" s="494">
        <v>0</v>
      </c>
      <c r="AW174" s="494">
        <v>0</v>
      </c>
      <c r="AX174" s="494">
        <v>0</v>
      </c>
      <c r="AY174" s="494">
        <v>0</v>
      </c>
      <c r="AZ174" s="494">
        <v>0</v>
      </c>
      <c r="BA174" s="494">
        <v>0</v>
      </c>
      <c r="BB174" s="494">
        <v>0</v>
      </c>
      <c r="BC174" s="494">
        <v>0</v>
      </c>
      <c r="BD174" s="494">
        <v>0</v>
      </c>
      <c r="BE174" s="494">
        <v>0</v>
      </c>
      <c r="BF174" s="494">
        <v>0</v>
      </c>
      <c r="BG174" s="494">
        <v>0</v>
      </c>
      <c r="BH174" s="494">
        <v>0</v>
      </c>
      <c r="BI174" s="494">
        <v>0</v>
      </c>
      <c r="BJ174" s="494">
        <v>0</v>
      </c>
      <c r="BK174" s="494">
        <v>0</v>
      </c>
      <c r="BL174" s="494">
        <v>0</v>
      </c>
      <c r="BM174" s="494">
        <v>0</v>
      </c>
      <c r="BN174" s="494">
        <v>0</v>
      </c>
      <c r="BO174" s="494">
        <v>0</v>
      </c>
      <c r="BP174" s="494">
        <v>0</v>
      </c>
      <c r="BQ174" s="494">
        <v>0</v>
      </c>
      <c r="BR174" s="494">
        <v>0</v>
      </c>
      <c r="BS174" s="494">
        <v>0</v>
      </c>
      <c r="BT174" s="494">
        <v>0</v>
      </c>
      <c r="BU174" s="494">
        <v>0</v>
      </c>
      <c r="BV174" s="494">
        <v>0</v>
      </c>
      <c r="BW174" s="494">
        <v>4</v>
      </c>
      <c r="BX174" s="494">
        <v>6</v>
      </c>
      <c r="BY174" s="494">
        <v>6</v>
      </c>
      <c r="BZ174" s="494">
        <v>5</v>
      </c>
      <c r="CA174" s="494">
        <v>4</v>
      </c>
      <c r="CB174" s="494">
        <v>4</v>
      </c>
      <c r="CC174" s="494">
        <v>4</v>
      </c>
      <c r="CD174" s="494">
        <v>4</v>
      </c>
      <c r="CE174" s="494">
        <v>4</v>
      </c>
      <c r="CF174" s="530">
        <v>4</v>
      </c>
    </row>
    <row r="175" spans="1:84" s="560" customFormat="1" x14ac:dyDescent="0.35">
      <c r="A175" s="558"/>
      <c r="B175" s="563" t="s">
        <v>689</v>
      </c>
      <c r="C175" s="424"/>
      <c r="D175" s="494">
        <v>0</v>
      </c>
      <c r="E175" s="494">
        <v>0</v>
      </c>
      <c r="F175" s="494">
        <v>0</v>
      </c>
      <c r="G175" s="494">
        <v>0</v>
      </c>
      <c r="H175" s="494">
        <v>0</v>
      </c>
      <c r="I175" s="494">
        <v>0</v>
      </c>
      <c r="J175" s="494">
        <v>0</v>
      </c>
      <c r="K175" s="494">
        <v>0</v>
      </c>
      <c r="L175" s="494">
        <v>0</v>
      </c>
      <c r="M175" s="494">
        <v>0</v>
      </c>
      <c r="N175" s="494">
        <v>0</v>
      </c>
      <c r="O175" s="494">
        <v>0</v>
      </c>
      <c r="P175" s="494">
        <v>0</v>
      </c>
      <c r="Q175" s="494">
        <v>0</v>
      </c>
      <c r="R175" s="494">
        <v>0</v>
      </c>
      <c r="S175" s="494">
        <v>0</v>
      </c>
      <c r="T175" s="494">
        <v>0</v>
      </c>
      <c r="U175" s="494">
        <v>0</v>
      </c>
      <c r="V175" s="494">
        <v>0</v>
      </c>
      <c r="W175" s="494">
        <v>0</v>
      </c>
      <c r="X175" s="494">
        <v>0</v>
      </c>
      <c r="Y175" s="494">
        <v>0</v>
      </c>
      <c r="Z175" s="494">
        <v>0</v>
      </c>
      <c r="AA175" s="494">
        <v>0</v>
      </c>
      <c r="AB175" s="494">
        <v>0</v>
      </c>
      <c r="AC175" s="494">
        <v>0</v>
      </c>
      <c r="AD175" s="494">
        <v>0</v>
      </c>
      <c r="AE175" s="494">
        <v>0</v>
      </c>
      <c r="AF175" s="494">
        <v>0</v>
      </c>
      <c r="AG175" s="494">
        <v>0</v>
      </c>
      <c r="AH175" s="494">
        <v>0</v>
      </c>
      <c r="AI175" s="494">
        <v>0</v>
      </c>
      <c r="AJ175" s="494">
        <v>0</v>
      </c>
      <c r="AK175" s="494">
        <v>0</v>
      </c>
      <c r="AL175" s="494">
        <v>0</v>
      </c>
      <c r="AM175" s="494">
        <v>0</v>
      </c>
      <c r="AN175" s="494">
        <v>0</v>
      </c>
      <c r="AO175" s="494">
        <v>0</v>
      </c>
      <c r="AP175" s="494">
        <v>0</v>
      </c>
      <c r="AQ175" s="494">
        <v>0</v>
      </c>
      <c r="AR175" s="494">
        <v>0</v>
      </c>
      <c r="AS175" s="494">
        <v>0</v>
      </c>
      <c r="AT175" s="494">
        <v>0</v>
      </c>
      <c r="AU175" s="494">
        <v>0</v>
      </c>
      <c r="AV175" s="494">
        <v>0</v>
      </c>
      <c r="AW175" s="494">
        <v>0</v>
      </c>
      <c r="AX175" s="494">
        <v>0</v>
      </c>
      <c r="AY175" s="494">
        <v>0</v>
      </c>
      <c r="AZ175" s="494">
        <v>0</v>
      </c>
      <c r="BA175" s="494">
        <v>0</v>
      </c>
      <c r="BB175" s="494">
        <v>0</v>
      </c>
      <c r="BC175" s="494">
        <v>0</v>
      </c>
      <c r="BD175" s="494">
        <v>0</v>
      </c>
      <c r="BE175" s="494">
        <v>0</v>
      </c>
      <c r="BF175" s="494">
        <v>0</v>
      </c>
      <c r="BG175" s="494">
        <v>0</v>
      </c>
      <c r="BH175" s="494">
        <v>0</v>
      </c>
      <c r="BI175" s="494">
        <v>0</v>
      </c>
      <c r="BJ175" s="494">
        <v>0</v>
      </c>
      <c r="BK175" s="494">
        <v>0</v>
      </c>
      <c r="BL175" s="494">
        <v>0</v>
      </c>
      <c r="BM175" s="494">
        <v>0</v>
      </c>
      <c r="BN175" s="494">
        <v>0</v>
      </c>
      <c r="BO175" s="494">
        <v>0</v>
      </c>
      <c r="BP175" s="494">
        <v>0</v>
      </c>
      <c r="BQ175" s="494">
        <v>0</v>
      </c>
      <c r="BR175" s="494">
        <v>0</v>
      </c>
      <c r="BS175" s="494">
        <v>0</v>
      </c>
      <c r="BT175" s="494">
        <v>0</v>
      </c>
      <c r="BU175" s="494">
        <v>0</v>
      </c>
      <c r="BV175" s="494">
        <v>0</v>
      </c>
      <c r="BW175" s="494">
        <v>2</v>
      </c>
      <c r="BX175" s="494">
        <v>1</v>
      </c>
      <c r="BY175" s="494">
        <v>1</v>
      </c>
      <c r="BZ175" s="494">
        <v>1</v>
      </c>
      <c r="CA175" s="494">
        <v>2</v>
      </c>
      <c r="CB175" s="494">
        <v>2</v>
      </c>
      <c r="CC175" s="494">
        <v>2</v>
      </c>
      <c r="CD175" s="494">
        <v>2</v>
      </c>
      <c r="CE175" s="494">
        <v>2</v>
      </c>
      <c r="CF175" s="530">
        <v>2</v>
      </c>
    </row>
    <row r="176" spans="1:84" s="568" customFormat="1" ht="27" customHeight="1" x14ac:dyDescent="0.35">
      <c r="A176" s="564"/>
      <c r="B176" s="565" t="s">
        <v>690</v>
      </c>
      <c r="C176" s="424"/>
      <c r="D176" s="566">
        <v>0</v>
      </c>
      <c r="E176" s="566">
        <v>0</v>
      </c>
      <c r="F176" s="566">
        <v>0</v>
      </c>
      <c r="G176" s="566">
        <v>0</v>
      </c>
      <c r="H176" s="566">
        <v>0</v>
      </c>
      <c r="I176" s="566">
        <v>0</v>
      </c>
      <c r="J176" s="566">
        <v>0</v>
      </c>
      <c r="K176" s="566">
        <v>0</v>
      </c>
      <c r="L176" s="566">
        <v>0</v>
      </c>
      <c r="M176" s="566">
        <v>0</v>
      </c>
      <c r="N176" s="566">
        <v>0</v>
      </c>
      <c r="O176" s="566">
        <v>0</v>
      </c>
      <c r="P176" s="566">
        <v>0</v>
      </c>
      <c r="Q176" s="566">
        <v>0</v>
      </c>
      <c r="R176" s="566">
        <v>0</v>
      </c>
      <c r="S176" s="566">
        <v>0</v>
      </c>
      <c r="T176" s="566">
        <v>0</v>
      </c>
      <c r="U176" s="566">
        <v>0</v>
      </c>
      <c r="V176" s="566">
        <v>0</v>
      </c>
      <c r="W176" s="566">
        <v>0</v>
      </c>
      <c r="X176" s="566">
        <v>0</v>
      </c>
      <c r="Y176" s="566">
        <v>0</v>
      </c>
      <c r="Z176" s="566">
        <v>0</v>
      </c>
      <c r="AA176" s="566">
        <v>0</v>
      </c>
      <c r="AB176" s="566">
        <v>0</v>
      </c>
      <c r="AC176" s="566">
        <v>0</v>
      </c>
      <c r="AD176" s="566">
        <v>0</v>
      </c>
      <c r="AE176" s="566">
        <v>0</v>
      </c>
      <c r="AF176" s="566">
        <v>0</v>
      </c>
      <c r="AG176" s="566">
        <v>0</v>
      </c>
      <c r="AH176" s="566">
        <v>0</v>
      </c>
      <c r="AI176" s="566">
        <v>0</v>
      </c>
      <c r="AJ176" s="566">
        <v>0</v>
      </c>
      <c r="AK176" s="566">
        <v>0</v>
      </c>
      <c r="AL176" s="566">
        <v>0</v>
      </c>
      <c r="AM176" s="566">
        <v>0</v>
      </c>
      <c r="AN176" s="566">
        <v>0</v>
      </c>
      <c r="AO176" s="566">
        <v>0</v>
      </c>
      <c r="AP176" s="566">
        <v>0</v>
      </c>
      <c r="AQ176" s="566">
        <v>0</v>
      </c>
      <c r="AR176" s="566">
        <v>0</v>
      </c>
      <c r="AS176" s="566">
        <v>0</v>
      </c>
      <c r="AT176" s="566">
        <v>0</v>
      </c>
      <c r="AU176" s="566">
        <v>0</v>
      </c>
      <c r="AV176" s="566">
        <v>0</v>
      </c>
      <c r="AW176" s="566">
        <v>0</v>
      </c>
      <c r="AX176" s="566">
        <v>0</v>
      </c>
      <c r="AY176" s="566">
        <v>0</v>
      </c>
      <c r="AZ176" s="566">
        <v>0</v>
      </c>
      <c r="BA176" s="566">
        <v>0</v>
      </c>
      <c r="BB176" s="566">
        <v>0</v>
      </c>
      <c r="BC176" s="566">
        <v>0</v>
      </c>
      <c r="BD176" s="566">
        <v>0</v>
      </c>
      <c r="BE176" s="566">
        <v>0</v>
      </c>
      <c r="BF176" s="566">
        <v>0</v>
      </c>
      <c r="BG176" s="566">
        <v>0</v>
      </c>
      <c r="BH176" s="566">
        <v>0</v>
      </c>
      <c r="BI176" s="566">
        <v>0</v>
      </c>
      <c r="BJ176" s="566">
        <v>0</v>
      </c>
      <c r="BK176" s="566">
        <v>0</v>
      </c>
      <c r="BL176" s="566">
        <v>0</v>
      </c>
      <c r="BM176" s="566">
        <v>0</v>
      </c>
      <c r="BN176" s="566">
        <v>0</v>
      </c>
      <c r="BO176" s="566">
        <v>0</v>
      </c>
      <c r="BP176" s="566">
        <v>0</v>
      </c>
      <c r="BQ176" s="566">
        <v>0</v>
      </c>
      <c r="BR176" s="566">
        <v>0</v>
      </c>
      <c r="BS176" s="566">
        <v>0</v>
      </c>
      <c r="BT176" s="566">
        <v>0</v>
      </c>
      <c r="BU176" s="566">
        <v>0</v>
      </c>
      <c r="BV176" s="566">
        <v>0</v>
      </c>
      <c r="BW176" s="566">
        <v>29</v>
      </c>
      <c r="BX176" s="566">
        <v>63</v>
      </c>
      <c r="BY176" s="566">
        <v>88</v>
      </c>
      <c r="BZ176" s="566">
        <v>106</v>
      </c>
      <c r="CA176" s="566">
        <v>125</v>
      </c>
      <c r="CB176" s="566">
        <v>142</v>
      </c>
      <c r="CC176" s="566">
        <v>160</v>
      </c>
      <c r="CD176" s="566">
        <v>177</v>
      </c>
      <c r="CE176" s="566">
        <v>195</v>
      </c>
      <c r="CF176" s="567">
        <v>213</v>
      </c>
    </row>
    <row r="177" spans="1:84" ht="26.25" customHeight="1" x14ac:dyDescent="0.35">
      <c r="A177" s="427"/>
      <c r="B177" s="458" t="s">
        <v>691</v>
      </c>
      <c r="D177" s="533">
        <f>D178</f>
        <v>0</v>
      </c>
      <c r="E177" s="533">
        <f t="shared" ref="E177:BB177" si="46">E178</f>
        <v>0</v>
      </c>
      <c r="F177" s="533">
        <f t="shared" si="46"/>
        <v>0</v>
      </c>
      <c r="G177" s="533">
        <f t="shared" si="46"/>
        <v>0</v>
      </c>
      <c r="H177" s="533">
        <f t="shared" si="46"/>
        <v>0</v>
      </c>
      <c r="I177" s="533">
        <f t="shared" si="46"/>
        <v>0</v>
      </c>
      <c r="J177" s="533">
        <f t="shared" si="46"/>
        <v>0</v>
      </c>
      <c r="K177" s="533">
        <f t="shared" si="46"/>
        <v>0</v>
      </c>
      <c r="L177" s="533">
        <f t="shared" si="46"/>
        <v>0</v>
      </c>
      <c r="M177" s="533">
        <f t="shared" si="46"/>
        <v>0</v>
      </c>
      <c r="N177" s="533">
        <f t="shared" si="46"/>
        <v>0</v>
      </c>
      <c r="O177" s="533">
        <f t="shared" si="46"/>
        <v>0</v>
      </c>
      <c r="P177" s="533">
        <f t="shared" si="46"/>
        <v>0</v>
      </c>
      <c r="Q177" s="533">
        <f t="shared" si="46"/>
        <v>0</v>
      </c>
      <c r="R177" s="533">
        <f t="shared" si="46"/>
        <v>0</v>
      </c>
      <c r="S177" s="533">
        <f t="shared" si="46"/>
        <v>0</v>
      </c>
      <c r="T177" s="533">
        <f t="shared" si="46"/>
        <v>0</v>
      </c>
      <c r="U177" s="533">
        <f t="shared" si="46"/>
        <v>0</v>
      </c>
      <c r="V177" s="533">
        <f t="shared" si="46"/>
        <v>0</v>
      </c>
      <c r="W177" s="533">
        <f t="shared" si="46"/>
        <v>0</v>
      </c>
      <c r="X177" s="533">
        <f t="shared" si="46"/>
        <v>0</v>
      </c>
      <c r="Y177" s="533">
        <f t="shared" si="46"/>
        <v>0</v>
      </c>
      <c r="Z177" s="533">
        <f t="shared" si="46"/>
        <v>0</v>
      </c>
      <c r="AA177" s="533">
        <f t="shared" si="46"/>
        <v>0</v>
      </c>
      <c r="AB177" s="533">
        <f t="shared" si="46"/>
        <v>0</v>
      </c>
      <c r="AC177" s="533">
        <f t="shared" si="46"/>
        <v>0</v>
      </c>
      <c r="AD177" s="533">
        <f t="shared" si="46"/>
        <v>0</v>
      </c>
      <c r="AE177" s="533">
        <f t="shared" si="46"/>
        <v>0</v>
      </c>
      <c r="AF177" s="533">
        <f t="shared" si="46"/>
        <v>0</v>
      </c>
      <c r="AG177" s="533">
        <f t="shared" si="46"/>
        <v>0</v>
      </c>
      <c r="AH177" s="533">
        <f t="shared" si="46"/>
        <v>0</v>
      </c>
      <c r="AI177" s="533">
        <f t="shared" si="46"/>
        <v>207</v>
      </c>
      <c r="AJ177" s="533">
        <f t="shared" si="46"/>
        <v>205</v>
      </c>
      <c r="AK177" s="533">
        <f t="shared" si="46"/>
        <v>221</v>
      </c>
      <c r="AL177" s="533">
        <f t="shared" si="46"/>
        <v>240</v>
      </c>
      <c r="AM177" s="533">
        <f t="shared" si="46"/>
        <v>241</v>
      </c>
      <c r="AN177" s="533">
        <f t="shared" si="46"/>
        <v>273</v>
      </c>
      <c r="AO177" s="533">
        <f t="shared" si="46"/>
        <v>301</v>
      </c>
      <c r="AP177" s="533">
        <f t="shared" si="46"/>
        <v>327</v>
      </c>
      <c r="AQ177" s="533">
        <f t="shared" si="46"/>
        <v>352</v>
      </c>
      <c r="AR177" s="533">
        <f t="shared" si="46"/>
        <v>247</v>
      </c>
      <c r="AS177" s="533">
        <f t="shared" si="46"/>
        <v>290</v>
      </c>
      <c r="AT177" s="533">
        <f t="shared" si="46"/>
        <v>330</v>
      </c>
      <c r="AU177" s="533">
        <f t="shared" si="46"/>
        <v>375</v>
      </c>
      <c r="AV177" s="533">
        <f t="shared" si="46"/>
        <v>425</v>
      </c>
      <c r="AW177" s="533">
        <f t="shared" si="46"/>
        <v>527</v>
      </c>
      <c r="AX177" s="533">
        <f t="shared" si="46"/>
        <v>618</v>
      </c>
      <c r="AY177" s="533">
        <f t="shared" si="46"/>
        <v>739</v>
      </c>
      <c r="AZ177" s="533">
        <f t="shared" si="46"/>
        <v>786</v>
      </c>
      <c r="BA177" s="533">
        <f t="shared" si="46"/>
        <v>849</v>
      </c>
      <c r="BB177" s="533">
        <f t="shared" si="46"/>
        <v>898</v>
      </c>
      <c r="BC177" s="569">
        <f>BC178</f>
        <v>932</v>
      </c>
      <c r="BD177" s="533">
        <f>BD179</f>
        <v>1268</v>
      </c>
      <c r="BE177" s="533">
        <f>BE179</f>
        <v>1322</v>
      </c>
      <c r="BF177" s="533">
        <f t="shared" ref="BF177:CF177" si="47">BF179</f>
        <v>1345</v>
      </c>
      <c r="BG177" s="533">
        <f t="shared" si="47"/>
        <v>1297</v>
      </c>
      <c r="BH177" s="533">
        <f t="shared" si="47"/>
        <v>1213</v>
      </c>
      <c r="BI177" s="533">
        <f t="shared" si="47"/>
        <v>1198</v>
      </c>
      <c r="BJ177" s="533">
        <f t="shared" si="47"/>
        <v>1196</v>
      </c>
      <c r="BK177" s="533">
        <f t="shared" si="47"/>
        <v>1196</v>
      </c>
      <c r="BL177" s="533">
        <f t="shared" si="47"/>
        <v>1176</v>
      </c>
      <c r="BM177" s="533">
        <f t="shared" si="47"/>
        <v>1055</v>
      </c>
      <c r="BN177" s="533">
        <f t="shared" si="47"/>
        <v>969</v>
      </c>
      <c r="BO177" s="533">
        <f t="shared" si="47"/>
        <v>847</v>
      </c>
      <c r="BP177" s="533">
        <f t="shared" si="47"/>
        <v>530</v>
      </c>
      <c r="BQ177" s="533">
        <f t="shared" si="47"/>
        <v>252</v>
      </c>
      <c r="BR177" s="533">
        <f t="shared" si="47"/>
        <v>138</v>
      </c>
      <c r="BS177" s="533">
        <f t="shared" si="47"/>
        <v>73</v>
      </c>
      <c r="BT177" s="533">
        <f t="shared" si="47"/>
        <v>28</v>
      </c>
      <c r="BU177" s="533">
        <f t="shared" si="47"/>
        <v>6</v>
      </c>
      <c r="BV177" s="533">
        <f t="shared" si="47"/>
        <v>0</v>
      </c>
      <c r="BW177" s="533">
        <f t="shared" si="47"/>
        <v>0</v>
      </c>
      <c r="BX177" s="533">
        <f t="shared" si="47"/>
        <v>0</v>
      </c>
      <c r="BY177" s="533">
        <f t="shared" si="47"/>
        <v>0</v>
      </c>
      <c r="BZ177" s="533">
        <f t="shared" si="47"/>
        <v>0</v>
      </c>
      <c r="CA177" s="533">
        <f t="shared" si="47"/>
        <v>0</v>
      </c>
      <c r="CB177" s="533">
        <f t="shared" si="47"/>
        <v>0</v>
      </c>
      <c r="CC177" s="533">
        <f t="shared" si="47"/>
        <v>0</v>
      </c>
      <c r="CD177" s="533">
        <f t="shared" si="47"/>
        <v>0</v>
      </c>
      <c r="CE177" s="533">
        <f t="shared" si="47"/>
        <v>0</v>
      </c>
      <c r="CF177" s="530">
        <f t="shared" si="47"/>
        <v>0</v>
      </c>
    </row>
    <row r="178" spans="1:84" ht="15.75" customHeight="1" x14ac:dyDescent="0.35">
      <c r="A178" s="427"/>
      <c r="B178" s="471" t="s">
        <v>692</v>
      </c>
      <c r="D178" s="528">
        <v>0</v>
      </c>
      <c r="E178" s="528">
        <v>0</v>
      </c>
      <c r="F178" s="528">
        <v>0</v>
      </c>
      <c r="G178" s="528">
        <v>0</v>
      </c>
      <c r="H178" s="528">
        <v>0</v>
      </c>
      <c r="I178" s="528">
        <v>0</v>
      </c>
      <c r="J178" s="528">
        <v>0</v>
      </c>
      <c r="K178" s="528">
        <v>0</v>
      </c>
      <c r="L178" s="528">
        <v>0</v>
      </c>
      <c r="M178" s="528">
        <v>0</v>
      </c>
      <c r="N178" s="528">
        <v>0</v>
      </c>
      <c r="O178" s="528">
        <v>0</v>
      </c>
      <c r="P178" s="528">
        <v>0</v>
      </c>
      <c r="Q178" s="528">
        <v>0</v>
      </c>
      <c r="R178" s="528">
        <v>0</v>
      </c>
      <c r="S178" s="528">
        <v>0</v>
      </c>
      <c r="T178" s="528">
        <v>0</v>
      </c>
      <c r="U178" s="528">
        <v>0</v>
      </c>
      <c r="V178" s="528">
        <v>0</v>
      </c>
      <c r="W178" s="528">
        <v>0</v>
      </c>
      <c r="X178" s="528">
        <v>0</v>
      </c>
      <c r="Y178" s="528">
        <v>0</v>
      </c>
      <c r="Z178" s="528">
        <v>0</v>
      </c>
      <c r="AA178" s="528">
        <v>0</v>
      </c>
      <c r="AB178" s="528">
        <v>0</v>
      </c>
      <c r="AC178" s="528">
        <v>0</v>
      </c>
      <c r="AD178" s="528">
        <v>0</v>
      </c>
      <c r="AE178" s="528">
        <v>0</v>
      </c>
      <c r="AF178" s="528">
        <v>0</v>
      </c>
      <c r="AG178" s="528">
        <v>0</v>
      </c>
      <c r="AH178" s="528">
        <v>0</v>
      </c>
      <c r="AI178" s="528">
        <v>207</v>
      </c>
      <c r="AJ178" s="528">
        <v>205</v>
      </c>
      <c r="AK178" s="528">
        <v>221</v>
      </c>
      <c r="AL178" s="528">
        <v>240</v>
      </c>
      <c r="AM178" s="528">
        <v>241</v>
      </c>
      <c r="AN178" s="528">
        <v>273</v>
      </c>
      <c r="AO178" s="528">
        <v>301</v>
      </c>
      <c r="AP178" s="528">
        <v>327</v>
      </c>
      <c r="AQ178" s="528">
        <v>352</v>
      </c>
      <c r="AR178" s="528">
        <v>247</v>
      </c>
      <c r="AS178" s="528">
        <v>290</v>
      </c>
      <c r="AT178" s="528">
        <v>330</v>
      </c>
      <c r="AU178" s="528">
        <v>375</v>
      </c>
      <c r="AV178" s="528">
        <v>425</v>
      </c>
      <c r="AW178" s="528">
        <v>527</v>
      </c>
      <c r="AX178" s="528">
        <v>618</v>
      </c>
      <c r="AY178" s="528">
        <v>739</v>
      </c>
      <c r="AZ178" s="528">
        <v>786</v>
      </c>
      <c r="BA178" s="528">
        <v>849</v>
      </c>
      <c r="BB178" s="528">
        <v>898</v>
      </c>
      <c r="BC178" s="528">
        <v>932</v>
      </c>
      <c r="BD178" s="528">
        <v>994</v>
      </c>
      <c r="BE178" s="528">
        <v>1048</v>
      </c>
      <c r="BF178" s="528">
        <v>1091</v>
      </c>
      <c r="BG178" s="528">
        <v>1121</v>
      </c>
      <c r="BH178" s="528">
        <v>1137</v>
      </c>
      <c r="BI178" s="528">
        <v>1139</v>
      </c>
      <c r="BJ178" s="528">
        <v>1142</v>
      </c>
      <c r="BK178" s="528">
        <v>1133</v>
      </c>
      <c r="BL178" s="528">
        <v>1128</v>
      </c>
      <c r="BM178" s="528">
        <v>1099</v>
      </c>
      <c r="BN178" s="528">
        <v>0</v>
      </c>
      <c r="BO178" s="528">
        <v>0</v>
      </c>
      <c r="BP178" s="528">
        <v>0</v>
      </c>
      <c r="BQ178" s="528">
        <v>0</v>
      </c>
      <c r="BR178" s="528">
        <v>0</v>
      </c>
      <c r="BS178" s="528">
        <v>0</v>
      </c>
      <c r="BT178" s="528">
        <v>0</v>
      </c>
      <c r="BU178" s="528">
        <v>0</v>
      </c>
      <c r="BV178" s="528">
        <v>0</v>
      </c>
      <c r="BW178" s="528">
        <v>0</v>
      </c>
      <c r="BX178" s="528">
        <v>0</v>
      </c>
      <c r="BY178" s="528">
        <v>0</v>
      </c>
      <c r="BZ178" s="528">
        <v>0</v>
      </c>
      <c r="CA178" s="528">
        <v>0</v>
      </c>
      <c r="CB178" s="528">
        <v>0</v>
      </c>
      <c r="CC178" s="528">
        <v>0</v>
      </c>
      <c r="CD178" s="528">
        <v>0</v>
      </c>
      <c r="CE178" s="528">
        <v>0</v>
      </c>
      <c r="CF178" s="530">
        <v>0</v>
      </c>
    </row>
    <row r="179" spans="1:84" x14ac:dyDescent="0.35">
      <c r="A179" s="427"/>
      <c r="B179" s="570" t="s">
        <v>693</v>
      </c>
      <c r="D179" s="528">
        <v>0</v>
      </c>
      <c r="E179" s="528">
        <v>0</v>
      </c>
      <c r="F179" s="528">
        <v>0</v>
      </c>
      <c r="G179" s="528">
        <v>0</v>
      </c>
      <c r="H179" s="528">
        <v>0</v>
      </c>
      <c r="I179" s="528">
        <v>0</v>
      </c>
      <c r="J179" s="528">
        <v>0</v>
      </c>
      <c r="K179" s="528">
        <v>0</v>
      </c>
      <c r="L179" s="528">
        <v>0</v>
      </c>
      <c r="M179" s="528">
        <v>0</v>
      </c>
      <c r="N179" s="528">
        <v>0</v>
      </c>
      <c r="O179" s="528">
        <v>0</v>
      </c>
      <c r="P179" s="528">
        <v>0</v>
      </c>
      <c r="Q179" s="528">
        <v>0</v>
      </c>
      <c r="R179" s="528">
        <v>0</v>
      </c>
      <c r="S179" s="528">
        <v>0</v>
      </c>
      <c r="T179" s="528">
        <v>0</v>
      </c>
      <c r="U179" s="528">
        <v>0</v>
      </c>
      <c r="V179" s="528">
        <v>0</v>
      </c>
      <c r="W179" s="528">
        <v>0</v>
      </c>
      <c r="X179" s="528">
        <v>0</v>
      </c>
      <c r="Y179" s="528">
        <v>0</v>
      </c>
      <c r="Z179" s="528">
        <v>0</v>
      </c>
      <c r="AA179" s="528">
        <v>0</v>
      </c>
      <c r="AB179" s="528">
        <v>0</v>
      </c>
      <c r="AC179" s="528">
        <v>0</v>
      </c>
      <c r="AD179" s="528">
        <v>0</v>
      </c>
      <c r="AE179" s="528">
        <v>0</v>
      </c>
      <c r="AF179" s="528">
        <v>0</v>
      </c>
      <c r="AG179" s="528">
        <v>0</v>
      </c>
      <c r="AH179" s="528">
        <v>0</v>
      </c>
      <c r="AI179" s="528">
        <v>0</v>
      </c>
      <c r="AJ179" s="528">
        <v>0</v>
      </c>
      <c r="AK179" s="528">
        <v>0</v>
      </c>
      <c r="AL179" s="528">
        <v>0</v>
      </c>
      <c r="AM179" s="528">
        <v>0</v>
      </c>
      <c r="AN179" s="528">
        <v>0</v>
      </c>
      <c r="AO179" s="528">
        <v>0</v>
      </c>
      <c r="AP179" s="528">
        <v>0</v>
      </c>
      <c r="AQ179" s="528">
        <v>0</v>
      </c>
      <c r="AR179" s="528">
        <v>0</v>
      </c>
      <c r="AS179" s="528">
        <v>0</v>
      </c>
      <c r="AT179" s="528">
        <v>0</v>
      </c>
      <c r="AU179" s="528">
        <v>0</v>
      </c>
      <c r="AV179" s="528">
        <v>0</v>
      </c>
      <c r="AW179" s="528">
        <v>0</v>
      </c>
      <c r="AX179" s="528">
        <v>0</v>
      </c>
      <c r="AY179" s="528">
        <v>0</v>
      </c>
      <c r="AZ179" s="528">
        <v>0</v>
      </c>
      <c r="BA179" s="528">
        <v>0</v>
      </c>
      <c r="BB179" s="528">
        <v>0</v>
      </c>
      <c r="BC179" s="528">
        <v>0</v>
      </c>
      <c r="BD179" s="528">
        <v>1268</v>
      </c>
      <c r="BE179" s="528">
        <v>1322</v>
      </c>
      <c r="BF179" s="528">
        <v>1345</v>
      </c>
      <c r="BG179" s="528">
        <v>1297</v>
      </c>
      <c r="BH179" s="528">
        <v>1213</v>
      </c>
      <c r="BI179" s="528">
        <v>1198</v>
      </c>
      <c r="BJ179" s="528">
        <v>1196</v>
      </c>
      <c r="BK179" s="528">
        <v>1196</v>
      </c>
      <c r="BL179" s="528">
        <v>1176</v>
      </c>
      <c r="BM179" s="528">
        <v>1055</v>
      </c>
      <c r="BN179" s="528">
        <v>969</v>
      </c>
      <c r="BO179" s="528">
        <v>847</v>
      </c>
      <c r="BP179" s="528">
        <v>530</v>
      </c>
      <c r="BQ179" s="528">
        <v>252</v>
      </c>
      <c r="BR179" s="528">
        <v>138</v>
      </c>
      <c r="BS179" s="528">
        <v>73</v>
      </c>
      <c r="BT179" s="528">
        <v>28</v>
      </c>
      <c r="BU179" s="528">
        <v>6</v>
      </c>
      <c r="BV179" s="528">
        <v>0</v>
      </c>
      <c r="BW179" s="528">
        <v>0</v>
      </c>
      <c r="BX179" s="528">
        <v>0</v>
      </c>
      <c r="BY179" s="528">
        <v>0</v>
      </c>
      <c r="BZ179" s="528">
        <v>0</v>
      </c>
      <c r="CA179" s="528">
        <v>0</v>
      </c>
      <c r="CB179" s="528">
        <v>0</v>
      </c>
      <c r="CC179" s="528">
        <v>0</v>
      </c>
      <c r="CD179" s="528">
        <v>0</v>
      </c>
      <c r="CE179" s="528">
        <v>0</v>
      </c>
      <c r="CF179" s="530">
        <v>0</v>
      </c>
    </row>
    <row r="180" spans="1:84" x14ac:dyDescent="0.35">
      <c r="A180" s="427"/>
      <c r="B180" s="570"/>
      <c r="D180" s="528"/>
      <c r="E180" s="528"/>
      <c r="F180" s="528"/>
      <c r="G180" s="528"/>
      <c r="H180" s="528"/>
      <c r="I180" s="528"/>
      <c r="J180" s="528"/>
      <c r="K180" s="528"/>
      <c r="L180" s="528"/>
      <c r="M180" s="528"/>
      <c r="N180" s="528"/>
      <c r="O180" s="528"/>
      <c r="P180" s="528"/>
      <c r="Q180" s="528"/>
      <c r="R180" s="528"/>
      <c r="S180" s="528"/>
      <c r="T180" s="528"/>
      <c r="U180" s="528"/>
      <c r="V180" s="528"/>
      <c r="W180" s="528"/>
      <c r="X180" s="528"/>
      <c r="Y180" s="528"/>
      <c r="Z180" s="528"/>
      <c r="AA180" s="528"/>
      <c r="AB180" s="528"/>
      <c r="AC180" s="528"/>
      <c r="AD180" s="528"/>
      <c r="AE180" s="528"/>
      <c r="AF180" s="528"/>
      <c r="AG180" s="528"/>
      <c r="AH180" s="528"/>
      <c r="AI180" s="528"/>
      <c r="AJ180" s="528"/>
      <c r="AK180" s="528"/>
      <c r="AL180" s="528"/>
      <c r="AM180" s="528"/>
      <c r="AN180" s="528"/>
      <c r="AO180" s="528"/>
      <c r="AP180" s="528"/>
      <c r="AQ180" s="528"/>
      <c r="AR180" s="528"/>
      <c r="AS180" s="528"/>
      <c r="AT180" s="528"/>
      <c r="AU180" s="528"/>
      <c r="AV180" s="528"/>
      <c r="AW180" s="528"/>
      <c r="AX180" s="528"/>
      <c r="AY180" s="528"/>
      <c r="AZ180" s="528"/>
      <c r="BA180" s="528"/>
      <c r="BB180" s="528"/>
      <c r="BC180" s="528"/>
      <c r="BD180" s="528"/>
      <c r="BE180" s="528"/>
      <c r="BF180" s="528"/>
      <c r="BG180" s="528"/>
      <c r="BH180" s="528"/>
      <c r="BI180" s="528"/>
      <c r="BJ180" s="528"/>
      <c r="BK180" s="528"/>
      <c r="BL180" s="528"/>
      <c r="BM180" s="528"/>
      <c r="BN180" s="528"/>
      <c r="BO180" s="528"/>
      <c r="BP180" s="528"/>
      <c r="BQ180" s="528"/>
      <c r="BR180" s="528"/>
      <c r="BS180" s="528"/>
      <c r="BT180" s="528"/>
      <c r="BU180" s="528"/>
      <c r="BV180" s="528"/>
      <c r="BW180" s="528"/>
      <c r="BX180" s="528"/>
      <c r="BY180" s="528"/>
      <c r="BZ180" s="528"/>
      <c r="CA180" s="528"/>
      <c r="CB180" s="528"/>
      <c r="CC180" s="528"/>
      <c r="CD180" s="528"/>
      <c r="CE180" s="528"/>
      <c r="CF180" s="530"/>
    </row>
    <row r="181" spans="1:84" s="251" customFormat="1" x14ac:dyDescent="0.35">
      <c r="A181" s="495"/>
      <c r="B181" s="65" t="s">
        <v>574</v>
      </c>
      <c r="C181" s="495"/>
      <c r="D181" s="533">
        <v>0</v>
      </c>
      <c r="E181" s="533">
        <v>0</v>
      </c>
      <c r="F181" s="533">
        <v>0</v>
      </c>
      <c r="G181" s="533">
        <v>0</v>
      </c>
      <c r="H181" s="533">
        <v>0</v>
      </c>
      <c r="I181" s="533">
        <v>0</v>
      </c>
      <c r="J181" s="533">
        <v>0</v>
      </c>
      <c r="K181" s="533">
        <v>0</v>
      </c>
      <c r="L181" s="533">
        <v>0</v>
      </c>
      <c r="M181" s="533">
        <v>0</v>
      </c>
      <c r="N181" s="533">
        <v>0</v>
      </c>
      <c r="O181" s="533">
        <v>0</v>
      </c>
      <c r="P181" s="533">
        <v>0</v>
      </c>
      <c r="Q181" s="533">
        <v>0</v>
      </c>
      <c r="R181" s="533">
        <v>0</v>
      </c>
      <c r="S181" s="533">
        <v>0</v>
      </c>
      <c r="T181" s="533">
        <v>0</v>
      </c>
      <c r="U181" s="533">
        <v>0</v>
      </c>
      <c r="V181" s="533">
        <v>0</v>
      </c>
      <c r="W181" s="533">
        <v>0</v>
      </c>
      <c r="X181" s="533">
        <v>0</v>
      </c>
      <c r="Y181" s="533">
        <v>0</v>
      </c>
      <c r="Z181" s="533">
        <v>0</v>
      </c>
      <c r="AA181" s="533">
        <v>0</v>
      </c>
      <c r="AB181" s="533">
        <v>0</v>
      </c>
      <c r="AC181" s="533">
        <v>0</v>
      </c>
      <c r="AD181" s="533">
        <v>0</v>
      </c>
      <c r="AE181" s="533">
        <v>0</v>
      </c>
      <c r="AF181" s="533">
        <v>0</v>
      </c>
      <c r="AG181" s="533">
        <v>0</v>
      </c>
      <c r="AH181" s="533">
        <v>0</v>
      </c>
      <c r="AI181" s="533">
        <v>0</v>
      </c>
      <c r="AJ181" s="533">
        <v>0</v>
      </c>
      <c r="AK181" s="533">
        <v>0</v>
      </c>
      <c r="AL181" s="533">
        <v>0</v>
      </c>
      <c r="AM181" s="533">
        <v>0</v>
      </c>
      <c r="AN181" s="533">
        <v>0</v>
      </c>
      <c r="AO181" s="533">
        <v>0</v>
      </c>
      <c r="AP181" s="533">
        <v>0</v>
      </c>
      <c r="AQ181" s="533">
        <v>0</v>
      </c>
      <c r="AR181" s="533">
        <v>0</v>
      </c>
      <c r="AS181" s="533">
        <v>0</v>
      </c>
      <c r="AT181" s="533">
        <v>0</v>
      </c>
      <c r="AU181" s="533">
        <v>0</v>
      </c>
      <c r="AV181" s="533">
        <v>0</v>
      </c>
      <c r="AW181" s="533">
        <v>0</v>
      </c>
      <c r="AX181" s="533">
        <v>0</v>
      </c>
      <c r="AY181" s="533">
        <v>0</v>
      </c>
      <c r="AZ181" s="533">
        <v>0</v>
      </c>
      <c r="BA181" s="533">
        <v>0</v>
      </c>
      <c r="BB181" s="533">
        <v>0</v>
      </c>
      <c r="BC181" s="533">
        <v>0</v>
      </c>
      <c r="BD181" s="533">
        <v>10</v>
      </c>
      <c r="BE181" s="533">
        <v>10</v>
      </c>
      <c r="BF181" s="533">
        <v>11</v>
      </c>
      <c r="BG181" s="533">
        <v>11</v>
      </c>
      <c r="BH181" s="533">
        <v>11</v>
      </c>
      <c r="BI181" s="533">
        <v>11</v>
      </c>
      <c r="BJ181" s="533">
        <v>11</v>
      </c>
      <c r="BK181" s="533">
        <v>11</v>
      </c>
      <c r="BL181" s="533">
        <v>11</v>
      </c>
      <c r="BM181" s="533">
        <v>10</v>
      </c>
      <c r="BN181" s="533">
        <v>9</v>
      </c>
      <c r="BO181" s="533">
        <v>9</v>
      </c>
      <c r="BP181" s="533">
        <v>8</v>
      </c>
      <c r="BQ181" s="533">
        <v>7</v>
      </c>
      <c r="BR181" s="533">
        <v>6</v>
      </c>
      <c r="BS181" s="533">
        <v>9</v>
      </c>
      <c r="BT181" s="533">
        <v>9</v>
      </c>
      <c r="BU181" s="533">
        <v>9</v>
      </c>
      <c r="BV181" s="533">
        <v>9</v>
      </c>
      <c r="BW181" s="533">
        <v>8</v>
      </c>
      <c r="BX181" s="533">
        <v>8</v>
      </c>
      <c r="BY181" s="533">
        <v>8</v>
      </c>
      <c r="BZ181" s="533">
        <v>8</v>
      </c>
      <c r="CA181" s="533">
        <v>8</v>
      </c>
      <c r="CB181" s="533">
        <v>8</v>
      </c>
      <c r="CC181" s="533">
        <v>8</v>
      </c>
      <c r="CD181" s="533">
        <v>8</v>
      </c>
      <c r="CE181" s="533">
        <v>8</v>
      </c>
      <c r="CF181" s="527">
        <v>8</v>
      </c>
    </row>
    <row r="182" spans="1:84" x14ac:dyDescent="0.35">
      <c r="B182" s="59" t="s">
        <v>658</v>
      </c>
      <c r="D182" s="528">
        <v>0</v>
      </c>
      <c r="E182" s="528">
        <v>0</v>
      </c>
      <c r="F182" s="528">
        <v>0</v>
      </c>
      <c r="G182" s="528">
        <v>0</v>
      </c>
      <c r="H182" s="528">
        <v>0</v>
      </c>
      <c r="I182" s="528">
        <v>0</v>
      </c>
      <c r="J182" s="528">
        <v>0</v>
      </c>
      <c r="K182" s="528">
        <v>0</v>
      </c>
      <c r="L182" s="528">
        <v>0</v>
      </c>
      <c r="M182" s="528">
        <v>0</v>
      </c>
      <c r="N182" s="528">
        <v>0</v>
      </c>
      <c r="O182" s="528">
        <v>0</v>
      </c>
      <c r="P182" s="528">
        <v>0</v>
      </c>
      <c r="Q182" s="528">
        <v>0</v>
      </c>
      <c r="R182" s="528">
        <v>0</v>
      </c>
      <c r="S182" s="528">
        <v>0</v>
      </c>
      <c r="T182" s="528">
        <v>0</v>
      </c>
      <c r="U182" s="528">
        <v>0</v>
      </c>
      <c r="V182" s="528">
        <v>0</v>
      </c>
      <c r="W182" s="528">
        <v>0</v>
      </c>
      <c r="X182" s="528">
        <v>0</v>
      </c>
      <c r="Y182" s="528">
        <v>0</v>
      </c>
      <c r="Z182" s="528">
        <v>0</v>
      </c>
      <c r="AA182" s="528">
        <v>0</v>
      </c>
      <c r="AB182" s="528">
        <v>0</v>
      </c>
      <c r="AC182" s="528">
        <v>0</v>
      </c>
      <c r="AD182" s="528">
        <v>0</v>
      </c>
      <c r="AE182" s="528">
        <v>0</v>
      </c>
      <c r="AF182" s="528">
        <v>0</v>
      </c>
      <c r="AG182" s="528">
        <v>0</v>
      </c>
      <c r="AH182" s="528">
        <v>0</v>
      </c>
      <c r="AI182" s="528">
        <v>0</v>
      </c>
      <c r="AJ182" s="528">
        <v>0</v>
      </c>
      <c r="AK182" s="528">
        <v>0</v>
      </c>
      <c r="AL182" s="528">
        <v>0</v>
      </c>
      <c r="AM182" s="528">
        <v>0</v>
      </c>
      <c r="AN182" s="528">
        <v>0</v>
      </c>
      <c r="AO182" s="528">
        <v>0</v>
      </c>
      <c r="AP182" s="528">
        <v>0</v>
      </c>
      <c r="AQ182" s="528">
        <v>0</v>
      </c>
      <c r="AR182" s="528">
        <v>0</v>
      </c>
      <c r="AS182" s="528">
        <v>0</v>
      </c>
      <c r="AT182" s="528">
        <v>0</v>
      </c>
      <c r="AU182" s="528">
        <v>0</v>
      </c>
      <c r="AV182" s="528">
        <v>0</v>
      </c>
      <c r="AW182" s="528">
        <v>0</v>
      </c>
      <c r="AX182" s="528">
        <v>0</v>
      </c>
      <c r="AY182" s="528">
        <v>0</v>
      </c>
      <c r="AZ182" s="528">
        <v>0</v>
      </c>
      <c r="BA182" s="528">
        <v>0</v>
      </c>
      <c r="BB182" s="528">
        <v>0</v>
      </c>
      <c r="BC182" s="528">
        <v>0</v>
      </c>
      <c r="BD182" s="528">
        <v>0</v>
      </c>
      <c r="BE182" s="528">
        <v>0</v>
      </c>
      <c r="BF182" s="528">
        <v>0</v>
      </c>
      <c r="BG182" s="528">
        <v>0</v>
      </c>
      <c r="BH182" s="528">
        <v>0</v>
      </c>
      <c r="BI182" s="528">
        <v>0</v>
      </c>
      <c r="BJ182" s="528">
        <v>0</v>
      </c>
      <c r="BK182" s="528">
        <v>0</v>
      </c>
      <c r="BL182" s="528">
        <v>0</v>
      </c>
      <c r="BM182" s="528">
        <v>0</v>
      </c>
      <c r="BN182" s="528">
        <v>0</v>
      </c>
      <c r="BO182" s="528">
        <v>0</v>
      </c>
      <c r="BP182" s="528">
        <v>0</v>
      </c>
      <c r="BQ182" s="528">
        <v>0</v>
      </c>
      <c r="BR182" s="528">
        <v>0</v>
      </c>
      <c r="BS182" s="528">
        <v>0</v>
      </c>
      <c r="BT182" s="528">
        <v>0</v>
      </c>
      <c r="BU182" s="528">
        <v>0</v>
      </c>
      <c r="BV182" s="528">
        <v>0</v>
      </c>
      <c r="BW182" s="528">
        <v>0</v>
      </c>
      <c r="BX182" s="528">
        <v>0</v>
      </c>
      <c r="BY182" s="528">
        <v>0</v>
      </c>
      <c r="BZ182" s="528">
        <v>0</v>
      </c>
      <c r="CA182" s="528">
        <v>0</v>
      </c>
      <c r="CB182" s="528">
        <v>0</v>
      </c>
      <c r="CC182" s="528">
        <v>0</v>
      </c>
      <c r="CD182" s="528">
        <v>0</v>
      </c>
      <c r="CE182" s="528">
        <v>0</v>
      </c>
      <c r="CF182" s="530">
        <v>0</v>
      </c>
    </row>
    <row r="183" spans="1:84" ht="15.75" customHeight="1" x14ac:dyDescent="0.35">
      <c r="B183" s="59" t="s">
        <v>659</v>
      </c>
      <c r="D183" s="528">
        <v>0</v>
      </c>
      <c r="E183" s="528">
        <v>0</v>
      </c>
      <c r="F183" s="528">
        <v>0</v>
      </c>
      <c r="G183" s="528">
        <v>0</v>
      </c>
      <c r="H183" s="528">
        <v>0</v>
      </c>
      <c r="I183" s="528">
        <v>0</v>
      </c>
      <c r="J183" s="528">
        <v>0</v>
      </c>
      <c r="K183" s="528">
        <v>0</v>
      </c>
      <c r="L183" s="528">
        <v>0</v>
      </c>
      <c r="M183" s="528">
        <v>0</v>
      </c>
      <c r="N183" s="528">
        <v>0</v>
      </c>
      <c r="O183" s="528">
        <v>0</v>
      </c>
      <c r="P183" s="528">
        <v>0</v>
      </c>
      <c r="Q183" s="528">
        <v>0</v>
      </c>
      <c r="R183" s="528">
        <v>0</v>
      </c>
      <c r="S183" s="528">
        <v>0</v>
      </c>
      <c r="T183" s="528">
        <v>0</v>
      </c>
      <c r="U183" s="528">
        <v>0</v>
      </c>
      <c r="V183" s="528">
        <v>0</v>
      </c>
      <c r="W183" s="528">
        <v>0</v>
      </c>
      <c r="X183" s="528">
        <v>0</v>
      </c>
      <c r="Y183" s="528">
        <v>0</v>
      </c>
      <c r="Z183" s="528">
        <v>0</v>
      </c>
      <c r="AA183" s="528">
        <v>0</v>
      </c>
      <c r="AB183" s="528">
        <v>0</v>
      </c>
      <c r="AC183" s="528">
        <v>0</v>
      </c>
      <c r="AD183" s="528">
        <v>0</v>
      </c>
      <c r="AE183" s="528">
        <v>0</v>
      </c>
      <c r="AF183" s="528">
        <v>0</v>
      </c>
      <c r="AG183" s="528">
        <v>0</v>
      </c>
      <c r="AH183" s="528">
        <v>0</v>
      </c>
      <c r="AI183" s="528">
        <v>0</v>
      </c>
      <c r="AJ183" s="528">
        <v>0</v>
      </c>
      <c r="AK183" s="528">
        <v>0</v>
      </c>
      <c r="AL183" s="528">
        <v>0</v>
      </c>
      <c r="AM183" s="528">
        <v>0</v>
      </c>
      <c r="AN183" s="528">
        <v>0</v>
      </c>
      <c r="AO183" s="528">
        <v>0</v>
      </c>
      <c r="AP183" s="528">
        <v>0</v>
      </c>
      <c r="AQ183" s="528">
        <v>0</v>
      </c>
      <c r="AR183" s="528">
        <v>0</v>
      </c>
      <c r="AS183" s="528">
        <v>0</v>
      </c>
      <c r="AT183" s="528">
        <v>0</v>
      </c>
      <c r="AU183" s="528">
        <v>0</v>
      </c>
      <c r="AV183" s="528">
        <v>0</v>
      </c>
      <c r="AW183" s="528">
        <v>0</v>
      </c>
      <c r="AX183" s="528">
        <v>0</v>
      </c>
      <c r="AY183" s="528">
        <v>0</v>
      </c>
      <c r="AZ183" s="528">
        <v>0</v>
      </c>
      <c r="BA183" s="528">
        <v>0</v>
      </c>
      <c r="BB183" s="528">
        <v>0</v>
      </c>
      <c r="BC183" s="528">
        <v>0</v>
      </c>
      <c r="BD183" s="528">
        <v>0</v>
      </c>
      <c r="BE183" s="528">
        <v>0</v>
      </c>
      <c r="BF183" s="528">
        <v>0</v>
      </c>
      <c r="BG183" s="528">
        <v>0</v>
      </c>
      <c r="BH183" s="528">
        <v>0</v>
      </c>
      <c r="BI183" s="528">
        <v>0</v>
      </c>
      <c r="BJ183" s="528">
        <v>0</v>
      </c>
      <c r="BK183" s="528">
        <v>0</v>
      </c>
      <c r="BL183" s="528">
        <v>0</v>
      </c>
      <c r="BM183" s="528">
        <v>0</v>
      </c>
      <c r="BN183" s="528">
        <v>0</v>
      </c>
      <c r="BO183" s="528">
        <v>0</v>
      </c>
      <c r="BP183" s="528">
        <v>0</v>
      </c>
      <c r="BQ183" s="528">
        <v>0</v>
      </c>
      <c r="BR183" s="528">
        <v>0</v>
      </c>
      <c r="BS183" s="528">
        <v>0</v>
      </c>
      <c r="BT183" s="528">
        <v>0</v>
      </c>
      <c r="BU183" s="528">
        <v>0</v>
      </c>
      <c r="BV183" s="528">
        <v>0</v>
      </c>
      <c r="BW183" s="528">
        <v>0</v>
      </c>
      <c r="BX183" s="528">
        <v>0</v>
      </c>
      <c r="BY183" s="528">
        <v>0</v>
      </c>
      <c r="BZ183" s="528">
        <v>0</v>
      </c>
      <c r="CA183" s="528">
        <v>0</v>
      </c>
      <c r="CB183" s="528">
        <v>0</v>
      </c>
      <c r="CC183" s="528">
        <v>0</v>
      </c>
      <c r="CD183" s="528">
        <v>0</v>
      </c>
      <c r="CE183" s="528">
        <v>0</v>
      </c>
      <c r="CF183" s="530">
        <v>0</v>
      </c>
    </row>
    <row r="184" spans="1:84" x14ac:dyDescent="0.35">
      <c r="B184" s="59" t="s">
        <v>660</v>
      </c>
      <c r="D184" s="528">
        <v>0</v>
      </c>
      <c r="E184" s="528">
        <v>0</v>
      </c>
      <c r="F184" s="528">
        <v>0</v>
      </c>
      <c r="G184" s="528">
        <v>0</v>
      </c>
      <c r="H184" s="528">
        <v>0</v>
      </c>
      <c r="I184" s="528">
        <v>0</v>
      </c>
      <c r="J184" s="528">
        <v>0</v>
      </c>
      <c r="K184" s="528">
        <v>0</v>
      </c>
      <c r="L184" s="528">
        <v>0</v>
      </c>
      <c r="M184" s="528">
        <v>0</v>
      </c>
      <c r="N184" s="528">
        <v>0</v>
      </c>
      <c r="O184" s="528">
        <v>0</v>
      </c>
      <c r="P184" s="528">
        <v>0</v>
      </c>
      <c r="Q184" s="528">
        <v>0</v>
      </c>
      <c r="R184" s="528">
        <v>0</v>
      </c>
      <c r="S184" s="528">
        <v>0</v>
      </c>
      <c r="T184" s="528">
        <v>0</v>
      </c>
      <c r="U184" s="528">
        <v>0</v>
      </c>
      <c r="V184" s="528">
        <v>0</v>
      </c>
      <c r="W184" s="528">
        <v>0</v>
      </c>
      <c r="X184" s="528">
        <v>0</v>
      </c>
      <c r="Y184" s="528">
        <v>0</v>
      </c>
      <c r="Z184" s="528">
        <v>0</v>
      </c>
      <c r="AA184" s="528">
        <v>0</v>
      </c>
      <c r="AB184" s="528">
        <v>0</v>
      </c>
      <c r="AC184" s="528">
        <v>0</v>
      </c>
      <c r="AD184" s="528">
        <v>0</v>
      </c>
      <c r="AE184" s="528">
        <v>0</v>
      </c>
      <c r="AF184" s="528">
        <v>0</v>
      </c>
      <c r="AG184" s="528">
        <v>0</v>
      </c>
      <c r="AH184" s="528">
        <v>0</v>
      </c>
      <c r="AI184" s="528">
        <v>0</v>
      </c>
      <c r="AJ184" s="528">
        <v>0</v>
      </c>
      <c r="AK184" s="528">
        <v>0</v>
      </c>
      <c r="AL184" s="528">
        <v>0</v>
      </c>
      <c r="AM184" s="528">
        <v>0</v>
      </c>
      <c r="AN184" s="528">
        <v>0</v>
      </c>
      <c r="AO184" s="528">
        <v>0</v>
      </c>
      <c r="AP184" s="528">
        <v>0</v>
      </c>
      <c r="AQ184" s="528">
        <v>0</v>
      </c>
      <c r="AR184" s="528">
        <v>0</v>
      </c>
      <c r="AS184" s="528">
        <v>0</v>
      </c>
      <c r="AT184" s="528">
        <v>0</v>
      </c>
      <c r="AU184" s="528">
        <v>0</v>
      </c>
      <c r="AV184" s="528">
        <v>0</v>
      </c>
      <c r="AW184" s="528">
        <v>0</v>
      </c>
      <c r="AX184" s="528">
        <v>0</v>
      </c>
      <c r="AY184" s="528">
        <v>0</v>
      </c>
      <c r="AZ184" s="528">
        <v>0</v>
      </c>
      <c r="BA184" s="528">
        <v>0</v>
      </c>
      <c r="BB184" s="528">
        <v>0</v>
      </c>
      <c r="BC184" s="528">
        <v>0</v>
      </c>
      <c r="BD184" s="528">
        <v>9</v>
      </c>
      <c r="BE184" s="528">
        <v>9</v>
      </c>
      <c r="BF184" s="528">
        <v>9</v>
      </c>
      <c r="BG184" s="528">
        <v>10</v>
      </c>
      <c r="BH184" s="528">
        <v>10</v>
      </c>
      <c r="BI184" s="528">
        <v>10</v>
      </c>
      <c r="BJ184" s="528">
        <v>10</v>
      </c>
      <c r="BK184" s="528">
        <v>10</v>
      </c>
      <c r="BL184" s="528">
        <v>10</v>
      </c>
      <c r="BM184" s="528">
        <v>9</v>
      </c>
      <c r="BN184" s="528">
        <v>9</v>
      </c>
      <c r="BO184" s="528">
        <v>8</v>
      </c>
      <c r="BP184" s="528">
        <v>5</v>
      </c>
      <c r="BQ184" s="528">
        <v>2</v>
      </c>
      <c r="BR184" s="528">
        <v>1</v>
      </c>
      <c r="BS184" s="528">
        <v>0</v>
      </c>
      <c r="BT184" s="528">
        <v>0</v>
      </c>
      <c r="BU184" s="528">
        <v>0</v>
      </c>
      <c r="BV184" s="528">
        <v>0</v>
      </c>
      <c r="BW184" s="528">
        <v>0</v>
      </c>
      <c r="BX184" s="528">
        <v>0</v>
      </c>
      <c r="BY184" s="528">
        <v>0</v>
      </c>
      <c r="BZ184" s="528">
        <v>0</v>
      </c>
      <c r="CA184" s="528">
        <v>0</v>
      </c>
      <c r="CB184" s="528">
        <v>0</v>
      </c>
      <c r="CC184" s="528">
        <v>0</v>
      </c>
      <c r="CD184" s="528">
        <v>0</v>
      </c>
      <c r="CE184" s="528">
        <v>0</v>
      </c>
      <c r="CF184" s="530">
        <v>0</v>
      </c>
    </row>
    <row r="185" spans="1:84" x14ac:dyDescent="0.35">
      <c r="A185" s="427"/>
      <c r="B185" s="59" t="s">
        <v>276</v>
      </c>
      <c r="D185" s="528">
        <v>0</v>
      </c>
      <c r="E185" s="528">
        <v>0</v>
      </c>
      <c r="F185" s="528">
        <v>0</v>
      </c>
      <c r="G185" s="528">
        <v>0</v>
      </c>
      <c r="H185" s="528">
        <v>0</v>
      </c>
      <c r="I185" s="528">
        <v>0</v>
      </c>
      <c r="J185" s="528">
        <v>0</v>
      </c>
      <c r="K185" s="528">
        <v>0</v>
      </c>
      <c r="L185" s="528">
        <v>0</v>
      </c>
      <c r="M185" s="528">
        <v>0</v>
      </c>
      <c r="N185" s="528">
        <v>0</v>
      </c>
      <c r="O185" s="528">
        <v>0</v>
      </c>
      <c r="P185" s="528">
        <v>0</v>
      </c>
      <c r="Q185" s="528">
        <v>0</v>
      </c>
      <c r="R185" s="528">
        <v>0</v>
      </c>
      <c r="S185" s="528">
        <v>0</v>
      </c>
      <c r="T185" s="528">
        <v>0</v>
      </c>
      <c r="U185" s="528">
        <v>0</v>
      </c>
      <c r="V185" s="528">
        <v>0</v>
      </c>
      <c r="W185" s="528">
        <v>0</v>
      </c>
      <c r="X185" s="528">
        <v>0</v>
      </c>
      <c r="Y185" s="528">
        <v>0</v>
      </c>
      <c r="Z185" s="528">
        <v>0</v>
      </c>
      <c r="AA185" s="528">
        <v>0</v>
      </c>
      <c r="AB185" s="528">
        <v>0</v>
      </c>
      <c r="AC185" s="528">
        <v>0</v>
      </c>
      <c r="AD185" s="528">
        <v>0</v>
      </c>
      <c r="AE185" s="528">
        <v>0</v>
      </c>
      <c r="AF185" s="528">
        <v>0</v>
      </c>
      <c r="AG185" s="528">
        <v>0</v>
      </c>
      <c r="AH185" s="528">
        <v>0</v>
      </c>
      <c r="AI185" s="528">
        <v>0</v>
      </c>
      <c r="AJ185" s="528">
        <v>0</v>
      </c>
      <c r="AK185" s="528">
        <v>0</v>
      </c>
      <c r="AL185" s="528">
        <v>0</v>
      </c>
      <c r="AM185" s="528">
        <v>0</v>
      </c>
      <c r="AN185" s="528">
        <v>0</v>
      </c>
      <c r="AO185" s="528">
        <v>0</v>
      </c>
      <c r="AP185" s="528">
        <v>0</v>
      </c>
      <c r="AQ185" s="528">
        <v>0</v>
      </c>
      <c r="AR185" s="528">
        <v>0</v>
      </c>
      <c r="AS185" s="528">
        <v>0</v>
      </c>
      <c r="AT185" s="528">
        <v>0</v>
      </c>
      <c r="AU185" s="528">
        <v>0</v>
      </c>
      <c r="AV185" s="528">
        <v>0</v>
      </c>
      <c r="AW185" s="528">
        <v>0</v>
      </c>
      <c r="AX185" s="528">
        <v>0</v>
      </c>
      <c r="AY185" s="528">
        <v>0</v>
      </c>
      <c r="AZ185" s="528">
        <v>0</v>
      </c>
      <c r="BA185" s="528">
        <v>0</v>
      </c>
      <c r="BB185" s="528">
        <v>0</v>
      </c>
      <c r="BC185" s="528">
        <v>0</v>
      </c>
      <c r="BD185" s="528">
        <v>0</v>
      </c>
      <c r="BE185" s="528">
        <v>0</v>
      </c>
      <c r="BF185" s="528">
        <v>0</v>
      </c>
      <c r="BG185" s="528">
        <v>0</v>
      </c>
      <c r="BH185" s="528">
        <v>0</v>
      </c>
      <c r="BI185" s="528">
        <v>0</v>
      </c>
      <c r="BJ185" s="528">
        <v>0</v>
      </c>
      <c r="BK185" s="528">
        <v>0</v>
      </c>
      <c r="BL185" s="528">
        <v>0</v>
      </c>
      <c r="BM185" s="528">
        <v>0</v>
      </c>
      <c r="BN185" s="528">
        <v>0</v>
      </c>
      <c r="BO185" s="528">
        <v>1</v>
      </c>
      <c r="BP185" s="528">
        <v>2</v>
      </c>
      <c r="BQ185" s="528">
        <v>5</v>
      </c>
      <c r="BR185" s="528">
        <v>5</v>
      </c>
      <c r="BS185" s="528">
        <v>8</v>
      </c>
      <c r="BT185" s="528">
        <v>9</v>
      </c>
      <c r="BU185" s="528">
        <v>9</v>
      </c>
      <c r="BV185" s="528">
        <v>8</v>
      </c>
      <c r="BW185" s="528">
        <v>8</v>
      </c>
      <c r="BX185" s="528">
        <v>8</v>
      </c>
      <c r="BY185" s="528">
        <v>8</v>
      </c>
      <c r="BZ185" s="528">
        <v>8</v>
      </c>
      <c r="CA185" s="528">
        <v>8</v>
      </c>
      <c r="CB185" s="528">
        <v>8</v>
      </c>
      <c r="CC185" s="528">
        <v>8</v>
      </c>
      <c r="CD185" s="528">
        <v>8</v>
      </c>
      <c r="CE185" s="528">
        <v>8</v>
      </c>
      <c r="CF185" s="530">
        <v>8</v>
      </c>
    </row>
    <row r="186" spans="1:84" x14ac:dyDescent="0.35">
      <c r="A186" s="427"/>
      <c r="B186" s="59" t="s">
        <v>675</v>
      </c>
      <c r="C186" s="427"/>
      <c r="D186" s="528">
        <v>0</v>
      </c>
      <c r="E186" s="528">
        <v>0</v>
      </c>
      <c r="F186" s="528">
        <v>0</v>
      </c>
      <c r="G186" s="528">
        <v>0</v>
      </c>
      <c r="H186" s="528">
        <v>0</v>
      </c>
      <c r="I186" s="528">
        <v>0</v>
      </c>
      <c r="J186" s="528">
        <v>0</v>
      </c>
      <c r="K186" s="528">
        <v>0</v>
      </c>
      <c r="L186" s="528">
        <v>0</v>
      </c>
      <c r="M186" s="528">
        <v>0</v>
      </c>
      <c r="N186" s="528">
        <v>0</v>
      </c>
      <c r="O186" s="528">
        <v>0</v>
      </c>
      <c r="P186" s="528">
        <v>0</v>
      </c>
      <c r="Q186" s="528">
        <v>0</v>
      </c>
      <c r="R186" s="528">
        <v>0</v>
      </c>
      <c r="S186" s="528">
        <v>0</v>
      </c>
      <c r="T186" s="528">
        <v>0</v>
      </c>
      <c r="U186" s="528">
        <v>0</v>
      </c>
      <c r="V186" s="528">
        <v>0</v>
      </c>
      <c r="W186" s="528">
        <v>0</v>
      </c>
      <c r="X186" s="528">
        <v>0</v>
      </c>
      <c r="Y186" s="528">
        <v>0</v>
      </c>
      <c r="Z186" s="528">
        <v>0</v>
      </c>
      <c r="AA186" s="528">
        <v>0</v>
      </c>
      <c r="AB186" s="528">
        <v>0</v>
      </c>
      <c r="AC186" s="528">
        <v>0</v>
      </c>
      <c r="AD186" s="528">
        <v>0</v>
      </c>
      <c r="AE186" s="528">
        <v>0</v>
      </c>
      <c r="AF186" s="528">
        <v>0</v>
      </c>
      <c r="AG186" s="528">
        <v>0</v>
      </c>
      <c r="AH186" s="528">
        <v>0</v>
      </c>
      <c r="AI186" s="528">
        <v>0</v>
      </c>
      <c r="AJ186" s="528">
        <v>0</v>
      </c>
      <c r="AK186" s="528">
        <v>0</v>
      </c>
      <c r="AL186" s="528">
        <v>0</v>
      </c>
      <c r="AM186" s="528">
        <v>0</v>
      </c>
      <c r="AN186" s="528">
        <v>0</v>
      </c>
      <c r="AO186" s="528">
        <v>0</v>
      </c>
      <c r="AP186" s="528">
        <v>0</v>
      </c>
      <c r="AQ186" s="528">
        <v>0</v>
      </c>
      <c r="AR186" s="528">
        <v>0</v>
      </c>
      <c r="AS186" s="528">
        <v>0</v>
      </c>
      <c r="AT186" s="528">
        <v>0</v>
      </c>
      <c r="AU186" s="528">
        <v>0</v>
      </c>
      <c r="AV186" s="528">
        <v>0</v>
      </c>
      <c r="AW186" s="528">
        <v>0</v>
      </c>
      <c r="AX186" s="528">
        <v>0</v>
      </c>
      <c r="AY186" s="528">
        <v>0</v>
      </c>
      <c r="AZ186" s="528">
        <v>0</v>
      </c>
      <c r="BA186" s="528">
        <v>0</v>
      </c>
      <c r="BB186" s="528">
        <v>0</v>
      </c>
      <c r="BC186" s="528">
        <v>0</v>
      </c>
      <c r="BD186" s="528">
        <v>1</v>
      </c>
      <c r="BE186" s="528">
        <v>1</v>
      </c>
      <c r="BF186" s="528">
        <v>1</v>
      </c>
      <c r="BG186" s="528">
        <v>1</v>
      </c>
      <c r="BH186" s="528">
        <v>1</v>
      </c>
      <c r="BI186" s="528">
        <v>1</v>
      </c>
      <c r="BJ186" s="528">
        <v>1</v>
      </c>
      <c r="BK186" s="528">
        <v>1</v>
      </c>
      <c r="BL186" s="528">
        <v>1</v>
      </c>
      <c r="BM186" s="528">
        <v>1</v>
      </c>
      <c r="BN186" s="528">
        <v>0</v>
      </c>
      <c r="BO186" s="528">
        <v>0</v>
      </c>
      <c r="BP186" s="528">
        <v>0</v>
      </c>
      <c r="BQ186" s="528">
        <v>0</v>
      </c>
      <c r="BR186" s="528">
        <v>0</v>
      </c>
      <c r="BS186" s="528">
        <v>0</v>
      </c>
      <c r="BT186" s="528">
        <v>0</v>
      </c>
      <c r="BU186" s="528">
        <v>0</v>
      </c>
      <c r="BV186" s="528">
        <v>0</v>
      </c>
      <c r="BW186" s="528">
        <v>0</v>
      </c>
      <c r="BX186" s="528">
        <v>0</v>
      </c>
      <c r="BY186" s="528">
        <v>0</v>
      </c>
      <c r="BZ186" s="528">
        <v>0</v>
      </c>
      <c r="CA186" s="528">
        <v>0</v>
      </c>
      <c r="CB186" s="528">
        <v>0</v>
      </c>
      <c r="CC186" s="528">
        <v>0</v>
      </c>
      <c r="CD186" s="528">
        <v>0</v>
      </c>
      <c r="CE186" s="528">
        <v>0</v>
      </c>
      <c r="CF186" s="530">
        <v>0</v>
      </c>
    </row>
    <row r="187" spans="1:84" ht="15.75" customHeight="1" x14ac:dyDescent="0.35">
      <c r="A187" s="571"/>
      <c r="B187" s="572"/>
      <c r="C187" s="572"/>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c r="AA187" s="553"/>
      <c r="AB187" s="553"/>
      <c r="AC187" s="553"/>
      <c r="AD187" s="553"/>
      <c r="AE187" s="553"/>
      <c r="AF187" s="553"/>
      <c r="AG187" s="553"/>
      <c r="AH187" s="553"/>
      <c r="AI187" s="553"/>
      <c r="AJ187" s="553"/>
      <c r="AK187" s="553"/>
      <c r="AL187" s="553"/>
      <c r="AM187" s="553"/>
      <c r="AN187" s="553"/>
      <c r="AO187" s="553"/>
      <c r="AP187" s="553"/>
      <c r="AQ187" s="553"/>
      <c r="AR187" s="553"/>
      <c r="AS187" s="553"/>
      <c r="AT187" s="553"/>
      <c r="AU187" s="553"/>
      <c r="AV187" s="553"/>
      <c r="AW187" s="553"/>
      <c r="AX187" s="553"/>
      <c r="AY187" s="553"/>
      <c r="AZ187" s="553"/>
      <c r="BA187" s="553"/>
      <c r="BB187" s="553"/>
      <c r="BC187" s="553"/>
      <c r="BD187" s="553"/>
      <c r="BE187" s="553"/>
      <c r="BF187" s="553"/>
      <c r="BG187" s="553"/>
      <c r="BH187" s="553"/>
      <c r="BI187" s="553"/>
      <c r="BJ187" s="553"/>
      <c r="BK187" s="553"/>
      <c r="BL187" s="553"/>
      <c r="BM187" s="553"/>
      <c r="BN187" s="553"/>
      <c r="BO187" s="553"/>
      <c r="BP187" s="553"/>
      <c r="BQ187" s="553"/>
      <c r="BR187" s="553"/>
      <c r="BS187" s="553"/>
      <c r="BT187" s="553"/>
      <c r="BU187" s="553"/>
      <c r="BV187" s="553"/>
      <c r="BW187" s="553"/>
      <c r="BX187" s="553"/>
      <c r="BY187" s="553"/>
      <c r="BZ187" s="553"/>
      <c r="CA187" s="553"/>
      <c r="CB187" s="553"/>
      <c r="CC187" s="553"/>
      <c r="CD187" s="553"/>
      <c r="CE187" s="553"/>
      <c r="CF187" s="554"/>
    </row>
    <row r="188" spans="1:84" ht="62" x14ac:dyDescent="0.35">
      <c r="A188" s="571"/>
      <c r="B188" s="573" t="s">
        <v>694</v>
      </c>
      <c r="C188" s="572"/>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c r="AA188" s="553"/>
      <c r="AB188" s="553"/>
      <c r="AC188" s="553"/>
      <c r="AD188" s="553"/>
      <c r="AE188" s="553"/>
      <c r="AF188" s="553"/>
      <c r="AG188" s="553"/>
      <c r="AH188" s="553"/>
      <c r="AI188" s="553"/>
      <c r="AJ188" s="553"/>
      <c r="AK188" s="553"/>
      <c r="AL188" s="553"/>
      <c r="AM188" s="553"/>
      <c r="AN188" s="553"/>
      <c r="AO188" s="553"/>
      <c r="AP188" s="553"/>
      <c r="AQ188" s="553"/>
      <c r="AR188" s="553"/>
      <c r="AS188" s="553"/>
      <c r="AT188" s="553"/>
      <c r="AU188" s="553"/>
      <c r="AV188" s="553"/>
      <c r="AW188" s="553"/>
      <c r="AX188" s="553"/>
      <c r="AY188" s="553"/>
      <c r="AZ188" s="553"/>
      <c r="BA188" s="553"/>
      <c r="BB188" s="553"/>
      <c r="BC188" s="553"/>
      <c r="BD188" s="553"/>
      <c r="BE188" s="553"/>
      <c r="BF188" s="553"/>
      <c r="BG188" s="553"/>
      <c r="BH188" s="553"/>
      <c r="BI188" s="553"/>
      <c r="BJ188" s="553"/>
      <c r="BK188" s="553"/>
      <c r="BL188" s="553"/>
      <c r="BM188" s="553"/>
      <c r="BN188" s="553"/>
      <c r="BO188" s="553"/>
      <c r="BP188" s="553"/>
      <c r="BQ188" s="553"/>
      <c r="BR188" s="553"/>
      <c r="BS188" s="553"/>
      <c r="BT188" s="553"/>
      <c r="BU188" s="553"/>
      <c r="BV188" s="553"/>
      <c r="BW188" s="553"/>
      <c r="BX188" s="553"/>
      <c r="BY188" s="553"/>
      <c r="BZ188" s="553"/>
      <c r="CA188" s="553"/>
      <c r="CB188" s="553"/>
      <c r="CC188" s="553"/>
      <c r="CD188" s="553"/>
      <c r="CE188" s="553"/>
      <c r="CF188" s="554"/>
    </row>
    <row r="189" spans="1:84" ht="47" thickBot="1" x14ac:dyDescent="0.4">
      <c r="A189" s="574"/>
      <c r="B189" s="575" t="s">
        <v>695</v>
      </c>
      <c r="C189" s="574"/>
      <c r="D189" s="576"/>
      <c r="E189" s="576"/>
      <c r="F189" s="576"/>
      <c r="G189" s="576"/>
      <c r="H189" s="576"/>
      <c r="I189" s="576"/>
      <c r="J189" s="576"/>
      <c r="K189" s="576"/>
      <c r="L189" s="576"/>
      <c r="M189" s="576"/>
      <c r="N189" s="576"/>
      <c r="O189" s="576"/>
      <c r="P189" s="576"/>
      <c r="Q189" s="576"/>
      <c r="R189" s="576"/>
      <c r="S189" s="576"/>
      <c r="T189" s="576"/>
      <c r="U189" s="576"/>
      <c r="V189" s="576"/>
      <c r="W189" s="576"/>
      <c r="X189" s="576"/>
      <c r="Y189" s="576"/>
      <c r="Z189" s="576"/>
      <c r="AA189" s="576"/>
      <c r="AB189" s="576"/>
      <c r="AC189" s="576"/>
      <c r="AD189" s="576"/>
      <c r="AE189" s="576"/>
      <c r="AF189" s="576"/>
      <c r="AG189" s="576"/>
      <c r="AH189" s="576"/>
      <c r="AI189" s="576"/>
      <c r="AJ189" s="576"/>
      <c r="AK189" s="576"/>
      <c r="AL189" s="576"/>
      <c r="AM189" s="576"/>
      <c r="AN189" s="576"/>
      <c r="AO189" s="576"/>
      <c r="AP189" s="576"/>
      <c r="AQ189" s="576"/>
      <c r="AR189" s="576"/>
      <c r="AS189" s="576"/>
      <c r="AT189" s="576"/>
      <c r="AU189" s="576"/>
      <c r="AV189" s="576"/>
      <c r="AW189" s="576"/>
      <c r="AX189" s="576"/>
      <c r="AY189" s="576"/>
      <c r="AZ189" s="576"/>
      <c r="BA189" s="576"/>
      <c r="BB189" s="576"/>
      <c r="BC189" s="576"/>
      <c r="BD189" s="576"/>
      <c r="BE189" s="576"/>
      <c r="BF189" s="576"/>
      <c r="BG189" s="576"/>
      <c r="BH189" s="576"/>
      <c r="BI189" s="576"/>
      <c r="BJ189" s="576"/>
      <c r="BK189" s="576"/>
      <c r="BL189" s="576"/>
      <c r="BM189" s="576"/>
      <c r="BN189" s="576"/>
      <c r="BO189" s="576"/>
      <c r="BP189" s="576"/>
      <c r="BQ189" s="576"/>
      <c r="BR189" s="576"/>
      <c r="BS189" s="576"/>
      <c r="BT189" s="576"/>
      <c r="BU189" s="576"/>
      <c r="BV189" s="576"/>
      <c r="BW189" s="576"/>
      <c r="BX189" s="498"/>
      <c r="BY189" s="498"/>
      <c r="BZ189" s="498"/>
      <c r="CA189" s="498"/>
      <c r="CB189" s="498"/>
      <c r="CC189" s="498"/>
      <c r="CD189" s="498"/>
      <c r="CE189" s="498"/>
      <c r="CF189" s="577"/>
    </row>
    <row r="197" ht="32.25" customHeight="1" x14ac:dyDescent="0.35"/>
    <row r="204" ht="48" customHeight="1" x14ac:dyDescent="0.35"/>
    <row r="205" ht="98.25" customHeight="1" x14ac:dyDescent="0.35"/>
  </sheetData>
  <hyperlinks>
    <hyperlink ref="A1" location="Contents!A1" display="Contents page" xr:uid="{D97C788D-AE9B-4351-B9AF-B18D3B740B46}"/>
    <hyperlink ref="B1" location="Notes!A1" display="Information relating to this table can be found in the 'Notes' tab" xr:uid="{E8D59998-CC11-4AE8-A781-8C5034F32E04}"/>
  </hyperlinks>
  <pageMargins left="0.75" right="0.75" top="1" bottom="1" header="0.5" footer="0.5"/>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7ABB9-4A26-4882-AA13-B3047397025E}">
  <dimension ref="A1:CF106"/>
  <sheetViews>
    <sheetView zoomScale="70" zoomScaleNormal="70" workbookViewId="0">
      <pane xSplit="2" topLeftCell="BL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223" customWidth="1"/>
    <col min="76" max="84" width="12.54296875" style="427" customWidth="1"/>
    <col min="85" max="16384" width="9" style="427"/>
  </cols>
  <sheetData>
    <row r="1" spans="1:84" s="425" customFormat="1" ht="25.5" customHeight="1" thickBot="1" x14ac:dyDescent="0.3">
      <c r="A1" s="29" t="s">
        <v>45</v>
      </c>
      <c r="B1" s="113" t="s">
        <v>200</v>
      </c>
      <c r="C1" s="114"/>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3"/>
      <c r="BN1" s="423"/>
      <c r="BO1" s="423"/>
      <c r="BP1" s="423"/>
      <c r="BQ1" s="423"/>
      <c r="BR1" s="423"/>
      <c r="BS1" s="423"/>
      <c r="BT1" s="423"/>
      <c r="BU1" s="423"/>
      <c r="BV1" s="464"/>
      <c r="BW1" s="464"/>
      <c r="BX1" s="464"/>
    </row>
    <row r="2" spans="1:84" x14ac:dyDescent="0.35">
      <c r="A2" s="33" t="s">
        <v>584</v>
      </c>
      <c r="B2" s="34" t="s">
        <v>696</v>
      </c>
      <c r="C2" s="42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29"/>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4" customHeight="1" x14ac:dyDescent="0.35">
      <c r="A4" s="93"/>
      <c r="B4" s="106" t="s">
        <v>214</v>
      </c>
      <c r="C4" s="579"/>
      <c r="D4" s="493">
        <v>0</v>
      </c>
      <c r="E4" s="493">
        <v>0</v>
      </c>
      <c r="F4" s="493">
        <v>0</v>
      </c>
      <c r="G4" s="493">
        <v>0</v>
      </c>
      <c r="H4" s="493">
        <v>0</v>
      </c>
      <c r="I4" s="493">
        <v>0</v>
      </c>
      <c r="J4" s="493">
        <v>0</v>
      </c>
      <c r="K4" s="493">
        <v>0</v>
      </c>
      <c r="L4" s="493">
        <v>0</v>
      </c>
      <c r="M4" s="493">
        <v>0</v>
      </c>
      <c r="N4" s="493">
        <v>0</v>
      </c>
      <c r="O4" s="493">
        <v>0</v>
      </c>
      <c r="P4" s="493">
        <v>0</v>
      </c>
      <c r="Q4" s="493">
        <v>0</v>
      </c>
      <c r="R4" s="493">
        <v>0</v>
      </c>
      <c r="S4" s="493">
        <v>0</v>
      </c>
      <c r="T4" s="493">
        <v>0</v>
      </c>
      <c r="U4" s="493">
        <v>0</v>
      </c>
      <c r="V4" s="493">
        <v>0</v>
      </c>
      <c r="W4" s="493">
        <v>0</v>
      </c>
      <c r="X4" s="493">
        <v>0</v>
      </c>
      <c r="Y4" s="493">
        <v>0</v>
      </c>
      <c r="Z4" s="493">
        <v>18</v>
      </c>
      <c r="AA4" s="493">
        <v>21</v>
      </c>
      <c r="AB4" s="493">
        <v>27</v>
      </c>
      <c r="AC4" s="493">
        <v>33</v>
      </c>
      <c r="AD4" s="493">
        <v>99</v>
      </c>
      <c r="AE4" s="493">
        <v>137</v>
      </c>
      <c r="AF4" s="493">
        <v>148</v>
      </c>
      <c r="AG4" s="493">
        <v>369</v>
      </c>
      <c r="AH4" s="493">
        <v>386</v>
      </c>
      <c r="AI4" s="493">
        <v>445</v>
      </c>
      <c r="AJ4" s="493">
        <v>599</v>
      </c>
      <c r="AK4" s="493">
        <v>890.6</v>
      </c>
      <c r="AL4" s="493">
        <v>1083</v>
      </c>
      <c r="AM4" s="493">
        <v>1218</v>
      </c>
      <c r="AN4" s="493">
        <v>1354</v>
      </c>
      <c r="AO4" s="493">
        <v>1479</v>
      </c>
      <c r="AP4" s="493">
        <v>1635</v>
      </c>
      <c r="AQ4" s="493">
        <v>1701</v>
      </c>
      <c r="AR4" s="493">
        <v>1365.134</v>
      </c>
      <c r="AS4" s="493">
        <v>1699.6620000000003</v>
      </c>
      <c r="AT4" s="493">
        <v>2122.81</v>
      </c>
      <c r="AU4" s="493">
        <v>1404.1669999999999</v>
      </c>
      <c r="AV4" s="493">
        <v>1692.576</v>
      </c>
      <c r="AW4" s="493">
        <v>1939.9</v>
      </c>
      <c r="AX4" s="493">
        <v>2077.2112939999997</v>
      </c>
      <c r="AY4" s="493">
        <v>2188.670932</v>
      </c>
      <c r="AZ4" s="493">
        <v>2310.6117920000006</v>
      </c>
      <c r="BA4" s="493">
        <v>2394.678625</v>
      </c>
      <c r="BB4" s="493">
        <v>2452.404614999999</v>
      </c>
      <c r="BC4" s="493">
        <v>2510.8873257930913</v>
      </c>
      <c r="BD4" s="493">
        <v>2574.5184790181656</v>
      </c>
      <c r="BE4" s="493">
        <v>2685.8228541801273</v>
      </c>
      <c r="BF4" s="493">
        <v>2833.9392983749794</v>
      </c>
      <c r="BG4" s="493">
        <v>3226.13099526</v>
      </c>
      <c r="BH4" s="493">
        <v>3556.9849629183473</v>
      </c>
      <c r="BI4" s="493">
        <v>3774.089575</v>
      </c>
      <c r="BJ4" s="493">
        <v>3941.0267050000002</v>
      </c>
      <c r="BK4" s="493">
        <v>4026.6875790000004</v>
      </c>
      <c r="BL4" s="493">
        <f>SUM(BL6:BL15)</f>
        <v>4234.4436619999997</v>
      </c>
      <c r="BM4" s="493">
        <f>SUM(BM6:BM15)</f>
        <v>4697.6782249999997</v>
      </c>
      <c r="BN4" s="493">
        <f>SUM(BN6:BN15)</f>
        <v>4924.7733250000001</v>
      </c>
      <c r="BO4" s="493">
        <f>SUM(BO6:BO15)</f>
        <v>4918.3788950000007</v>
      </c>
      <c r="BP4" s="493">
        <f>SUM(BP6:BP15)</f>
        <v>4911.948089999999</v>
      </c>
      <c r="BQ4" s="493">
        <f t="shared" ref="BQ4:CE4" si="0">SUM(BQ6:BQ15)</f>
        <v>0</v>
      </c>
      <c r="BR4" s="493">
        <f t="shared" si="0"/>
        <v>0</v>
      </c>
      <c r="BS4" s="493">
        <f t="shared" si="0"/>
        <v>0</v>
      </c>
      <c r="BT4" s="493">
        <f t="shared" si="0"/>
        <v>0</v>
      </c>
      <c r="BU4" s="493">
        <f t="shared" si="0"/>
        <v>0</v>
      </c>
      <c r="BV4" s="493">
        <f t="shared" si="0"/>
        <v>0</v>
      </c>
      <c r="BW4" s="493">
        <f t="shared" si="0"/>
        <v>0</v>
      </c>
      <c r="BX4" s="468">
        <f t="shared" si="0"/>
        <v>0</v>
      </c>
      <c r="BY4" s="468">
        <f t="shared" si="0"/>
        <v>0</v>
      </c>
      <c r="BZ4" s="468">
        <f t="shared" si="0"/>
        <v>0</v>
      </c>
      <c r="CA4" s="468">
        <f t="shared" si="0"/>
        <v>0</v>
      </c>
      <c r="CB4" s="468">
        <f t="shared" si="0"/>
        <v>0</v>
      </c>
      <c r="CC4" s="468">
        <f t="shared" si="0"/>
        <v>0</v>
      </c>
      <c r="CD4" s="468">
        <f t="shared" si="0"/>
        <v>0</v>
      </c>
      <c r="CE4" s="468">
        <f t="shared" si="0"/>
        <v>0</v>
      </c>
      <c r="CF4" s="432">
        <f>SUM(CF6:CF15)</f>
        <v>0</v>
      </c>
    </row>
    <row r="5" spans="1:84" ht="26.25" customHeight="1" x14ac:dyDescent="0.35">
      <c r="A5" s="61"/>
      <c r="B5" s="39" t="s">
        <v>697</v>
      </c>
      <c r="C5" s="580"/>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94"/>
      <c r="BD5" s="494"/>
      <c r="BE5" s="494"/>
      <c r="BF5" s="494"/>
      <c r="BG5" s="494"/>
      <c r="BH5" s="494"/>
      <c r="BI5" s="494"/>
      <c r="BJ5" s="494"/>
      <c r="BK5" s="494"/>
      <c r="BL5" s="494"/>
      <c r="BM5" s="494"/>
      <c r="BN5" s="494"/>
      <c r="BO5" s="494"/>
      <c r="BP5" s="494"/>
      <c r="BQ5" s="494"/>
      <c r="BR5" s="494"/>
      <c r="BS5" s="494"/>
      <c r="BT5" s="494"/>
      <c r="BU5" s="494"/>
      <c r="BV5" s="494"/>
      <c r="BW5" s="494"/>
      <c r="BX5" s="470"/>
      <c r="BY5" s="470"/>
      <c r="BZ5" s="470"/>
      <c r="CA5" s="470"/>
      <c r="CB5" s="470"/>
      <c r="CC5" s="470"/>
      <c r="CD5" s="470"/>
      <c r="CE5" s="470"/>
      <c r="CF5" s="436"/>
    </row>
    <row r="6" spans="1:84" x14ac:dyDescent="0.35">
      <c r="A6" s="581"/>
      <c r="B6" s="59" t="s">
        <v>698</v>
      </c>
      <c r="C6" s="580"/>
      <c r="D6" s="494">
        <v>0</v>
      </c>
      <c r="E6" s="494">
        <v>0</v>
      </c>
      <c r="F6" s="494">
        <v>0</v>
      </c>
      <c r="G6" s="494">
        <v>0</v>
      </c>
      <c r="H6" s="494">
        <v>0</v>
      </c>
      <c r="I6" s="494">
        <v>0</v>
      </c>
      <c r="J6" s="494">
        <v>0</v>
      </c>
      <c r="K6" s="494">
        <v>0</v>
      </c>
      <c r="L6" s="494">
        <v>0</v>
      </c>
      <c r="M6" s="494">
        <v>0</v>
      </c>
      <c r="N6" s="494">
        <v>0</v>
      </c>
      <c r="O6" s="494">
        <v>0</v>
      </c>
      <c r="P6" s="494">
        <v>0</v>
      </c>
      <c r="Q6" s="494">
        <v>0</v>
      </c>
      <c r="R6" s="494">
        <v>0</v>
      </c>
      <c r="S6" s="494">
        <v>0</v>
      </c>
      <c r="T6" s="494">
        <v>0</v>
      </c>
      <c r="U6" s="494">
        <v>0</v>
      </c>
      <c r="V6" s="494">
        <v>0</v>
      </c>
      <c r="W6" s="494">
        <v>0</v>
      </c>
      <c r="X6" s="494">
        <v>0</v>
      </c>
      <c r="Y6" s="494">
        <v>0</v>
      </c>
      <c r="Z6" s="494">
        <v>0</v>
      </c>
      <c r="AA6" s="494">
        <v>0</v>
      </c>
      <c r="AB6" s="494">
        <v>0</v>
      </c>
      <c r="AC6" s="494">
        <v>0</v>
      </c>
      <c r="AD6" s="494">
        <v>0</v>
      </c>
      <c r="AE6" s="494">
        <v>0</v>
      </c>
      <c r="AF6" s="494">
        <v>0</v>
      </c>
      <c r="AG6" s="494">
        <v>0</v>
      </c>
      <c r="AH6" s="494">
        <v>0</v>
      </c>
      <c r="AI6" s="494">
        <v>0</v>
      </c>
      <c r="AJ6" s="494">
        <v>0</v>
      </c>
      <c r="AK6" s="494">
        <v>0</v>
      </c>
      <c r="AL6" s="494">
        <v>0</v>
      </c>
      <c r="AM6" s="494">
        <v>0</v>
      </c>
      <c r="AN6" s="494">
        <v>0</v>
      </c>
      <c r="AO6" s="494">
        <v>0</v>
      </c>
      <c r="AP6" s="494">
        <v>0</v>
      </c>
      <c r="AQ6" s="494">
        <v>0</v>
      </c>
      <c r="AR6" s="494">
        <v>0</v>
      </c>
      <c r="AS6" s="494">
        <v>0</v>
      </c>
      <c r="AT6" s="494">
        <v>0</v>
      </c>
      <c r="AU6" s="494">
        <v>0</v>
      </c>
      <c r="AV6" s="494">
        <v>0</v>
      </c>
      <c r="AW6" s="494">
        <v>0</v>
      </c>
      <c r="AX6" s="494">
        <v>0</v>
      </c>
      <c r="AY6" s="494">
        <v>0</v>
      </c>
      <c r="AZ6" s="494">
        <v>0</v>
      </c>
      <c r="BA6" s="494">
        <v>0</v>
      </c>
      <c r="BB6" s="494">
        <v>0</v>
      </c>
      <c r="BC6" s="494">
        <v>0</v>
      </c>
      <c r="BD6" s="494">
        <v>0</v>
      </c>
      <c r="BE6" s="494">
        <v>0</v>
      </c>
      <c r="BF6" s="494">
        <v>0</v>
      </c>
      <c r="BG6" s="494">
        <v>0</v>
      </c>
      <c r="BH6" s="494">
        <v>0</v>
      </c>
      <c r="BI6" s="494">
        <v>0</v>
      </c>
      <c r="BJ6" s="494">
        <v>0</v>
      </c>
      <c r="BK6" s="494">
        <v>0</v>
      </c>
      <c r="BL6" s="494">
        <v>308.02755006718922</v>
      </c>
      <c r="BM6" s="494">
        <v>515.48243622450877</v>
      </c>
      <c r="BN6" s="494">
        <v>559.64886740375289</v>
      </c>
      <c r="BO6" s="494">
        <v>588.23789220306298</v>
      </c>
      <c r="BP6" s="494">
        <v>620.96731151552888</v>
      </c>
      <c r="BQ6" s="494">
        <v>0</v>
      </c>
      <c r="BR6" s="494">
        <v>0</v>
      </c>
      <c r="BS6" s="494">
        <v>0</v>
      </c>
      <c r="BT6" s="494">
        <v>0</v>
      </c>
      <c r="BU6" s="494">
        <v>0</v>
      </c>
      <c r="BV6" s="494">
        <v>0</v>
      </c>
      <c r="BW6" s="494">
        <v>0</v>
      </c>
      <c r="BX6" s="470">
        <v>0</v>
      </c>
      <c r="BY6" s="470">
        <v>0</v>
      </c>
      <c r="BZ6" s="470">
        <v>0</v>
      </c>
      <c r="CA6" s="470">
        <v>0</v>
      </c>
      <c r="CB6" s="470">
        <v>0</v>
      </c>
      <c r="CC6" s="470">
        <v>0</v>
      </c>
      <c r="CD6" s="470">
        <v>0</v>
      </c>
      <c r="CE6" s="470">
        <v>0</v>
      </c>
      <c r="CF6" s="436">
        <v>0</v>
      </c>
    </row>
    <row r="7" spans="1:84" x14ac:dyDescent="0.35">
      <c r="A7" s="581"/>
      <c r="B7" s="59" t="s">
        <v>699</v>
      </c>
      <c r="C7" s="580"/>
      <c r="D7" s="494">
        <v>0</v>
      </c>
      <c r="E7" s="494">
        <v>0</v>
      </c>
      <c r="F7" s="494">
        <v>0</v>
      </c>
      <c r="G7" s="494">
        <v>0</v>
      </c>
      <c r="H7" s="494">
        <v>0</v>
      </c>
      <c r="I7" s="494">
        <v>0</v>
      </c>
      <c r="J7" s="494">
        <v>0</v>
      </c>
      <c r="K7" s="494">
        <v>0</v>
      </c>
      <c r="L7" s="494">
        <v>0</v>
      </c>
      <c r="M7" s="494">
        <v>0</v>
      </c>
      <c r="N7" s="494">
        <v>0</v>
      </c>
      <c r="O7" s="494">
        <v>0</v>
      </c>
      <c r="P7" s="494">
        <v>0</v>
      </c>
      <c r="Q7" s="494">
        <v>0</v>
      </c>
      <c r="R7" s="494">
        <v>0</v>
      </c>
      <c r="S7" s="494">
        <v>0</v>
      </c>
      <c r="T7" s="494">
        <v>0</v>
      </c>
      <c r="U7" s="494">
        <v>0</v>
      </c>
      <c r="V7" s="494">
        <v>0</v>
      </c>
      <c r="W7" s="494">
        <v>0</v>
      </c>
      <c r="X7" s="494">
        <v>0</v>
      </c>
      <c r="Y7" s="494">
        <v>0</v>
      </c>
      <c r="Z7" s="494">
        <v>0</v>
      </c>
      <c r="AA7" s="494">
        <v>0</v>
      </c>
      <c r="AB7" s="494">
        <v>0</v>
      </c>
      <c r="AC7" s="494">
        <v>0</v>
      </c>
      <c r="AD7" s="494">
        <v>0</v>
      </c>
      <c r="AE7" s="494">
        <v>0</v>
      </c>
      <c r="AF7" s="494">
        <v>0</v>
      </c>
      <c r="AG7" s="494">
        <v>0</v>
      </c>
      <c r="AH7" s="494">
        <v>0</v>
      </c>
      <c r="AI7" s="494">
        <v>0</v>
      </c>
      <c r="AJ7" s="494">
        <v>0</v>
      </c>
      <c r="AK7" s="494">
        <v>0</v>
      </c>
      <c r="AL7" s="494">
        <v>0</v>
      </c>
      <c r="AM7" s="494">
        <v>0</v>
      </c>
      <c r="AN7" s="494">
        <v>0</v>
      </c>
      <c r="AO7" s="494">
        <v>0</v>
      </c>
      <c r="AP7" s="494">
        <v>0</v>
      </c>
      <c r="AQ7" s="494">
        <v>0</v>
      </c>
      <c r="AR7" s="494">
        <v>0</v>
      </c>
      <c r="AS7" s="494">
        <v>0</v>
      </c>
      <c r="AT7" s="494">
        <v>0</v>
      </c>
      <c r="AU7" s="494">
        <v>0</v>
      </c>
      <c r="AV7" s="494">
        <v>0</v>
      </c>
      <c r="AW7" s="494">
        <v>0</v>
      </c>
      <c r="AX7" s="494">
        <v>0</v>
      </c>
      <c r="AY7" s="494">
        <v>0</v>
      </c>
      <c r="AZ7" s="494">
        <v>0</v>
      </c>
      <c r="BA7" s="494">
        <v>0</v>
      </c>
      <c r="BB7" s="494">
        <v>0</v>
      </c>
      <c r="BC7" s="494">
        <v>0</v>
      </c>
      <c r="BD7" s="494">
        <v>0</v>
      </c>
      <c r="BE7" s="494">
        <v>0</v>
      </c>
      <c r="BF7" s="494">
        <v>0</v>
      </c>
      <c r="BG7" s="494">
        <v>0</v>
      </c>
      <c r="BH7" s="494">
        <v>0</v>
      </c>
      <c r="BI7" s="494">
        <v>0</v>
      </c>
      <c r="BJ7" s="494">
        <v>0</v>
      </c>
      <c r="BK7" s="494">
        <v>0</v>
      </c>
      <c r="BL7" s="494">
        <v>944.21315574012146</v>
      </c>
      <c r="BM7" s="494">
        <v>1026.3094368543275</v>
      </c>
      <c r="BN7" s="494">
        <v>1083.9569208671562</v>
      </c>
      <c r="BO7" s="494">
        <v>1097.3255047744601</v>
      </c>
      <c r="BP7" s="494">
        <v>1110.9613710199749</v>
      </c>
      <c r="BQ7" s="494">
        <v>0</v>
      </c>
      <c r="BR7" s="494">
        <v>0</v>
      </c>
      <c r="BS7" s="494">
        <v>0</v>
      </c>
      <c r="BT7" s="494">
        <v>0</v>
      </c>
      <c r="BU7" s="494">
        <v>0</v>
      </c>
      <c r="BV7" s="494">
        <v>0</v>
      </c>
      <c r="BW7" s="494">
        <v>0</v>
      </c>
      <c r="BX7" s="470">
        <v>0</v>
      </c>
      <c r="BY7" s="470">
        <v>0</v>
      </c>
      <c r="BZ7" s="470">
        <v>0</v>
      </c>
      <c r="CA7" s="470">
        <v>0</v>
      </c>
      <c r="CB7" s="470">
        <v>0</v>
      </c>
      <c r="CC7" s="470">
        <v>0</v>
      </c>
      <c r="CD7" s="470">
        <v>0</v>
      </c>
      <c r="CE7" s="470">
        <v>0</v>
      </c>
      <c r="CF7" s="436">
        <v>0</v>
      </c>
    </row>
    <row r="8" spans="1:84" x14ac:dyDescent="0.35">
      <c r="A8" s="581"/>
      <c r="B8" s="59" t="s">
        <v>700</v>
      </c>
      <c r="C8" s="580"/>
      <c r="D8" s="494">
        <v>0</v>
      </c>
      <c r="E8" s="494">
        <v>0</v>
      </c>
      <c r="F8" s="494">
        <v>0</v>
      </c>
      <c r="G8" s="494">
        <v>0</v>
      </c>
      <c r="H8" s="494">
        <v>0</v>
      </c>
      <c r="I8" s="494">
        <v>0</v>
      </c>
      <c r="J8" s="494">
        <v>0</v>
      </c>
      <c r="K8" s="494">
        <v>0</v>
      </c>
      <c r="L8" s="494">
        <v>0</v>
      </c>
      <c r="M8" s="494">
        <v>0</v>
      </c>
      <c r="N8" s="494">
        <v>0</v>
      </c>
      <c r="O8" s="494">
        <v>0</v>
      </c>
      <c r="P8" s="494">
        <v>0</v>
      </c>
      <c r="Q8" s="494">
        <v>0</v>
      </c>
      <c r="R8" s="494">
        <v>0</v>
      </c>
      <c r="S8" s="494">
        <v>0</v>
      </c>
      <c r="T8" s="494">
        <v>0</v>
      </c>
      <c r="U8" s="494">
        <v>0</v>
      </c>
      <c r="V8" s="494">
        <v>0</v>
      </c>
      <c r="W8" s="494">
        <v>0</v>
      </c>
      <c r="X8" s="494">
        <v>0</v>
      </c>
      <c r="Y8" s="494">
        <v>0</v>
      </c>
      <c r="Z8" s="494">
        <v>0</v>
      </c>
      <c r="AA8" s="494">
        <v>0</v>
      </c>
      <c r="AB8" s="494">
        <v>0</v>
      </c>
      <c r="AC8" s="494">
        <v>0</v>
      </c>
      <c r="AD8" s="494">
        <v>0</v>
      </c>
      <c r="AE8" s="494">
        <v>0</v>
      </c>
      <c r="AF8" s="494">
        <v>0</v>
      </c>
      <c r="AG8" s="494">
        <v>0</v>
      </c>
      <c r="AH8" s="494">
        <v>0</v>
      </c>
      <c r="AI8" s="494">
        <v>0</v>
      </c>
      <c r="AJ8" s="494">
        <v>0</v>
      </c>
      <c r="AK8" s="494">
        <v>0</v>
      </c>
      <c r="AL8" s="494">
        <v>0</v>
      </c>
      <c r="AM8" s="494">
        <v>0</v>
      </c>
      <c r="AN8" s="494">
        <v>0</v>
      </c>
      <c r="AO8" s="494">
        <v>0</v>
      </c>
      <c r="AP8" s="494">
        <v>0</v>
      </c>
      <c r="AQ8" s="494">
        <v>0</v>
      </c>
      <c r="AR8" s="494">
        <v>0</v>
      </c>
      <c r="AS8" s="494">
        <v>0</v>
      </c>
      <c r="AT8" s="494">
        <v>0</v>
      </c>
      <c r="AU8" s="494">
        <v>0</v>
      </c>
      <c r="AV8" s="494">
        <v>0</v>
      </c>
      <c r="AW8" s="494">
        <v>0</v>
      </c>
      <c r="AX8" s="494">
        <v>0</v>
      </c>
      <c r="AY8" s="494">
        <v>0</v>
      </c>
      <c r="AZ8" s="494">
        <v>0</v>
      </c>
      <c r="BA8" s="494">
        <v>0</v>
      </c>
      <c r="BB8" s="494">
        <v>0</v>
      </c>
      <c r="BC8" s="494">
        <v>0</v>
      </c>
      <c r="BD8" s="494">
        <v>0</v>
      </c>
      <c r="BE8" s="494">
        <v>0</v>
      </c>
      <c r="BF8" s="494">
        <v>0</v>
      </c>
      <c r="BG8" s="494">
        <v>0</v>
      </c>
      <c r="BH8" s="494">
        <v>0</v>
      </c>
      <c r="BI8" s="494">
        <v>0</v>
      </c>
      <c r="BJ8" s="494">
        <v>0</v>
      </c>
      <c r="BK8" s="494">
        <v>0</v>
      </c>
      <c r="BL8" s="494">
        <v>548.72375959129954</v>
      </c>
      <c r="BM8" s="494">
        <v>539.7901437571029</v>
      </c>
      <c r="BN8" s="494">
        <v>504.78300198133326</v>
      </c>
      <c r="BO8" s="494">
        <v>443.73935361736528</v>
      </c>
      <c r="BP8" s="494">
        <v>399.82414747873798</v>
      </c>
      <c r="BQ8" s="494">
        <v>0</v>
      </c>
      <c r="BR8" s="494">
        <v>0</v>
      </c>
      <c r="BS8" s="494">
        <v>0</v>
      </c>
      <c r="BT8" s="494">
        <v>0</v>
      </c>
      <c r="BU8" s="494">
        <v>0</v>
      </c>
      <c r="BV8" s="494">
        <v>0</v>
      </c>
      <c r="BW8" s="494">
        <v>0</v>
      </c>
      <c r="BX8" s="470">
        <v>0</v>
      </c>
      <c r="BY8" s="470">
        <v>0</v>
      </c>
      <c r="BZ8" s="470">
        <v>0</v>
      </c>
      <c r="CA8" s="470">
        <v>0</v>
      </c>
      <c r="CB8" s="470">
        <v>0</v>
      </c>
      <c r="CC8" s="470">
        <v>0</v>
      </c>
      <c r="CD8" s="470">
        <v>0</v>
      </c>
      <c r="CE8" s="470">
        <v>0</v>
      </c>
      <c r="CF8" s="436">
        <v>0</v>
      </c>
    </row>
    <row r="9" spans="1:84" x14ac:dyDescent="0.35">
      <c r="A9" s="581"/>
      <c r="B9" s="59" t="s">
        <v>485</v>
      </c>
      <c r="C9" s="580"/>
      <c r="D9" s="494">
        <v>0</v>
      </c>
      <c r="E9" s="494">
        <v>0</v>
      </c>
      <c r="F9" s="494">
        <v>0</v>
      </c>
      <c r="G9" s="494">
        <v>0</v>
      </c>
      <c r="H9" s="494">
        <v>0</v>
      </c>
      <c r="I9" s="494">
        <v>0</v>
      </c>
      <c r="J9" s="494">
        <v>0</v>
      </c>
      <c r="K9" s="494">
        <v>0</v>
      </c>
      <c r="L9" s="494">
        <v>0</v>
      </c>
      <c r="M9" s="494">
        <v>0</v>
      </c>
      <c r="N9" s="494">
        <v>0</v>
      </c>
      <c r="O9" s="494">
        <v>0</v>
      </c>
      <c r="P9" s="494">
        <v>0</v>
      </c>
      <c r="Q9" s="494">
        <v>0</v>
      </c>
      <c r="R9" s="494">
        <v>0</v>
      </c>
      <c r="S9" s="494">
        <v>0</v>
      </c>
      <c r="T9" s="494">
        <v>0</v>
      </c>
      <c r="U9" s="494">
        <v>0</v>
      </c>
      <c r="V9" s="494">
        <v>0</v>
      </c>
      <c r="W9" s="494">
        <v>0</v>
      </c>
      <c r="X9" s="494">
        <v>0</v>
      </c>
      <c r="Y9" s="494">
        <v>0</v>
      </c>
      <c r="Z9" s="494">
        <v>0</v>
      </c>
      <c r="AA9" s="494">
        <v>0</v>
      </c>
      <c r="AB9" s="494">
        <v>0</v>
      </c>
      <c r="AC9" s="494">
        <v>0</v>
      </c>
      <c r="AD9" s="494">
        <v>0</v>
      </c>
      <c r="AE9" s="494">
        <v>0</v>
      </c>
      <c r="AF9" s="494">
        <v>0</v>
      </c>
      <c r="AG9" s="494">
        <v>0</v>
      </c>
      <c r="AH9" s="494">
        <v>0</v>
      </c>
      <c r="AI9" s="494">
        <v>0</v>
      </c>
      <c r="AJ9" s="494">
        <v>0</v>
      </c>
      <c r="AK9" s="494">
        <v>0</v>
      </c>
      <c r="AL9" s="494">
        <v>0</v>
      </c>
      <c r="AM9" s="494">
        <v>0</v>
      </c>
      <c r="AN9" s="494">
        <v>0</v>
      </c>
      <c r="AO9" s="494">
        <v>0</v>
      </c>
      <c r="AP9" s="494">
        <v>0</v>
      </c>
      <c r="AQ9" s="494">
        <v>0</v>
      </c>
      <c r="AR9" s="494">
        <v>0</v>
      </c>
      <c r="AS9" s="494">
        <v>0</v>
      </c>
      <c r="AT9" s="494">
        <v>0</v>
      </c>
      <c r="AU9" s="494">
        <v>0</v>
      </c>
      <c r="AV9" s="494">
        <v>0</v>
      </c>
      <c r="AW9" s="494">
        <v>0</v>
      </c>
      <c r="AX9" s="494">
        <v>0</v>
      </c>
      <c r="AY9" s="494">
        <v>0</v>
      </c>
      <c r="AZ9" s="494">
        <v>0</v>
      </c>
      <c r="BA9" s="494">
        <v>0</v>
      </c>
      <c r="BB9" s="494">
        <v>0</v>
      </c>
      <c r="BC9" s="494">
        <v>0</v>
      </c>
      <c r="BD9" s="494">
        <v>0</v>
      </c>
      <c r="BE9" s="494">
        <v>0</v>
      </c>
      <c r="BF9" s="494">
        <v>0</v>
      </c>
      <c r="BG9" s="494">
        <v>0</v>
      </c>
      <c r="BH9" s="494">
        <v>0</v>
      </c>
      <c r="BI9" s="494">
        <v>0</v>
      </c>
      <c r="BJ9" s="494">
        <v>0</v>
      </c>
      <c r="BK9" s="494">
        <v>0</v>
      </c>
      <c r="BL9" s="494">
        <v>90.993787458770441</v>
      </c>
      <c r="BM9" s="494">
        <v>106.36432472921662</v>
      </c>
      <c r="BN9" s="494">
        <v>123.81489727307819</v>
      </c>
      <c r="BO9" s="494">
        <v>134.65359309032178</v>
      </c>
      <c r="BP9" s="494">
        <v>148.92426813359887</v>
      </c>
      <c r="BQ9" s="494">
        <v>0</v>
      </c>
      <c r="BR9" s="494">
        <v>0</v>
      </c>
      <c r="BS9" s="494">
        <v>0</v>
      </c>
      <c r="BT9" s="494">
        <v>0</v>
      </c>
      <c r="BU9" s="494">
        <v>0</v>
      </c>
      <c r="BV9" s="494">
        <v>0</v>
      </c>
      <c r="BW9" s="494">
        <v>0</v>
      </c>
      <c r="BX9" s="470">
        <v>0</v>
      </c>
      <c r="BY9" s="470">
        <v>0</v>
      </c>
      <c r="BZ9" s="470">
        <v>0</v>
      </c>
      <c r="CA9" s="470">
        <v>0</v>
      </c>
      <c r="CB9" s="470">
        <v>0</v>
      </c>
      <c r="CC9" s="470">
        <v>0</v>
      </c>
      <c r="CD9" s="470">
        <v>0</v>
      </c>
      <c r="CE9" s="470">
        <v>0</v>
      </c>
      <c r="CF9" s="436">
        <v>0</v>
      </c>
    </row>
    <row r="10" spans="1:84" x14ac:dyDescent="0.35">
      <c r="A10" s="581"/>
      <c r="B10" s="59" t="s">
        <v>701</v>
      </c>
      <c r="C10" s="580"/>
      <c r="D10" s="494">
        <v>0</v>
      </c>
      <c r="E10" s="494">
        <v>0</v>
      </c>
      <c r="F10" s="494">
        <v>0</v>
      </c>
      <c r="G10" s="494">
        <v>0</v>
      </c>
      <c r="H10" s="494">
        <v>0</v>
      </c>
      <c r="I10" s="494">
        <v>0</v>
      </c>
      <c r="J10" s="494">
        <v>0</v>
      </c>
      <c r="K10" s="494">
        <v>0</v>
      </c>
      <c r="L10" s="494">
        <v>0</v>
      </c>
      <c r="M10" s="494">
        <v>0</v>
      </c>
      <c r="N10" s="494">
        <v>0</v>
      </c>
      <c r="O10" s="494">
        <v>0</v>
      </c>
      <c r="P10" s="494">
        <v>0</v>
      </c>
      <c r="Q10" s="494">
        <v>0</v>
      </c>
      <c r="R10" s="494">
        <v>0</v>
      </c>
      <c r="S10" s="494">
        <v>0</v>
      </c>
      <c r="T10" s="494">
        <v>0</v>
      </c>
      <c r="U10" s="494">
        <v>0</v>
      </c>
      <c r="V10" s="494">
        <v>0</v>
      </c>
      <c r="W10" s="494">
        <v>0</v>
      </c>
      <c r="X10" s="494">
        <v>0</v>
      </c>
      <c r="Y10" s="494">
        <v>0</v>
      </c>
      <c r="Z10" s="494">
        <v>0</v>
      </c>
      <c r="AA10" s="494">
        <v>0</v>
      </c>
      <c r="AB10" s="494">
        <v>0</v>
      </c>
      <c r="AC10" s="494">
        <v>0</v>
      </c>
      <c r="AD10" s="494">
        <v>0</v>
      </c>
      <c r="AE10" s="494">
        <v>0</v>
      </c>
      <c r="AF10" s="494">
        <v>0</v>
      </c>
      <c r="AG10" s="494">
        <v>0</v>
      </c>
      <c r="AH10" s="494">
        <v>0</v>
      </c>
      <c r="AI10" s="494">
        <v>0</v>
      </c>
      <c r="AJ10" s="494">
        <v>0</v>
      </c>
      <c r="AK10" s="494">
        <v>0</v>
      </c>
      <c r="AL10" s="494">
        <v>0</v>
      </c>
      <c r="AM10" s="494">
        <v>0</v>
      </c>
      <c r="AN10" s="494">
        <v>0</v>
      </c>
      <c r="AO10" s="494">
        <v>0</v>
      </c>
      <c r="AP10" s="494">
        <v>0</v>
      </c>
      <c r="AQ10" s="494">
        <v>0</v>
      </c>
      <c r="AR10" s="494">
        <v>0</v>
      </c>
      <c r="AS10" s="494">
        <v>0</v>
      </c>
      <c r="AT10" s="494">
        <v>0</v>
      </c>
      <c r="AU10" s="494">
        <v>0</v>
      </c>
      <c r="AV10" s="494">
        <v>0</v>
      </c>
      <c r="AW10" s="494">
        <v>0</v>
      </c>
      <c r="AX10" s="494">
        <v>0</v>
      </c>
      <c r="AY10" s="494">
        <v>0</v>
      </c>
      <c r="AZ10" s="494">
        <v>0</v>
      </c>
      <c r="BA10" s="494">
        <v>0</v>
      </c>
      <c r="BB10" s="494">
        <v>0</v>
      </c>
      <c r="BC10" s="494">
        <v>0</v>
      </c>
      <c r="BD10" s="494">
        <v>0</v>
      </c>
      <c r="BE10" s="494">
        <v>0</v>
      </c>
      <c r="BF10" s="494">
        <v>0</v>
      </c>
      <c r="BG10" s="494">
        <v>0</v>
      </c>
      <c r="BH10" s="494">
        <v>0</v>
      </c>
      <c r="BI10" s="494">
        <v>0</v>
      </c>
      <c r="BJ10" s="494">
        <v>0</v>
      </c>
      <c r="BK10" s="494">
        <v>0</v>
      </c>
      <c r="BL10" s="494">
        <v>160.10370387808047</v>
      </c>
      <c r="BM10" s="494">
        <v>169.9076006622407</v>
      </c>
      <c r="BN10" s="494">
        <v>169.73026830045234</v>
      </c>
      <c r="BO10" s="494">
        <v>154.35312752812516</v>
      </c>
      <c r="BP10" s="494">
        <v>129.85184372983497</v>
      </c>
      <c r="BQ10" s="494">
        <v>0</v>
      </c>
      <c r="BR10" s="494">
        <v>0</v>
      </c>
      <c r="BS10" s="494">
        <v>0</v>
      </c>
      <c r="BT10" s="494">
        <v>0</v>
      </c>
      <c r="BU10" s="494">
        <v>0</v>
      </c>
      <c r="BV10" s="494">
        <v>0</v>
      </c>
      <c r="BW10" s="494">
        <v>0</v>
      </c>
      <c r="BX10" s="470">
        <v>0</v>
      </c>
      <c r="BY10" s="470">
        <v>0</v>
      </c>
      <c r="BZ10" s="470">
        <v>0</v>
      </c>
      <c r="CA10" s="470">
        <v>0</v>
      </c>
      <c r="CB10" s="470">
        <v>0</v>
      </c>
      <c r="CC10" s="470">
        <v>0</v>
      </c>
      <c r="CD10" s="470">
        <v>0</v>
      </c>
      <c r="CE10" s="470">
        <v>0</v>
      </c>
      <c r="CF10" s="436">
        <v>0</v>
      </c>
    </row>
    <row r="11" spans="1:84" ht="26.25" customHeight="1" x14ac:dyDescent="0.35">
      <c r="A11" s="581"/>
      <c r="B11" s="59" t="s">
        <v>702</v>
      </c>
      <c r="C11" s="580"/>
      <c r="D11" s="494">
        <v>0</v>
      </c>
      <c r="E11" s="494">
        <v>0</v>
      </c>
      <c r="F11" s="494">
        <v>0</v>
      </c>
      <c r="G11" s="494">
        <v>0</v>
      </c>
      <c r="H11" s="494">
        <v>0</v>
      </c>
      <c r="I11" s="494">
        <v>0</v>
      </c>
      <c r="J11" s="494">
        <v>0</v>
      </c>
      <c r="K11" s="494">
        <v>0</v>
      </c>
      <c r="L11" s="494">
        <v>0</v>
      </c>
      <c r="M11" s="494">
        <v>0</v>
      </c>
      <c r="N11" s="494">
        <v>0</v>
      </c>
      <c r="O11" s="494">
        <v>0</v>
      </c>
      <c r="P11" s="494">
        <v>0</v>
      </c>
      <c r="Q11" s="494">
        <v>0</v>
      </c>
      <c r="R11" s="494">
        <v>0</v>
      </c>
      <c r="S11" s="494">
        <v>0</v>
      </c>
      <c r="T11" s="494">
        <v>0</v>
      </c>
      <c r="U11" s="494">
        <v>0</v>
      </c>
      <c r="V11" s="494">
        <v>0</v>
      </c>
      <c r="W11" s="494">
        <v>0</v>
      </c>
      <c r="X11" s="494">
        <v>0</v>
      </c>
      <c r="Y11" s="494">
        <v>0</v>
      </c>
      <c r="Z11" s="494">
        <v>0</v>
      </c>
      <c r="AA11" s="494">
        <v>0</v>
      </c>
      <c r="AB11" s="494">
        <v>0</v>
      </c>
      <c r="AC11" s="494">
        <v>0</v>
      </c>
      <c r="AD11" s="494">
        <v>0</v>
      </c>
      <c r="AE11" s="494">
        <v>0</v>
      </c>
      <c r="AF11" s="494">
        <v>0</v>
      </c>
      <c r="AG11" s="494">
        <v>0</v>
      </c>
      <c r="AH11" s="494">
        <v>0</v>
      </c>
      <c r="AI11" s="494">
        <v>0</v>
      </c>
      <c r="AJ11" s="494">
        <v>0</v>
      </c>
      <c r="AK11" s="494">
        <v>0</v>
      </c>
      <c r="AL11" s="494">
        <v>0</v>
      </c>
      <c r="AM11" s="494">
        <v>0</v>
      </c>
      <c r="AN11" s="494">
        <v>0</v>
      </c>
      <c r="AO11" s="494">
        <v>0</v>
      </c>
      <c r="AP11" s="494">
        <v>0</v>
      </c>
      <c r="AQ11" s="494">
        <v>0</v>
      </c>
      <c r="AR11" s="494">
        <v>0</v>
      </c>
      <c r="AS11" s="494">
        <v>0</v>
      </c>
      <c r="AT11" s="494">
        <v>0</v>
      </c>
      <c r="AU11" s="494">
        <v>0</v>
      </c>
      <c r="AV11" s="494">
        <v>0</v>
      </c>
      <c r="AW11" s="494">
        <v>0</v>
      </c>
      <c r="AX11" s="494">
        <v>0</v>
      </c>
      <c r="AY11" s="494">
        <v>0</v>
      </c>
      <c r="AZ11" s="494">
        <v>0</v>
      </c>
      <c r="BA11" s="494">
        <v>0</v>
      </c>
      <c r="BB11" s="494">
        <v>0</v>
      </c>
      <c r="BC11" s="494">
        <v>0</v>
      </c>
      <c r="BD11" s="494">
        <v>0</v>
      </c>
      <c r="BE11" s="494">
        <v>0</v>
      </c>
      <c r="BF11" s="494">
        <v>0</v>
      </c>
      <c r="BG11" s="494">
        <v>0</v>
      </c>
      <c r="BH11" s="494">
        <v>0</v>
      </c>
      <c r="BI11" s="494">
        <v>0</v>
      </c>
      <c r="BJ11" s="494">
        <v>0</v>
      </c>
      <c r="BK11" s="494">
        <v>0</v>
      </c>
      <c r="BL11" s="494">
        <v>1640.5339423645937</v>
      </c>
      <c r="BM11" s="494">
        <v>1684.6942545741524</v>
      </c>
      <c r="BN11" s="494">
        <v>1704.7825727712873</v>
      </c>
      <c r="BO11" s="494">
        <v>1660.9634499654603</v>
      </c>
      <c r="BP11" s="494">
        <v>1590.5767319556921</v>
      </c>
      <c r="BQ11" s="494">
        <v>0</v>
      </c>
      <c r="BR11" s="494">
        <v>0</v>
      </c>
      <c r="BS11" s="494">
        <v>0</v>
      </c>
      <c r="BT11" s="494">
        <v>0</v>
      </c>
      <c r="BU11" s="494">
        <v>0</v>
      </c>
      <c r="BV11" s="494">
        <v>0</v>
      </c>
      <c r="BW11" s="494">
        <v>0</v>
      </c>
      <c r="BX11" s="470">
        <v>0</v>
      </c>
      <c r="BY11" s="470">
        <v>0</v>
      </c>
      <c r="BZ11" s="470">
        <v>0</v>
      </c>
      <c r="CA11" s="470">
        <v>0</v>
      </c>
      <c r="CB11" s="470">
        <v>0</v>
      </c>
      <c r="CC11" s="470">
        <v>0</v>
      </c>
      <c r="CD11" s="470">
        <v>0</v>
      </c>
      <c r="CE11" s="470">
        <v>0</v>
      </c>
      <c r="CF11" s="436">
        <v>0</v>
      </c>
    </row>
    <row r="12" spans="1:84" x14ac:dyDescent="0.35">
      <c r="A12" s="581"/>
      <c r="B12" s="59" t="s">
        <v>486</v>
      </c>
      <c r="C12" s="580"/>
      <c r="D12" s="494">
        <v>0</v>
      </c>
      <c r="E12" s="494">
        <v>0</v>
      </c>
      <c r="F12" s="494">
        <v>0</v>
      </c>
      <c r="G12" s="494">
        <v>0</v>
      </c>
      <c r="H12" s="494">
        <v>0</v>
      </c>
      <c r="I12" s="494">
        <v>0</v>
      </c>
      <c r="J12" s="494">
        <v>0</v>
      </c>
      <c r="K12" s="494">
        <v>0</v>
      </c>
      <c r="L12" s="494">
        <v>0</v>
      </c>
      <c r="M12" s="494">
        <v>0</v>
      </c>
      <c r="N12" s="494">
        <v>0</v>
      </c>
      <c r="O12" s="494">
        <v>0</v>
      </c>
      <c r="P12" s="494">
        <v>0</v>
      </c>
      <c r="Q12" s="494">
        <v>0</v>
      </c>
      <c r="R12" s="494">
        <v>0</v>
      </c>
      <c r="S12" s="494">
        <v>0</v>
      </c>
      <c r="T12" s="494">
        <v>0</v>
      </c>
      <c r="U12" s="494">
        <v>0</v>
      </c>
      <c r="V12" s="494">
        <v>0</v>
      </c>
      <c r="W12" s="494">
        <v>0</v>
      </c>
      <c r="X12" s="494">
        <v>0</v>
      </c>
      <c r="Y12" s="494">
        <v>0</v>
      </c>
      <c r="Z12" s="494">
        <v>0</v>
      </c>
      <c r="AA12" s="494">
        <v>0</v>
      </c>
      <c r="AB12" s="494">
        <v>0</v>
      </c>
      <c r="AC12" s="494">
        <v>0</v>
      </c>
      <c r="AD12" s="494">
        <v>0</v>
      </c>
      <c r="AE12" s="494">
        <v>0</v>
      </c>
      <c r="AF12" s="494">
        <v>0</v>
      </c>
      <c r="AG12" s="494">
        <v>0</v>
      </c>
      <c r="AH12" s="494">
        <v>0</v>
      </c>
      <c r="AI12" s="494">
        <v>0</v>
      </c>
      <c r="AJ12" s="494">
        <v>0</v>
      </c>
      <c r="AK12" s="494">
        <v>0</v>
      </c>
      <c r="AL12" s="494">
        <v>0</v>
      </c>
      <c r="AM12" s="494">
        <v>0</v>
      </c>
      <c r="AN12" s="494">
        <v>0</v>
      </c>
      <c r="AO12" s="494">
        <v>0</v>
      </c>
      <c r="AP12" s="494">
        <v>0</v>
      </c>
      <c r="AQ12" s="494">
        <v>0</v>
      </c>
      <c r="AR12" s="494">
        <v>0</v>
      </c>
      <c r="AS12" s="494">
        <v>0</v>
      </c>
      <c r="AT12" s="494">
        <v>0</v>
      </c>
      <c r="AU12" s="494">
        <v>0</v>
      </c>
      <c r="AV12" s="494">
        <v>0</v>
      </c>
      <c r="AW12" s="494">
        <v>0</v>
      </c>
      <c r="AX12" s="494">
        <v>0</v>
      </c>
      <c r="AY12" s="494">
        <v>0</v>
      </c>
      <c r="AZ12" s="494">
        <v>0</v>
      </c>
      <c r="BA12" s="494">
        <v>0</v>
      </c>
      <c r="BB12" s="494">
        <v>0</v>
      </c>
      <c r="BC12" s="494">
        <v>0</v>
      </c>
      <c r="BD12" s="494">
        <v>0</v>
      </c>
      <c r="BE12" s="494">
        <v>0</v>
      </c>
      <c r="BF12" s="494">
        <v>0</v>
      </c>
      <c r="BG12" s="494">
        <v>0</v>
      </c>
      <c r="BH12" s="494">
        <v>0</v>
      </c>
      <c r="BI12" s="494">
        <v>0</v>
      </c>
      <c r="BJ12" s="494">
        <v>0</v>
      </c>
      <c r="BK12" s="494">
        <v>0</v>
      </c>
      <c r="BL12" s="494">
        <v>23.082844298202023</v>
      </c>
      <c r="BM12" s="494">
        <v>28.427885672585596</v>
      </c>
      <c r="BN12" s="494">
        <v>34.419420881684694</v>
      </c>
      <c r="BO12" s="494">
        <v>38.184232300479046</v>
      </c>
      <c r="BP12" s="494">
        <v>45.841252968819461</v>
      </c>
      <c r="BQ12" s="494">
        <v>0</v>
      </c>
      <c r="BR12" s="494">
        <v>0</v>
      </c>
      <c r="BS12" s="494">
        <v>0</v>
      </c>
      <c r="BT12" s="494">
        <v>0</v>
      </c>
      <c r="BU12" s="494">
        <v>0</v>
      </c>
      <c r="BV12" s="494">
        <v>0</v>
      </c>
      <c r="BW12" s="494">
        <v>0</v>
      </c>
      <c r="BX12" s="470">
        <v>0</v>
      </c>
      <c r="BY12" s="470">
        <v>0</v>
      </c>
      <c r="BZ12" s="470">
        <v>0</v>
      </c>
      <c r="CA12" s="470">
        <v>0</v>
      </c>
      <c r="CB12" s="470">
        <v>0</v>
      </c>
      <c r="CC12" s="470">
        <v>0</v>
      </c>
      <c r="CD12" s="470">
        <v>0</v>
      </c>
      <c r="CE12" s="470">
        <v>0</v>
      </c>
      <c r="CF12" s="436">
        <v>0</v>
      </c>
    </row>
    <row r="13" spans="1:84" x14ac:dyDescent="0.35">
      <c r="A13" s="581"/>
      <c r="B13" s="59" t="s">
        <v>703</v>
      </c>
      <c r="C13" s="580"/>
      <c r="D13" s="494">
        <v>0</v>
      </c>
      <c r="E13" s="494">
        <v>0</v>
      </c>
      <c r="F13" s="494">
        <v>0</v>
      </c>
      <c r="G13" s="494">
        <v>0</v>
      </c>
      <c r="H13" s="494">
        <v>0</v>
      </c>
      <c r="I13" s="494">
        <v>0</v>
      </c>
      <c r="J13" s="494">
        <v>0</v>
      </c>
      <c r="K13" s="494">
        <v>0</v>
      </c>
      <c r="L13" s="494">
        <v>0</v>
      </c>
      <c r="M13" s="494">
        <v>0</v>
      </c>
      <c r="N13" s="494">
        <v>0</v>
      </c>
      <c r="O13" s="494">
        <v>0</v>
      </c>
      <c r="P13" s="494">
        <v>0</v>
      </c>
      <c r="Q13" s="494">
        <v>0</v>
      </c>
      <c r="R13" s="494">
        <v>0</v>
      </c>
      <c r="S13" s="494">
        <v>0</v>
      </c>
      <c r="T13" s="494">
        <v>0</v>
      </c>
      <c r="U13" s="494">
        <v>0</v>
      </c>
      <c r="V13" s="494">
        <v>0</v>
      </c>
      <c r="W13" s="494">
        <v>0</v>
      </c>
      <c r="X13" s="494">
        <v>0</v>
      </c>
      <c r="Y13" s="494">
        <v>0</v>
      </c>
      <c r="Z13" s="494">
        <v>0</v>
      </c>
      <c r="AA13" s="494">
        <v>0</v>
      </c>
      <c r="AB13" s="494">
        <v>0</v>
      </c>
      <c r="AC13" s="494">
        <v>0</v>
      </c>
      <c r="AD13" s="494">
        <v>0</v>
      </c>
      <c r="AE13" s="494">
        <v>0</v>
      </c>
      <c r="AF13" s="494">
        <v>0</v>
      </c>
      <c r="AG13" s="494">
        <v>0</v>
      </c>
      <c r="AH13" s="494">
        <v>0</v>
      </c>
      <c r="AI13" s="494">
        <v>0</v>
      </c>
      <c r="AJ13" s="494">
        <v>0</v>
      </c>
      <c r="AK13" s="494">
        <v>0</v>
      </c>
      <c r="AL13" s="494">
        <v>0</v>
      </c>
      <c r="AM13" s="494">
        <v>0</v>
      </c>
      <c r="AN13" s="494">
        <v>0</v>
      </c>
      <c r="AO13" s="494">
        <v>0</v>
      </c>
      <c r="AP13" s="494">
        <v>0</v>
      </c>
      <c r="AQ13" s="494">
        <v>0</v>
      </c>
      <c r="AR13" s="494">
        <v>0</v>
      </c>
      <c r="AS13" s="494">
        <v>0</v>
      </c>
      <c r="AT13" s="494">
        <v>0</v>
      </c>
      <c r="AU13" s="494">
        <v>0</v>
      </c>
      <c r="AV13" s="494">
        <v>0</v>
      </c>
      <c r="AW13" s="494">
        <v>0</v>
      </c>
      <c r="AX13" s="494">
        <v>0</v>
      </c>
      <c r="AY13" s="494">
        <v>0</v>
      </c>
      <c r="AZ13" s="494">
        <v>0</v>
      </c>
      <c r="BA13" s="494">
        <v>0</v>
      </c>
      <c r="BB13" s="494">
        <v>0</v>
      </c>
      <c r="BC13" s="494">
        <v>0</v>
      </c>
      <c r="BD13" s="494">
        <v>0</v>
      </c>
      <c r="BE13" s="494">
        <v>0</v>
      </c>
      <c r="BF13" s="494">
        <v>0</v>
      </c>
      <c r="BG13" s="494">
        <v>0</v>
      </c>
      <c r="BH13" s="494">
        <v>0</v>
      </c>
      <c r="BI13" s="494">
        <v>0</v>
      </c>
      <c r="BJ13" s="494">
        <v>0</v>
      </c>
      <c r="BK13" s="494">
        <v>0</v>
      </c>
      <c r="BL13" s="494">
        <v>5.4657403293191589</v>
      </c>
      <c r="BM13" s="494">
        <v>6.0969998242253682</v>
      </c>
      <c r="BN13" s="494">
        <v>6.8956510417745456</v>
      </c>
      <c r="BO13" s="494">
        <v>6.7893805407546886</v>
      </c>
      <c r="BP13" s="494">
        <v>6.7126372311936491</v>
      </c>
      <c r="BQ13" s="494">
        <v>0</v>
      </c>
      <c r="BR13" s="494">
        <v>0</v>
      </c>
      <c r="BS13" s="494">
        <v>0</v>
      </c>
      <c r="BT13" s="494">
        <v>0</v>
      </c>
      <c r="BU13" s="494">
        <v>0</v>
      </c>
      <c r="BV13" s="494">
        <v>0</v>
      </c>
      <c r="BW13" s="494">
        <v>0</v>
      </c>
      <c r="BX13" s="470">
        <v>0</v>
      </c>
      <c r="BY13" s="470">
        <v>0</v>
      </c>
      <c r="BZ13" s="470">
        <v>0</v>
      </c>
      <c r="CA13" s="470">
        <v>0</v>
      </c>
      <c r="CB13" s="470">
        <v>0</v>
      </c>
      <c r="CC13" s="470">
        <v>0</v>
      </c>
      <c r="CD13" s="470">
        <v>0</v>
      </c>
      <c r="CE13" s="470">
        <v>0</v>
      </c>
      <c r="CF13" s="436">
        <v>0</v>
      </c>
    </row>
    <row r="14" spans="1:84" x14ac:dyDescent="0.35">
      <c r="A14" s="581"/>
      <c r="B14" s="59" t="s">
        <v>35</v>
      </c>
      <c r="C14" s="580"/>
      <c r="D14" s="494">
        <v>0</v>
      </c>
      <c r="E14" s="494">
        <v>0</v>
      </c>
      <c r="F14" s="494">
        <v>0</v>
      </c>
      <c r="G14" s="494">
        <v>0</v>
      </c>
      <c r="H14" s="494">
        <v>0</v>
      </c>
      <c r="I14" s="494">
        <v>0</v>
      </c>
      <c r="J14" s="494">
        <v>0</v>
      </c>
      <c r="K14" s="494">
        <v>0</v>
      </c>
      <c r="L14" s="494">
        <v>0</v>
      </c>
      <c r="M14" s="494">
        <v>0</v>
      </c>
      <c r="N14" s="494">
        <v>0</v>
      </c>
      <c r="O14" s="494">
        <v>0</v>
      </c>
      <c r="P14" s="494">
        <v>0</v>
      </c>
      <c r="Q14" s="494">
        <v>0</v>
      </c>
      <c r="R14" s="494">
        <v>0</v>
      </c>
      <c r="S14" s="494">
        <v>0</v>
      </c>
      <c r="T14" s="494">
        <v>0</v>
      </c>
      <c r="U14" s="494">
        <v>0</v>
      </c>
      <c r="V14" s="494">
        <v>0</v>
      </c>
      <c r="W14" s="494">
        <v>0</v>
      </c>
      <c r="X14" s="494">
        <v>0</v>
      </c>
      <c r="Y14" s="494">
        <v>0</v>
      </c>
      <c r="Z14" s="494">
        <v>0</v>
      </c>
      <c r="AA14" s="494">
        <v>0</v>
      </c>
      <c r="AB14" s="494">
        <v>0</v>
      </c>
      <c r="AC14" s="494">
        <v>0</v>
      </c>
      <c r="AD14" s="494">
        <v>0</v>
      </c>
      <c r="AE14" s="494">
        <v>0</v>
      </c>
      <c r="AF14" s="494">
        <v>0</v>
      </c>
      <c r="AG14" s="494">
        <v>0</v>
      </c>
      <c r="AH14" s="494">
        <v>0</v>
      </c>
      <c r="AI14" s="494">
        <v>0</v>
      </c>
      <c r="AJ14" s="494">
        <v>0</v>
      </c>
      <c r="AK14" s="494">
        <v>0</v>
      </c>
      <c r="AL14" s="494">
        <v>0</v>
      </c>
      <c r="AM14" s="494">
        <v>0</v>
      </c>
      <c r="AN14" s="494">
        <v>0</v>
      </c>
      <c r="AO14" s="494">
        <v>0</v>
      </c>
      <c r="AP14" s="494">
        <v>0</v>
      </c>
      <c r="AQ14" s="494">
        <v>0</v>
      </c>
      <c r="AR14" s="494">
        <v>0</v>
      </c>
      <c r="AS14" s="494">
        <v>0</v>
      </c>
      <c r="AT14" s="494">
        <v>0</v>
      </c>
      <c r="AU14" s="494">
        <v>0</v>
      </c>
      <c r="AV14" s="494">
        <v>0</v>
      </c>
      <c r="AW14" s="494">
        <v>0</v>
      </c>
      <c r="AX14" s="494">
        <v>0</v>
      </c>
      <c r="AY14" s="494">
        <v>0</v>
      </c>
      <c r="AZ14" s="494">
        <v>0</v>
      </c>
      <c r="BA14" s="494">
        <v>0</v>
      </c>
      <c r="BB14" s="494">
        <v>0</v>
      </c>
      <c r="BC14" s="494">
        <v>0</v>
      </c>
      <c r="BD14" s="494">
        <v>0</v>
      </c>
      <c r="BE14" s="494">
        <v>0</v>
      </c>
      <c r="BF14" s="494">
        <v>0</v>
      </c>
      <c r="BG14" s="494">
        <v>0</v>
      </c>
      <c r="BH14" s="494">
        <v>0</v>
      </c>
      <c r="BI14" s="494">
        <v>0</v>
      </c>
      <c r="BJ14" s="494">
        <v>0</v>
      </c>
      <c r="BK14" s="494">
        <v>0</v>
      </c>
      <c r="BL14" s="494">
        <v>311.10320714739561</v>
      </c>
      <c r="BM14" s="494">
        <v>322.0954267879905</v>
      </c>
      <c r="BN14" s="494">
        <v>328.73751436019393</v>
      </c>
      <c r="BO14" s="494">
        <v>321.81967597883261</v>
      </c>
      <c r="BP14" s="494">
        <v>330.48284130260879</v>
      </c>
      <c r="BQ14" s="494">
        <v>0</v>
      </c>
      <c r="BR14" s="494">
        <v>0</v>
      </c>
      <c r="BS14" s="494">
        <v>0</v>
      </c>
      <c r="BT14" s="494">
        <v>0</v>
      </c>
      <c r="BU14" s="494">
        <v>0</v>
      </c>
      <c r="BV14" s="494">
        <v>0</v>
      </c>
      <c r="BW14" s="494">
        <v>0</v>
      </c>
      <c r="BX14" s="470">
        <v>0</v>
      </c>
      <c r="BY14" s="470">
        <v>0</v>
      </c>
      <c r="BZ14" s="470">
        <v>0</v>
      </c>
      <c r="CA14" s="470">
        <v>0</v>
      </c>
      <c r="CB14" s="470">
        <v>0</v>
      </c>
      <c r="CC14" s="470">
        <v>0</v>
      </c>
      <c r="CD14" s="470">
        <v>0</v>
      </c>
      <c r="CE14" s="470">
        <v>0</v>
      </c>
      <c r="CF14" s="436">
        <v>0</v>
      </c>
    </row>
    <row r="15" spans="1:84" x14ac:dyDescent="0.35">
      <c r="A15" s="581"/>
      <c r="B15" s="59" t="s">
        <v>704</v>
      </c>
      <c r="C15" s="580"/>
      <c r="D15" s="494">
        <v>0</v>
      </c>
      <c r="E15" s="494">
        <v>0</v>
      </c>
      <c r="F15" s="494">
        <v>0</v>
      </c>
      <c r="G15" s="494">
        <v>0</v>
      </c>
      <c r="H15" s="494">
        <v>0</v>
      </c>
      <c r="I15" s="494">
        <v>0</v>
      </c>
      <c r="J15" s="494">
        <v>0</v>
      </c>
      <c r="K15" s="494">
        <v>0</v>
      </c>
      <c r="L15" s="494">
        <v>0</v>
      </c>
      <c r="M15" s="494">
        <v>0</v>
      </c>
      <c r="N15" s="494">
        <v>0</v>
      </c>
      <c r="O15" s="494">
        <v>0</v>
      </c>
      <c r="P15" s="494">
        <v>0</v>
      </c>
      <c r="Q15" s="494">
        <v>0</v>
      </c>
      <c r="R15" s="494">
        <v>0</v>
      </c>
      <c r="S15" s="494">
        <v>0</v>
      </c>
      <c r="T15" s="494">
        <v>0</v>
      </c>
      <c r="U15" s="494">
        <v>0</v>
      </c>
      <c r="V15" s="494">
        <v>0</v>
      </c>
      <c r="W15" s="494">
        <v>0</v>
      </c>
      <c r="X15" s="494">
        <v>0</v>
      </c>
      <c r="Y15" s="494">
        <v>0</v>
      </c>
      <c r="Z15" s="494">
        <v>0</v>
      </c>
      <c r="AA15" s="494">
        <v>0</v>
      </c>
      <c r="AB15" s="494">
        <v>0</v>
      </c>
      <c r="AC15" s="494">
        <v>0</v>
      </c>
      <c r="AD15" s="494">
        <v>0</v>
      </c>
      <c r="AE15" s="494">
        <v>0</v>
      </c>
      <c r="AF15" s="494">
        <v>0</v>
      </c>
      <c r="AG15" s="494">
        <v>0</v>
      </c>
      <c r="AH15" s="494">
        <v>0</v>
      </c>
      <c r="AI15" s="494">
        <v>0</v>
      </c>
      <c r="AJ15" s="494">
        <v>0</v>
      </c>
      <c r="AK15" s="494">
        <v>0</v>
      </c>
      <c r="AL15" s="494">
        <v>0</v>
      </c>
      <c r="AM15" s="494">
        <v>0</v>
      </c>
      <c r="AN15" s="494">
        <v>0</v>
      </c>
      <c r="AO15" s="494">
        <v>0</v>
      </c>
      <c r="AP15" s="494">
        <v>0</v>
      </c>
      <c r="AQ15" s="494">
        <v>0</v>
      </c>
      <c r="AR15" s="494">
        <v>0</v>
      </c>
      <c r="AS15" s="494">
        <v>0</v>
      </c>
      <c r="AT15" s="494">
        <v>0</v>
      </c>
      <c r="AU15" s="494">
        <v>0</v>
      </c>
      <c r="AV15" s="494">
        <v>0</v>
      </c>
      <c r="AW15" s="494">
        <v>0</v>
      </c>
      <c r="AX15" s="494">
        <v>0</v>
      </c>
      <c r="AY15" s="494">
        <v>0</v>
      </c>
      <c r="AZ15" s="494">
        <v>0</v>
      </c>
      <c r="BA15" s="494">
        <v>0</v>
      </c>
      <c r="BB15" s="494">
        <v>0</v>
      </c>
      <c r="BC15" s="494">
        <v>0</v>
      </c>
      <c r="BD15" s="494">
        <v>0</v>
      </c>
      <c r="BE15" s="494">
        <v>0</v>
      </c>
      <c r="BF15" s="494">
        <v>0</v>
      </c>
      <c r="BG15" s="494">
        <v>0</v>
      </c>
      <c r="BH15" s="494">
        <v>0</v>
      </c>
      <c r="BI15" s="494">
        <v>0</v>
      </c>
      <c r="BJ15" s="494">
        <v>0</v>
      </c>
      <c r="BK15" s="494">
        <v>0</v>
      </c>
      <c r="BL15" s="494">
        <v>202.19597112502819</v>
      </c>
      <c r="BM15" s="494">
        <v>298.50971591364902</v>
      </c>
      <c r="BN15" s="494">
        <v>408.00421011928688</v>
      </c>
      <c r="BO15" s="494">
        <v>472.31268500113845</v>
      </c>
      <c r="BP15" s="494">
        <v>527.80568466400962</v>
      </c>
      <c r="BQ15" s="494">
        <v>0</v>
      </c>
      <c r="BR15" s="494">
        <v>0</v>
      </c>
      <c r="BS15" s="494">
        <v>0</v>
      </c>
      <c r="BT15" s="494">
        <v>0</v>
      </c>
      <c r="BU15" s="494">
        <v>0</v>
      </c>
      <c r="BV15" s="494">
        <v>0</v>
      </c>
      <c r="BW15" s="494">
        <v>0</v>
      </c>
      <c r="BX15" s="470">
        <v>0</v>
      </c>
      <c r="BY15" s="470">
        <v>0</v>
      </c>
      <c r="BZ15" s="470">
        <v>0</v>
      </c>
      <c r="CA15" s="470">
        <v>0</v>
      </c>
      <c r="CB15" s="470">
        <v>0</v>
      </c>
      <c r="CC15" s="470">
        <v>0</v>
      </c>
      <c r="CD15" s="470">
        <v>0</v>
      </c>
      <c r="CE15" s="470">
        <v>0</v>
      </c>
      <c r="CF15" s="436">
        <v>0</v>
      </c>
    </row>
    <row r="16" spans="1:84" ht="26.25" customHeight="1" x14ac:dyDescent="0.35">
      <c r="A16" s="581"/>
      <c r="B16" s="59" t="s">
        <v>705</v>
      </c>
      <c r="C16" s="39"/>
      <c r="D16" s="494">
        <f t="shared" ref="D16:BK16" si="1">D19</f>
        <v>0</v>
      </c>
      <c r="E16" s="494">
        <f t="shared" si="1"/>
        <v>0</v>
      </c>
      <c r="F16" s="494">
        <f t="shared" si="1"/>
        <v>0</v>
      </c>
      <c r="G16" s="494">
        <f t="shared" si="1"/>
        <v>0</v>
      </c>
      <c r="H16" s="494">
        <f t="shared" si="1"/>
        <v>0</v>
      </c>
      <c r="I16" s="494">
        <f t="shared" si="1"/>
        <v>0</v>
      </c>
      <c r="J16" s="494">
        <f t="shared" si="1"/>
        <v>0</v>
      </c>
      <c r="K16" s="494">
        <f t="shared" si="1"/>
        <v>0</v>
      </c>
      <c r="L16" s="494">
        <f t="shared" si="1"/>
        <v>0</v>
      </c>
      <c r="M16" s="494">
        <f t="shared" si="1"/>
        <v>0</v>
      </c>
      <c r="N16" s="494">
        <f t="shared" si="1"/>
        <v>0</v>
      </c>
      <c r="O16" s="494">
        <f t="shared" si="1"/>
        <v>0</v>
      </c>
      <c r="P16" s="494">
        <f t="shared" si="1"/>
        <v>0</v>
      </c>
      <c r="Q16" s="494">
        <f t="shared" si="1"/>
        <v>0</v>
      </c>
      <c r="R16" s="494">
        <f t="shared" si="1"/>
        <v>0</v>
      </c>
      <c r="S16" s="494">
        <f t="shared" si="1"/>
        <v>0</v>
      </c>
      <c r="T16" s="494">
        <f t="shared" si="1"/>
        <v>0</v>
      </c>
      <c r="U16" s="494">
        <f t="shared" si="1"/>
        <v>0</v>
      </c>
      <c r="V16" s="494">
        <f t="shared" si="1"/>
        <v>0</v>
      </c>
      <c r="W16" s="494">
        <f t="shared" si="1"/>
        <v>0</v>
      </c>
      <c r="X16" s="494">
        <f t="shared" si="1"/>
        <v>0</v>
      </c>
      <c r="Y16" s="494">
        <f t="shared" si="1"/>
        <v>0</v>
      </c>
      <c r="Z16" s="494">
        <f t="shared" si="1"/>
        <v>0</v>
      </c>
      <c r="AA16" s="494">
        <f t="shared" si="1"/>
        <v>0</v>
      </c>
      <c r="AB16" s="494">
        <f t="shared" si="1"/>
        <v>0</v>
      </c>
      <c r="AC16" s="494">
        <f t="shared" si="1"/>
        <v>0</v>
      </c>
      <c r="AD16" s="494">
        <f t="shared" si="1"/>
        <v>0</v>
      </c>
      <c r="AE16" s="494">
        <f t="shared" si="1"/>
        <v>0</v>
      </c>
      <c r="AF16" s="494">
        <f t="shared" si="1"/>
        <v>0</v>
      </c>
      <c r="AG16" s="494">
        <f t="shared" si="1"/>
        <v>0</v>
      </c>
      <c r="AH16" s="494">
        <f t="shared" si="1"/>
        <v>189.0604099893182</v>
      </c>
      <c r="AI16" s="494">
        <f t="shared" si="1"/>
        <v>217.24186395918002</v>
      </c>
      <c r="AJ16" s="494">
        <f t="shared" si="1"/>
        <v>291.64676658977385</v>
      </c>
      <c r="AK16" s="494">
        <f t="shared" si="1"/>
        <v>435.79447132057123</v>
      </c>
      <c r="AL16" s="494">
        <f t="shared" si="1"/>
        <v>531.64070822038082</v>
      </c>
      <c r="AM16" s="494">
        <f t="shared" si="1"/>
        <v>599.91337522552976</v>
      </c>
      <c r="AN16" s="494">
        <f t="shared" si="1"/>
        <v>667.59777746960162</v>
      </c>
      <c r="AO16" s="494">
        <f t="shared" si="1"/>
        <v>730.54411349699535</v>
      </c>
      <c r="AP16" s="494">
        <f t="shared" si="1"/>
        <v>805.60849456809274</v>
      </c>
      <c r="AQ16" s="494">
        <f t="shared" si="1"/>
        <v>838.18835992187337</v>
      </c>
      <c r="AR16" s="494">
        <f t="shared" si="1"/>
        <v>760.26900000000001</v>
      </c>
      <c r="AS16" s="494">
        <f t="shared" si="1"/>
        <v>936.29321192193368</v>
      </c>
      <c r="AT16" s="494">
        <f t="shared" si="1"/>
        <v>1162.117</v>
      </c>
      <c r="AU16" s="494">
        <f t="shared" si="1"/>
        <v>670.327</v>
      </c>
      <c r="AV16" s="494">
        <f t="shared" si="1"/>
        <v>724.20100000000002</v>
      </c>
      <c r="AW16" s="494">
        <f t="shared" si="1"/>
        <v>941.47799999999995</v>
      </c>
      <c r="AX16" s="494">
        <f t="shared" si="1"/>
        <v>973.24916299999973</v>
      </c>
      <c r="AY16" s="494">
        <f t="shared" si="1"/>
        <v>991.50290500000006</v>
      </c>
      <c r="AZ16" s="494">
        <f t="shared" si="1"/>
        <v>1035.1050220000002</v>
      </c>
      <c r="BA16" s="494">
        <f t="shared" si="1"/>
        <v>1079.5440269999999</v>
      </c>
      <c r="BB16" s="494">
        <f t="shared" si="1"/>
        <v>1124.7226409999994</v>
      </c>
      <c r="BC16" s="494">
        <f t="shared" si="1"/>
        <v>1163.735510948489</v>
      </c>
      <c r="BD16" s="494">
        <f t="shared" si="1"/>
        <v>1229.3620240181656</v>
      </c>
      <c r="BE16" s="494">
        <f t="shared" si="1"/>
        <v>1349.4457237699216</v>
      </c>
      <c r="BF16" s="494">
        <f t="shared" si="1"/>
        <v>1430.8457317625675</v>
      </c>
      <c r="BG16" s="494">
        <f t="shared" si="1"/>
        <v>1612.517104499429</v>
      </c>
      <c r="BH16" s="494">
        <f t="shared" si="1"/>
        <v>1828.5273484448542</v>
      </c>
      <c r="BI16" s="494">
        <f t="shared" si="1"/>
        <v>1843.2959341159444</v>
      </c>
      <c r="BJ16" s="494">
        <f t="shared" si="1"/>
        <v>2003.9939900362206</v>
      </c>
      <c r="BK16" s="494">
        <f t="shared" si="1"/>
        <v>2046.6136160962108</v>
      </c>
      <c r="BL16" s="494">
        <v>2162.8252108384918</v>
      </c>
      <c r="BM16" s="494">
        <v>2239.7459853678515</v>
      </c>
      <c r="BN16" s="494">
        <v>2273.0145576027198</v>
      </c>
      <c r="BO16" s="494">
        <v>2227.1295013956719</v>
      </c>
      <c r="BP16" s="494">
        <v>2136.5856605519407</v>
      </c>
      <c r="BQ16" s="494">
        <v>0</v>
      </c>
      <c r="BR16" s="494">
        <v>0</v>
      </c>
      <c r="BS16" s="494">
        <v>0</v>
      </c>
      <c r="BT16" s="494">
        <v>0</v>
      </c>
      <c r="BU16" s="494">
        <v>0</v>
      </c>
      <c r="BV16" s="494">
        <v>0</v>
      </c>
      <c r="BW16" s="494">
        <v>0</v>
      </c>
      <c r="BX16" s="470">
        <v>0</v>
      </c>
      <c r="BY16" s="470">
        <v>0</v>
      </c>
      <c r="BZ16" s="470">
        <v>0</v>
      </c>
      <c r="CA16" s="470">
        <v>0</v>
      </c>
      <c r="CB16" s="470">
        <v>0</v>
      </c>
      <c r="CC16" s="470">
        <v>0</v>
      </c>
      <c r="CD16" s="470">
        <v>0</v>
      </c>
      <c r="CE16" s="470">
        <v>0</v>
      </c>
      <c r="CF16" s="436">
        <v>0</v>
      </c>
    </row>
    <row r="17" spans="1:84" x14ac:dyDescent="0.35">
      <c r="A17" s="581"/>
      <c r="B17" s="59" t="s">
        <v>706</v>
      </c>
      <c r="C17" s="39"/>
      <c r="D17" s="494">
        <f t="shared" ref="D17:BK17" si="2">SUM(D20:D23)</f>
        <v>0</v>
      </c>
      <c r="E17" s="494">
        <f t="shared" si="2"/>
        <v>0</v>
      </c>
      <c r="F17" s="494">
        <f t="shared" si="2"/>
        <v>0</v>
      </c>
      <c r="G17" s="494">
        <f t="shared" si="2"/>
        <v>0</v>
      </c>
      <c r="H17" s="494">
        <f t="shared" si="2"/>
        <v>0</v>
      </c>
      <c r="I17" s="494">
        <f t="shared" si="2"/>
        <v>0</v>
      </c>
      <c r="J17" s="494">
        <f t="shared" si="2"/>
        <v>0</v>
      </c>
      <c r="K17" s="494">
        <f t="shared" si="2"/>
        <v>0</v>
      </c>
      <c r="L17" s="494">
        <f t="shared" si="2"/>
        <v>0</v>
      </c>
      <c r="M17" s="494">
        <f t="shared" si="2"/>
        <v>0</v>
      </c>
      <c r="N17" s="494">
        <f t="shared" si="2"/>
        <v>0</v>
      </c>
      <c r="O17" s="494">
        <f t="shared" si="2"/>
        <v>0</v>
      </c>
      <c r="P17" s="494">
        <f t="shared" si="2"/>
        <v>0</v>
      </c>
      <c r="Q17" s="494">
        <f t="shared" si="2"/>
        <v>0</v>
      </c>
      <c r="R17" s="494">
        <f t="shared" si="2"/>
        <v>0</v>
      </c>
      <c r="S17" s="494">
        <f t="shared" si="2"/>
        <v>0</v>
      </c>
      <c r="T17" s="494">
        <f t="shared" si="2"/>
        <v>0</v>
      </c>
      <c r="U17" s="494">
        <f t="shared" si="2"/>
        <v>0</v>
      </c>
      <c r="V17" s="494">
        <f t="shared" si="2"/>
        <v>0</v>
      </c>
      <c r="W17" s="494">
        <f t="shared" si="2"/>
        <v>0</v>
      </c>
      <c r="X17" s="494">
        <f t="shared" si="2"/>
        <v>0</v>
      </c>
      <c r="Y17" s="494">
        <f t="shared" si="2"/>
        <v>0</v>
      </c>
      <c r="Z17" s="494">
        <f t="shared" si="2"/>
        <v>0</v>
      </c>
      <c r="AA17" s="494">
        <f t="shared" si="2"/>
        <v>0</v>
      </c>
      <c r="AB17" s="494">
        <f t="shared" si="2"/>
        <v>0</v>
      </c>
      <c r="AC17" s="494">
        <f t="shared" si="2"/>
        <v>0</v>
      </c>
      <c r="AD17" s="494">
        <f t="shared" si="2"/>
        <v>0</v>
      </c>
      <c r="AE17" s="494">
        <f t="shared" si="2"/>
        <v>0</v>
      </c>
      <c r="AF17" s="494">
        <f t="shared" si="2"/>
        <v>0</v>
      </c>
      <c r="AG17" s="494">
        <f t="shared" si="2"/>
        <v>0</v>
      </c>
      <c r="AH17" s="494">
        <f t="shared" si="2"/>
        <v>196.93959001068183</v>
      </c>
      <c r="AI17" s="494">
        <f t="shared" si="2"/>
        <v>227.75813604082006</v>
      </c>
      <c r="AJ17" s="494">
        <f t="shared" si="2"/>
        <v>307.35323341022615</v>
      </c>
      <c r="AK17" s="494">
        <f t="shared" si="2"/>
        <v>454.80552867942873</v>
      </c>
      <c r="AL17" s="494">
        <f t="shared" si="2"/>
        <v>551.35929177961918</v>
      </c>
      <c r="AM17" s="494">
        <f t="shared" si="2"/>
        <v>618.08662477447024</v>
      </c>
      <c r="AN17" s="494">
        <f t="shared" si="2"/>
        <v>686.40222253039815</v>
      </c>
      <c r="AO17" s="494">
        <f t="shared" si="2"/>
        <v>748.45588650300476</v>
      </c>
      <c r="AP17" s="494">
        <f t="shared" si="2"/>
        <v>829.39150543190704</v>
      </c>
      <c r="AQ17" s="494">
        <f t="shared" si="2"/>
        <v>862.81164007812663</v>
      </c>
      <c r="AR17" s="494">
        <f t="shared" si="2"/>
        <v>604.86500000000012</v>
      </c>
      <c r="AS17" s="494">
        <f t="shared" si="2"/>
        <v>763.36878807806625</v>
      </c>
      <c r="AT17" s="494">
        <f t="shared" si="2"/>
        <v>960.69299999999987</v>
      </c>
      <c r="AU17" s="494">
        <f t="shared" si="2"/>
        <v>733.84</v>
      </c>
      <c r="AV17" s="494">
        <f t="shared" si="2"/>
        <v>968.37500000000023</v>
      </c>
      <c r="AW17" s="494">
        <f t="shared" si="2"/>
        <v>998.42199999999991</v>
      </c>
      <c r="AX17" s="494">
        <f t="shared" si="2"/>
        <v>1103.9621309999998</v>
      </c>
      <c r="AY17" s="494">
        <f t="shared" si="2"/>
        <v>1197.1680269999999</v>
      </c>
      <c r="AZ17" s="494">
        <f t="shared" si="2"/>
        <v>1275.5067700000002</v>
      </c>
      <c r="BA17" s="494">
        <f t="shared" si="2"/>
        <v>1315.1345980000001</v>
      </c>
      <c r="BB17" s="494">
        <f t="shared" si="2"/>
        <v>1327.6819739999989</v>
      </c>
      <c r="BC17" s="494">
        <f t="shared" si="2"/>
        <v>1347.1518148446023</v>
      </c>
      <c r="BD17" s="494">
        <f t="shared" si="2"/>
        <v>1345.1564549999996</v>
      </c>
      <c r="BE17" s="494">
        <f t="shared" si="2"/>
        <v>1336.3771304102056</v>
      </c>
      <c r="BF17" s="494">
        <f t="shared" si="2"/>
        <v>1403.0935666124119</v>
      </c>
      <c r="BG17" s="494">
        <f t="shared" si="2"/>
        <v>1613.6138907605705</v>
      </c>
      <c r="BH17" s="494">
        <f t="shared" si="2"/>
        <v>1728.4576144734931</v>
      </c>
      <c r="BI17" s="494">
        <f t="shared" si="2"/>
        <v>1930.7936408840555</v>
      </c>
      <c r="BJ17" s="494">
        <f t="shared" si="2"/>
        <v>1937.0327149637794</v>
      </c>
      <c r="BK17" s="494">
        <f t="shared" si="2"/>
        <v>1980.0739629037898</v>
      </c>
      <c r="BL17" s="494">
        <f t="shared" ref="BL17:CF17" si="3">BL4-BL16</f>
        <v>2071.6184511615079</v>
      </c>
      <c r="BM17" s="494">
        <f t="shared" si="3"/>
        <v>2457.9322396321481</v>
      </c>
      <c r="BN17" s="494">
        <f t="shared" si="3"/>
        <v>2651.7587673972803</v>
      </c>
      <c r="BO17" s="494">
        <f t="shared" si="3"/>
        <v>2691.2493936043288</v>
      </c>
      <c r="BP17" s="494">
        <f t="shared" si="3"/>
        <v>2775.3624294480583</v>
      </c>
      <c r="BQ17" s="494">
        <f t="shared" si="3"/>
        <v>0</v>
      </c>
      <c r="BR17" s="494">
        <f t="shared" si="3"/>
        <v>0</v>
      </c>
      <c r="BS17" s="494">
        <f t="shared" si="3"/>
        <v>0</v>
      </c>
      <c r="BT17" s="494">
        <f t="shared" si="3"/>
        <v>0</v>
      </c>
      <c r="BU17" s="494">
        <f t="shared" si="3"/>
        <v>0</v>
      </c>
      <c r="BV17" s="494">
        <f t="shared" si="3"/>
        <v>0</v>
      </c>
      <c r="BW17" s="494">
        <f t="shared" si="3"/>
        <v>0</v>
      </c>
      <c r="BX17" s="470">
        <f t="shared" si="3"/>
        <v>0</v>
      </c>
      <c r="BY17" s="470">
        <f t="shared" si="3"/>
        <v>0</v>
      </c>
      <c r="BZ17" s="470">
        <f t="shared" si="3"/>
        <v>0</v>
      </c>
      <c r="CA17" s="470">
        <f t="shared" si="3"/>
        <v>0</v>
      </c>
      <c r="CB17" s="470">
        <f t="shared" si="3"/>
        <v>0</v>
      </c>
      <c r="CC17" s="470">
        <f t="shared" si="3"/>
        <v>0</v>
      </c>
      <c r="CD17" s="470">
        <f t="shared" si="3"/>
        <v>0</v>
      </c>
      <c r="CE17" s="470">
        <f t="shared" si="3"/>
        <v>0</v>
      </c>
      <c r="CF17" s="436">
        <f t="shared" si="3"/>
        <v>0</v>
      </c>
    </row>
    <row r="18" spans="1:84" ht="26.25" customHeight="1" x14ac:dyDescent="0.35">
      <c r="A18" s="61"/>
      <c r="B18" s="39" t="s">
        <v>707</v>
      </c>
      <c r="C18" s="580"/>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4"/>
      <c r="BM18" s="494"/>
      <c r="BN18" s="494"/>
      <c r="BO18" s="494"/>
      <c r="BP18" s="494"/>
      <c r="BQ18" s="494"/>
      <c r="BR18" s="494"/>
      <c r="BS18" s="494"/>
      <c r="BT18" s="494"/>
      <c r="BU18" s="494"/>
      <c r="BV18" s="494"/>
      <c r="BW18" s="494"/>
      <c r="BX18" s="470"/>
      <c r="BY18" s="470"/>
      <c r="BZ18" s="470"/>
      <c r="CA18" s="470"/>
      <c r="CB18" s="470"/>
      <c r="CC18" s="470"/>
      <c r="CD18" s="470"/>
      <c r="CE18" s="470"/>
      <c r="CF18" s="436"/>
    </row>
    <row r="19" spans="1:84" x14ac:dyDescent="0.35">
      <c r="A19" s="581"/>
      <c r="B19" s="59" t="s">
        <v>708</v>
      </c>
      <c r="C19" s="580"/>
      <c r="D19" s="494">
        <v>0</v>
      </c>
      <c r="E19" s="494">
        <v>0</v>
      </c>
      <c r="F19" s="494">
        <v>0</v>
      </c>
      <c r="G19" s="494">
        <v>0</v>
      </c>
      <c r="H19" s="494">
        <v>0</v>
      </c>
      <c r="I19" s="494">
        <v>0</v>
      </c>
      <c r="J19" s="494">
        <v>0</v>
      </c>
      <c r="K19" s="494">
        <v>0</v>
      </c>
      <c r="L19" s="494">
        <v>0</v>
      </c>
      <c r="M19" s="494">
        <v>0</v>
      </c>
      <c r="N19" s="494">
        <v>0</v>
      </c>
      <c r="O19" s="494">
        <v>0</v>
      </c>
      <c r="P19" s="494">
        <v>0</v>
      </c>
      <c r="Q19" s="494">
        <v>0</v>
      </c>
      <c r="R19" s="494">
        <v>0</v>
      </c>
      <c r="S19" s="494">
        <v>0</v>
      </c>
      <c r="T19" s="494">
        <v>0</v>
      </c>
      <c r="U19" s="494">
        <v>0</v>
      </c>
      <c r="V19" s="494">
        <v>0</v>
      </c>
      <c r="W19" s="494">
        <v>0</v>
      </c>
      <c r="X19" s="494">
        <v>0</v>
      </c>
      <c r="Y19" s="494">
        <v>0</v>
      </c>
      <c r="Z19" s="494">
        <v>0</v>
      </c>
      <c r="AA19" s="494">
        <v>0</v>
      </c>
      <c r="AB19" s="494">
        <v>0</v>
      </c>
      <c r="AC19" s="494">
        <v>0</v>
      </c>
      <c r="AD19" s="494">
        <v>0</v>
      </c>
      <c r="AE19" s="494">
        <v>0</v>
      </c>
      <c r="AF19" s="494">
        <v>0</v>
      </c>
      <c r="AG19" s="494">
        <v>0</v>
      </c>
      <c r="AH19" s="494">
        <v>189.0604099893182</v>
      </c>
      <c r="AI19" s="494">
        <v>217.24186395918002</v>
      </c>
      <c r="AJ19" s="494">
        <v>291.64676658977385</v>
      </c>
      <c r="AK19" s="494">
        <v>435.79447132057123</v>
      </c>
      <c r="AL19" s="494">
        <v>531.64070822038082</v>
      </c>
      <c r="AM19" s="494">
        <v>599.91337522552976</v>
      </c>
      <c r="AN19" s="494">
        <v>667.59777746960162</v>
      </c>
      <c r="AO19" s="494">
        <v>730.54411349699535</v>
      </c>
      <c r="AP19" s="494">
        <v>805.60849456809274</v>
      </c>
      <c r="AQ19" s="494">
        <v>838.18835992187337</v>
      </c>
      <c r="AR19" s="494">
        <v>760.26900000000001</v>
      </c>
      <c r="AS19" s="494">
        <v>936.29321192193368</v>
      </c>
      <c r="AT19" s="494">
        <v>1162.117</v>
      </c>
      <c r="AU19" s="494">
        <v>670.327</v>
      </c>
      <c r="AV19" s="494">
        <v>724.20100000000002</v>
      </c>
      <c r="AW19" s="494">
        <v>941.47799999999995</v>
      </c>
      <c r="AX19" s="494">
        <v>973.24916299999973</v>
      </c>
      <c r="AY19" s="494">
        <v>991.50290500000006</v>
      </c>
      <c r="AZ19" s="494">
        <v>1035.1050220000002</v>
      </c>
      <c r="BA19" s="494">
        <v>1079.5440269999999</v>
      </c>
      <c r="BB19" s="494">
        <v>1124.7226409999994</v>
      </c>
      <c r="BC19" s="494">
        <v>1163.735510948489</v>
      </c>
      <c r="BD19" s="494">
        <v>1229.3620240181656</v>
      </c>
      <c r="BE19" s="494">
        <v>1349.4457237699216</v>
      </c>
      <c r="BF19" s="494">
        <v>1430.8457317625675</v>
      </c>
      <c r="BG19" s="494">
        <v>1612.517104499429</v>
      </c>
      <c r="BH19" s="494">
        <v>1828.5273484448542</v>
      </c>
      <c r="BI19" s="494">
        <v>1843.2959341159444</v>
      </c>
      <c r="BJ19" s="494">
        <v>2003.9939900362206</v>
      </c>
      <c r="BK19" s="494">
        <v>2046.6136160962108</v>
      </c>
      <c r="BL19" s="494">
        <v>2162.8252108384918</v>
      </c>
      <c r="BM19" s="494">
        <v>2239.7459853678515</v>
      </c>
      <c r="BN19" s="494">
        <v>2273.0145576027198</v>
      </c>
      <c r="BO19" s="494">
        <v>2227.1295013956719</v>
      </c>
      <c r="BP19" s="494">
        <v>2136.5856605519407</v>
      </c>
      <c r="BQ19" s="494">
        <v>0</v>
      </c>
      <c r="BR19" s="494">
        <v>0</v>
      </c>
      <c r="BS19" s="494">
        <v>0</v>
      </c>
      <c r="BT19" s="494">
        <v>0</v>
      </c>
      <c r="BU19" s="494">
        <v>0</v>
      </c>
      <c r="BV19" s="494">
        <v>0</v>
      </c>
      <c r="BW19" s="494">
        <v>0</v>
      </c>
      <c r="BX19" s="470">
        <v>0</v>
      </c>
      <c r="BY19" s="470">
        <v>0</v>
      </c>
      <c r="BZ19" s="470">
        <v>0</v>
      </c>
      <c r="CA19" s="470">
        <v>0</v>
      </c>
      <c r="CB19" s="470">
        <v>0</v>
      </c>
      <c r="CC19" s="470">
        <v>0</v>
      </c>
      <c r="CD19" s="470">
        <v>0</v>
      </c>
      <c r="CE19" s="470">
        <v>0</v>
      </c>
      <c r="CF19" s="436">
        <v>0</v>
      </c>
    </row>
    <row r="20" spans="1:84" x14ac:dyDescent="0.35">
      <c r="A20" s="581"/>
      <c r="B20" s="59" t="s">
        <v>489</v>
      </c>
      <c r="C20" s="580"/>
      <c r="D20" s="494">
        <v>0</v>
      </c>
      <c r="E20" s="494">
        <v>0</v>
      </c>
      <c r="F20" s="494">
        <v>0</v>
      </c>
      <c r="G20" s="494">
        <v>0</v>
      </c>
      <c r="H20" s="494">
        <v>0</v>
      </c>
      <c r="I20" s="494">
        <v>0</v>
      </c>
      <c r="J20" s="494">
        <v>0</v>
      </c>
      <c r="K20" s="494">
        <v>0</v>
      </c>
      <c r="L20" s="494">
        <v>0</v>
      </c>
      <c r="M20" s="494">
        <v>0</v>
      </c>
      <c r="N20" s="494">
        <v>0</v>
      </c>
      <c r="O20" s="494">
        <v>0</v>
      </c>
      <c r="P20" s="494">
        <v>0</v>
      </c>
      <c r="Q20" s="494">
        <v>0</v>
      </c>
      <c r="R20" s="494">
        <v>0</v>
      </c>
      <c r="S20" s="494">
        <v>0</v>
      </c>
      <c r="T20" s="494">
        <v>0</v>
      </c>
      <c r="U20" s="494">
        <v>0</v>
      </c>
      <c r="V20" s="494">
        <v>0</v>
      </c>
      <c r="W20" s="494">
        <v>0</v>
      </c>
      <c r="X20" s="494">
        <v>0</v>
      </c>
      <c r="Y20" s="494">
        <v>0</v>
      </c>
      <c r="Z20" s="494">
        <v>0</v>
      </c>
      <c r="AA20" s="494">
        <v>0</v>
      </c>
      <c r="AB20" s="494">
        <v>0</v>
      </c>
      <c r="AC20" s="494">
        <v>0</v>
      </c>
      <c r="AD20" s="494">
        <v>0</v>
      </c>
      <c r="AE20" s="494">
        <v>0</v>
      </c>
      <c r="AF20" s="494">
        <v>0</v>
      </c>
      <c r="AG20" s="494">
        <v>0</v>
      </c>
      <c r="AH20" s="494">
        <v>27.502827272667155</v>
      </c>
      <c r="AI20" s="494">
        <v>31.585852043726426</v>
      </c>
      <c r="AJ20" s="494">
        <v>42.384582121077884</v>
      </c>
      <c r="AK20" s="494">
        <v>63.213077234706887</v>
      </c>
      <c r="AL20" s="494">
        <v>76.776376134597115</v>
      </c>
      <c r="AM20" s="494">
        <v>86.294927523123278</v>
      </c>
      <c r="AN20" s="494">
        <v>96.19980924653629</v>
      </c>
      <c r="AO20" s="494">
        <v>104.64116166965778</v>
      </c>
      <c r="AP20" s="494">
        <v>116.03413200590694</v>
      </c>
      <c r="AQ20" s="494">
        <v>120.6229520803748</v>
      </c>
      <c r="AR20" s="494">
        <v>83.058999999999997</v>
      </c>
      <c r="AS20" s="494">
        <v>114.8284154022263</v>
      </c>
      <c r="AT20" s="494">
        <v>166.71700000000001</v>
      </c>
      <c r="AU20" s="494">
        <v>112.279</v>
      </c>
      <c r="AV20" s="494">
        <v>146.14699999999999</v>
      </c>
      <c r="AW20" s="494">
        <v>188.857</v>
      </c>
      <c r="AX20" s="494">
        <v>237.89668399999994</v>
      </c>
      <c r="AY20" s="494">
        <v>279.43384600000002</v>
      </c>
      <c r="AZ20" s="494">
        <v>318.77796300000006</v>
      </c>
      <c r="BA20" s="494">
        <v>366.771837</v>
      </c>
      <c r="BB20" s="494">
        <v>408.74446599999976</v>
      </c>
      <c r="BC20" s="494">
        <v>444.9005951357899</v>
      </c>
      <c r="BD20" s="494">
        <v>486.32011499999982</v>
      </c>
      <c r="BE20" s="494">
        <v>528.76477520781191</v>
      </c>
      <c r="BF20" s="494">
        <v>593.43878223860281</v>
      </c>
      <c r="BG20" s="494">
        <v>700.71103272999665</v>
      </c>
      <c r="BH20" s="494">
        <v>750.02694315173312</v>
      </c>
      <c r="BI20" s="494">
        <v>839.96132516636135</v>
      </c>
      <c r="BJ20" s="494">
        <v>805.30950638016247</v>
      </c>
      <c r="BK20" s="494">
        <v>828.09404862651547</v>
      </c>
      <c r="BL20" s="494">
        <v>869.82127433533924</v>
      </c>
      <c r="BM20" s="494">
        <v>950.96467470191726</v>
      </c>
      <c r="BN20" s="494">
        <v>1008.5423032163782</v>
      </c>
      <c r="BO20" s="494">
        <v>1020.7892962954842</v>
      </c>
      <c r="BP20" s="494">
        <v>1035.9458838204823</v>
      </c>
      <c r="BQ20" s="494">
        <v>0</v>
      </c>
      <c r="BR20" s="494">
        <v>0</v>
      </c>
      <c r="BS20" s="494">
        <v>0</v>
      </c>
      <c r="BT20" s="494">
        <v>0</v>
      </c>
      <c r="BU20" s="494">
        <v>0</v>
      </c>
      <c r="BV20" s="494">
        <v>0</v>
      </c>
      <c r="BW20" s="494">
        <v>0</v>
      </c>
      <c r="BX20" s="470">
        <v>0</v>
      </c>
      <c r="BY20" s="470">
        <v>0</v>
      </c>
      <c r="BZ20" s="470">
        <v>0</v>
      </c>
      <c r="CA20" s="470">
        <v>0</v>
      </c>
      <c r="CB20" s="470">
        <v>0</v>
      </c>
      <c r="CC20" s="470">
        <v>0</v>
      </c>
      <c r="CD20" s="470">
        <v>0</v>
      </c>
      <c r="CE20" s="470">
        <v>0</v>
      </c>
      <c r="CF20" s="436">
        <v>0</v>
      </c>
    </row>
    <row r="21" spans="1:84" x14ac:dyDescent="0.35">
      <c r="A21" s="581"/>
      <c r="B21" s="59" t="s">
        <v>709</v>
      </c>
      <c r="C21" s="580"/>
      <c r="D21" s="494">
        <v>0</v>
      </c>
      <c r="E21" s="494">
        <v>0</v>
      </c>
      <c r="F21" s="494">
        <v>0</v>
      </c>
      <c r="G21" s="494">
        <v>0</v>
      </c>
      <c r="H21" s="494">
        <v>0</v>
      </c>
      <c r="I21" s="494">
        <v>0</v>
      </c>
      <c r="J21" s="494">
        <v>0</v>
      </c>
      <c r="K21" s="494">
        <v>0</v>
      </c>
      <c r="L21" s="494">
        <v>0</v>
      </c>
      <c r="M21" s="494">
        <v>0</v>
      </c>
      <c r="N21" s="494">
        <v>0</v>
      </c>
      <c r="O21" s="494">
        <v>0</v>
      </c>
      <c r="P21" s="494">
        <v>0</v>
      </c>
      <c r="Q21" s="494">
        <v>0</v>
      </c>
      <c r="R21" s="494">
        <v>0</v>
      </c>
      <c r="S21" s="494">
        <v>0</v>
      </c>
      <c r="T21" s="494">
        <v>0</v>
      </c>
      <c r="U21" s="494">
        <v>0</v>
      </c>
      <c r="V21" s="494">
        <v>0</v>
      </c>
      <c r="W21" s="494">
        <v>0</v>
      </c>
      <c r="X21" s="494">
        <v>0</v>
      </c>
      <c r="Y21" s="494">
        <v>0</v>
      </c>
      <c r="Z21" s="494">
        <v>0</v>
      </c>
      <c r="AA21" s="494">
        <v>0</v>
      </c>
      <c r="AB21" s="494">
        <v>0</v>
      </c>
      <c r="AC21" s="494">
        <v>0</v>
      </c>
      <c r="AD21" s="494">
        <v>0</v>
      </c>
      <c r="AE21" s="494">
        <v>0</v>
      </c>
      <c r="AF21" s="494">
        <v>0</v>
      </c>
      <c r="AG21" s="494">
        <v>0</v>
      </c>
      <c r="AH21" s="494">
        <v>88.945632781705058</v>
      </c>
      <c r="AI21" s="494">
        <v>102.63989716099778</v>
      </c>
      <c r="AJ21" s="494">
        <v>138.3856917255178</v>
      </c>
      <c r="AK21" s="494">
        <v>205.51754927689734</v>
      </c>
      <c r="AL21" s="494">
        <v>249.99250242525952</v>
      </c>
      <c r="AM21" s="494">
        <v>281.05739095461479</v>
      </c>
      <c r="AN21" s="494">
        <v>312.24655644943772</v>
      </c>
      <c r="AO21" s="494">
        <v>341.18609501439198</v>
      </c>
      <c r="AP21" s="494">
        <v>377.30402508543466</v>
      </c>
      <c r="AQ21" s="494">
        <v>392.27715570427546</v>
      </c>
      <c r="AR21" s="494">
        <v>216.39</v>
      </c>
      <c r="AS21" s="494">
        <v>243.14730758287362</v>
      </c>
      <c r="AT21" s="494">
        <v>222.857</v>
      </c>
      <c r="AU21" s="494">
        <v>185.916</v>
      </c>
      <c r="AV21" s="494">
        <v>219.042</v>
      </c>
      <c r="AW21" s="494">
        <v>306.87099999999998</v>
      </c>
      <c r="AX21" s="494">
        <v>345.70058699999993</v>
      </c>
      <c r="AY21" s="494">
        <v>383.72152899999998</v>
      </c>
      <c r="AZ21" s="494">
        <v>408.69452700000005</v>
      </c>
      <c r="BA21" s="494">
        <v>423.69869799999998</v>
      </c>
      <c r="BB21" s="494">
        <v>442.26725699999969</v>
      </c>
      <c r="BC21" s="494">
        <v>458.38614234181148</v>
      </c>
      <c r="BD21" s="494">
        <v>449.61359899999985</v>
      </c>
      <c r="BE21" s="494">
        <v>447.65738801479245</v>
      </c>
      <c r="BF21" s="494">
        <v>456.77495423193301</v>
      </c>
      <c r="BG21" s="494">
        <v>524.55682653580504</v>
      </c>
      <c r="BH21" s="494">
        <v>571.40950903414523</v>
      </c>
      <c r="BI21" s="494">
        <v>632.58899092529441</v>
      </c>
      <c r="BJ21" s="494">
        <v>623.4840715467576</v>
      </c>
      <c r="BK21" s="494">
        <v>618.93076704709995</v>
      </c>
      <c r="BL21" s="494">
        <v>631.6028273544332</v>
      </c>
      <c r="BM21" s="494">
        <v>678.72746288485951</v>
      </c>
      <c r="BN21" s="494">
        <v>743.17843271133438</v>
      </c>
      <c r="BO21" s="494">
        <v>750.37605441262167</v>
      </c>
      <c r="BP21" s="494">
        <v>756.7359161644182</v>
      </c>
      <c r="BQ21" s="494">
        <v>0</v>
      </c>
      <c r="BR21" s="494">
        <v>0</v>
      </c>
      <c r="BS21" s="494">
        <v>0</v>
      </c>
      <c r="BT21" s="494">
        <v>0</v>
      </c>
      <c r="BU21" s="494">
        <v>0</v>
      </c>
      <c r="BV21" s="494">
        <v>0</v>
      </c>
      <c r="BW21" s="494">
        <v>0</v>
      </c>
      <c r="BX21" s="470">
        <v>0</v>
      </c>
      <c r="BY21" s="470">
        <v>0</v>
      </c>
      <c r="BZ21" s="470">
        <v>0</v>
      </c>
      <c r="CA21" s="470">
        <v>0</v>
      </c>
      <c r="CB21" s="470">
        <v>0</v>
      </c>
      <c r="CC21" s="470">
        <v>0</v>
      </c>
      <c r="CD21" s="470">
        <v>0</v>
      </c>
      <c r="CE21" s="470">
        <v>0</v>
      </c>
      <c r="CF21" s="436">
        <v>0</v>
      </c>
    </row>
    <row r="22" spans="1:84" x14ac:dyDescent="0.35">
      <c r="A22" s="581"/>
      <c r="B22" s="59" t="s">
        <v>447</v>
      </c>
      <c r="C22" s="580"/>
      <c r="D22" s="494">
        <v>0</v>
      </c>
      <c r="E22" s="494">
        <v>0</v>
      </c>
      <c r="F22" s="494">
        <v>0</v>
      </c>
      <c r="G22" s="494">
        <v>0</v>
      </c>
      <c r="H22" s="494">
        <v>0</v>
      </c>
      <c r="I22" s="494">
        <v>0</v>
      </c>
      <c r="J22" s="494">
        <v>0</v>
      </c>
      <c r="K22" s="494">
        <v>0</v>
      </c>
      <c r="L22" s="494">
        <v>0</v>
      </c>
      <c r="M22" s="494">
        <v>0</v>
      </c>
      <c r="N22" s="494">
        <v>0</v>
      </c>
      <c r="O22" s="494">
        <v>0</v>
      </c>
      <c r="P22" s="494">
        <v>0</v>
      </c>
      <c r="Q22" s="494">
        <v>0</v>
      </c>
      <c r="R22" s="494">
        <v>0</v>
      </c>
      <c r="S22" s="494">
        <v>0</v>
      </c>
      <c r="T22" s="494">
        <v>0</v>
      </c>
      <c r="U22" s="494">
        <v>0</v>
      </c>
      <c r="V22" s="494">
        <v>0</v>
      </c>
      <c r="W22" s="494">
        <v>0</v>
      </c>
      <c r="X22" s="494">
        <v>0</v>
      </c>
      <c r="Y22" s="494">
        <v>0</v>
      </c>
      <c r="Z22" s="494">
        <v>0</v>
      </c>
      <c r="AA22" s="494">
        <v>0</v>
      </c>
      <c r="AB22" s="494">
        <v>0</v>
      </c>
      <c r="AC22" s="494">
        <v>0</v>
      </c>
      <c r="AD22" s="494">
        <v>0</v>
      </c>
      <c r="AE22" s="494">
        <v>0</v>
      </c>
      <c r="AF22" s="494">
        <v>0</v>
      </c>
      <c r="AG22" s="494">
        <v>0</v>
      </c>
      <c r="AH22" s="494">
        <v>73.242794596669199</v>
      </c>
      <c r="AI22" s="494">
        <v>85.168081893459714</v>
      </c>
      <c r="AJ22" s="494">
        <v>115.30566723086193</v>
      </c>
      <c r="AK22" s="494">
        <v>169.32691721496712</v>
      </c>
      <c r="AL22" s="494">
        <v>204.21808645897408</v>
      </c>
      <c r="AM22" s="494">
        <v>227.83044737490729</v>
      </c>
      <c r="AN22" s="494">
        <v>252.51033820403745</v>
      </c>
      <c r="AO22" s="494">
        <v>274.82477751762963</v>
      </c>
      <c r="AP22" s="494">
        <v>305.30618267506998</v>
      </c>
      <c r="AQ22" s="494">
        <v>317.94417999582299</v>
      </c>
      <c r="AR22" s="494">
        <v>223.36600000000001</v>
      </c>
      <c r="AS22" s="494">
        <v>286.63975529133552</v>
      </c>
      <c r="AT22" s="494">
        <v>372.90100000000001</v>
      </c>
      <c r="AU22" s="494">
        <v>327.95400000000001</v>
      </c>
      <c r="AV22" s="494">
        <v>480.35</v>
      </c>
      <c r="AW22" s="494">
        <v>380.02</v>
      </c>
      <c r="AX22" s="494">
        <v>382.28165999999993</v>
      </c>
      <c r="AY22" s="494">
        <v>366.89570099999997</v>
      </c>
      <c r="AZ22" s="494">
        <v>361.93527000000006</v>
      </c>
      <c r="BA22" s="494">
        <v>314.93220000000008</v>
      </c>
      <c r="BB22" s="494">
        <v>270.82839699999982</v>
      </c>
      <c r="BC22" s="494">
        <v>249.93090682948699</v>
      </c>
      <c r="BD22" s="494">
        <v>226.13233899999992</v>
      </c>
      <c r="BE22" s="494">
        <v>192.60883676756498</v>
      </c>
      <c r="BF22" s="494">
        <v>192.05057165464862</v>
      </c>
      <c r="BG22" s="494">
        <v>171.31617186991193</v>
      </c>
      <c r="BH22" s="494">
        <v>217.85321717670377</v>
      </c>
      <c r="BI22" s="494">
        <v>241.13550347906477</v>
      </c>
      <c r="BJ22" s="494">
        <v>243.50566881771863</v>
      </c>
      <c r="BK22" s="494">
        <v>242.59360966221021</v>
      </c>
      <c r="BL22" s="494">
        <v>285.76615929922252</v>
      </c>
      <c r="BM22" s="494">
        <v>460.43987830568727</v>
      </c>
      <c r="BN22" s="494">
        <v>455.5631536628552</v>
      </c>
      <c r="BO22" s="494">
        <v>451.67751435741542</v>
      </c>
      <c r="BP22" s="494">
        <v>463.81295775151688</v>
      </c>
      <c r="BQ22" s="494">
        <v>0</v>
      </c>
      <c r="BR22" s="494">
        <v>0</v>
      </c>
      <c r="BS22" s="494">
        <v>0</v>
      </c>
      <c r="BT22" s="494">
        <v>0</v>
      </c>
      <c r="BU22" s="494">
        <v>0</v>
      </c>
      <c r="BV22" s="494">
        <v>0</v>
      </c>
      <c r="BW22" s="494">
        <v>0</v>
      </c>
      <c r="BX22" s="470">
        <v>0</v>
      </c>
      <c r="BY22" s="470">
        <v>0</v>
      </c>
      <c r="BZ22" s="470">
        <v>0</v>
      </c>
      <c r="CA22" s="470">
        <v>0</v>
      </c>
      <c r="CB22" s="470">
        <v>0</v>
      </c>
      <c r="CC22" s="470">
        <v>0</v>
      </c>
      <c r="CD22" s="470">
        <v>0</v>
      </c>
      <c r="CE22" s="470">
        <v>0</v>
      </c>
      <c r="CF22" s="436">
        <v>0</v>
      </c>
    </row>
    <row r="23" spans="1:84" x14ac:dyDescent="0.35">
      <c r="A23" s="39"/>
      <c r="B23" s="59" t="s">
        <v>710</v>
      </c>
      <c r="C23" s="580"/>
      <c r="D23" s="494">
        <v>0</v>
      </c>
      <c r="E23" s="494">
        <v>0</v>
      </c>
      <c r="F23" s="494">
        <v>0</v>
      </c>
      <c r="G23" s="494">
        <v>0</v>
      </c>
      <c r="H23" s="494">
        <v>0</v>
      </c>
      <c r="I23" s="494">
        <v>0</v>
      </c>
      <c r="J23" s="494">
        <v>0</v>
      </c>
      <c r="K23" s="494">
        <v>0</v>
      </c>
      <c r="L23" s="494">
        <v>0</v>
      </c>
      <c r="M23" s="494">
        <v>0</v>
      </c>
      <c r="N23" s="494">
        <v>0</v>
      </c>
      <c r="O23" s="494">
        <v>0</v>
      </c>
      <c r="P23" s="494">
        <v>0</v>
      </c>
      <c r="Q23" s="494">
        <v>0</v>
      </c>
      <c r="R23" s="494">
        <v>0</v>
      </c>
      <c r="S23" s="494">
        <v>0</v>
      </c>
      <c r="T23" s="494">
        <v>0</v>
      </c>
      <c r="U23" s="494">
        <v>0</v>
      </c>
      <c r="V23" s="494">
        <v>0</v>
      </c>
      <c r="W23" s="494">
        <v>0</v>
      </c>
      <c r="X23" s="494">
        <v>0</v>
      </c>
      <c r="Y23" s="494">
        <v>0</v>
      </c>
      <c r="Z23" s="494">
        <v>0</v>
      </c>
      <c r="AA23" s="494">
        <v>0</v>
      </c>
      <c r="AB23" s="494">
        <v>0</v>
      </c>
      <c r="AC23" s="494">
        <v>0</v>
      </c>
      <c r="AD23" s="494">
        <v>0</v>
      </c>
      <c r="AE23" s="494">
        <v>0</v>
      </c>
      <c r="AF23" s="494">
        <v>0</v>
      </c>
      <c r="AG23" s="494">
        <v>0</v>
      </c>
      <c r="AH23" s="494">
        <v>7.2483353596404072</v>
      </c>
      <c r="AI23" s="494">
        <v>8.3643049426361529</v>
      </c>
      <c r="AJ23" s="494">
        <v>11.277292332768525</v>
      </c>
      <c r="AK23" s="494">
        <v>16.747984952857394</v>
      </c>
      <c r="AL23" s="494">
        <v>20.372326760788525</v>
      </c>
      <c r="AM23" s="494">
        <v>22.903858921824849</v>
      </c>
      <c r="AN23" s="494">
        <v>25.445518630386744</v>
      </c>
      <c r="AO23" s="494">
        <v>27.803852301325378</v>
      </c>
      <c r="AP23" s="494">
        <v>30.747165665495459</v>
      </c>
      <c r="AQ23" s="494">
        <v>31.967352297653349</v>
      </c>
      <c r="AR23" s="494">
        <v>82.050000000000196</v>
      </c>
      <c r="AS23" s="494">
        <v>118.75330980163085</v>
      </c>
      <c r="AT23" s="494">
        <v>198.21799999999985</v>
      </c>
      <c r="AU23" s="494">
        <v>107.69100000000003</v>
      </c>
      <c r="AV23" s="494">
        <v>122.83600000000021</v>
      </c>
      <c r="AW23" s="494">
        <v>122.67399999999998</v>
      </c>
      <c r="AX23" s="494">
        <v>138.08320000000001</v>
      </c>
      <c r="AY23" s="494">
        <v>167.11695100000003</v>
      </c>
      <c r="AZ23" s="494">
        <v>186.09901000000005</v>
      </c>
      <c r="BA23" s="494">
        <v>209.73186299999998</v>
      </c>
      <c r="BB23" s="494">
        <v>205.84185399999987</v>
      </c>
      <c r="BC23" s="494">
        <v>193.93417053751386</v>
      </c>
      <c r="BD23" s="494">
        <v>183.09040199999998</v>
      </c>
      <c r="BE23" s="494">
        <v>167.34613042003627</v>
      </c>
      <c r="BF23" s="494">
        <v>160.82925848722746</v>
      </c>
      <c r="BG23" s="494">
        <v>217.02985962485695</v>
      </c>
      <c r="BH23" s="494">
        <v>189.16794511091098</v>
      </c>
      <c r="BI23" s="494">
        <v>217.10782131333502</v>
      </c>
      <c r="BJ23" s="494">
        <v>264.73346821914066</v>
      </c>
      <c r="BK23" s="494">
        <v>290.45553756796437</v>
      </c>
      <c r="BL23" s="494">
        <v>284.42819017251315</v>
      </c>
      <c r="BM23" s="494">
        <v>367.80022373968399</v>
      </c>
      <c r="BN23" s="494">
        <v>444.4748778067123</v>
      </c>
      <c r="BO23" s="494">
        <v>468.40652853880829</v>
      </c>
      <c r="BP23" s="494">
        <v>518.86767171164104</v>
      </c>
      <c r="BQ23" s="494">
        <v>0</v>
      </c>
      <c r="BR23" s="494">
        <v>0</v>
      </c>
      <c r="BS23" s="494">
        <v>0</v>
      </c>
      <c r="BT23" s="494">
        <v>0</v>
      </c>
      <c r="BU23" s="494">
        <v>0</v>
      </c>
      <c r="BV23" s="494">
        <v>0</v>
      </c>
      <c r="BW23" s="494">
        <v>0</v>
      </c>
      <c r="BX23" s="470">
        <v>0</v>
      </c>
      <c r="BY23" s="470">
        <v>0</v>
      </c>
      <c r="BZ23" s="470">
        <v>0</v>
      </c>
      <c r="CA23" s="470">
        <v>0</v>
      </c>
      <c r="CB23" s="470">
        <v>0</v>
      </c>
      <c r="CC23" s="470">
        <v>0</v>
      </c>
      <c r="CD23" s="470">
        <v>0</v>
      </c>
      <c r="CE23" s="470">
        <v>0</v>
      </c>
      <c r="CF23" s="436">
        <v>0</v>
      </c>
    </row>
    <row r="24" spans="1:84" ht="26.25" customHeight="1" x14ac:dyDescent="0.35">
      <c r="A24" s="581"/>
      <c r="B24" s="59" t="s">
        <v>706</v>
      </c>
      <c r="C24" s="580"/>
      <c r="D24" s="494">
        <f t="shared" ref="D24:AV24" si="4">SUM(D20:D23)</f>
        <v>0</v>
      </c>
      <c r="E24" s="494">
        <f t="shared" si="4"/>
        <v>0</v>
      </c>
      <c r="F24" s="494">
        <f t="shared" si="4"/>
        <v>0</v>
      </c>
      <c r="G24" s="494">
        <f t="shared" si="4"/>
        <v>0</v>
      </c>
      <c r="H24" s="494">
        <f t="shared" si="4"/>
        <v>0</v>
      </c>
      <c r="I24" s="494">
        <f t="shared" si="4"/>
        <v>0</v>
      </c>
      <c r="J24" s="494">
        <f t="shared" si="4"/>
        <v>0</v>
      </c>
      <c r="K24" s="494">
        <f t="shared" si="4"/>
        <v>0</v>
      </c>
      <c r="L24" s="494">
        <f t="shared" si="4"/>
        <v>0</v>
      </c>
      <c r="M24" s="494">
        <f t="shared" si="4"/>
        <v>0</v>
      </c>
      <c r="N24" s="494">
        <f t="shared" si="4"/>
        <v>0</v>
      </c>
      <c r="O24" s="494">
        <f t="shared" si="4"/>
        <v>0</v>
      </c>
      <c r="P24" s="494">
        <f t="shared" si="4"/>
        <v>0</v>
      </c>
      <c r="Q24" s="494">
        <f t="shared" si="4"/>
        <v>0</v>
      </c>
      <c r="R24" s="494">
        <f t="shared" si="4"/>
        <v>0</v>
      </c>
      <c r="S24" s="494">
        <f t="shared" si="4"/>
        <v>0</v>
      </c>
      <c r="T24" s="494">
        <f t="shared" si="4"/>
        <v>0</v>
      </c>
      <c r="U24" s="494">
        <f t="shared" si="4"/>
        <v>0</v>
      </c>
      <c r="V24" s="494">
        <f t="shared" si="4"/>
        <v>0</v>
      </c>
      <c r="W24" s="494">
        <f t="shared" si="4"/>
        <v>0</v>
      </c>
      <c r="X24" s="494">
        <f t="shared" si="4"/>
        <v>0</v>
      </c>
      <c r="Y24" s="494">
        <f t="shared" si="4"/>
        <v>0</v>
      </c>
      <c r="Z24" s="494">
        <f t="shared" si="4"/>
        <v>0</v>
      </c>
      <c r="AA24" s="494">
        <f t="shared" si="4"/>
        <v>0</v>
      </c>
      <c r="AB24" s="494">
        <f t="shared" si="4"/>
        <v>0</v>
      </c>
      <c r="AC24" s="494">
        <f t="shared" si="4"/>
        <v>0</v>
      </c>
      <c r="AD24" s="494">
        <f t="shared" si="4"/>
        <v>0</v>
      </c>
      <c r="AE24" s="494">
        <f t="shared" si="4"/>
        <v>0</v>
      </c>
      <c r="AF24" s="494">
        <f t="shared" si="4"/>
        <v>0</v>
      </c>
      <c r="AG24" s="494">
        <f t="shared" si="4"/>
        <v>0</v>
      </c>
      <c r="AH24" s="494">
        <f t="shared" si="4"/>
        <v>196.93959001068183</v>
      </c>
      <c r="AI24" s="494">
        <f t="shared" si="4"/>
        <v>227.75813604082006</v>
      </c>
      <c r="AJ24" s="494">
        <f t="shared" si="4"/>
        <v>307.35323341022615</v>
      </c>
      <c r="AK24" s="494">
        <f t="shared" si="4"/>
        <v>454.80552867942873</v>
      </c>
      <c r="AL24" s="494">
        <f t="shared" si="4"/>
        <v>551.35929177961918</v>
      </c>
      <c r="AM24" s="494">
        <f t="shared" si="4"/>
        <v>618.08662477447024</v>
      </c>
      <c r="AN24" s="494">
        <f t="shared" si="4"/>
        <v>686.40222253039815</v>
      </c>
      <c r="AO24" s="494">
        <f t="shared" si="4"/>
        <v>748.45588650300476</v>
      </c>
      <c r="AP24" s="494">
        <f t="shared" si="4"/>
        <v>829.39150543190704</v>
      </c>
      <c r="AQ24" s="494">
        <f t="shared" si="4"/>
        <v>862.81164007812663</v>
      </c>
      <c r="AR24" s="494">
        <f t="shared" si="4"/>
        <v>604.86500000000012</v>
      </c>
      <c r="AS24" s="494">
        <f t="shared" si="4"/>
        <v>763.36878807806625</v>
      </c>
      <c r="AT24" s="494">
        <f t="shared" si="4"/>
        <v>960.69299999999987</v>
      </c>
      <c r="AU24" s="494">
        <f t="shared" si="4"/>
        <v>733.84</v>
      </c>
      <c r="AV24" s="494">
        <f t="shared" si="4"/>
        <v>968.37500000000023</v>
      </c>
      <c r="AW24" s="494">
        <f>SUM(AW20:AW23)</f>
        <v>998.42199999999991</v>
      </c>
      <c r="AX24" s="494">
        <f t="shared" ref="AX24:CF24" si="5">SUM(AX20:AX23)</f>
        <v>1103.9621309999998</v>
      </c>
      <c r="AY24" s="494">
        <f t="shared" si="5"/>
        <v>1197.1680269999999</v>
      </c>
      <c r="AZ24" s="494">
        <f t="shared" si="5"/>
        <v>1275.5067700000002</v>
      </c>
      <c r="BA24" s="494">
        <f t="shared" si="5"/>
        <v>1315.1345980000001</v>
      </c>
      <c r="BB24" s="494">
        <f t="shared" si="5"/>
        <v>1327.6819739999989</v>
      </c>
      <c r="BC24" s="494">
        <f t="shared" si="5"/>
        <v>1347.1518148446023</v>
      </c>
      <c r="BD24" s="494">
        <f t="shared" si="5"/>
        <v>1345.1564549999996</v>
      </c>
      <c r="BE24" s="494">
        <f t="shared" si="5"/>
        <v>1336.3771304102056</v>
      </c>
      <c r="BF24" s="494">
        <f t="shared" si="5"/>
        <v>1403.0935666124119</v>
      </c>
      <c r="BG24" s="494">
        <f t="shared" si="5"/>
        <v>1613.6138907605705</v>
      </c>
      <c r="BH24" s="494">
        <f t="shared" si="5"/>
        <v>1728.4576144734931</v>
      </c>
      <c r="BI24" s="494">
        <f t="shared" si="5"/>
        <v>1930.7936408840555</v>
      </c>
      <c r="BJ24" s="494">
        <f t="shared" si="5"/>
        <v>1937.0327149637794</v>
      </c>
      <c r="BK24" s="494">
        <f t="shared" si="5"/>
        <v>1980.0739629037898</v>
      </c>
      <c r="BL24" s="494">
        <f t="shared" si="5"/>
        <v>2071.6184511615079</v>
      </c>
      <c r="BM24" s="494">
        <f t="shared" si="5"/>
        <v>2457.9322396321481</v>
      </c>
      <c r="BN24" s="494">
        <f t="shared" si="5"/>
        <v>2651.7587673972803</v>
      </c>
      <c r="BO24" s="494">
        <f t="shared" si="5"/>
        <v>2691.2493936043297</v>
      </c>
      <c r="BP24" s="494">
        <f t="shared" si="5"/>
        <v>2775.3624294480583</v>
      </c>
      <c r="BQ24" s="494">
        <f t="shared" si="5"/>
        <v>0</v>
      </c>
      <c r="BR24" s="494">
        <f t="shared" si="5"/>
        <v>0</v>
      </c>
      <c r="BS24" s="494">
        <f t="shared" si="5"/>
        <v>0</v>
      </c>
      <c r="BT24" s="494">
        <f t="shared" si="5"/>
        <v>0</v>
      </c>
      <c r="BU24" s="494">
        <f t="shared" si="5"/>
        <v>0</v>
      </c>
      <c r="BV24" s="494">
        <f t="shared" si="5"/>
        <v>0</v>
      </c>
      <c r="BW24" s="494">
        <f t="shared" si="5"/>
        <v>0</v>
      </c>
      <c r="BX24" s="470">
        <f t="shared" si="5"/>
        <v>0</v>
      </c>
      <c r="BY24" s="470">
        <f t="shared" si="5"/>
        <v>0</v>
      </c>
      <c r="BZ24" s="470">
        <f t="shared" si="5"/>
        <v>0</v>
      </c>
      <c r="CA24" s="470">
        <f t="shared" si="5"/>
        <v>0</v>
      </c>
      <c r="CB24" s="470">
        <f t="shared" si="5"/>
        <v>0</v>
      </c>
      <c r="CC24" s="470">
        <f t="shared" si="5"/>
        <v>0</v>
      </c>
      <c r="CD24" s="470">
        <f t="shared" si="5"/>
        <v>0</v>
      </c>
      <c r="CE24" s="470">
        <f t="shared" si="5"/>
        <v>0</v>
      </c>
      <c r="CF24" s="436">
        <f t="shared" si="5"/>
        <v>0</v>
      </c>
    </row>
    <row r="25" spans="1:84" ht="26.25" customHeight="1" x14ac:dyDescent="0.35">
      <c r="A25" s="61"/>
      <c r="B25" s="39" t="s">
        <v>711</v>
      </c>
      <c r="C25" s="580"/>
      <c r="D25" s="494"/>
      <c r="E25" s="494"/>
      <c r="F25" s="494"/>
      <c r="G25" s="494"/>
      <c r="H25" s="494"/>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c r="AG25" s="494"/>
      <c r="AH25" s="494"/>
      <c r="AI25" s="494"/>
      <c r="AJ25" s="494"/>
      <c r="AK25" s="494"/>
      <c r="AL25" s="494"/>
      <c r="AM25" s="494"/>
      <c r="AN25" s="494"/>
      <c r="AO25" s="494"/>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4"/>
      <c r="BT25" s="494"/>
      <c r="BU25" s="494"/>
      <c r="BV25" s="494"/>
      <c r="BW25" s="494"/>
      <c r="BX25" s="470"/>
      <c r="BY25" s="470"/>
      <c r="BZ25" s="470"/>
      <c r="CA25" s="470"/>
      <c r="CB25" s="470"/>
      <c r="CC25" s="470"/>
      <c r="CD25" s="470"/>
      <c r="CE25" s="470"/>
      <c r="CF25" s="436"/>
    </row>
    <row r="26" spans="1:84" x14ac:dyDescent="0.35">
      <c r="A26" s="581"/>
      <c r="B26" s="59" t="s">
        <v>25</v>
      </c>
      <c r="C26" s="580"/>
      <c r="D26" s="494">
        <f t="shared" ref="D26:AU26" si="6">SUM(D27:D29)</f>
        <v>0</v>
      </c>
      <c r="E26" s="494">
        <f t="shared" si="6"/>
        <v>0</v>
      </c>
      <c r="F26" s="494">
        <f t="shared" si="6"/>
        <v>0</v>
      </c>
      <c r="G26" s="494">
        <f t="shared" si="6"/>
        <v>0</v>
      </c>
      <c r="H26" s="494">
        <f t="shared" si="6"/>
        <v>0</v>
      </c>
      <c r="I26" s="494">
        <f t="shared" si="6"/>
        <v>0</v>
      </c>
      <c r="J26" s="494">
        <f t="shared" si="6"/>
        <v>0</v>
      </c>
      <c r="K26" s="494">
        <f t="shared" si="6"/>
        <v>0</v>
      </c>
      <c r="L26" s="494">
        <f t="shared" si="6"/>
        <v>0</v>
      </c>
      <c r="M26" s="494">
        <f t="shared" si="6"/>
        <v>0</v>
      </c>
      <c r="N26" s="494">
        <f t="shared" si="6"/>
        <v>0</v>
      </c>
      <c r="O26" s="494">
        <f t="shared" si="6"/>
        <v>0</v>
      </c>
      <c r="P26" s="494">
        <f t="shared" si="6"/>
        <v>0</v>
      </c>
      <c r="Q26" s="494">
        <f t="shared" si="6"/>
        <v>0</v>
      </c>
      <c r="R26" s="494">
        <f t="shared" si="6"/>
        <v>0</v>
      </c>
      <c r="S26" s="494">
        <f t="shared" si="6"/>
        <v>0</v>
      </c>
      <c r="T26" s="494">
        <f t="shared" si="6"/>
        <v>0</v>
      </c>
      <c r="U26" s="494">
        <f t="shared" si="6"/>
        <v>0</v>
      </c>
      <c r="V26" s="494">
        <f t="shared" si="6"/>
        <v>0</v>
      </c>
      <c r="W26" s="494">
        <f t="shared" si="6"/>
        <v>0</v>
      </c>
      <c r="X26" s="494">
        <f t="shared" si="6"/>
        <v>0</v>
      </c>
      <c r="Y26" s="494">
        <f t="shared" si="6"/>
        <v>0</v>
      </c>
      <c r="Z26" s="494">
        <f t="shared" si="6"/>
        <v>0</v>
      </c>
      <c r="AA26" s="494">
        <f t="shared" si="6"/>
        <v>0</v>
      </c>
      <c r="AB26" s="494">
        <f t="shared" si="6"/>
        <v>0</v>
      </c>
      <c r="AC26" s="494">
        <f t="shared" si="6"/>
        <v>0</v>
      </c>
      <c r="AD26" s="494">
        <f t="shared" si="6"/>
        <v>0</v>
      </c>
      <c r="AE26" s="494">
        <f t="shared" si="6"/>
        <v>0</v>
      </c>
      <c r="AF26" s="494">
        <f t="shared" si="6"/>
        <v>0</v>
      </c>
      <c r="AG26" s="494">
        <f t="shared" si="6"/>
        <v>0</v>
      </c>
      <c r="AH26" s="494">
        <f t="shared" si="6"/>
        <v>0</v>
      </c>
      <c r="AI26" s="494">
        <f t="shared" si="6"/>
        <v>0</v>
      </c>
      <c r="AJ26" s="494">
        <f t="shared" si="6"/>
        <v>0</v>
      </c>
      <c r="AK26" s="494">
        <f t="shared" si="6"/>
        <v>0</v>
      </c>
      <c r="AL26" s="494">
        <f t="shared" si="6"/>
        <v>0</v>
      </c>
      <c r="AM26" s="494">
        <f t="shared" si="6"/>
        <v>0</v>
      </c>
      <c r="AN26" s="494">
        <f t="shared" si="6"/>
        <v>0</v>
      </c>
      <c r="AO26" s="494">
        <f t="shared" si="6"/>
        <v>0</v>
      </c>
      <c r="AP26" s="494">
        <f t="shared" si="6"/>
        <v>0</v>
      </c>
      <c r="AQ26" s="494">
        <f t="shared" si="6"/>
        <v>0</v>
      </c>
      <c r="AR26" s="494">
        <f t="shared" si="6"/>
        <v>0</v>
      </c>
      <c r="AS26" s="494">
        <f t="shared" si="6"/>
        <v>0</v>
      </c>
      <c r="AT26" s="494">
        <f t="shared" si="6"/>
        <v>0</v>
      </c>
      <c r="AU26" s="494">
        <f t="shared" si="6"/>
        <v>0</v>
      </c>
      <c r="AV26" s="494">
        <f>SUM(AV27:AV29)</f>
        <v>0</v>
      </c>
      <c r="AW26" s="494">
        <f>SUM(AW27:AW29)</f>
        <v>1939.9</v>
      </c>
      <c r="AX26" s="494">
        <f t="shared" ref="AX26:CF26" si="7">SUM(AX27:AX29)</f>
        <v>2077.2112939999997</v>
      </c>
      <c r="AY26" s="494">
        <f t="shared" si="7"/>
        <v>2188.6709320000004</v>
      </c>
      <c r="AZ26" s="494">
        <f t="shared" si="7"/>
        <v>2310.6117920000002</v>
      </c>
      <c r="BA26" s="494">
        <f t="shared" si="7"/>
        <v>2394.6786249999996</v>
      </c>
      <c r="BB26" s="494">
        <f t="shared" si="7"/>
        <v>2452.4046149999999</v>
      </c>
      <c r="BC26" s="494">
        <f t="shared" si="7"/>
        <v>2510.8873257930918</v>
      </c>
      <c r="BD26" s="494">
        <f t="shared" si="7"/>
        <v>2574.5184790181661</v>
      </c>
      <c r="BE26" s="494">
        <f t="shared" si="7"/>
        <v>2685.8228541801273</v>
      </c>
      <c r="BF26" s="494">
        <f t="shared" si="7"/>
        <v>2833.9392983749799</v>
      </c>
      <c r="BG26" s="494">
        <f t="shared" si="7"/>
        <v>3226.1309952600004</v>
      </c>
      <c r="BH26" s="494">
        <f t="shared" si="7"/>
        <v>3556.9849629183477</v>
      </c>
      <c r="BI26" s="494">
        <f t="shared" si="7"/>
        <v>3774.0895750000004</v>
      </c>
      <c r="BJ26" s="494">
        <f t="shared" si="7"/>
        <v>3941.0267050000002</v>
      </c>
      <c r="BK26" s="494">
        <f t="shared" si="7"/>
        <v>4026.6875789999999</v>
      </c>
      <c r="BL26" s="494">
        <f t="shared" si="7"/>
        <v>4234.4436619999997</v>
      </c>
      <c r="BM26" s="494">
        <f t="shared" si="7"/>
        <v>4697.6782249999997</v>
      </c>
      <c r="BN26" s="494">
        <f t="shared" si="7"/>
        <v>4924.7733250000001</v>
      </c>
      <c r="BO26" s="494">
        <f t="shared" si="7"/>
        <v>4918.3788950000007</v>
      </c>
      <c r="BP26" s="494">
        <f t="shared" si="7"/>
        <v>4911.948089999999</v>
      </c>
      <c r="BQ26" s="494">
        <f t="shared" si="7"/>
        <v>0</v>
      </c>
      <c r="BR26" s="494">
        <f t="shared" si="7"/>
        <v>0</v>
      </c>
      <c r="BS26" s="494">
        <f t="shared" si="7"/>
        <v>0</v>
      </c>
      <c r="BT26" s="494">
        <f t="shared" si="7"/>
        <v>0</v>
      </c>
      <c r="BU26" s="494">
        <f t="shared" si="7"/>
        <v>0</v>
      </c>
      <c r="BV26" s="494">
        <f t="shared" si="7"/>
        <v>0</v>
      </c>
      <c r="BW26" s="494">
        <f t="shared" si="7"/>
        <v>0</v>
      </c>
      <c r="BX26" s="470">
        <f t="shared" si="7"/>
        <v>0</v>
      </c>
      <c r="BY26" s="470">
        <f t="shared" si="7"/>
        <v>0</v>
      </c>
      <c r="BZ26" s="470">
        <f t="shared" si="7"/>
        <v>0</v>
      </c>
      <c r="CA26" s="470">
        <f t="shared" si="7"/>
        <v>0</v>
      </c>
      <c r="CB26" s="470">
        <f t="shared" si="7"/>
        <v>0</v>
      </c>
      <c r="CC26" s="470">
        <f t="shared" si="7"/>
        <v>0</v>
      </c>
      <c r="CD26" s="470">
        <f t="shared" si="7"/>
        <v>0</v>
      </c>
      <c r="CE26" s="470">
        <f t="shared" si="7"/>
        <v>0</v>
      </c>
      <c r="CF26" s="436">
        <f t="shared" si="7"/>
        <v>0</v>
      </c>
    </row>
    <row r="27" spans="1:84" x14ac:dyDescent="0.35">
      <c r="A27" s="581"/>
      <c r="B27" s="203" t="s">
        <v>712</v>
      </c>
      <c r="C27" s="580"/>
      <c r="D27" s="494">
        <v>0</v>
      </c>
      <c r="E27" s="494">
        <v>0</v>
      </c>
      <c r="F27" s="494">
        <v>0</v>
      </c>
      <c r="G27" s="494">
        <v>0</v>
      </c>
      <c r="H27" s="494">
        <v>0</v>
      </c>
      <c r="I27" s="494">
        <v>0</v>
      </c>
      <c r="J27" s="494">
        <v>0</v>
      </c>
      <c r="K27" s="494">
        <v>0</v>
      </c>
      <c r="L27" s="494">
        <v>0</v>
      </c>
      <c r="M27" s="494">
        <v>0</v>
      </c>
      <c r="N27" s="494">
        <v>0</v>
      </c>
      <c r="O27" s="494">
        <v>0</v>
      </c>
      <c r="P27" s="494">
        <v>0</v>
      </c>
      <c r="Q27" s="494">
        <v>0</v>
      </c>
      <c r="R27" s="494">
        <v>0</v>
      </c>
      <c r="S27" s="494">
        <v>0</v>
      </c>
      <c r="T27" s="494">
        <v>0</v>
      </c>
      <c r="U27" s="494">
        <v>0</v>
      </c>
      <c r="V27" s="494">
        <v>0</v>
      </c>
      <c r="W27" s="494">
        <v>0</v>
      </c>
      <c r="X27" s="494">
        <v>0</v>
      </c>
      <c r="Y27" s="494">
        <v>0</v>
      </c>
      <c r="Z27" s="494">
        <v>0</v>
      </c>
      <c r="AA27" s="494">
        <v>0</v>
      </c>
      <c r="AB27" s="494">
        <v>0</v>
      </c>
      <c r="AC27" s="494">
        <v>0</v>
      </c>
      <c r="AD27" s="494">
        <v>0</v>
      </c>
      <c r="AE27" s="494">
        <v>0</v>
      </c>
      <c r="AF27" s="494">
        <v>0</v>
      </c>
      <c r="AG27" s="494">
        <v>0</v>
      </c>
      <c r="AH27" s="494">
        <v>0</v>
      </c>
      <c r="AI27" s="494">
        <v>0</v>
      </c>
      <c r="AJ27" s="494">
        <v>0</v>
      </c>
      <c r="AK27" s="494">
        <v>0</v>
      </c>
      <c r="AL27" s="494">
        <v>0</v>
      </c>
      <c r="AM27" s="494">
        <v>0</v>
      </c>
      <c r="AN27" s="494">
        <v>0</v>
      </c>
      <c r="AO27" s="494">
        <v>0</v>
      </c>
      <c r="AP27" s="494">
        <v>0</v>
      </c>
      <c r="AQ27" s="494">
        <v>0</v>
      </c>
      <c r="AR27" s="494">
        <v>0</v>
      </c>
      <c r="AS27" s="494">
        <v>0</v>
      </c>
      <c r="AT27" s="494">
        <v>0</v>
      </c>
      <c r="AU27" s="494">
        <v>0</v>
      </c>
      <c r="AV27" s="494">
        <v>0</v>
      </c>
      <c r="AW27" s="494">
        <v>1697.3629265066443</v>
      </c>
      <c r="AX27" s="494">
        <v>1808.6742359999998</v>
      </c>
      <c r="AY27" s="494">
        <v>1902.2181960000007</v>
      </c>
      <c r="AZ27" s="494">
        <v>1977.2827580000003</v>
      </c>
      <c r="BA27" s="494">
        <v>2013.6534619999995</v>
      </c>
      <c r="BB27" s="494">
        <v>2046.3778799999998</v>
      </c>
      <c r="BC27" s="494">
        <v>2096.1272547930917</v>
      </c>
      <c r="BD27" s="494">
        <v>2145.6562128556334</v>
      </c>
      <c r="BE27" s="494">
        <v>2246.2732761801276</v>
      </c>
      <c r="BF27" s="494">
        <v>2381.3558843749797</v>
      </c>
      <c r="BG27" s="494">
        <v>2743.7872092600001</v>
      </c>
      <c r="BH27" s="494">
        <v>3038.9946899183474</v>
      </c>
      <c r="BI27" s="494">
        <v>3229.8402160000005</v>
      </c>
      <c r="BJ27" s="494">
        <v>3384.656673</v>
      </c>
      <c r="BK27" s="494">
        <v>3471.3048880000001</v>
      </c>
      <c r="BL27" s="494">
        <v>3671.6925609999998</v>
      </c>
      <c r="BM27" s="494">
        <v>4094.947136911996</v>
      </c>
      <c r="BN27" s="494">
        <v>4299.4764100000002</v>
      </c>
      <c r="BO27" s="494">
        <v>4288.8172760000007</v>
      </c>
      <c r="BP27" s="494">
        <v>4281.2685299999994</v>
      </c>
      <c r="BQ27" s="494">
        <v>0</v>
      </c>
      <c r="BR27" s="494">
        <v>0</v>
      </c>
      <c r="BS27" s="494">
        <v>0</v>
      </c>
      <c r="BT27" s="494">
        <v>0</v>
      </c>
      <c r="BU27" s="494">
        <v>0</v>
      </c>
      <c r="BV27" s="494">
        <v>0</v>
      </c>
      <c r="BW27" s="494">
        <v>0</v>
      </c>
      <c r="BX27" s="470">
        <v>0</v>
      </c>
      <c r="BY27" s="470">
        <v>0</v>
      </c>
      <c r="BZ27" s="470">
        <v>0</v>
      </c>
      <c r="CA27" s="470">
        <v>0</v>
      </c>
      <c r="CB27" s="470">
        <v>0</v>
      </c>
      <c r="CC27" s="470">
        <v>0</v>
      </c>
      <c r="CD27" s="470">
        <v>0</v>
      </c>
      <c r="CE27" s="470">
        <v>0</v>
      </c>
      <c r="CF27" s="436">
        <v>0</v>
      </c>
    </row>
    <row r="28" spans="1:84" x14ac:dyDescent="0.35">
      <c r="A28" s="581"/>
      <c r="B28" s="203" t="s">
        <v>713</v>
      </c>
      <c r="C28" s="580"/>
      <c r="D28" s="494">
        <v>0</v>
      </c>
      <c r="E28" s="494">
        <v>0</v>
      </c>
      <c r="F28" s="494">
        <v>0</v>
      </c>
      <c r="G28" s="494">
        <v>0</v>
      </c>
      <c r="H28" s="494">
        <v>0</v>
      </c>
      <c r="I28" s="494">
        <v>0</v>
      </c>
      <c r="J28" s="494">
        <v>0</v>
      </c>
      <c r="K28" s="494">
        <v>0</v>
      </c>
      <c r="L28" s="494">
        <v>0</v>
      </c>
      <c r="M28" s="494">
        <v>0</v>
      </c>
      <c r="N28" s="494">
        <v>0</v>
      </c>
      <c r="O28" s="494">
        <v>0</v>
      </c>
      <c r="P28" s="494">
        <v>0</v>
      </c>
      <c r="Q28" s="494">
        <v>0</v>
      </c>
      <c r="R28" s="494">
        <v>0</v>
      </c>
      <c r="S28" s="494">
        <v>0</v>
      </c>
      <c r="T28" s="494">
        <v>0</v>
      </c>
      <c r="U28" s="494">
        <v>0</v>
      </c>
      <c r="V28" s="494">
        <v>0</v>
      </c>
      <c r="W28" s="494">
        <v>0</v>
      </c>
      <c r="X28" s="494">
        <v>0</v>
      </c>
      <c r="Y28" s="494">
        <v>0</v>
      </c>
      <c r="Z28" s="494">
        <v>0</v>
      </c>
      <c r="AA28" s="494">
        <v>0</v>
      </c>
      <c r="AB28" s="494">
        <v>0</v>
      </c>
      <c r="AC28" s="494">
        <v>0</v>
      </c>
      <c r="AD28" s="494">
        <v>0</v>
      </c>
      <c r="AE28" s="494">
        <v>0</v>
      </c>
      <c r="AF28" s="494">
        <v>0</v>
      </c>
      <c r="AG28" s="494">
        <v>0</v>
      </c>
      <c r="AH28" s="494">
        <v>0</v>
      </c>
      <c r="AI28" s="494">
        <v>0</v>
      </c>
      <c r="AJ28" s="494">
        <v>0</v>
      </c>
      <c r="AK28" s="494">
        <v>0</v>
      </c>
      <c r="AL28" s="494">
        <v>0</v>
      </c>
      <c r="AM28" s="494">
        <v>0</v>
      </c>
      <c r="AN28" s="494">
        <v>0</v>
      </c>
      <c r="AO28" s="494">
        <v>0</v>
      </c>
      <c r="AP28" s="494">
        <v>0</v>
      </c>
      <c r="AQ28" s="494">
        <v>0</v>
      </c>
      <c r="AR28" s="494">
        <v>0</v>
      </c>
      <c r="AS28" s="494">
        <v>0</v>
      </c>
      <c r="AT28" s="494">
        <v>0</v>
      </c>
      <c r="AU28" s="494">
        <v>0</v>
      </c>
      <c r="AV28" s="494">
        <v>0</v>
      </c>
      <c r="AW28" s="494">
        <v>57.568125284286531</v>
      </c>
      <c r="AX28" s="494">
        <v>64.45333500000001</v>
      </c>
      <c r="AY28" s="494">
        <v>73.004104999999981</v>
      </c>
      <c r="AZ28" s="494">
        <v>87.356730000000013</v>
      </c>
      <c r="BA28" s="494">
        <v>94.058710999999988</v>
      </c>
      <c r="BB28" s="494">
        <v>103.31371100000001</v>
      </c>
      <c r="BC28" s="494">
        <v>108.169843</v>
      </c>
      <c r="BD28" s="494">
        <v>118.92382939562549</v>
      </c>
      <c r="BE28" s="494">
        <v>123.72467599999997</v>
      </c>
      <c r="BF28" s="494">
        <v>130.99570600000001</v>
      </c>
      <c r="BG28" s="494">
        <v>145.12074899999999</v>
      </c>
      <c r="BH28" s="494">
        <v>160.45740000000004</v>
      </c>
      <c r="BI28" s="494">
        <v>176.47248999999999</v>
      </c>
      <c r="BJ28" s="494">
        <v>183.76244300000005</v>
      </c>
      <c r="BK28" s="494">
        <v>188.90478099999996</v>
      </c>
      <c r="BL28" s="494">
        <v>199.600787</v>
      </c>
      <c r="BM28" s="494">
        <v>223.05064708800333</v>
      </c>
      <c r="BN28" s="494">
        <v>237.858463</v>
      </c>
      <c r="BO28" s="494">
        <v>246.06113200000004</v>
      </c>
      <c r="BP28" s="494">
        <v>251.21643899999995</v>
      </c>
      <c r="BQ28" s="494">
        <v>0</v>
      </c>
      <c r="BR28" s="494">
        <v>0</v>
      </c>
      <c r="BS28" s="494">
        <v>0</v>
      </c>
      <c r="BT28" s="494">
        <v>0</v>
      </c>
      <c r="BU28" s="494">
        <v>0</v>
      </c>
      <c r="BV28" s="494">
        <v>0</v>
      </c>
      <c r="BW28" s="494">
        <v>0</v>
      </c>
      <c r="BX28" s="470">
        <v>0</v>
      </c>
      <c r="BY28" s="470">
        <v>0</v>
      </c>
      <c r="BZ28" s="470">
        <v>0</v>
      </c>
      <c r="CA28" s="470">
        <v>0</v>
      </c>
      <c r="CB28" s="470">
        <v>0</v>
      </c>
      <c r="CC28" s="470">
        <v>0</v>
      </c>
      <c r="CD28" s="470">
        <v>0</v>
      </c>
      <c r="CE28" s="470">
        <v>0</v>
      </c>
      <c r="CF28" s="436">
        <v>0</v>
      </c>
    </row>
    <row r="29" spans="1:84" x14ac:dyDescent="0.35">
      <c r="A29" s="581"/>
      <c r="B29" s="203" t="s">
        <v>714</v>
      </c>
      <c r="C29" s="580"/>
      <c r="D29" s="494">
        <v>0</v>
      </c>
      <c r="E29" s="494">
        <v>0</v>
      </c>
      <c r="F29" s="494">
        <v>0</v>
      </c>
      <c r="G29" s="494">
        <v>0</v>
      </c>
      <c r="H29" s="494">
        <v>0</v>
      </c>
      <c r="I29" s="494">
        <v>0</v>
      </c>
      <c r="J29" s="494">
        <v>0</v>
      </c>
      <c r="K29" s="494">
        <v>0</v>
      </c>
      <c r="L29" s="494">
        <v>0</v>
      </c>
      <c r="M29" s="494">
        <v>0</v>
      </c>
      <c r="N29" s="494">
        <v>0</v>
      </c>
      <c r="O29" s="494">
        <v>0</v>
      </c>
      <c r="P29" s="494">
        <v>0</v>
      </c>
      <c r="Q29" s="494">
        <v>0</v>
      </c>
      <c r="R29" s="494">
        <v>0</v>
      </c>
      <c r="S29" s="494">
        <v>0</v>
      </c>
      <c r="T29" s="494">
        <v>0</v>
      </c>
      <c r="U29" s="494">
        <v>0</v>
      </c>
      <c r="V29" s="494">
        <v>0</v>
      </c>
      <c r="W29" s="494">
        <v>0</v>
      </c>
      <c r="X29" s="494">
        <v>0</v>
      </c>
      <c r="Y29" s="494">
        <v>0</v>
      </c>
      <c r="Z29" s="494">
        <v>0</v>
      </c>
      <c r="AA29" s="494">
        <v>0</v>
      </c>
      <c r="AB29" s="494">
        <v>0</v>
      </c>
      <c r="AC29" s="494">
        <v>0</v>
      </c>
      <c r="AD29" s="494">
        <v>0</v>
      </c>
      <c r="AE29" s="494">
        <v>0</v>
      </c>
      <c r="AF29" s="494">
        <v>0</v>
      </c>
      <c r="AG29" s="494">
        <v>0</v>
      </c>
      <c r="AH29" s="494">
        <v>0</v>
      </c>
      <c r="AI29" s="494">
        <v>0</v>
      </c>
      <c r="AJ29" s="494">
        <v>0</v>
      </c>
      <c r="AK29" s="494">
        <v>0</v>
      </c>
      <c r="AL29" s="494">
        <v>0</v>
      </c>
      <c r="AM29" s="494">
        <v>0</v>
      </c>
      <c r="AN29" s="494">
        <v>0</v>
      </c>
      <c r="AO29" s="494">
        <v>0</v>
      </c>
      <c r="AP29" s="494">
        <v>0</v>
      </c>
      <c r="AQ29" s="494">
        <v>0</v>
      </c>
      <c r="AR29" s="494">
        <v>0</v>
      </c>
      <c r="AS29" s="494">
        <v>0</v>
      </c>
      <c r="AT29" s="494">
        <v>0</v>
      </c>
      <c r="AU29" s="494">
        <v>0</v>
      </c>
      <c r="AV29" s="494">
        <v>0</v>
      </c>
      <c r="AW29" s="494">
        <v>184.96894820906931</v>
      </c>
      <c r="AX29" s="494">
        <v>204.08372300000002</v>
      </c>
      <c r="AY29" s="494">
        <v>213.44863099999995</v>
      </c>
      <c r="AZ29" s="494">
        <v>245.97230400000004</v>
      </c>
      <c r="BA29" s="494">
        <v>286.966452</v>
      </c>
      <c r="BB29" s="494">
        <v>302.71302400000002</v>
      </c>
      <c r="BC29" s="494">
        <v>306.59022800000014</v>
      </c>
      <c r="BD29" s="494">
        <v>309.93843676690722</v>
      </c>
      <c r="BE29" s="494">
        <v>315.82490200000007</v>
      </c>
      <c r="BF29" s="494">
        <v>321.58770799999996</v>
      </c>
      <c r="BG29" s="494">
        <v>337.22303699999998</v>
      </c>
      <c r="BH29" s="494">
        <v>357.53287299999994</v>
      </c>
      <c r="BI29" s="494">
        <v>367.77686899999998</v>
      </c>
      <c r="BJ29" s="494">
        <v>372.60758899999996</v>
      </c>
      <c r="BK29" s="494">
        <v>366.47790999999995</v>
      </c>
      <c r="BL29" s="494">
        <v>363.15031399999992</v>
      </c>
      <c r="BM29" s="494">
        <v>379.68044099999997</v>
      </c>
      <c r="BN29" s="494">
        <v>387.43845199999998</v>
      </c>
      <c r="BO29" s="494">
        <v>383.50048700000008</v>
      </c>
      <c r="BP29" s="494">
        <v>379.46312099999994</v>
      </c>
      <c r="BQ29" s="494">
        <v>0</v>
      </c>
      <c r="BR29" s="494">
        <v>0</v>
      </c>
      <c r="BS29" s="494">
        <v>0</v>
      </c>
      <c r="BT29" s="494">
        <v>0</v>
      </c>
      <c r="BU29" s="494">
        <v>0</v>
      </c>
      <c r="BV29" s="494">
        <v>0</v>
      </c>
      <c r="BW29" s="494">
        <v>0</v>
      </c>
      <c r="BX29" s="470">
        <v>0</v>
      </c>
      <c r="BY29" s="470">
        <v>0</v>
      </c>
      <c r="BZ29" s="470">
        <v>0</v>
      </c>
      <c r="CA29" s="470">
        <v>0</v>
      </c>
      <c r="CB29" s="470">
        <v>0</v>
      </c>
      <c r="CC29" s="470">
        <v>0</v>
      </c>
      <c r="CD29" s="470">
        <v>0</v>
      </c>
      <c r="CE29" s="470">
        <v>0</v>
      </c>
      <c r="CF29" s="436">
        <v>0</v>
      </c>
    </row>
    <row r="30" spans="1:84" ht="26.25" customHeight="1" x14ac:dyDescent="0.35">
      <c r="A30" s="581"/>
      <c r="B30" s="59" t="s">
        <v>715</v>
      </c>
      <c r="C30" s="580"/>
      <c r="D30" s="494">
        <v>0</v>
      </c>
      <c r="E30" s="494">
        <v>0</v>
      </c>
      <c r="F30" s="494">
        <v>0</v>
      </c>
      <c r="G30" s="494">
        <v>0</v>
      </c>
      <c r="H30" s="494">
        <v>0</v>
      </c>
      <c r="I30" s="494">
        <v>0</v>
      </c>
      <c r="J30" s="494">
        <v>0</v>
      </c>
      <c r="K30" s="494">
        <v>0</v>
      </c>
      <c r="L30" s="494">
        <v>0</v>
      </c>
      <c r="M30" s="494">
        <v>0</v>
      </c>
      <c r="N30" s="494">
        <v>0</v>
      </c>
      <c r="O30" s="494">
        <v>0</v>
      </c>
      <c r="P30" s="494">
        <v>0</v>
      </c>
      <c r="Q30" s="494">
        <v>0</v>
      </c>
      <c r="R30" s="494">
        <v>0</v>
      </c>
      <c r="S30" s="494">
        <v>0</v>
      </c>
      <c r="T30" s="494">
        <v>0</v>
      </c>
      <c r="U30" s="494">
        <v>0</v>
      </c>
      <c r="V30" s="494">
        <v>0</v>
      </c>
      <c r="W30" s="494">
        <v>0</v>
      </c>
      <c r="X30" s="494">
        <v>0</v>
      </c>
      <c r="Y30" s="494">
        <v>0</v>
      </c>
      <c r="Z30" s="494">
        <v>0</v>
      </c>
      <c r="AA30" s="494">
        <v>0</v>
      </c>
      <c r="AB30" s="494">
        <v>0</v>
      </c>
      <c r="AC30" s="494">
        <v>0</v>
      </c>
      <c r="AD30" s="494">
        <v>0</v>
      </c>
      <c r="AE30" s="494">
        <v>0</v>
      </c>
      <c r="AF30" s="494">
        <v>0</v>
      </c>
      <c r="AG30" s="494">
        <v>0</v>
      </c>
      <c r="AH30" s="494">
        <v>0</v>
      </c>
      <c r="AI30" s="494">
        <v>0</v>
      </c>
      <c r="AJ30" s="494">
        <v>0</v>
      </c>
      <c r="AK30" s="494">
        <v>0</v>
      </c>
      <c r="AL30" s="494">
        <v>0</v>
      </c>
      <c r="AM30" s="494">
        <v>0</v>
      </c>
      <c r="AN30" s="494">
        <v>0</v>
      </c>
      <c r="AO30" s="494">
        <v>0</v>
      </c>
      <c r="AP30" s="494">
        <v>0</v>
      </c>
      <c r="AQ30" s="494">
        <v>0</v>
      </c>
      <c r="AR30" s="494">
        <v>0</v>
      </c>
      <c r="AS30" s="494">
        <v>206</v>
      </c>
      <c r="AT30" s="494">
        <v>2122.81</v>
      </c>
      <c r="AU30" s="494">
        <v>1404.1669999999999</v>
      </c>
      <c r="AV30" s="494">
        <v>1692.576</v>
      </c>
      <c r="AW30" s="494">
        <v>0</v>
      </c>
      <c r="AX30" s="494">
        <v>0</v>
      </c>
      <c r="AY30" s="494">
        <v>0</v>
      </c>
      <c r="AZ30" s="494">
        <v>0</v>
      </c>
      <c r="BA30" s="494">
        <v>0</v>
      </c>
      <c r="BB30" s="494">
        <v>0</v>
      </c>
      <c r="BC30" s="494">
        <v>0</v>
      </c>
      <c r="BD30" s="494">
        <v>0</v>
      </c>
      <c r="BE30" s="494">
        <v>0</v>
      </c>
      <c r="BF30" s="494">
        <v>0</v>
      </c>
      <c r="BG30" s="494">
        <v>0</v>
      </c>
      <c r="BH30" s="494">
        <v>0</v>
      </c>
      <c r="BI30" s="494">
        <v>0</v>
      </c>
      <c r="BJ30" s="494">
        <v>0</v>
      </c>
      <c r="BK30" s="494">
        <v>0</v>
      </c>
      <c r="BL30" s="494">
        <v>0</v>
      </c>
      <c r="BM30" s="494">
        <v>0</v>
      </c>
      <c r="BN30" s="494">
        <v>0</v>
      </c>
      <c r="BO30" s="494">
        <v>0</v>
      </c>
      <c r="BP30" s="494">
        <v>0</v>
      </c>
      <c r="BQ30" s="494">
        <v>0</v>
      </c>
      <c r="BR30" s="494">
        <v>0</v>
      </c>
      <c r="BS30" s="494">
        <v>0</v>
      </c>
      <c r="BT30" s="494">
        <v>0</v>
      </c>
      <c r="BU30" s="494">
        <v>0</v>
      </c>
      <c r="BV30" s="494">
        <v>0</v>
      </c>
      <c r="BW30" s="494">
        <v>0</v>
      </c>
      <c r="BX30" s="470">
        <v>0</v>
      </c>
      <c r="BY30" s="470">
        <v>0</v>
      </c>
      <c r="BZ30" s="470">
        <v>0</v>
      </c>
      <c r="CA30" s="470">
        <v>0</v>
      </c>
      <c r="CB30" s="470">
        <v>0</v>
      </c>
      <c r="CC30" s="470">
        <v>0</v>
      </c>
      <c r="CD30" s="470">
        <v>0</v>
      </c>
      <c r="CE30" s="470">
        <v>0</v>
      </c>
      <c r="CF30" s="436">
        <v>0</v>
      </c>
    </row>
    <row r="31" spans="1:84" x14ac:dyDescent="0.35">
      <c r="A31" s="581"/>
      <c r="B31" s="203" t="s">
        <v>712</v>
      </c>
      <c r="C31" s="580"/>
      <c r="D31" s="494">
        <v>0</v>
      </c>
      <c r="E31" s="494">
        <v>0</v>
      </c>
      <c r="F31" s="494">
        <v>0</v>
      </c>
      <c r="G31" s="494">
        <v>0</v>
      </c>
      <c r="H31" s="494">
        <v>0</v>
      </c>
      <c r="I31" s="494">
        <v>0</v>
      </c>
      <c r="J31" s="494">
        <v>0</v>
      </c>
      <c r="K31" s="494">
        <v>0</v>
      </c>
      <c r="L31" s="494">
        <v>0</v>
      </c>
      <c r="M31" s="494">
        <v>0</v>
      </c>
      <c r="N31" s="494">
        <v>0</v>
      </c>
      <c r="O31" s="494">
        <v>0</v>
      </c>
      <c r="P31" s="494">
        <v>0</v>
      </c>
      <c r="Q31" s="494">
        <v>0</v>
      </c>
      <c r="R31" s="494">
        <v>0</v>
      </c>
      <c r="S31" s="494">
        <v>0</v>
      </c>
      <c r="T31" s="494">
        <v>0</v>
      </c>
      <c r="U31" s="494">
        <v>0</v>
      </c>
      <c r="V31" s="494">
        <v>0</v>
      </c>
      <c r="W31" s="494">
        <v>0</v>
      </c>
      <c r="X31" s="494">
        <v>0</v>
      </c>
      <c r="Y31" s="494">
        <v>0</v>
      </c>
      <c r="Z31" s="494">
        <v>0</v>
      </c>
      <c r="AA31" s="494">
        <v>0</v>
      </c>
      <c r="AB31" s="494">
        <v>0</v>
      </c>
      <c r="AC31" s="494">
        <v>0</v>
      </c>
      <c r="AD31" s="494">
        <v>0</v>
      </c>
      <c r="AE31" s="494">
        <v>0</v>
      </c>
      <c r="AF31" s="494">
        <v>0</v>
      </c>
      <c r="AG31" s="494">
        <v>0</v>
      </c>
      <c r="AH31" s="494">
        <v>0</v>
      </c>
      <c r="AI31" s="494">
        <v>0</v>
      </c>
      <c r="AJ31" s="494">
        <v>0</v>
      </c>
      <c r="AK31" s="494">
        <v>0</v>
      </c>
      <c r="AL31" s="494">
        <v>0</v>
      </c>
      <c r="AM31" s="494">
        <v>0</v>
      </c>
      <c r="AN31" s="494">
        <v>0</v>
      </c>
      <c r="AO31" s="494">
        <v>0</v>
      </c>
      <c r="AP31" s="494">
        <v>0</v>
      </c>
      <c r="AQ31" s="494">
        <v>0</v>
      </c>
      <c r="AR31" s="494">
        <v>0</v>
      </c>
      <c r="AS31" s="494">
        <v>0</v>
      </c>
      <c r="AT31" s="494">
        <v>0</v>
      </c>
      <c r="AU31" s="494">
        <v>1244.3508119934597</v>
      </c>
      <c r="AV31" s="494">
        <v>1475.3810084883232</v>
      </c>
      <c r="AW31" s="494">
        <v>0</v>
      </c>
      <c r="AX31" s="494">
        <v>0</v>
      </c>
      <c r="AY31" s="494">
        <v>0</v>
      </c>
      <c r="AZ31" s="494">
        <v>0</v>
      </c>
      <c r="BA31" s="494">
        <v>0</v>
      </c>
      <c r="BB31" s="494">
        <v>0</v>
      </c>
      <c r="BC31" s="494">
        <v>0</v>
      </c>
      <c r="BD31" s="494">
        <v>0</v>
      </c>
      <c r="BE31" s="494">
        <v>0</v>
      </c>
      <c r="BF31" s="494">
        <v>0</v>
      </c>
      <c r="BG31" s="494">
        <v>0</v>
      </c>
      <c r="BH31" s="494">
        <v>0</v>
      </c>
      <c r="BI31" s="494">
        <v>0</v>
      </c>
      <c r="BJ31" s="494">
        <v>0</v>
      </c>
      <c r="BK31" s="494">
        <v>0</v>
      </c>
      <c r="BL31" s="494">
        <v>0</v>
      </c>
      <c r="BM31" s="494">
        <v>0</v>
      </c>
      <c r="BN31" s="494">
        <v>0</v>
      </c>
      <c r="BO31" s="494">
        <v>0</v>
      </c>
      <c r="BP31" s="494">
        <v>0</v>
      </c>
      <c r="BQ31" s="494">
        <v>0</v>
      </c>
      <c r="BR31" s="494">
        <v>0</v>
      </c>
      <c r="BS31" s="494">
        <v>0</v>
      </c>
      <c r="BT31" s="494">
        <v>0</v>
      </c>
      <c r="BU31" s="494">
        <v>0</v>
      </c>
      <c r="BV31" s="494">
        <v>0</v>
      </c>
      <c r="BW31" s="494">
        <v>0</v>
      </c>
      <c r="BX31" s="470">
        <v>0</v>
      </c>
      <c r="BY31" s="470">
        <v>0</v>
      </c>
      <c r="BZ31" s="470">
        <v>0</v>
      </c>
      <c r="CA31" s="470">
        <v>0</v>
      </c>
      <c r="CB31" s="470">
        <v>0</v>
      </c>
      <c r="CC31" s="470">
        <v>0</v>
      </c>
      <c r="CD31" s="470">
        <v>0</v>
      </c>
      <c r="CE31" s="470">
        <v>0</v>
      </c>
      <c r="CF31" s="436">
        <v>0</v>
      </c>
    </row>
    <row r="32" spans="1:84" x14ac:dyDescent="0.35">
      <c r="A32" s="581"/>
      <c r="B32" s="203" t="s">
        <v>713</v>
      </c>
      <c r="C32" s="580"/>
      <c r="D32" s="494">
        <v>0</v>
      </c>
      <c r="E32" s="494">
        <v>0</v>
      </c>
      <c r="F32" s="494">
        <v>0</v>
      </c>
      <c r="G32" s="494">
        <v>0</v>
      </c>
      <c r="H32" s="494">
        <v>0</v>
      </c>
      <c r="I32" s="494">
        <v>0</v>
      </c>
      <c r="J32" s="494">
        <v>0</v>
      </c>
      <c r="K32" s="494">
        <v>0</v>
      </c>
      <c r="L32" s="494">
        <v>0</v>
      </c>
      <c r="M32" s="494">
        <v>0</v>
      </c>
      <c r="N32" s="494">
        <v>0</v>
      </c>
      <c r="O32" s="494">
        <v>0</v>
      </c>
      <c r="P32" s="494">
        <v>0</v>
      </c>
      <c r="Q32" s="494">
        <v>0</v>
      </c>
      <c r="R32" s="494">
        <v>0</v>
      </c>
      <c r="S32" s="494">
        <v>0</v>
      </c>
      <c r="T32" s="494">
        <v>0</v>
      </c>
      <c r="U32" s="494">
        <v>0</v>
      </c>
      <c r="V32" s="494">
        <v>0</v>
      </c>
      <c r="W32" s="494">
        <v>0</v>
      </c>
      <c r="X32" s="494">
        <v>0</v>
      </c>
      <c r="Y32" s="494">
        <v>0</v>
      </c>
      <c r="Z32" s="494">
        <v>0</v>
      </c>
      <c r="AA32" s="494">
        <v>0</v>
      </c>
      <c r="AB32" s="494">
        <v>0</v>
      </c>
      <c r="AC32" s="494">
        <v>0</v>
      </c>
      <c r="AD32" s="494">
        <v>0</v>
      </c>
      <c r="AE32" s="494">
        <v>0</v>
      </c>
      <c r="AF32" s="494">
        <v>0</v>
      </c>
      <c r="AG32" s="494">
        <v>0</v>
      </c>
      <c r="AH32" s="494">
        <v>0</v>
      </c>
      <c r="AI32" s="494">
        <v>0</v>
      </c>
      <c r="AJ32" s="494">
        <v>0</v>
      </c>
      <c r="AK32" s="494">
        <v>0</v>
      </c>
      <c r="AL32" s="494">
        <v>0</v>
      </c>
      <c r="AM32" s="494">
        <v>0</v>
      </c>
      <c r="AN32" s="494">
        <v>0</v>
      </c>
      <c r="AO32" s="494">
        <v>0</v>
      </c>
      <c r="AP32" s="494">
        <v>0</v>
      </c>
      <c r="AQ32" s="494">
        <v>0</v>
      </c>
      <c r="AR32" s="494">
        <v>0</v>
      </c>
      <c r="AS32" s="494">
        <v>0</v>
      </c>
      <c r="AT32" s="494">
        <v>0</v>
      </c>
      <c r="AU32" s="494">
        <v>29.407042073381728</v>
      </c>
      <c r="AV32" s="494">
        <v>45.400550983141173</v>
      </c>
      <c r="AW32" s="494">
        <v>0</v>
      </c>
      <c r="AX32" s="494">
        <v>0</v>
      </c>
      <c r="AY32" s="494">
        <v>0</v>
      </c>
      <c r="AZ32" s="494">
        <v>0</v>
      </c>
      <c r="BA32" s="494">
        <v>0</v>
      </c>
      <c r="BB32" s="494">
        <v>0</v>
      </c>
      <c r="BC32" s="494">
        <v>0</v>
      </c>
      <c r="BD32" s="494">
        <v>0</v>
      </c>
      <c r="BE32" s="494">
        <v>0</v>
      </c>
      <c r="BF32" s="494">
        <v>0</v>
      </c>
      <c r="BG32" s="494">
        <v>0</v>
      </c>
      <c r="BH32" s="494">
        <v>0</v>
      </c>
      <c r="BI32" s="494">
        <v>0</v>
      </c>
      <c r="BJ32" s="494">
        <v>0</v>
      </c>
      <c r="BK32" s="494">
        <v>0</v>
      </c>
      <c r="BL32" s="494">
        <v>0</v>
      </c>
      <c r="BM32" s="494">
        <v>0</v>
      </c>
      <c r="BN32" s="494">
        <v>0</v>
      </c>
      <c r="BO32" s="494">
        <v>0</v>
      </c>
      <c r="BP32" s="494">
        <v>0</v>
      </c>
      <c r="BQ32" s="494">
        <v>0</v>
      </c>
      <c r="BR32" s="494">
        <v>0</v>
      </c>
      <c r="BS32" s="494">
        <v>0</v>
      </c>
      <c r="BT32" s="494">
        <v>0</v>
      </c>
      <c r="BU32" s="494">
        <v>0</v>
      </c>
      <c r="BV32" s="494">
        <v>0</v>
      </c>
      <c r="BW32" s="494">
        <v>0</v>
      </c>
      <c r="BX32" s="470">
        <v>0</v>
      </c>
      <c r="BY32" s="470">
        <v>0</v>
      </c>
      <c r="BZ32" s="470">
        <v>0</v>
      </c>
      <c r="CA32" s="470">
        <v>0</v>
      </c>
      <c r="CB32" s="470">
        <v>0</v>
      </c>
      <c r="CC32" s="470">
        <v>0</v>
      </c>
      <c r="CD32" s="470">
        <v>0</v>
      </c>
      <c r="CE32" s="470">
        <v>0</v>
      </c>
      <c r="CF32" s="436">
        <v>0</v>
      </c>
    </row>
    <row r="33" spans="1:84" x14ac:dyDescent="0.35">
      <c r="A33" s="581"/>
      <c r="B33" s="203" t="s">
        <v>714</v>
      </c>
      <c r="C33" s="580"/>
      <c r="D33" s="494">
        <v>0</v>
      </c>
      <c r="E33" s="494">
        <v>0</v>
      </c>
      <c r="F33" s="494">
        <v>0</v>
      </c>
      <c r="G33" s="494">
        <v>0</v>
      </c>
      <c r="H33" s="494">
        <v>0</v>
      </c>
      <c r="I33" s="494">
        <v>0</v>
      </c>
      <c r="J33" s="494">
        <v>0</v>
      </c>
      <c r="K33" s="494">
        <v>0</v>
      </c>
      <c r="L33" s="494">
        <v>0</v>
      </c>
      <c r="M33" s="494">
        <v>0</v>
      </c>
      <c r="N33" s="494">
        <v>0</v>
      </c>
      <c r="O33" s="494">
        <v>0</v>
      </c>
      <c r="P33" s="494">
        <v>0</v>
      </c>
      <c r="Q33" s="494">
        <v>0</v>
      </c>
      <c r="R33" s="494">
        <v>0</v>
      </c>
      <c r="S33" s="494">
        <v>0</v>
      </c>
      <c r="T33" s="494">
        <v>0</v>
      </c>
      <c r="U33" s="494">
        <v>0</v>
      </c>
      <c r="V33" s="494">
        <v>0</v>
      </c>
      <c r="W33" s="494">
        <v>0</v>
      </c>
      <c r="X33" s="494">
        <v>0</v>
      </c>
      <c r="Y33" s="494">
        <v>0</v>
      </c>
      <c r="Z33" s="494">
        <v>0</v>
      </c>
      <c r="AA33" s="494">
        <v>0</v>
      </c>
      <c r="AB33" s="494">
        <v>0</v>
      </c>
      <c r="AC33" s="494">
        <v>0</v>
      </c>
      <c r="AD33" s="494">
        <v>0</v>
      </c>
      <c r="AE33" s="494">
        <v>0</v>
      </c>
      <c r="AF33" s="494">
        <v>0</v>
      </c>
      <c r="AG33" s="494">
        <v>0</v>
      </c>
      <c r="AH33" s="494">
        <v>0</v>
      </c>
      <c r="AI33" s="494">
        <v>0</v>
      </c>
      <c r="AJ33" s="494">
        <v>0</v>
      </c>
      <c r="AK33" s="494">
        <v>0</v>
      </c>
      <c r="AL33" s="494">
        <v>0</v>
      </c>
      <c r="AM33" s="494">
        <v>0</v>
      </c>
      <c r="AN33" s="494">
        <v>0</v>
      </c>
      <c r="AO33" s="494">
        <v>0</v>
      </c>
      <c r="AP33" s="494">
        <v>0</v>
      </c>
      <c r="AQ33" s="494">
        <v>0</v>
      </c>
      <c r="AR33" s="494">
        <v>0</v>
      </c>
      <c r="AS33" s="494">
        <v>0</v>
      </c>
      <c r="AT33" s="494">
        <v>0</v>
      </c>
      <c r="AU33" s="494">
        <v>130.40914593315847</v>
      </c>
      <c r="AV33" s="494">
        <v>171.79444052853557</v>
      </c>
      <c r="AW33" s="494">
        <v>0</v>
      </c>
      <c r="AX33" s="494">
        <v>0</v>
      </c>
      <c r="AY33" s="494">
        <v>0</v>
      </c>
      <c r="AZ33" s="494">
        <v>0</v>
      </c>
      <c r="BA33" s="494">
        <v>0</v>
      </c>
      <c r="BB33" s="494">
        <v>0</v>
      </c>
      <c r="BC33" s="494">
        <v>0</v>
      </c>
      <c r="BD33" s="494">
        <v>0</v>
      </c>
      <c r="BE33" s="494">
        <v>0</v>
      </c>
      <c r="BF33" s="494">
        <v>0</v>
      </c>
      <c r="BG33" s="494">
        <v>0</v>
      </c>
      <c r="BH33" s="494">
        <v>0</v>
      </c>
      <c r="BI33" s="494">
        <v>0</v>
      </c>
      <c r="BJ33" s="494">
        <v>0</v>
      </c>
      <c r="BK33" s="494">
        <v>0</v>
      </c>
      <c r="BL33" s="494">
        <v>0</v>
      </c>
      <c r="BM33" s="494">
        <v>0</v>
      </c>
      <c r="BN33" s="494">
        <v>0</v>
      </c>
      <c r="BO33" s="494">
        <v>0</v>
      </c>
      <c r="BP33" s="494">
        <v>0</v>
      </c>
      <c r="BQ33" s="494">
        <v>0</v>
      </c>
      <c r="BR33" s="494">
        <v>0</v>
      </c>
      <c r="BS33" s="494">
        <v>0</v>
      </c>
      <c r="BT33" s="494">
        <v>0</v>
      </c>
      <c r="BU33" s="494">
        <v>0</v>
      </c>
      <c r="BV33" s="494">
        <v>0</v>
      </c>
      <c r="BW33" s="494">
        <v>0</v>
      </c>
      <c r="BX33" s="470">
        <v>0</v>
      </c>
      <c r="BY33" s="470">
        <v>0</v>
      </c>
      <c r="BZ33" s="470">
        <v>0</v>
      </c>
      <c r="CA33" s="470">
        <v>0</v>
      </c>
      <c r="CB33" s="470">
        <v>0</v>
      </c>
      <c r="CC33" s="470">
        <v>0</v>
      </c>
      <c r="CD33" s="470">
        <v>0</v>
      </c>
      <c r="CE33" s="470">
        <v>0</v>
      </c>
      <c r="CF33" s="436">
        <v>0</v>
      </c>
    </row>
    <row r="34" spans="1:84" ht="26.25" customHeight="1" x14ac:dyDescent="0.35">
      <c r="A34" s="581"/>
      <c r="B34" s="59" t="s">
        <v>716</v>
      </c>
      <c r="C34" s="580"/>
      <c r="D34" s="494">
        <v>0</v>
      </c>
      <c r="E34" s="494">
        <v>0</v>
      </c>
      <c r="F34" s="494">
        <v>0</v>
      </c>
      <c r="G34" s="494">
        <v>0</v>
      </c>
      <c r="H34" s="494">
        <v>0</v>
      </c>
      <c r="I34" s="494">
        <v>0</v>
      </c>
      <c r="J34" s="494">
        <v>0</v>
      </c>
      <c r="K34" s="494">
        <v>0</v>
      </c>
      <c r="L34" s="494">
        <v>0</v>
      </c>
      <c r="M34" s="494">
        <v>0</v>
      </c>
      <c r="N34" s="494">
        <v>0</v>
      </c>
      <c r="O34" s="494">
        <v>0</v>
      </c>
      <c r="P34" s="494">
        <v>0</v>
      </c>
      <c r="Q34" s="494">
        <v>0</v>
      </c>
      <c r="R34" s="494">
        <v>0</v>
      </c>
      <c r="S34" s="494">
        <v>0</v>
      </c>
      <c r="T34" s="494">
        <v>0</v>
      </c>
      <c r="U34" s="494">
        <v>0</v>
      </c>
      <c r="V34" s="494">
        <v>0</v>
      </c>
      <c r="W34" s="494">
        <v>0</v>
      </c>
      <c r="X34" s="494">
        <v>0</v>
      </c>
      <c r="Y34" s="494">
        <v>0</v>
      </c>
      <c r="Z34" s="494">
        <v>18</v>
      </c>
      <c r="AA34" s="494">
        <v>21</v>
      </c>
      <c r="AB34" s="494">
        <v>27</v>
      </c>
      <c r="AC34" s="494">
        <v>33</v>
      </c>
      <c r="AD34" s="494">
        <v>99</v>
      </c>
      <c r="AE34" s="494">
        <v>137</v>
      </c>
      <c r="AF34" s="494">
        <v>148</v>
      </c>
      <c r="AG34" s="494">
        <v>369</v>
      </c>
      <c r="AH34" s="494">
        <v>386</v>
      </c>
      <c r="AI34" s="494">
        <v>445</v>
      </c>
      <c r="AJ34" s="494">
        <v>599</v>
      </c>
      <c r="AK34" s="494">
        <v>890.6</v>
      </c>
      <c r="AL34" s="494">
        <v>1083</v>
      </c>
      <c r="AM34" s="494">
        <v>1218</v>
      </c>
      <c r="AN34" s="494">
        <v>1354</v>
      </c>
      <c r="AO34" s="494">
        <v>1479</v>
      </c>
      <c r="AP34" s="494">
        <v>1635</v>
      </c>
      <c r="AQ34" s="494">
        <v>1701</v>
      </c>
      <c r="AR34" s="494">
        <v>1365.134</v>
      </c>
      <c r="AS34" s="494">
        <v>1493.6620000000003</v>
      </c>
      <c r="AT34" s="494">
        <v>0</v>
      </c>
      <c r="AU34" s="494">
        <v>0</v>
      </c>
      <c r="AV34" s="494">
        <v>0</v>
      </c>
      <c r="AW34" s="494">
        <v>0</v>
      </c>
      <c r="AX34" s="494">
        <v>0</v>
      </c>
      <c r="AY34" s="494">
        <v>0</v>
      </c>
      <c r="AZ34" s="494">
        <v>0</v>
      </c>
      <c r="BA34" s="494">
        <v>0</v>
      </c>
      <c r="BB34" s="494">
        <v>0</v>
      </c>
      <c r="BC34" s="494">
        <v>0</v>
      </c>
      <c r="BD34" s="494">
        <v>0</v>
      </c>
      <c r="BE34" s="494">
        <v>0</v>
      </c>
      <c r="BF34" s="494">
        <v>0</v>
      </c>
      <c r="BG34" s="494">
        <v>0</v>
      </c>
      <c r="BH34" s="494">
        <v>0</v>
      </c>
      <c r="BI34" s="494">
        <v>0</v>
      </c>
      <c r="BJ34" s="494">
        <v>0</v>
      </c>
      <c r="BK34" s="494">
        <v>0</v>
      </c>
      <c r="BL34" s="494">
        <v>0</v>
      </c>
      <c r="BM34" s="494">
        <v>0</v>
      </c>
      <c r="BN34" s="494">
        <v>0</v>
      </c>
      <c r="BO34" s="494">
        <v>0</v>
      </c>
      <c r="BP34" s="494">
        <v>0</v>
      </c>
      <c r="BQ34" s="494">
        <v>0</v>
      </c>
      <c r="BR34" s="494">
        <v>0</v>
      </c>
      <c r="BS34" s="494">
        <v>0</v>
      </c>
      <c r="BT34" s="494">
        <v>0</v>
      </c>
      <c r="BU34" s="494">
        <v>0</v>
      </c>
      <c r="BV34" s="494">
        <v>0</v>
      </c>
      <c r="BW34" s="494">
        <v>0</v>
      </c>
      <c r="BX34" s="470">
        <v>0</v>
      </c>
      <c r="BY34" s="470">
        <v>0</v>
      </c>
      <c r="BZ34" s="470">
        <v>0</v>
      </c>
      <c r="CA34" s="470">
        <v>0</v>
      </c>
      <c r="CB34" s="470">
        <v>0</v>
      </c>
      <c r="CC34" s="470">
        <v>0</v>
      </c>
      <c r="CD34" s="470">
        <v>0</v>
      </c>
      <c r="CE34" s="470">
        <v>0</v>
      </c>
      <c r="CF34" s="436">
        <v>0</v>
      </c>
    </row>
    <row r="35" spans="1:84" ht="26.25" customHeight="1" x14ac:dyDescent="0.35">
      <c r="A35" s="39"/>
      <c r="B35" s="39" t="s">
        <v>717</v>
      </c>
      <c r="C35" s="580"/>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c r="AK35" s="494"/>
      <c r="AL35" s="494"/>
      <c r="AM35" s="494"/>
      <c r="AN35" s="494"/>
      <c r="AO35" s="494"/>
      <c r="AP35" s="494"/>
      <c r="AQ35" s="494"/>
      <c r="AR35" s="494"/>
      <c r="AS35" s="494"/>
      <c r="AT35" s="492"/>
      <c r="AU35" s="494"/>
      <c r="AV35" s="494"/>
      <c r="AW35" s="494"/>
      <c r="AX35" s="494"/>
      <c r="AY35" s="494"/>
      <c r="AZ35" s="494"/>
      <c r="BA35" s="494"/>
      <c r="BB35" s="494"/>
      <c r="BC35" s="494"/>
      <c r="BD35" s="494"/>
      <c r="BE35" s="494"/>
      <c r="BF35" s="494"/>
      <c r="BG35" s="494"/>
      <c r="BH35" s="494"/>
      <c r="BI35" s="494"/>
      <c r="BJ35" s="494"/>
      <c r="BK35" s="494"/>
      <c r="BL35" s="494"/>
      <c r="BM35" s="494"/>
      <c r="BN35" s="494"/>
      <c r="BO35" s="494"/>
      <c r="BP35" s="494"/>
      <c r="BQ35" s="494"/>
      <c r="BR35" s="494"/>
      <c r="BS35" s="494"/>
      <c r="BT35" s="494"/>
      <c r="BU35" s="494"/>
      <c r="BV35" s="494"/>
      <c r="BW35" s="494"/>
      <c r="BX35" s="470"/>
      <c r="BY35" s="470"/>
      <c r="BZ35" s="470"/>
      <c r="CA35" s="470"/>
      <c r="CB35" s="470"/>
      <c r="CC35" s="470"/>
      <c r="CD35" s="470"/>
      <c r="CE35" s="470"/>
      <c r="CF35" s="436"/>
    </row>
    <row r="36" spans="1:84" x14ac:dyDescent="0.35">
      <c r="A36" s="581"/>
      <c r="B36" s="59" t="s">
        <v>718</v>
      </c>
      <c r="C36" s="580"/>
      <c r="D36" s="494" t="s">
        <v>567</v>
      </c>
      <c r="E36" s="494" t="s">
        <v>567</v>
      </c>
      <c r="F36" s="494" t="s">
        <v>567</v>
      </c>
      <c r="G36" s="494" t="s">
        <v>567</v>
      </c>
      <c r="H36" s="494" t="s">
        <v>567</v>
      </c>
      <c r="I36" s="494" t="s">
        <v>567</v>
      </c>
      <c r="J36" s="494" t="s">
        <v>567</v>
      </c>
      <c r="K36" s="494" t="s">
        <v>567</v>
      </c>
      <c r="L36" s="494" t="s">
        <v>567</v>
      </c>
      <c r="M36" s="494" t="s">
        <v>567</v>
      </c>
      <c r="N36" s="494" t="s">
        <v>567</v>
      </c>
      <c r="O36" s="494" t="s">
        <v>567</v>
      </c>
      <c r="P36" s="494" t="s">
        <v>567</v>
      </c>
      <c r="Q36" s="494" t="s">
        <v>567</v>
      </c>
      <c r="R36" s="494" t="s">
        <v>567</v>
      </c>
      <c r="S36" s="494" t="s">
        <v>567</v>
      </c>
      <c r="T36" s="494" t="s">
        <v>567</v>
      </c>
      <c r="U36" s="494" t="s">
        <v>567</v>
      </c>
      <c r="V36" s="494" t="s">
        <v>567</v>
      </c>
      <c r="W36" s="494" t="s">
        <v>567</v>
      </c>
      <c r="X36" s="494" t="s">
        <v>567</v>
      </c>
      <c r="Y36" s="494" t="s">
        <v>567</v>
      </c>
      <c r="Z36" s="494" t="s">
        <v>567</v>
      </c>
      <c r="AA36" s="494" t="s">
        <v>567</v>
      </c>
      <c r="AB36" s="494" t="s">
        <v>567</v>
      </c>
      <c r="AC36" s="494" t="s">
        <v>567</v>
      </c>
      <c r="AD36" s="494" t="s">
        <v>567</v>
      </c>
      <c r="AE36" s="494" t="s">
        <v>567</v>
      </c>
      <c r="AF36" s="494" t="s">
        <v>567</v>
      </c>
      <c r="AG36" s="494" t="s">
        <v>567</v>
      </c>
      <c r="AH36" s="494" t="s">
        <v>567</v>
      </c>
      <c r="AI36" s="494" t="s">
        <v>567</v>
      </c>
      <c r="AJ36" s="494" t="s">
        <v>567</v>
      </c>
      <c r="AK36" s="494" t="s">
        <v>567</v>
      </c>
      <c r="AL36" s="494" t="s">
        <v>567</v>
      </c>
      <c r="AM36" s="494" t="s">
        <v>567</v>
      </c>
      <c r="AN36" s="494" t="s">
        <v>567</v>
      </c>
      <c r="AO36" s="494" t="s">
        <v>567</v>
      </c>
      <c r="AP36" s="494" t="s">
        <v>567</v>
      </c>
      <c r="AQ36" s="494" t="s">
        <v>567</v>
      </c>
      <c r="AR36" s="494" t="s">
        <v>567</v>
      </c>
      <c r="AS36" s="494" t="s">
        <v>567</v>
      </c>
      <c r="AT36" s="494" t="s">
        <v>567</v>
      </c>
      <c r="AU36" s="494">
        <v>1074</v>
      </c>
      <c r="AV36" s="494">
        <v>1467</v>
      </c>
      <c r="AW36" s="494">
        <v>1761.354</v>
      </c>
      <c r="AX36" s="494">
        <v>1895.0971347</v>
      </c>
      <c r="AY36" s="494">
        <v>2000.7013923499997</v>
      </c>
      <c r="AZ36" s="494">
        <v>2119.6110000000003</v>
      </c>
      <c r="BA36" s="494">
        <v>2196.8490000000002</v>
      </c>
      <c r="BB36" s="494">
        <v>2241.7669999999989</v>
      </c>
      <c r="BC36" s="494">
        <v>2265.7673767930914</v>
      </c>
      <c r="BD36" s="494">
        <v>2297.6929199581655</v>
      </c>
      <c r="BE36" s="494">
        <v>2377.8325881801275</v>
      </c>
      <c r="BF36" s="494">
        <v>2598.0192173749792</v>
      </c>
      <c r="BG36" s="494">
        <v>2955.6031452049692</v>
      </c>
      <c r="BH36" s="494">
        <v>3448.9196739083468</v>
      </c>
      <c r="BI36" s="494">
        <v>3641.8223280000002</v>
      </c>
      <c r="BJ36" s="494">
        <v>3811.5277370000003</v>
      </c>
      <c r="BK36" s="494">
        <v>3911.4053540000004</v>
      </c>
      <c r="BL36" s="494">
        <v>4128.4742460000007</v>
      </c>
      <c r="BM36" s="494">
        <v>4582.3780900000011</v>
      </c>
      <c r="BN36" s="494">
        <v>4798.5646799999995</v>
      </c>
      <c r="BO36" s="494">
        <v>4823.8635100000001</v>
      </c>
      <c r="BP36" s="494">
        <v>4816.0338059999995</v>
      </c>
      <c r="BQ36" s="494">
        <v>0</v>
      </c>
      <c r="BR36" s="494">
        <v>0</v>
      </c>
      <c r="BS36" s="494">
        <v>0</v>
      </c>
      <c r="BT36" s="494">
        <v>0</v>
      </c>
      <c r="BU36" s="494">
        <v>0</v>
      </c>
      <c r="BV36" s="494">
        <v>0</v>
      </c>
      <c r="BW36" s="494">
        <v>0</v>
      </c>
      <c r="BX36" s="470">
        <v>0</v>
      </c>
      <c r="BY36" s="470">
        <v>0</v>
      </c>
      <c r="BZ36" s="470">
        <v>0</v>
      </c>
      <c r="CA36" s="470">
        <v>0</v>
      </c>
      <c r="CB36" s="470">
        <v>0</v>
      </c>
      <c r="CC36" s="470">
        <v>0</v>
      </c>
      <c r="CD36" s="470">
        <v>0</v>
      </c>
      <c r="CE36" s="470">
        <v>0</v>
      </c>
      <c r="CF36" s="436">
        <v>0</v>
      </c>
    </row>
    <row r="37" spans="1:84" x14ac:dyDescent="0.35">
      <c r="A37" s="581"/>
      <c r="B37" s="203" t="s">
        <v>712</v>
      </c>
      <c r="C37" s="580"/>
      <c r="D37" s="494">
        <v>0</v>
      </c>
      <c r="E37" s="494">
        <v>0</v>
      </c>
      <c r="F37" s="494">
        <v>0</v>
      </c>
      <c r="G37" s="494">
        <v>0</v>
      </c>
      <c r="H37" s="494">
        <v>0</v>
      </c>
      <c r="I37" s="494">
        <v>0</v>
      </c>
      <c r="J37" s="494">
        <v>0</v>
      </c>
      <c r="K37" s="494">
        <v>0</v>
      </c>
      <c r="L37" s="494">
        <v>0</v>
      </c>
      <c r="M37" s="494">
        <v>0</v>
      </c>
      <c r="N37" s="494">
        <v>0</v>
      </c>
      <c r="O37" s="494">
        <v>0</v>
      </c>
      <c r="P37" s="494">
        <v>0</v>
      </c>
      <c r="Q37" s="494">
        <v>0</v>
      </c>
      <c r="R37" s="494">
        <v>0</v>
      </c>
      <c r="S37" s="494">
        <v>0</v>
      </c>
      <c r="T37" s="494">
        <v>0</v>
      </c>
      <c r="U37" s="494">
        <v>0</v>
      </c>
      <c r="V37" s="494">
        <v>0</v>
      </c>
      <c r="W37" s="494">
        <v>0</v>
      </c>
      <c r="X37" s="494">
        <v>0</v>
      </c>
      <c r="Y37" s="494">
        <v>0</v>
      </c>
      <c r="Z37" s="494">
        <v>0</v>
      </c>
      <c r="AA37" s="494">
        <v>0</v>
      </c>
      <c r="AB37" s="494">
        <v>0</v>
      </c>
      <c r="AC37" s="494">
        <v>0</v>
      </c>
      <c r="AD37" s="494">
        <v>0</v>
      </c>
      <c r="AE37" s="494">
        <v>0</v>
      </c>
      <c r="AF37" s="494">
        <v>0</v>
      </c>
      <c r="AG37" s="494">
        <v>0</v>
      </c>
      <c r="AH37" s="494">
        <v>0</v>
      </c>
      <c r="AI37" s="494">
        <v>0</v>
      </c>
      <c r="AJ37" s="494">
        <v>0</v>
      </c>
      <c r="AK37" s="494">
        <v>0</v>
      </c>
      <c r="AL37" s="494">
        <v>0</v>
      </c>
      <c r="AM37" s="494">
        <v>0</v>
      </c>
      <c r="AN37" s="494">
        <v>0</v>
      </c>
      <c r="AO37" s="494">
        <v>0</v>
      </c>
      <c r="AP37" s="494">
        <v>0</v>
      </c>
      <c r="AQ37" s="494">
        <v>0</v>
      </c>
      <c r="AR37" s="494">
        <v>0</v>
      </c>
      <c r="AS37" s="494">
        <v>0</v>
      </c>
      <c r="AT37" s="494">
        <v>0</v>
      </c>
      <c r="AU37" s="494">
        <v>0</v>
      </c>
      <c r="AV37" s="494">
        <v>0</v>
      </c>
      <c r="AW37" s="494">
        <v>0</v>
      </c>
      <c r="AX37" s="494">
        <v>1648.6480053999999</v>
      </c>
      <c r="AY37" s="494">
        <v>1737.3765572499997</v>
      </c>
      <c r="AZ37" s="494">
        <v>1813.2495899999999</v>
      </c>
      <c r="BA37" s="494">
        <v>1847.0662776000001</v>
      </c>
      <c r="BB37" s="494">
        <v>1873.9394869</v>
      </c>
      <c r="BC37" s="494">
        <v>1888.1157537930912</v>
      </c>
      <c r="BD37" s="494">
        <v>1909.0346487956333</v>
      </c>
      <c r="BE37" s="494">
        <v>1978.2198331801276</v>
      </c>
      <c r="BF37" s="494">
        <v>2184.4064373749793</v>
      </c>
      <c r="BG37" s="494">
        <v>2518.3832842049678</v>
      </c>
      <c r="BH37" s="494">
        <v>2948.3689439083469</v>
      </c>
      <c r="BI37" s="494">
        <v>3117.8052739999998</v>
      </c>
      <c r="BJ37" s="494">
        <v>3275.1103619999999</v>
      </c>
      <c r="BK37" s="494">
        <v>3374.9266170000001</v>
      </c>
      <c r="BL37" s="494">
        <v>3583.558086</v>
      </c>
      <c r="BM37" s="494">
        <v>3996.1454942944661</v>
      </c>
      <c r="BN37" s="494">
        <v>4189.8204910000004</v>
      </c>
      <c r="BO37" s="494">
        <v>4206.5381749999997</v>
      </c>
      <c r="BP37" s="494">
        <v>4197.8565689999996</v>
      </c>
      <c r="BQ37" s="494">
        <v>0</v>
      </c>
      <c r="BR37" s="494">
        <v>0</v>
      </c>
      <c r="BS37" s="494">
        <v>0</v>
      </c>
      <c r="BT37" s="494">
        <v>0</v>
      </c>
      <c r="BU37" s="494">
        <v>0</v>
      </c>
      <c r="BV37" s="494">
        <v>0</v>
      </c>
      <c r="BW37" s="494">
        <v>0</v>
      </c>
      <c r="BX37" s="470">
        <v>0</v>
      </c>
      <c r="BY37" s="470">
        <v>0</v>
      </c>
      <c r="BZ37" s="470">
        <v>0</v>
      </c>
      <c r="CA37" s="470">
        <v>0</v>
      </c>
      <c r="CB37" s="470">
        <v>0</v>
      </c>
      <c r="CC37" s="470">
        <v>0</v>
      </c>
      <c r="CD37" s="470">
        <v>0</v>
      </c>
      <c r="CE37" s="470">
        <v>0</v>
      </c>
      <c r="CF37" s="436">
        <v>0</v>
      </c>
    </row>
    <row r="38" spans="1:84" x14ac:dyDescent="0.35">
      <c r="A38" s="581"/>
      <c r="B38" s="203" t="s">
        <v>713</v>
      </c>
      <c r="C38" s="580"/>
      <c r="D38" s="494">
        <v>0</v>
      </c>
      <c r="E38" s="494">
        <v>0</v>
      </c>
      <c r="F38" s="494">
        <v>0</v>
      </c>
      <c r="G38" s="494">
        <v>0</v>
      </c>
      <c r="H38" s="494">
        <v>0</v>
      </c>
      <c r="I38" s="494">
        <v>0</v>
      </c>
      <c r="J38" s="494">
        <v>0</v>
      </c>
      <c r="K38" s="494">
        <v>0</v>
      </c>
      <c r="L38" s="494">
        <v>0</v>
      </c>
      <c r="M38" s="494">
        <v>0</v>
      </c>
      <c r="N38" s="494">
        <v>0</v>
      </c>
      <c r="O38" s="494">
        <v>0</v>
      </c>
      <c r="P38" s="494">
        <v>0</v>
      </c>
      <c r="Q38" s="494">
        <v>0</v>
      </c>
      <c r="R38" s="494">
        <v>0</v>
      </c>
      <c r="S38" s="494">
        <v>0</v>
      </c>
      <c r="T38" s="494">
        <v>0</v>
      </c>
      <c r="U38" s="494">
        <v>0</v>
      </c>
      <c r="V38" s="494">
        <v>0</v>
      </c>
      <c r="W38" s="494">
        <v>0</v>
      </c>
      <c r="X38" s="494">
        <v>0</v>
      </c>
      <c r="Y38" s="494">
        <v>0</v>
      </c>
      <c r="Z38" s="494">
        <v>0</v>
      </c>
      <c r="AA38" s="494">
        <v>0</v>
      </c>
      <c r="AB38" s="494">
        <v>0</v>
      </c>
      <c r="AC38" s="494">
        <v>0</v>
      </c>
      <c r="AD38" s="494">
        <v>0</v>
      </c>
      <c r="AE38" s="494">
        <v>0</v>
      </c>
      <c r="AF38" s="494">
        <v>0</v>
      </c>
      <c r="AG38" s="494">
        <v>0</v>
      </c>
      <c r="AH38" s="494">
        <v>0</v>
      </c>
      <c r="AI38" s="494">
        <v>0</v>
      </c>
      <c r="AJ38" s="494">
        <v>0</v>
      </c>
      <c r="AK38" s="494">
        <v>0</v>
      </c>
      <c r="AL38" s="494">
        <v>0</v>
      </c>
      <c r="AM38" s="494">
        <v>0</v>
      </c>
      <c r="AN38" s="494">
        <v>0</v>
      </c>
      <c r="AO38" s="494">
        <v>0</v>
      </c>
      <c r="AP38" s="494">
        <v>0</v>
      </c>
      <c r="AQ38" s="494">
        <v>0</v>
      </c>
      <c r="AR38" s="494">
        <v>0</v>
      </c>
      <c r="AS38" s="494">
        <v>0</v>
      </c>
      <c r="AT38" s="494">
        <v>0</v>
      </c>
      <c r="AU38" s="494">
        <v>0</v>
      </c>
      <c r="AV38" s="494">
        <v>0</v>
      </c>
      <c r="AW38" s="494">
        <v>0</v>
      </c>
      <c r="AX38" s="494">
        <v>58.91362749999999</v>
      </c>
      <c r="AY38" s="494">
        <v>67.022252499999993</v>
      </c>
      <c r="AZ38" s="494">
        <v>80.040999999999997</v>
      </c>
      <c r="BA38" s="494">
        <v>84.993651249999999</v>
      </c>
      <c r="BB38" s="494">
        <v>93.386817649999998</v>
      </c>
      <c r="BC38" s="494">
        <v>98.976178000000004</v>
      </c>
      <c r="BD38" s="494">
        <v>108.60597139562549</v>
      </c>
      <c r="BE38" s="494">
        <v>113.284626</v>
      </c>
      <c r="BF38" s="494">
        <v>120.025907</v>
      </c>
      <c r="BG38" s="494">
        <v>129.921313</v>
      </c>
      <c r="BH38" s="494">
        <v>155.52628799999999</v>
      </c>
      <c r="BI38" s="494">
        <v>170.191858</v>
      </c>
      <c r="BJ38" s="494">
        <v>177.78376700000001</v>
      </c>
      <c r="BK38" s="494">
        <v>183.493774</v>
      </c>
      <c r="BL38" s="494">
        <v>194.99431200000001</v>
      </c>
      <c r="BM38" s="494">
        <v>218.01888170553451</v>
      </c>
      <c r="BN38" s="494">
        <v>232.68308099999999</v>
      </c>
      <c r="BO38" s="494">
        <v>241.97063399999999</v>
      </c>
      <c r="BP38" s="494">
        <v>246.946744</v>
      </c>
      <c r="BQ38" s="494">
        <v>0</v>
      </c>
      <c r="BR38" s="494">
        <v>0</v>
      </c>
      <c r="BS38" s="494">
        <v>0</v>
      </c>
      <c r="BT38" s="494">
        <v>0</v>
      </c>
      <c r="BU38" s="494">
        <v>0</v>
      </c>
      <c r="BV38" s="494">
        <v>0</v>
      </c>
      <c r="BW38" s="494">
        <v>0</v>
      </c>
      <c r="BX38" s="470">
        <v>0</v>
      </c>
      <c r="BY38" s="470">
        <v>0</v>
      </c>
      <c r="BZ38" s="470">
        <v>0</v>
      </c>
      <c r="CA38" s="470">
        <v>0</v>
      </c>
      <c r="CB38" s="470">
        <v>0</v>
      </c>
      <c r="CC38" s="470">
        <v>0</v>
      </c>
      <c r="CD38" s="470">
        <v>0</v>
      </c>
      <c r="CE38" s="470">
        <v>0</v>
      </c>
      <c r="CF38" s="436">
        <v>0</v>
      </c>
    </row>
    <row r="39" spans="1:84" x14ac:dyDescent="0.35">
      <c r="A39" s="581"/>
      <c r="B39" s="203" t="s">
        <v>714</v>
      </c>
      <c r="C39" s="580"/>
      <c r="D39" s="494">
        <v>0</v>
      </c>
      <c r="E39" s="494">
        <v>0</v>
      </c>
      <c r="F39" s="494">
        <v>0</v>
      </c>
      <c r="G39" s="494">
        <v>0</v>
      </c>
      <c r="H39" s="494">
        <v>0</v>
      </c>
      <c r="I39" s="494">
        <v>0</v>
      </c>
      <c r="J39" s="494">
        <v>0</v>
      </c>
      <c r="K39" s="494">
        <v>0</v>
      </c>
      <c r="L39" s="494">
        <v>0</v>
      </c>
      <c r="M39" s="494">
        <v>0</v>
      </c>
      <c r="N39" s="494">
        <v>0</v>
      </c>
      <c r="O39" s="494">
        <v>0</v>
      </c>
      <c r="P39" s="494">
        <v>0</v>
      </c>
      <c r="Q39" s="494">
        <v>0</v>
      </c>
      <c r="R39" s="494">
        <v>0</v>
      </c>
      <c r="S39" s="494">
        <v>0</v>
      </c>
      <c r="T39" s="494">
        <v>0</v>
      </c>
      <c r="U39" s="494">
        <v>0</v>
      </c>
      <c r="V39" s="494">
        <v>0</v>
      </c>
      <c r="W39" s="494">
        <v>0</v>
      </c>
      <c r="X39" s="494">
        <v>0</v>
      </c>
      <c r="Y39" s="494">
        <v>0</v>
      </c>
      <c r="Z39" s="494">
        <v>0</v>
      </c>
      <c r="AA39" s="494">
        <v>0</v>
      </c>
      <c r="AB39" s="494">
        <v>0</v>
      </c>
      <c r="AC39" s="494">
        <v>0</v>
      </c>
      <c r="AD39" s="494">
        <v>0</v>
      </c>
      <c r="AE39" s="494">
        <v>0</v>
      </c>
      <c r="AF39" s="494">
        <v>0</v>
      </c>
      <c r="AG39" s="494">
        <v>0</v>
      </c>
      <c r="AH39" s="494">
        <v>0</v>
      </c>
      <c r="AI39" s="494">
        <v>0</v>
      </c>
      <c r="AJ39" s="494">
        <v>0</v>
      </c>
      <c r="AK39" s="494">
        <v>0</v>
      </c>
      <c r="AL39" s="494">
        <v>0</v>
      </c>
      <c r="AM39" s="494">
        <v>0</v>
      </c>
      <c r="AN39" s="494">
        <v>0</v>
      </c>
      <c r="AO39" s="494">
        <v>0</v>
      </c>
      <c r="AP39" s="494">
        <v>0</v>
      </c>
      <c r="AQ39" s="494">
        <v>0</v>
      </c>
      <c r="AR39" s="494">
        <v>0</v>
      </c>
      <c r="AS39" s="494">
        <v>0</v>
      </c>
      <c r="AT39" s="494">
        <v>0</v>
      </c>
      <c r="AU39" s="494">
        <v>0</v>
      </c>
      <c r="AV39" s="494">
        <v>0</v>
      </c>
      <c r="AW39" s="494">
        <v>0</v>
      </c>
      <c r="AX39" s="494">
        <v>187.53550179999999</v>
      </c>
      <c r="AY39" s="494">
        <v>196.30258259999999</v>
      </c>
      <c r="AZ39" s="494">
        <v>226.32</v>
      </c>
      <c r="BA39" s="494">
        <v>264.78886645</v>
      </c>
      <c r="BB39" s="494">
        <v>274.80888385000003</v>
      </c>
      <c r="BC39" s="494">
        <v>278.16376500000001</v>
      </c>
      <c r="BD39" s="494">
        <v>280.05229976690725</v>
      </c>
      <c r="BE39" s="494">
        <v>286.32812899999999</v>
      </c>
      <c r="BF39" s="494">
        <v>293.58687300000003</v>
      </c>
      <c r="BG39" s="494">
        <v>307.29854799999998</v>
      </c>
      <c r="BH39" s="494">
        <v>345.02444200000002</v>
      </c>
      <c r="BI39" s="494">
        <v>353.82519600000001</v>
      </c>
      <c r="BJ39" s="494">
        <v>358.63360799999998</v>
      </c>
      <c r="BK39" s="494">
        <v>352.98496299999999</v>
      </c>
      <c r="BL39" s="494">
        <v>349.92184800000001</v>
      </c>
      <c r="BM39" s="494">
        <v>368.21371399999998</v>
      </c>
      <c r="BN39" s="494">
        <v>376.06110799999999</v>
      </c>
      <c r="BO39" s="494">
        <v>375.35470099999998</v>
      </c>
      <c r="BP39" s="494">
        <v>371.23049300000002</v>
      </c>
      <c r="BQ39" s="494">
        <v>0</v>
      </c>
      <c r="BR39" s="494">
        <v>0</v>
      </c>
      <c r="BS39" s="494">
        <v>0</v>
      </c>
      <c r="BT39" s="494">
        <v>0</v>
      </c>
      <c r="BU39" s="494">
        <v>0</v>
      </c>
      <c r="BV39" s="494">
        <v>0</v>
      </c>
      <c r="BW39" s="494">
        <v>0</v>
      </c>
      <c r="BX39" s="470">
        <v>0</v>
      </c>
      <c r="BY39" s="470">
        <v>0</v>
      </c>
      <c r="BZ39" s="470">
        <v>0</v>
      </c>
      <c r="CA39" s="470">
        <v>0</v>
      </c>
      <c r="CB39" s="470">
        <v>0</v>
      </c>
      <c r="CC39" s="470">
        <v>0</v>
      </c>
      <c r="CD39" s="470">
        <v>0</v>
      </c>
      <c r="CE39" s="470">
        <v>0</v>
      </c>
      <c r="CF39" s="436">
        <v>0</v>
      </c>
    </row>
    <row r="40" spans="1:84" s="441" customFormat="1" ht="26.25" customHeight="1" thickBot="1" x14ac:dyDescent="0.3">
      <c r="A40" s="582"/>
      <c r="B40" s="583" t="s">
        <v>719</v>
      </c>
      <c r="C40" s="584"/>
      <c r="D40" s="484" t="s">
        <v>567</v>
      </c>
      <c r="E40" s="484" t="s">
        <v>567</v>
      </c>
      <c r="F40" s="484" t="s">
        <v>567</v>
      </c>
      <c r="G40" s="484" t="s">
        <v>567</v>
      </c>
      <c r="H40" s="484" t="s">
        <v>567</v>
      </c>
      <c r="I40" s="484" t="s">
        <v>567</v>
      </c>
      <c r="J40" s="484" t="s">
        <v>567</v>
      </c>
      <c r="K40" s="484" t="s">
        <v>567</v>
      </c>
      <c r="L40" s="484" t="s">
        <v>567</v>
      </c>
      <c r="M40" s="484" t="s">
        <v>567</v>
      </c>
      <c r="N40" s="484" t="s">
        <v>567</v>
      </c>
      <c r="O40" s="484" t="s">
        <v>567</v>
      </c>
      <c r="P40" s="484" t="s">
        <v>567</v>
      </c>
      <c r="Q40" s="484" t="s">
        <v>567</v>
      </c>
      <c r="R40" s="484" t="s">
        <v>567</v>
      </c>
      <c r="S40" s="484" t="s">
        <v>567</v>
      </c>
      <c r="T40" s="484" t="s">
        <v>567</v>
      </c>
      <c r="U40" s="484" t="s">
        <v>567</v>
      </c>
      <c r="V40" s="484" t="s">
        <v>567</v>
      </c>
      <c r="W40" s="484" t="s">
        <v>567</v>
      </c>
      <c r="X40" s="484" t="s">
        <v>567</v>
      </c>
      <c r="Y40" s="484" t="s">
        <v>567</v>
      </c>
      <c r="Z40" s="484" t="s">
        <v>567</v>
      </c>
      <c r="AA40" s="484" t="s">
        <v>567</v>
      </c>
      <c r="AB40" s="484" t="s">
        <v>567</v>
      </c>
      <c r="AC40" s="484" t="s">
        <v>567</v>
      </c>
      <c r="AD40" s="484" t="s">
        <v>567</v>
      </c>
      <c r="AE40" s="484" t="s">
        <v>567</v>
      </c>
      <c r="AF40" s="484" t="s">
        <v>567</v>
      </c>
      <c r="AG40" s="484" t="s">
        <v>567</v>
      </c>
      <c r="AH40" s="484" t="s">
        <v>567</v>
      </c>
      <c r="AI40" s="484" t="s">
        <v>567</v>
      </c>
      <c r="AJ40" s="484" t="s">
        <v>567</v>
      </c>
      <c r="AK40" s="484" t="s">
        <v>567</v>
      </c>
      <c r="AL40" s="484" t="s">
        <v>567</v>
      </c>
      <c r="AM40" s="484" t="s">
        <v>567</v>
      </c>
      <c r="AN40" s="484" t="s">
        <v>567</v>
      </c>
      <c r="AO40" s="484" t="s">
        <v>567</v>
      </c>
      <c r="AP40" s="484" t="s">
        <v>567</v>
      </c>
      <c r="AQ40" s="484" t="s">
        <v>567</v>
      </c>
      <c r="AR40" s="484" t="s">
        <v>567</v>
      </c>
      <c r="AS40" s="484" t="s">
        <v>567</v>
      </c>
      <c r="AT40" s="484" t="s">
        <v>567</v>
      </c>
      <c r="AU40" s="484">
        <v>330.16699999999992</v>
      </c>
      <c r="AV40" s="484">
        <v>225.57600000000002</v>
      </c>
      <c r="AW40" s="484">
        <v>178.54600000000005</v>
      </c>
      <c r="AX40" s="484">
        <v>182.11415929999976</v>
      </c>
      <c r="AY40" s="484">
        <v>187.96953965000034</v>
      </c>
      <c r="AZ40" s="484">
        <v>191.00079200000008</v>
      </c>
      <c r="BA40" s="484">
        <v>197.82962499999996</v>
      </c>
      <c r="BB40" s="484">
        <v>210.63761499999998</v>
      </c>
      <c r="BC40" s="484">
        <v>245.11994899999974</v>
      </c>
      <c r="BD40" s="484">
        <v>276.82555906000005</v>
      </c>
      <c r="BE40" s="484">
        <v>307.99026600000002</v>
      </c>
      <c r="BF40" s="484">
        <v>235.92008099999998</v>
      </c>
      <c r="BG40" s="484">
        <v>270.52785005503068</v>
      </c>
      <c r="BH40" s="484">
        <v>108.06528901000044</v>
      </c>
      <c r="BI40" s="484">
        <v>132.26724699999974</v>
      </c>
      <c r="BJ40" s="484">
        <v>129.49896799999988</v>
      </c>
      <c r="BK40" s="484">
        <v>115.282225</v>
      </c>
      <c r="BL40" s="484">
        <v>105.96941599999904</v>
      </c>
      <c r="BM40" s="484">
        <v>115.30013499999859</v>
      </c>
      <c r="BN40" s="484">
        <v>126.20864500000062</v>
      </c>
      <c r="BO40" s="484">
        <v>94.515385000000606</v>
      </c>
      <c r="BP40" s="484">
        <v>95.914283999999498</v>
      </c>
      <c r="BQ40" s="484">
        <v>0</v>
      </c>
      <c r="BR40" s="484">
        <v>0</v>
      </c>
      <c r="BS40" s="484">
        <v>0</v>
      </c>
      <c r="BT40" s="484">
        <v>0</v>
      </c>
      <c r="BU40" s="484">
        <v>0</v>
      </c>
      <c r="BV40" s="484">
        <v>0</v>
      </c>
      <c r="BW40" s="484">
        <v>0</v>
      </c>
      <c r="BX40" s="484">
        <v>0</v>
      </c>
      <c r="BY40" s="484">
        <v>0</v>
      </c>
      <c r="BZ40" s="484">
        <v>0</v>
      </c>
      <c r="CA40" s="484">
        <v>0</v>
      </c>
      <c r="CB40" s="484">
        <v>0</v>
      </c>
      <c r="CC40" s="484">
        <v>0</v>
      </c>
      <c r="CD40" s="484">
        <v>0</v>
      </c>
      <c r="CE40" s="484">
        <v>0</v>
      </c>
      <c r="CF40" s="485">
        <v>0</v>
      </c>
    </row>
    <row r="41" spans="1:84" ht="26.25" customHeight="1" x14ac:dyDescent="0.35">
      <c r="A41" s="503"/>
      <c r="B41" s="106" t="s">
        <v>720</v>
      </c>
      <c r="D41" s="37" t="s">
        <v>586</v>
      </c>
      <c r="E41" s="37" t="s">
        <v>587</v>
      </c>
      <c r="F41" s="37" t="s">
        <v>588</v>
      </c>
      <c r="G41" s="37" t="s">
        <v>589</v>
      </c>
      <c r="H41" s="37" t="s">
        <v>590</v>
      </c>
      <c r="I41" s="37" t="s">
        <v>591</v>
      </c>
      <c r="J41" s="37" t="s">
        <v>592</v>
      </c>
      <c r="K41" s="37" t="s">
        <v>593</v>
      </c>
      <c r="L41" s="37" t="s">
        <v>594</v>
      </c>
      <c r="M41" s="37" t="s">
        <v>595</v>
      </c>
      <c r="N41" s="37" t="s">
        <v>596</v>
      </c>
      <c r="O41" s="37" t="s">
        <v>597</v>
      </c>
      <c r="P41" s="37" t="s">
        <v>598</v>
      </c>
      <c r="Q41" s="37" t="s">
        <v>599</v>
      </c>
      <c r="R41" s="37" t="s">
        <v>600</v>
      </c>
      <c r="S41" s="37" t="s">
        <v>601</v>
      </c>
      <c r="T41" s="37" t="s">
        <v>602</v>
      </c>
      <c r="U41" s="37" t="s">
        <v>603</v>
      </c>
      <c r="V41" s="37" t="s">
        <v>604</v>
      </c>
      <c r="W41" s="37" t="s">
        <v>605</v>
      </c>
      <c r="X41" s="37" t="s">
        <v>606</v>
      </c>
      <c r="Y41" s="37" t="s">
        <v>607</v>
      </c>
      <c r="Z41" s="37" t="s">
        <v>608</v>
      </c>
      <c r="AA41" s="37" t="s">
        <v>609</v>
      </c>
      <c r="AB41" s="37" t="s">
        <v>610</v>
      </c>
      <c r="AC41" s="37" t="s">
        <v>611</v>
      </c>
      <c r="AD41" s="37" t="s">
        <v>612</v>
      </c>
      <c r="AE41" s="37" t="s">
        <v>613</v>
      </c>
      <c r="AF41" s="37" t="s">
        <v>614</v>
      </c>
      <c r="AG41" s="37" t="s">
        <v>615</v>
      </c>
      <c r="AH41" s="37" t="s">
        <v>616</v>
      </c>
      <c r="AI41" s="37" t="s">
        <v>617</v>
      </c>
      <c r="AJ41" s="37" t="s">
        <v>618</v>
      </c>
      <c r="AK41" s="37" t="s">
        <v>619</v>
      </c>
      <c r="AL41" s="37" t="s">
        <v>620</v>
      </c>
      <c r="AM41" s="37" t="s">
        <v>621</v>
      </c>
      <c r="AN41" s="37" t="s">
        <v>622</v>
      </c>
      <c r="AO41" s="37" t="s">
        <v>623</v>
      </c>
      <c r="AP41" s="37" t="s">
        <v>624</v>
      </c>
      <c r="AQ41" s="37" t="s">
        <v>625</v>
      </c>
      <c r="AR41" s="37" t="s">
        <v>626</v>
      </c>
      <c r="AS41" s="37" t="s">
        <v>627</v>
      </c>
      <c r="AT41" s="37" t="s">
        <v>628</v>
      </c>
      <c r="AU41" s="37" t="s">
        <v>629</v>
      </c>
      <c r="AV41" s="37" t="s">
        <v>630</v>
      </c>
      <c r="AW41" s="37" t="s">
        <v>631</v>
      </c>
      <c r="AX41" s="37" t="s">
        <v>632</v>
      </c>
      <c r="AY41" s="37" t="s">
        <v>633</v>
      </c>
      <c r="AZ41" s="37" t="s">
        <v>634</v>
      </c>
      <c r="BA41" s="37" t="s">
        <v>635</v>
      </c>
      <c r="BB41" s="37" t="s">
        <v>636</v>
      </c>
      <c r="BC41" s="37" t="s">
        <v>637</v>
      </c>
      <c r="BD41" s="37" t="s">
        <v>638</v>
      </c>
      <c r="BE41" s="37" t="s">
        <v>639</v>
      </c>
      <c r="BF41" s="37" t="s">
        <v>515</v>
      </c>
      <c r="BG41" s="37" t="s">
        <v>516</v>
      </c>
      <c r="BH41" s="37" t="s">
        <v>517</v>
      </c>
      <c r="BI41" s="37" t="s">
        <v>518</v>
      </c>
      <c r="BJ41" s="37" t="s">
        <v>519</v>
      </c>
      <c r="BK41" s="37" t="s">
        <v>520</v>
      </c>
      <c r="BL41" s="37" t="s">
        <v>521</v>
      </c>
      <c r="BM41" s="37" t="s">
        <v>522</v>
      </c>
      <c r="BN41" s="37" t="s">
        <v>523</v>
      </c>
      <c r="BO41" s="37" t="s">
        <v>524</v>
      </c>
      <c r="BP41" s="37" t="s">
        <v>525</v>
      </c>
      <c r="BQ41" s="37" t="s">
        <v>526</v>
      </c>
      <c r="BR41" s="37" t="s">
        <v>527</v>
      </c>
      <c r="BS41" s="37" t="s">
        <v>528</v>
      </c>
      <c r="BT41" s="37" t="s">
        <v>529</v>
      </c>
      <c r="BU41" s="37" t="s">
        <v>530</v>
      </c>
      <c r="BV41" s="37" t="s">
        <v>531</v>
      </c>
      <c r="BW41" s="37" t="s">
        <v>532</v>
      </c>
      <c r="BX41" s="37" t="s">
        <v>533</v>
      </c>
      <c r="BY41" s="37" t="s">
        <v>534</v>
      </c>
      <c r="BZ41" s="37" t="s">
        <v>535</v>
      </c>
      <c r="CA41" s="37" t="s">
        <v>536</v>
      </c>
      <c r="CB41" s="37" t="s">
        <v>537</v>
      </c>
      <c r="CC41" s="37" t="s">
        <v>538</v>
      </c>
      <c r="CD41" s="37" t="s">
        <v>539</v>
      </c>
      <c r="CE41" s="37" t="s">
        <v>540</v>
      </c>
      <c r="CF41" s="38" t="s">
        <v>541</v>
      </c>
    </row>
    <row r="42" spans="1:84" x14ac:dyDescent="0.35">
      <c r="A42" s="503"/>
      <c r="B42" s="452" t="s">
        <v>344</v>
      </c>
      <c r="C42" s="466"/>
      <c r="D42" s="281" t="s">
        <v>542</v>
      </c>
      <c r="E42" s="281" t="s">
        <v>542</v>
      </c>
      <c r="F42" s="281" t="s">
        <v>542</v>
      </c>
      <c r="G42" s="281" t="s">
        <v>542</v>
      </c>
      <c r="H42" s="281" t="s">
        <v>542</v>
      </c>
      <c r="I42" s="281" t="s">
        <v>542</v>
      </c>
      <c r="J42" s="281" t="s">
        <v>542</v>
      </c>
      <c r="K42" s="281" t="s">
        <v>542</v>
      </c>
      <c r="L42" s="281" t="s">
        <v>542</v>
      </c>
      <c r="M42" s="281" t="s">
        <v>542</v>
      </c>
      <c r="N42" s="281" t="s">
        <v>542</v>
      </c>
      <c r="O42" s="281" t="s">
        <v>542</v>
      </c>
      <c r="P42" s="281" t="s">
        <v>542</v>
      </c>
      <c r="Q42" s="281" t="s">
        <v>542</v>
      </c>
      <c r="R42" s="281" t="s">
        <v>542</v>
      </c>
      <c r="S42" s="281" t="s">
        <v>542</v>
      </c>
      <c r="T42" s="281" t="s">
        <v>542</v>
      </c>
      <c r="U42" s="281" t="s">
        <v>542</v>
      </c>
      <c r="V42" s="281" t="s">
        <v>542</v>
      </c>
      <c r="W42" s="281" t="s">
        <v>542</v>
      </c>
      <c r="X42" s="281" t="s">
        <v>542</v>
      </c>
      <c r="Y42" s="281" t="s">
        <v>542</v>
      </c>
      <c r="Z42" s="281" t="s">
        <v>542</v>
      </c>
      <c r="AA42" s="281" t="s">
        <v>542</v>
      </c>
      <c r="AB42" s="281" t="s">
        <v>542</v>
      </c>
      <c r="AC42" s="281" t="s">
        <v>542</v>
      </c>
      <c r="AD42" s="281" t="s">
        <v>542</v>
      </c>
      <c r="AE42" s="281" t="s">
        <v>542</v>
      </c>
      <c r="AF42" s="281" t="s">
        <v>542</v>
      </c>
      <c r="AG42" s="281" t="s">
        <v>542</v>
      </c>
      <c r="AH42" s="281" t="s">
        <v>542</v>
      </c>
      <c r="AI42" s="281" t="s">
        <v>542</v>
      </c>
      <c r="AJ42" s="281" t="s">
        <v>542</v>
      </c>
      <c r="AK42" s="281" t="s">
        <v>542</v>
      </c>
      <c r="AL42" s="281" t="s">
        <v>542</v>
      </c>
      <c r="AM42" s="281" t="s">
        <v>542</v>
      </c>
      <c r="AN42" s="281" t="s">
        <v>542</v>
      </c>
      <c r="AO42" s="281" t="s">
        <v>542</v>
      </c>
      <c r="AP42" s="281" t="s">
        <v>542</v>
      </c>
      <c r="AQ42" s="281" t="s">
        <v>542</v>
      </c>
      <c r="AR42" s="281" t="s">
        <v>542</v>
      </c>
      <c r="AS42" s="281" t="s">
        <v>542</v>
      </c>
      <c r="AT42" s="281" t="s">
        <v>542</v>
      </c>
      <c r="AU42" s="281" t="s">
        <v>542</v>
      </c>
      <c r="AV42" s="281" t="s">
        <v>542</v>
      </c>
      <c r="AW42" s="281" t="s">
        <v>542</v>
      </c>
      <c r="AX42" s="281" t="s">
        <v>542</v>
      </c>
      <c r="AY42" s="281" t="s">
        <v>542</v>
      </c>
      <c r="AZ42" s="281" t="s">
        <v>542</v>
      </c>
      <c r="BA42" s="281" t="s">
        <v>542</v>
      </c>
      <c r="BB42" s="281" t="s">
        <v>542</v>
      </c>
      <c r="BC42" s="281" t="s">
        <v>542</v>
      </c>
      <c r="BD42" s="281" t="s">
        <v>542</v>
      </c>
      <c r="BE42" s="281" t="s">
        <v>542</v>
      </c>
      <c r="BF42" s="281" t="s">
        <v>542</v>
      </c>
      <c r="BG42" s="281" t="s">
        <v>542</v>
      </c>
      <c r="BH42" s="281" t="s">
        <v>542</v>
      </c>
      <c r="BI42" s="281" t="s">
        <v>542</v>
      </c>
      <c r="BJ42" s="281" t="s">
        <v>542</v>
      </c>
      <c r="BK42" s="281" t="s">
        <v>542</v>
      </c>
      <c r="BL42" s="281" t="s">
        <v>542</v>
      </c>
      <c r="BM42" s="281" t="s">
        <v>542</v>
      </c>
      <c r="BN42" s="281" t="s">
        <v>542</v>
      </c>
      <c r="BO42" s="281" t="s">
        <v>542</v>
      </c>
      <c r="BP42" s="281" t="s">
        <v>542</v>
      </c>
      <c r="BQ42" s="281" t="s">
        <v>542</v>
      </c>
      <c r="BR42" s="281" t="s">
        <v>542</v>
      </c>
      <c r="BS42" s="281" t="s">
        <v>542</v>
      </c>
      <c r="BT42" s="281" t="s">
        <v>542</v>
      </c>
      <c r="BU42" s="281" t="s">
        <v>542</v>
      </c>
      <c r="BV42" s="281" t="s">
        <v>542</v>
      </c>
      <c r="BW42" s="281" t="s">
        <v>542</v>
      </c>
      <c r="BX42" s="281" t="s">
        <v>542</v>
      </c>
      <c r="BY42" s="281" t="s">
        <v>542</v>
      </c>
      <c r="BZ42" s="281" t="s">
        <v>542</v>
      </c>
      <c r="CA42" s="281" t="s">
        <v>543</v>
      </c>
      <c r="CB42" s="281" t="s">
        <v>543</v>
      </c>
      <c r="CC42" s="281" t="s">
        <v>543</v>
      </c>
      <c r="CD42" s="281" t="s">
        <v>543</v>
      </c>
      <c r="CE42" s="281" t="s">
        <v>543</v>
      </c>
      <c r="CF42" s="282" t="s">
        <v>543</v>
      </c>
    </row>
    <row r="43" spans="1:84" s="251" customFormat="1" ht="26.25" customHeight="1" x14ac:dyDescent="0.35">
      <c r="A43" s="585"/>
      <c r="B43" s="106" t="s">
        <v>214</v>
      </c>
      <c r="C43" s="579"/>
      <c r="D43" s="493">
        <v>0</v>
      </c>
      <c r="E43" s="493">
        <v>0</v>
      </c>
      <c r="F43" s="493">
        <v>0</v>
      </c>
      <c r="G43" s="493">
        <v>0</v>
      </c>
      <c r="H43" s="493">
        <v>0</v>
      </c>
      <c r="I43" s="493">
        <v>0</v>
      </c>
      <c r="J43" s="493">
        <v>0</v>
      </c>
      <c r="K43" s="493">
        <v>0</v>
      </c>
      <c r="L43" s="493">
        <v>0</v>
      </c>
      <c r="M43" s="493">
        <v>0</v>
      </c>
      <c r="N43" s="493">
        <v>0</v>
      </c>
      <c r="O43" s="493">
        <v>0</v>
      </c>
      <c r="P43" s="493">
        <v>0</v>
      </c>
      <c r="Q43" s="493">
        <v>0</v>
      </c>
      <c r="R43" s="493">
        <v>0</v>
      </c>
      <c r="S43" s="493">
        <v>0</v>
      </c>
      <c r="T43" s="493">
        <v>0</v>
      </c>
      <c r="U43" s="493">
        <v>0</v>
      </c>
      <c r="V43" s="493">
        <v>0</v>
      </c>
      <c r="W43" s="493">
        <v>0</v>
      </c>
      <c r="X43" s="493">
        <v>0</v>
      </c>
      <c r="Y43" s="493">
        <v>0</v>
      </c>
      <c r="Z43" s="493">
        <v>293.86868870228881</v>
      </c>
      <c r="AA43" s="493">
        <v>318.74190174288793</v>
      </c>
      <c r="AB43" s="493">
        <v>377.68927986428542</v>
      </c>
      <c r="AC43" s="493">
        <v>424.34661635872544</v>
      </c>
      <c r="AD43" s="493">
        <v>1057.9995052094607</v>
      </c>
      <c r="AE43" s="493">
        <v>1176.3885806433768</v>
      </c>
      <c r="AF43" s="493">
        <v>1115.2735483027616</v>
      </c>
      <c r="AG43" s="493">
        <v>2444.7528750863107</v>
      </c>
      <c r="AH43" s="493">
        <v>2298.5797848058082</v>
      </c>
      <c r="AI43" s="493">
        <v>2267.3131936161258</v>
      </c>
      <c r="AJ43" s="493">
        <v>2562.7758059121456</v>
      </c>
      <c r="AK43" s="493">
        <v>3447.1754599482383</v>
      </c>
      <c r="AL43" s="493">
        <v>3904.0432525814381</v>
      </c>
      <c r="AM43" s="493">
        <v>4191.1516855855161</v>
      </c>
      <c r="AN43" s="493">
        <v>4401.9670116876669</v>
      </c>
      <c r="AO43" s="493">
        <v>4560.2507516098731</v>
      </c>
      <c r="AP43" s="493">
        <v>4844.9101739320104</v>
      </c>
      <c r="AQ43" s="493">
        <v>4763.0165382289115</v>
      </c>
      <c r="AR43" s="493">
        <v>3578.8675846478991</v>
      </c>
      <c r="AS43" s="493">
        <v>4123.0960773146198</v>
      </c>
      <c r="AT43" s="493">
        <v>4750.6362106711977</v>
      </c>
      <c r="AU43" s="493">
        <v>2963.6467076283097</v>
      </c>
      <c r="AV43" s="493">
        <v>3476.4466140200029</v>
      </c>
      <c r="AW43" s="493">
        <v>3873.9869983218678</v>
      </c>
      <c r="AX43" s="493">
        <v>4080.7359680115728</v>
      </c>
      <c r="AY43" s="493">
        <v>4167.4441228399537</v>
      </c>
      <c r="AZ43" s="493">
        <v>4255.5737186626375</v>
      </c>
      <c r="BA43" s="493">
        <v>4411.152847706755</v>
      </c>
      <c r="BB43" s="493">
        <v>4456.5759294803811</v>
      </c>
      <c r="BC43" s="493">
        <v>4502.7786728808524</v>
      </c>
      <c r="BD43" s="493">
        <v>4570.2549903601603</v>
      </c>
      <c r="BE43" s="493">
        <v>4688.2661208887648</v>
      </c>
      <c r="BF43" s="493">
        <v>4836.8957415278364</v>
      </c>
      <c r="BG43" s="493">
        <v>5383.8784333051572</v>
      </c>
      <c r="BH43" s="493">
        <v>5762.9690235708213</v>
      </c>
      <c r="BI43" s="493">
        <v>5951.8292126859433</v>
      </c>
      <c r="BJ43" s="493">
        <v>6053.219952696777</v>
      </c>
      <c r="BK43" s="493">
        <v>6038.695595987625</v>
      </c>
      <c r="BL43" s="493">
        <f t="shared" ref="BL43:BX43" si="8">SUM(BL45:BL54)</f>
        <v>6129.5367451989887</v>
      </c>
      <c r="BM43" s="493">
        <f t="shared" si="8"/>
        <v>6709.299157116483</v>
      </c>
      <c r="BN43" s="493">
        <f t="shared" si="8"/>
        <v>6903.5275021228263</v>
      </c>
      <c r="BO43" s="493">
        <f t="shared" si="8"/>
        <v>6775.1576380303395</v>
      </c>
      <c r="BP43" s="493">
        <f t="shared" si="8"/>
        <v>6644.3490844505704</v>
      </c>
      <c r="BQ43" s="493">
        <f t="shared" si="8"/>
        <v>0</v>
      </c>
      <c r="BR43" s="493">
        <f t="shared" si="8"/>
        <v>0</v>
      </c>
      <c r="BS43" s="493">
        <f t="shared" si="8"/>
        <v>0</v>
      </c>
      <c r="BT43" s="493">
        <f t="shared" si="8"/>
        <v>0</v>
      </c>
      <c r="BU43" s="493">
        <f t="shared" si="8"/>
        <v>0</v>
      </c>
      <c r="BV43" s="493">
        <f t="shared" si="8"/>
        <v>0</v>
      </c>
      <c r="BW43" s="493">
        <f t="shared" si="8"/>
        <v>0</v>
      </c>
      <c r="BX43" s="468">
        <f t="shared" si="8"/>
        <v>0</v>
      </c>
      <c r="BY43" s="468">
        <f t="shared" ref="BY43:CF43" si="9">SUM(BY45:BY54)</f>
        <v>0</v>
      </c>
      <c r="BZ43" s="468">
        <f t="shared" si="9"/>
        <v>0</v>
      </c>
      <c r="CA43" s="468">
        <f t="shared" si="9"/>
        <v>0</v>
      </c>
      <c r="CB43" s="468">
        <f t="shared" si="9"/>
        <v>0</v>
      </c>
      <c r="CC43" s="468">
        <f t="shared" si="9"/>
        <v>0</v>
      </c>
      <c r="CD43" s="468">
        <f t="shared" si="9"/>
        <v>0</v>
      </c>
      <c r="CE43" s="468">
        <f t="shared" si="9"/>
        <v>0</v>
      </c>
      <c r="CF43" s="432">
        <f t="shared" si="9"/>
        <v>0</v>
      </c>
    </row>
    <row r="44" spans="1:84" ht="26.25" customHeight="1" x14ac:dyDescent="0.35">
      <c r="A44" s="61"/>
      <c r="B44" s="39" t="s">
        <v>697</v>
      </c>
      <c r="C44" s="580"/>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c r="AL44" s="494"/>
      <c r="AM44" s="494"/>
      <c r="AN44" s="494"/>
      <c r="AO44" s="494"/>
      <c r="AP44" s="494"/>
      <c r="AQ44" s="494"/>
      <c r="AR44" s="494"/>
      <c r="AS44" s="494"/>
      <c r="AT44" s="494"/>
      <c r="AU44" s="494"/>
      <c r="AV44" s="494"/>
      <c r="AW44" s="494"/>
      <c r="AX44" s="494"/>
      <c r="AY44" s="494"/>
      <c r="AZ44" s="494"/>
      <c r="BA44" s="494"/>
      <c r="BB44" s="494"/>
      <c r="BC44" s="494"/>
      <c r="BD44" s="494"/>
      <c r="BE44" s="494"/>
      <c r="BF44" s="494"/>
      <c r="BG44" s="494"/>
      <c r="BH44" s="494"/>
      <c r="BI44" s="494"/>
      <c r="BJ44" s="494"/>
      <c r="BK44" s="494"/>
      <c r="BL44" s="494"/>
      <c r="BM44" s="494"/>
      <c r="BN44" s="494"/>
      <c r="BO44" s="494"/>
      <c r="BP44" s="494"/>
      <c r="BQ44" s="494"/>
      <c r="BR44" s="494"/>
      <c r="BS44" s="494"/>
      <c r="BT44" s="494"/>
      <c r="BU44" s="494"/>
      <c r="BV44" s="494"/>
      <c r="BW44" s="494"/>
      <c r="BX44" s="470"/>
      <c r="BY44" s="470"/>
      <c r="BZ44" s="470"/>
      <c r="CA44" s="470"/>
      <c r="CB44" s="470"/>
      <c r="CC44" s="470"/>
      <c r="CD44" s="470"/>
      <c r="CE44" s="470"/>
      <c r="CF44" s="436"/>
    </row>
    <row r="45" spans="1:84" x14ac:dyDescent="0.35">
      <c r="A45" s="581"/>
      <c r="B45" s="59" t="s">
        <v>698</v>
      </c>
      <c r="C45" s="580"/>
      <c r="D45" s="494">
        <v>0</v>
      </c>
      <c r="E45" s="494">
        <v>0</v>
      </c>
      <c r="F45" s="494">
        <v>0</v>
      </c>
      <c r="G45" s="494">
        <v>0</v>
      </c>
      <c r="H45" s="494">
        <v>0</v>
      </c>
      <c r="I45" s="494">
        <v>0</v>
      </c>
      <c r="J45" s="494">
        <v>0</v>
      </c>
      <c r="K45" s="494">
        <v>0</v>
      </c>
      <c r="L45" s="494">
        <v>0</v>
      </c>
      <c r="M45" s="494">
        <v>0</v>
      </c>
      <c r="N45" s="494">
        <v>0</v>
      </c>
      <c r="O45" s="494">
        <v>0</v>
      </c>
      <c r="P45" s="494">
        <v>0</v>
      </c>
      <c r="Q45" s="494">
        <v>0</v>
      </c>
      <c r="R45" s="494">
        <v>0</v>
      </c>
      <c r="S45" s="494">
        <v>0</v>
      </c>
      <c r="T45" s="494">
        <v>0</v>
      </c>
      <c r="U45" s="494">
        <v>0</v>
      </c>
      <c r="V45" s="494">
        <v>0</v>
      </c>
      <c r="W45" s="494">
        <v>0</v>
      </c>
      <c r="X45" s="494">
        <v>0</v>
      </c>
      <c r="Y45" s="494">
        <v>0</v>
      </c>
      <c r="Z45" s="494">
        <v>0</v>
      </c>
      <c r="AA45" s="494">
        <v>0</v>
      </c>
      <c r="AB45" s="494">
        <v>0</v>
      </c>
      <c r="AC45" s="494">
        <v>0</v>
      </c>
      <c r="AD45" s="494">
        <v>0</v>
      </c>
      <c r="AE45" s="494">
        <v>0</v>
      </c>
      <c r="AF45" s="494">
        <v>0</v>
      </c>
      <c r="AG45" s="494">
        <v>0</v>
      </c>
      <c r="AH45" s="494">
        <v>0</v>
      </c>
      <c r="AI45" s="494">
        <v>0</v>
      </c>
      <c r="AJ45" s="494">
        <v>0</v>
      </c>
      <c r="AK45" s="494">
        <v>0</v>
      </c>
      <c r="AL45" s="494">
        <v>0</v>
      </c>
      <c r="AM45" s="494">
        <v>0</v>
      </c>
      <c r="AN45" s="494">
        <v>0</v>
      </c>
      <c r="AO45" s="494">
        <v>0</v>
      </c>
      <c r="AP45" s="494">
        <v>0</v>
      </c>
      <c r="AQ45" s="494">
        <v>0</v>
      </c>
      <c r="AR45" s="494">
        <v>0</v>
      </c>
      <c r="AS45" s="494">
        <v>0</v>
      </c>
      <c r="AT45" s="494">
        <v>0</v>
      </c>
      <c r="AU45" s="494">
        <v>0</v>
      </c>
      <c r="AV45" s="494">
        <v>0</v>
      </c>
      <c r="AW45" s="494">
        <v>0</v>
      </c>
      <c r="AX45" s="494">
        <v>0</v>
      </c>
      <c r="AY45" s="494">
        <v>0</v>
      </c>
      <c r="AZ45" s="494">
        <v>0</v>
      </c>
      <c r="BA45" s="494">
        <v>0</v>
      </c>
      <c r="BB45" s="494">
        <v>0</v>
      </c>
      <c r="BC45" s="494">
        <v>0</v>
      </c>
      <c r="BD45" s="494">
        <v>0</v>
      </c>
      <c r="BE45" s="494">
        <v>0</v>
      </c>
      <c r="BF45" s="494">
        <v>0</v>
      </c>
      <c r="BG45" s="494">
        <v>0</v>
      </c>
      <c r="BH45" s="494">
        <v>0</v>
      </c>
      <c r="BI45" s="494">
        <v>0</v>
      </c>
      <c r="BJ45" s="494">
        <v>0</v>
      </c>
      <c r="BK45" s="494">
        <v>0</v>
      </c>
      <c r="BL45" s="494">
        <v>445.88293938446014</v>
      </c>
      <c r="BM45" s="494">
        <v>736.22025801255222</v>
      </c>
      <c r="BN45" s="494">
        <v>784.51353852995828</v>
      </c>
      <c r="BO45" s="494">
        <v>810.30854544166812</v>
      </c>
      <c r="BP45" s="494">
        <v>839.97703398814576</v>
      </c>
      <c r="BQ45" s="494">
        <v>0</v>
      </c>
      <c r="BR45" s="494">
        <v>0</v>
      </c>
      <c r="BS45" s="494">
        <v>0</v>
      </c>
      <c r="BT45" s="494">
        <v>0</v>
      </c>
      <c r="BU45" s="494">
        <v>0</v>
      </c>
      <c r="BV45" s="494">
        <v>0</v>
      </c>
      <c r="BW45" s="494">
        <v>0</v>
      </c>
      <c r="BX45" s="470">
        <v>0</v>
      </c>
      <c r="BY45" s="470">
        <v>0</v>
      </c>
      <c r="BZ45" s="470">
        <v>0</v>
      </c>
      <c r="CA45" s="470">
        <v>0</v>
      </c>
      <c r="CB45" s="470">
        <v>0</v>
      </c>
      <c r="CC45" s="470">
        <v>0</v>
      </c>
      <c r="CD45" s="470">
        <v>0</v>
      </c>
      <c r="CE45" s="470">
        <v>0</v>
      </c>
      <c r="CF45" s="436">
        <v>0</v>
      </c>
    </row>
    <row r="46" spans="1:84" x14ac:dyDescent="0.35">
      <c r="A46" s="581"/>
      <c r="B46" s="59" t="s">
        <v>699</v>
      </c>
      <c r="C46" s="580"/>
      <c r="D46" s="494">
        <v>0</v>
      </c>
      <c r="E46" s="494">
        <v>0</v>
      </c>
      <c r="F46" s="494">
        <v>0</v>
      </c>
      <c r="G46" s="494">
        <v>0</v>
      </c>
      <c r="H46" s="494">
        <v>0</v>
      </c>
      <c r="I46" s="494">
        <v>0</v>
      </c>
      <c r="J46" s="494">
        <v>0</v>
      </c>
      <c r="K46" s="494">
        <v>0</v>
      </c>
      <c r="L46" s="494">
        <v>0</v>
      </c>
      <c r="M46" s="494">
        <v>0</v>
      </c>
      <c r="N46" s="494">
        <v>0</v>
      </c>
      <c r="O46" s="494">
        <v>0</v>
      </c>
      <c r="P46" s="494">
        <v>0</v>
      </c>
      <c r="Q46" s="494">
        <v>0</v>
      </c>
      <c r="R46" s="494">
        <v>0</v>
      </c>
      <c r="S46" s="494">
        <v>0</v>
      </c>
      <c r="T46" s="494">
        <v>0</v>
      </c>
      <c r="U46" s="494">
        <v>0</v>
      </c>
      <c r="V46" s="494">
        <v>0</v>
      </c>
      <c r="W46" s="494">
        <v>0</v>
      </c>
      <c r="X46" s="494">
        <v>0</v>
      </c>
      <c r="Y46" s="494">
        <v>0</v>
      </c>
      <c r="Z46" s="494">
        <v>0</v>
      </c>
      <c r="AA46" s="494">
        <v>0</v>
      </c>
      <c r="AB46" s="494">
        <v>0</v>
      </c>
      <c r="AC46" s="494">
        <v>0</v>
      </c>
      <c r="AD46" s="494">
        <v>0</v>
      </c>
      <c r="AE46" s="494">
        <v>0</v>
      </c>
      <c r="AF46" s="494">
        <v>0</v>
      </c>
      <c r="AG46" s="494">
        <v>0</v>
      </c>
      <c r="AH46" s="494">
        <v>0</v>
      </c>
      <c r="AI46" s="494">
        <v>0</v>
      </c>
      <c r="AJ46" s="494">
        <v>0</v>
      </c>
      <c r="AK46" s="494">
        <v>0</v>
      </c>
      <c r="AL46" s="494">
        <v>0</v>
      </c>
      <c r="AM46" s="494">
        <v>0</v>
      </c>
      <c r="AN46" s="494">
        <v>0</v>
      </c>
      <c r="AO46" s="494">
        <v>0</v>
      </c>
      <c r="AP46" s="494">
        <v>0</v>
      </c>
      <c r="AQ46" s="494">
        <v>0</v>
      </c>
      <c r="AR46" s="494">
        <v>0</v>
      </c>
      <c r="AS46" s="494">
        <v>0</v>
      </c>
      <c r="AT46" s="494">
        <v>0</v>
      </c>
      <c r="AU46" s="494">
        <v>0</v>
      </c>
      <c r="AV46" s="494">
        <v>0</v>
      </c>
      <c r="AW46" s="494">
        <v>0</v>
      </c>
      <c r="AX46" s="494">
        <v>0</v>
      </c>
      <c r="AY46" s="494">
        <v>0</v>
      </c>
      <c r="AZ46" s="494">
        <v>0</v>
      </c>
      <c r="BA46" s="494">
        <v>0</v>
      </c>
      <c r="BB46" s="494">
        <v>0</v>
      </c>
      <c r="BC46" s="494">
        <v>0</v>
      </c>
      <c r="BD46" s="494">
        <v>0</v>
      </c>
      <c r="BE46" s="494">
        <v>0</v>
      </c>
      <c r="BF46" s="494">
        <v>0</v>
      </c>
      <c r="BG46" s="494">
        <v>0</v>
      </c>
      <c r="BH46" s="494">
        <v>0</v>
      </c>
      <c r="BI46" s="494">
        <v>0</v>
      </c>
      <c r="BJ46" s="494">
        <v>0</v>
      </c>
      <c r="BK46" s="494">
        <v>0</v>
      </c>
      <c r="BL46" s="494">
        <v>1366.7885784730911</v>
      </c>
      <c r="BM46" s="494">
        <v>1465.7915484680589</v>
      </c>
      <c r="BN46" s="494">
        <v>1519.4864657700336</v>
      </c>
      <c r="BO46" s="494">
        <v>1511.5861209139682</v>
      </c>
      <c r="BP46" s="494">
        <v>1502.7876991258113</v>
      </c>
      <c r="BQ46" s="494">
        <v>0</v>
      </c>
      <c r="BR46" s="494">
        <v>0</v>
      </c>
      <c r="BS46" s="494">
        <v>0</v>
      </c>
      <c r="BT46" s="494">
        <v>0</v>
      </c>
      <c r="BU46" s="494">
        <v>0</v>
      </c>
      <c r="BV46" s="494">
        <v>0</v>
      </c>
      <c r="BW46" s="494">
        <v>0</v>
      </c>
      <c r="BX46" s="470">
        <v>0</v>
      </c>
      <c r="BY46" s="470">
        <v>0</v>
      </c>
      <c r="BZ46" s="470">
        <v>0</v>
      </c>
      <c r="CA46" s="470">
        <v>0</v>
      </c>
      <c r="CB46" s="470">
        <v>0</v>
      </c>
      <c r="CC46" s="470">
        <v>0</v>
      </c>
      <c r="CD46" s="470">
        <v>0</v>
      </c>
      <c r="CE46" s="470">
        <v>0</v>
      </c>
      <c r="CF46" s="436">
        <v>0</v>
      </c>
    </row>
    <row r="47" spans="1:84" x14ac:dyDescent="0.35">
      <c r="A47" s="581"/>
      <c r="B47" s="59" t="s">
        <v>700</v>
      </c>
      <c r="C47" s="580"/>
      <c r="D47" s="494">
        <v>0</v>
      </c>
      <c r="E47" s="494">
        <v>0</v>
      </c>
      <c r="F47" s="494">
        <v>0</v>
      </c>
      <c r="G47" s="494">
        <v>0</v>
      </c>
      <c r="H47" s="494">
        <v>0</v>
      </c>
      <c r="I47" s="494">
        <v>0</v>
      </c>
      <c r="J47" s="494">
        <v>0</v>
      </c>
      <c r="K47" s="494">
        <v>0</v>
      </c>
      <c r="L47" s="494">
        <v>0</v>
      </c>
      <c r="M47" s="494">
        <v>0</v>
      </c>
      <c r="N47" s="494">
        <v>0</v>
      </c>
      <c r="O47" s="494">
        <v>0</v>
      </c>
      <c r="P47" s="494">
        <v>0</v>
      </c>
      <c r="Q47" s="494">
        <v>0</v>
      </c>
      <c r="R47" s="494">
        <v>0</v>
      </c>
      <c r="S47" s="494">
        <v>0</v>
      </c>
      <c r="T47" s="494">
        <v>0</v>
      </c>
      <c r="U47" s="494">
        <v>0</v>
      </c>
      <c r="V47" s="494">
        <v>0</v>
      </c>
      <c r="W47" s="494">
        <v>0</v>
      </c>
      <c r="X47" s="494">
        <v>0</v>
      </c>
      <c r="Y47" s="494">
        <v>0</v>
      </c>
      <c r="Z47" s="494">
        <v>0</v>
      </c>
      <c r="AA47" s="494">
        <v>0</v>
      </c>
      <c r="AB47" s="494">
        <v>0</v>
      </c>
      <c r="AC47" s="494">
        <v>0</v>
      </c>
      <c r="AD47" s="494">
        <v>0</v>
      </c>
      <c r="AE47" s="494">
        <v>0</v>
      </c>
      <c r="AF47" s="494">
        <v>0</v>
      </c>
      <c r="AG47" s="494">
        <v>0</v>
      </c>
      <c r="AH47" s="494">
        <v>0</v>
      </c>
      <c r="AI47" s="494">
        <v>0</v>
      </c>
      <c r="AJ47" s="494">
        <v>0</v>
      </c>
      <c r="AK47" s="494">
        <v>0</v>
      </c>
      <c r="AL47" s="494">
        <v>0</v>
      </c>
      <c r="AM47" s="494">
        <v>0</v>
      </c>
      <c r="AN47" s="494">
        <v>0</v>
      </c>
      <c r="AO47" s="494">
        <v>0</v>
      </c>
      <c r="AP47" s="494">
        <v>0</v>
      </c>
      <c r="AQ47" s="494">
        <v>0</v>
      </c>
      <c r="AR47" s="494">
        <v>0</v>
      </c>
      <c r="AS47" s="494">
        <v>0</v>
      </c>
      <c r="AT47" s="494">
        <v>0</v>
      </c>
      <c r="AU47" s="494">
        <v>0</v>
      </c>
      <c r="AV47" s="494">
        <v>0</v>
      </c>
      <c r="AW47" s="494">
        <v>0</v>
      </c>
      <c r="AX47" s="494">
        <v>0</v>
      </c>
      <c r="AY47" s="494">
        <v>0</v>
      </c>
      <c r="AZ47" s="494">
        <v>0</v>
      </c>
      <c r="BA47" s="494">
        <v>0</v>
      </c>
      <c r="BB47" s="494">
        <v>0</v>
      </c>
      <c r="BC47" s="494">
        <v>0</v>
      </c>
      <c r="BD47" s="494">
        <v>0</v>
      </c>
      <c r="BE47" s="494">
        <v>0</v>
      </c>
      <c r="BF47" s="494">
        <v>0</v>
      </c>
      <c r="BG47" s="494">
        <v>0</v>
      </c>
      <c r="BH47" s="494">
        <v>0</v>
      </c>
      <c r="BI47" s="494">
        <v>0</v>
      </c>
      <c r="BJ47" s="494">
        <v>0</v>
      </c>
      <c r="BK47" s="494">
        <v>0</v>
      </c>
      <c r="BL47" s="494">
        <v>794.30090841969184</v>
      </c>
      <c r="BM47" s="494">
        <v>770.93691459238164</v>
      </c>
      <c r="BN47" s="494">
        <v>707.60278835417353</v>
      </c>
      <c r="BO47" s="494">
        <v>611.25914353846008</v>
      </c>
      <c r="BP47" s="494">
        <v>540.83861628138322</v>
      </c>
      <c r="BQ47" s="494">
        <v>0</v>
      </c>
      <c r="BR47" s="494">
        <v>0</v>
      </c>
      <c r="BS47" s="494">
        <v>0</v>
      </c>
      <c r="BT47" s="494">
        <v>0</v>
      </c>
      <c r="BU47" s="494">
        <v>0</v>
      </c>
      <c r="BV47" s="494">
        <v>0</v>
      </c>
      <c r="BW47" s="494">
        <v>0</v>
      </c>
      <c r="BX47" s="470">
        <v>0</v>
      </c>
      <c r="BY47" s="470">
        <v>0</v>
      </c>
      <c r="BZ47" s="470">
        <v>0</v>
      </c>
      <c r="CA47" s="470">
        <v>0</v>
      </c>
      <c r="CB47" s="470">
        <v>0</v>
      </c>
      <c r="CC47" s="470">
        <v>0</v>
      </c>
      <c r="CD47" s="470">
        <v>0</v>
      </c>
      <c r="CE47" s="470">
        <v>0</v>
      </c>
      <c r="CF47" s="436">
        <v>0</v>
      </c>
    </row>
    <row r="48" spans="1:84" x14ac:dyDescent="0.35">
      <c r="A48" s="581"/>
      <c r="B48" s="59" t="s">
        <v>485</v>
      </c>
      <c r="C48" s="580"/>
      <c r="D48" s="494">
        <v>0</v>
      </c>
      <c r="E48" s="494">
        <v>0</v>
      </c>
      <c r="F48" s="494">
        <v>0</v>
      </c>
      <c r="G48" s="494">
        <v>0</v>
      </c>
      <c r="H48" s="494">
        <v>0</v>
      </c>
      <c r="I48" s="494">
        <v>0</v>
      </c>
      <c r="J48" s="494">
        <v>0</v>
      </c>
      <c r="K48" s="494">
        <v>0</v>
      </c>
      <c r="L48" s="494">
        <v>0</v>
      </c>
      <c r="M48" s="494">
        <v>0</v>
      </c>
      <c r="N48" s="494">
        <v>0</v>
      </c>
      <c r="O48" s="494">
        <v>0</v>
      </c>
      <c r="P48" s="494">
        <v>0</v>
      </c>
      <c r="Q48" s="494">
        <v>0</v>
      </c>
      <c r="R48" s="494">
        <v>0</v>
      </c>
      <c r="S48" s="494">
        <v>0</v>
      </c>
      <c r="T48" s="494">
        <v>0</v>
      </c>
      <c r="U48" s="494">
        <v>0</v>
      </c>
      <c r="V48" s="494">
        <v>0</v>
      </c>
      <c r="W48" s="494">
        <v>0</v>
      </c>
      <c r="X48" s="494">
        <v>0</v>
      </c>
      <c r="Y48" s="494">
        <v>0</v>
      </c>
      <c r="Z48" s="494">
        <v>0</v>
      </c>
      <c r="AA48" s="494">
        <v>0</v>
      </c>
      <c r="AB48" s="494">
        <v>0</v>
      </c>
      <c r="AC48" s="494">
        <v>0</v>
      </c>
      <c r="AD48" s="494">
        <v>0</v>
      </c>
      <c r="AE48" s="494">
        <v>0</v>
      </c>
      <c r="AF48" s="494">
        <v>0</v>
      </c>
      <c r="AG48" s="494">
        <v>0</v>
      </c>
      <c r="AH48" s="494">
        <v>0</v>
      </c>
      <c r="AI48" s="494">
        <v>0</v>
      </c>
      <c r="AJ48" s="494">
        <v>0</v>
      </c>
      <c r="AK48" s="494">
        <v>0</v>
      </c>
      <c r="AL48" s="494">
        <v>0</v>
      </c>
      <c r="AM48" s="494">
        <v>0</v>
      </c>
      <c r="AN48" s="494">
        <v>0</v>
      </c>
      <c r="AO48" s="494">
        <v>0</v>
      </c>
      <c r="AP48" s="494">
        <v>0</v>
      </c>
      <c r="AQ48" s="494">
        <v>0</v>
      </c>
      <c r="AR48" s="494">
        <v>0</v>
      </c>
      <c r="AS48" s="494">
        <v>0</v>
      </c>
      <c r="AT48" s="494">
        <v>0</v>
      </c>
      <c r="AU48" s="494">
        <v>0</v>
      </c>
      <c r="AV48" s="494">
        <v>0</v>
      </c>
      <c r="AW48" s="494">
        <v>0</v>
      </c>
      <c r="AX48" s="494">
        <v>0</v>
      </c>
      <c r="AY48" s="494">
        <v>0</v>
      </c>
      <c r="AZ48" s="494">
        <v>0</v>
      </c>
      <c r="BA48" s="494">
        <v>0</v>
      </c>
      <c r="BB48" s="494">
        <v>0</v>
      </c>
      <c r="BC48" s="494">
        <v>0</v>
      </c>
      <c r="BD48" s="494">
        <v>0</v>
      </c>
      <c r="BE48" s="494">
        <v>0</v>
      </c>
      <c r="BF48" s="494">
        <v>0</v>
      </c>
      <c r="BG48" s="494">
        <v>0</v>
      </c>
      <c r="BH48" s="494">
        <v>0</v>
      </c>
      <c r="BI48" s="494">
        <v>0</v>
      </c>
      <c r="BJ48" s="494">
        <v>0</v>
      </c>
      <c r="BK48" s="494">
        <v>0</v>
      </c>
      <c r="BL48" s="494">
        <v>131.71736557003231</v>
      </c>
      <c r="BM48" s="494">
        <v>151.91122935053667</v>
      </c>
      <c r="BN48" s="494">
        <v>173.56322658712574</v>
      </c>
      <c r="BO48" s="494">
        <v>185.48780791198536</v>
      </c>
      <c r="BP48" s="494">
        <v>201.4485508591662</v>
      </c>
      <c r="BQ48" s="494">
        <v>0</v>
      </c>
      <c r="BR48" s="494">
        <v>0</v>
      </c>
      <c r="BS48" s="494">
        <v>0</v>
      </c>
      <c r="BT48" s="494">
        <v>0</v>
      </c>
      <c r="BU48" s="494">
        <v>0</v>
      </c>
      <c r="BV48" s="494">
        <v>0</v>
      </c>
      <c r="BW48" s="494">
        <v>0</v>
      </c>
      <c r="BX48" s="470">
        <v>0</v>
      </c>
      <c r="BY48" s="470">
        <v>0</v>
      </c>
      <c r="BZ48" s="470">
        <v>0</v>
      </c>
      <c r="CA48" s="470">
        <v>0</v>
      </c>
      <c r="CB48" s="470">
        <v>0</v>
      </c>
      <c r="CC48" s="470">
        <v>0</v>
      </c>
      <c r="CD48" s="470">
        <v>0</v>
      </c>
      <c r="CE48" s="470">
        <v>0</v>
      </c>
      <c r="CF48" s="436">
        <v>0</v>
      </c>
    </row>
    <row r="49" spans="1:84" x14ac:dyDescent="0.35">
      <c r="A49" s="581"/>
      <c r="B49" s="59" t="s">
        <v>701</v>
      </c>
      <c r="C49" s="580"/>
      <c r="D49" s="494">
        <v>0</v>
      </c>
      <c r="E49" s="494">
        <v>0</v>
      </c>
      <c r="F49" s="494">
        <v>0</v>
      </c>
      <c r="G49" s="494">
        <v>0</v>
      </c>
      <c r="H49" s="494">
        <v>0</v>
      </c>
      <c r="I49" s="494">
        <v>0</v>
      </c>
      <c r="J49" s="494">
        <v>0</v>
      </c>
      <c r="K49" s="494">
        <v>0</v>
      </c>
      <c r="L49" s="494">
        <v>0</v>
      </c>
      <c r="M49" s="494">
        <v>0</v>
      </c>
      <c r="N49" s="494">
        <v>0</v>
      </c>
      <c r="O49" s="494">
        <v>0</v>
      </c>
      <c r="P49" s="494">
        <v>0</v>
      </c>
      <c r="Q49" s="494">
        <v>0</v>
      </c>
      <c r="R49" s="494">
        <v>0</v>
      </c>
      <c r="S49" s="494">
        <v>0</v>
      </c>
      <c r="T49" s="494">
        <v>0</v>
      </c>
      <c r="U49" s="494">
        <v>0</v>
      </c>
      <c r="V49" s="494">
        <v>0</v>
      </c>
      <c r="W49" s="494">
        <v>0</v>
      </c>
      <c r="X49" s="494">
        <v>0</v>
      </c>
      <c r="Y49" s="494">
        <v>0</v>
      </c>
      <c r="Z49" s="494">
        <v>0</v>
      </c>
      <c r="AA49" s="494">
        <v>0</v>
      </c>
      <c r="AB49" s="494">
        <v>0</v>
      </c>
      <c r="AC49" s="494">
        <v>0</v>
      </c>
      <c r="AD49" s="494">
        <v>0</v>
      </c>
      <c r="AE49" s="494">
        <v>0</v>
      </c>
      <c r="AF49" s="494">
        <v>0</v>
      </c>
      <c r="AG49" s="494">
        <v>0</v>
      </c>
      <c r="AH49" s="494">
        <v>0</v>
      </c>
      <c r="AI49" s="494">
        <v>0</v>
      </c>
      <c r="AJ49" s="494">
        <v>0</v>
      </c>
      <c r="AK49" s="494">
        <v>0</v>
      </c>
      <c r="AL49" s="494">
        <v>0</v>
      </c>
      <c r="AM49" s="494">
        <v>0</v>
      </c>
      <c r="AN49" s="494">
        <v>0</v>
      </c>
      <c r="AO49" s="494">
        <v>0</v>
      </c>
      <c r="AP49" s="494">
        <v>0</v>
      </c>
      <c r="AQ49" s="494">
        <v>0</v>
      </c>
      <c r="AR49" s="494">
        <v>0</v>
      </c>
      <c r="AS49" s="494">
        <v>0</v>
      </c>
      <c r="AT49" s="494">
        <v>0</v>
      </c>
      <c r="AU49" s="494">
        <v>0</v>
      </c>
      <c r="AV49" s="494">
        <v>0</v>
      </c>
      <c r="AW49" s="494">
        <v>0</v>
      </c>
      <c r="AX49" s="494">
        <v>0</v>
      </c>
      <c r="AY49" s="494">
        <v>0</v>
      </c>
      <c r="AZ49" s="494">
        <v>0</v>
      </c>
      <c r="BA49" s="494">
        <v>0</v>
      </c>
      <c r="BB49" s="494">
        <v>0</v>
      </c>
      <c r="BC49" s="494">
        <v>0</v>
      </c>
      <c r="BD49" s="494">
        <v>0</v>
      </c>
      <c r="BE49" s="494">
        <v>0</v>
      </c>
      <c r="BF49" s="494">
        <v>0</v>
      </c>
      <c r="BG49" s="494">
        <v>0</v>
      </c>
      <c r="BH49" s="494">
        <v>0</v>
      </c>
      <c r="BI49" s="494">
        <v>0</v>
      </c>
      <c r="BJ49" s="494">
        <v>0</v>
      </c>
      <c r="BK49" s="494">
        <v>0</v>
      </c>
      <c r="BL49" s="494">
        <v>231.75689991342057</v>
      </c>
      <c r="BM49" s="494">
        <v>242.66475209907668</v>
      </c>
      <c r="BN49" s="494">
        <v>237.92720960509558</v>
      </c>
      <c r="BO49" s="494">
        <v>212.62427992059932</v>
      </c>
      <c r="BP49" s="494">
        <v>175.64944970754928</v>
      </c>
      <c r="BQ49" s="494">
        <v>0</v>
      </c>
      <c r="BR49" s="494">
        <v>0</v>
      </c>
      <c r="BS49" s="494">
        <v>0</v>
      </c>
      <c r="BT49" s="494">
        <v>0</v>
      </c>
      <c r="BU49" s="494">
        <v>0</v>
      </c>
      <c r="BV49" s="494">
        <v>0</v>
      </c>
      <c r="BW49" s="494">
        <v>0</v>
      </c>
      <c r="BX49" s="470">
        <v>0</v>
      </c>
      <c r="BY49" s="470">
        <v>0</v>
      </c>
      <c r="BZ49" s="470">
        <v>0</v>
      </c>
      <c r="CA49" s="470">
        <v>0</v>
      </c>
      <c r="CB49" s="470">
        <v>0</v>
      </c>
      <c r="CC49" s="470">
        <v>0</v>
      </c>
      <c r="CD49" s="470">
        <v>0</v>
      </c>
      <c r="CE49" s="470">
        <v>0</v>
      </c>
      <c r="CF49" s="436">
        <v>0</v>
      </c>
    </row>
    <row r="50" spans="1:84" ht="26.25" customHeight="1" x14ac:dyDescent="0.35">
      <c r="A50" s="581"/>
      <c r="B50" s="59" t="s">
        <v>702</v>
      </c>
      <c r="C50" s="580"/>
      <c r="D50" s="494">
        <v>0</v>
      </c>
      <c r="E50" s="494">
        <v>0</v>
      </c>
      <c r="F50" s="494">
        <v>0</v>
      </c>
      <c r="G50" s="494">
        <v>0</v>
      </c>
      <c r="H50" s="494">
        <v>0</v>
      </c>
      <c r="I50" s="494">
        <v>0</v>
      </c>
      <c r="J50" s="494">
        <v>0</v>
      </c>
      <c r="K50" s="494">
        <v>0</v>
      </c>
      <c r="L50" s="494">
        <v>0</v>
      </c>
      <c r="M50" s="494">
        <v>0</v>
      </c>
      <c r="N50" s="494">
        <v>0</v>
      </c>
      <c r="O50" s="494">
        <v>0</v>
      </c>
      <c r="P50" s="494">
        <v>0</v>
      </c>
      <c r="Q50" s="494">
        <v>0</v>
      </c>
      <c r="R50" s="494">
        <v>0</v>
      </c>
      <c r="S50" s="494">
        <v>0</v>
      </c>
      <c r="T50" s="494">
        <v>0</v>
      </c>
      <c r="U50" s="494">
        <v>0</v>
      </c>
      <c r="V50" s="494">
        <v>0</v>
      </c>
      <c r="W50" s="494">
        <v>0</v>
      </c>
      <c r="X50" s="494">
        <v>0</v>
      </c>
      <c r="Y50" s="494">
        <v>0</v>
      </c>
      <c r="Z50" s="494">
        <v>0</v>
      </c>
      <c r="AA50" s="494">
        <v>0</v>
      </c>
      <c r="AB50" s="494">
        <v>0</v>
      </c>
      <c r="AC50" s="494">
        <v>0</v>
      </c>
      <c r="AD50" s="494">
        <v>0</v>
      </c>
      <c r="AE50" s="494">
        <v>0</v>
      </c>
      <c r="AF50" s="494">
        <v>0</v>
      </c>
      <c r="AG50" s="494">
        <v>0</v>
      </c>
      <c r="AH50" s="494">
        <v>0</v>
      </c>
      <c r="AI50" s="494">
        <v>0</v>
      </c>
      <c r="AJ50" s="494">
        <v>0</v>
      </c>
      <c r="AK50" s="494">
        <v>0</v>
      </c>
      <c r="AL50" s="494">
        <v>0</v>
      </c>
      <c r="AM50" s="494">
        <v>0</v>
      </c>
      <c r="AN50" s="494">
        <v>0</v>
      </c>
      <c r="AO50" s="494">
        <v>0</v>
      </c>
      <c r="AP50" s="494">
        <v>0</v>
      </c>
      <c r="AQ50" s="494">
        <v>0</v>
      </c>
      <c r="AR50" s="494">
        <v>0</v>
      </c>
      <c r="AS50" s="494">
        <v>0</v>
      </c>
      <c r="AT50" s="494">
        <v>0</v>
      </c>
      <c r="AU50" s="494">
        <v>0</v>
      </c>
      <c r="AV50" s="494">
        <v>0</v>
      </c>
      <c r="AW50" s="494">
        <v>0</v>
      </c>
      <c r="AX50" s="494">
        <v>0</v>
      </c>
      <c r="AY50" s="494">
        <v>0</v>
      </c>
      <c r="AZ50" s="494">
        <v>0</v>
      </c>
      <c r="BA50" s="494">
        <v>0</v>
      </c>
      <c r="BB50" s="494">
        <v>0</v>
      </c>
      <c r="BC50" s="494">
        <v>0</v>
      </c>
      <c r="BD50" s="494">
        <v>0</v>
      </c>
      <c r="BE50" s="494">
        <v>0</v>
      </c>
      <c r="BF50" s="494">
        <v>0</v>
      </c>
      <c r="BG50" s="494">
        <v>0</v>
      </c>
      <c r="BH50" s="494">
        <v>0</v>
      </c>
      <c r="BI50" s="494">
        <v>0</v>
      </c>
      <c r="BJ50" s="494">
        <v>0</v>
      </c>
      <c r="BK50" s="494">
        <v>0</v>
      </c>
      <c r="BL50" s="494">
        <v>2374.7424417781608</v>
      </c>
      <c r="BM50" s="494">
        <v>2406.1072727503265</v>
      </c>
      <c r="BN50" s="494">
        <v>2389.7573755369312</v>
      </c>
      <c r="BO50" s="494">
        <v>2288.0077856471671</v>
      </c>
      <c r="BP50" s="494">
        <v>2151.5591897711174</v>
      </c>
      <c r="BQ50" s="494">
        <v>0</v>
      </c>
      <c r="BR50" s="494">
        <v>0</v>
      </c>
      <c r="BS50" s="494">
        <v>0</v>
      </c>
      <c r="BT50" s="494">
        <v>0</v>
      </c>
      <c r="BU50" s="494">
        <v>0</v>
      </c>
      <c r="BV50" s="494">
        <v>0</v>
      </c>
      <c r="BW50" s="494">
        <v>0</v>
      </c>
      <c r="BX50" s="470">
        <v>0</v>
      </c>
      <c r="BY50" s="470">
        <v>0</v>
      </c>
      <c r="BZ50" s="470">
        <v>0</v>
      </c>
      <c r="CA50" s="470">
        <v>0</v>
      </c>
      <c r="CB50" s="470">
        <v>0</v>
      </c>
      <c r="CC50" s="470">
        <v>0</v>
      </c>
      <c r="CD50" s="470">
        <v>0</v>
      </c>
      <c r="CE50" s="470">
        <v>0</v>
      </c>
      <c r="CF50" s="436">
        <v>0</v>
      </c>
    </row>
    <row r="51" spans="1:84" x14ac:dyDescent="0.35">
      <c r="A51" s="581"/>
      <c r="B51" s="59" t="s">
        <v>486</v>
      </c>
      <c r="C51" s="580"/>
      <c r="D51" s="494">
        <v>0</v>
      </c>
      <c r="E51" s="494">
        <v>0</v>
      </c>
      <c r="F51" s="494">
        <v>0</v>
      </c>
      <c r="G51" s="494">
        <v>0</v>
      </c>
      <c r="H51" s="494">
        <v>0</v>
      </c>
      <c r="I51" s="494">
        <v>0</v>
      </c>
      <c r="J51" s="494">
        <v>0</v>
      </c>
      <c r="K51" s="494">
        <v>0</v>
      </c>
      <c r="L51" s="494">
        <v>0</v>
      </c>
      <c r="M51" s="494">
        <v>0</v>
      </c>
      <c r="N51" s="494">
        <v>0</v>
      </c>
      <c r="O51" s="494">
        <v>0</v>
      </c>
      <c r="P51" s="494">
        <v>0</v>
      </c>
      <c r="Q51" s="494">
        <v>0</v>
      </c>
      <c r="R51" s="494">
        <v>0</v>
      </c>
      <c r="S51" s="494">
        <v>0</v>
      </c>
      <c r="T51" s="494">
        <v>0</v>
      </c>
      <c r="U51" s="494">
        <v>0</v>
      </c>
      <c r="V51" s="494">
        <v>0</v>
      </c>
      <c r="W51" s="494">
        <v>0</v>
      </c>
      <c r="X51" s="494">
        <v>0</v>
      </c>
      <c r="Y51" s="494">
        <v>0</v>
      </c>
      <c r="Z51" s="494">
        <v>0</v>
      </c>
      <c r="AA51" s="494">
        <v>0</v>
      </c>
      <c r="AB51" s="494">
        <v>0</v>
      </c>
      <c r="AC51" s="494">
        <v>0</v>
      </c>
      <c r="AD51" s="494">
        <v>0</v>
      </c>
      <c r="AE51" s="494">
        <v>0</v>
      </c>
      <c r="AF51" s="494">
        <v>0</v>
      </c>
      <c r="AG51" s="494">
        <v>0</v>
      </c>
      <c r="AH51" s="494">
        <v>0</v>
      </c>
      <c r="AI51" s="494">
        <v>0</v>
      </c>
      <c r="AJ51" s="494">
        <v>0</v>
      </c>
      <c r="AK51" s="494">
        <v>0</v>
      </c>
      <c r="AL51" s="494">
        <v>0</v>
      </c>
      <c r="AM51" s="494">
        <v>0</v>
      </c>
      <c r="AN51" s="494">
        <v>0</v>
      </c>
      <c r="AO51" s="494">
        <v>0</v>
      </c>
      <c r="AP51" s="494">
        <v>0</v>
      </c>
      <c r="AQ51" s="494">
        <v>0</v>
      </c>
      <c r="AR51" s="494">
        <v>0</v>
      </c>
      <c r="AS51" s="494">
        <v>0</v>
      </c>
      <c r="AT51" s="494">
        <v>0</v>
      </c>
      <c r="AU51" s="494">
        <v>0</v>
      </c>
      <c r="AV51" s="494">
        <v>0</v>
      </c>
      <c r="AW51" s="494">
        <v>0</v>
      </c>
      <c r="AX51" s="494">
        <v>0</v>
      </c>
      <c r="AY51" s="494">
        <v>0</v>
      </c>
      <c r="AZ51" s="494">
        <v>0</v>
      </c>
      <c r="BA51" s="494">
        <v>0</v>
      </c>
      <c r="BB51" s="494">
        <v>0</v>
      </c>
      <c r="BC51" s="494">
        <v>0</v>
      </c>
      <c r="BD51" s="494">
        <v>0</v>
      </c>
      <c r="BE51" s="494">
        <v>0</v>
      </c>
      <c r="BF51" s="494">
        <v>0</v>
      </c>
      <c r="BG51" s="494">
        <v>0</v>
      </c>
      <c r="BH51" s="494">
        <v>0</v>
      </c>
      <c r="BI51" s="494">
        <v>0</v>
      </c>
      <c r="BJ51" s="494">
        <v>0</v>
      </c>
      <c r="BK51" s="494">
        <v>0</v>
      </c>
      <c r="BL51" s="494">
        <v>33.413395856283387</v>
      </c>
      <c r="BM51" s="494">
        <v>40.60116088127392</v>
      </c>
      <c r="BN51" s="494">
        <v>48.249006194381735</v>
      </c>
      <c r="BO51" s="494">
        <v>52.599484229633624</v>
      </c>
      <c r="BP51" s="494">
        <v>62.009060684809207</v>
      </c>
      <c r="BQ51" s="494">
        <v>0</v>
      </c>
      <c r="BR51" s="494">
        <v>0</v>
      </c>
      <c r="BS51" s="494">
        <v>0</v>
      </c>
      <c r="BT51" s="494">
        <v>0</v>
      </c>
      <c r="BU51" s="494">
        <v>0</v>
      </c>
      <c r="BV51" s="494">
        <v>0</v>
      </c>
      <c r="BW51" s="494">
        <v>0</v>
      </c>
      <c r="BX51" s="470">
        <v>0</v>
      </c>
      <c r="BY51" s="470">
        <v>0</v>
      </c>
      <c r="BZ51" s="470">
        <v>0</v>
      </c>
      <c r="CA51" s="470">
        <v>0</v>
      </c>
      <c r="CB51" s="470">
        <v>0</v>
      </c>
      <c r="CC51" s="470">
        <v>0</v>
      </c>
      <c r="CD51" s="470">
        <v>0</v>
      </c>
      <c r="CE51" s="470">
        <v>0</v>
      </c>
      <c r="CF51" s="436">
        <v>0</v>
      </c>
    </row>
    <row r="52" spans="1:84" x14ac:dyDescent="0.35">
      <c r="A52" s="581"/>
      <c r="B52" s="59" t="s">
        <v>703</v>
      </c>
      <c r="C52" s="580"/>
      <c r="D52" s="494">
        <v>0</v>
      </c>
      <c r="E52" s="494">
        <v>0</v>
      </c>
      <c r="F52" s="494">
        <v>0</v>
      </c>
      <c r="G52" s="494">
        <v>0</v>
      </c>
      <c r="H52" s="494">
        <v>0</v>
      </c>
      <c r="I52" s="494">
        <v>0</v>
      </c>
      <c r="J52" s="494">
        <v>0</v>
      </c>
      <c r="K52" s="494">
        <v>0</v>
      </c>
      <c r="L52" s="494">
        <v>0</v>
      </c>
      <c r="M52" s="494">
        <v>0</v>
      </c>
      <c r="N52" s="494">
        <v>0</v>
      </c>
      <c r="O52" s="494">
        <v>0</v>
      </c>
      <c r="P52" s="494">
        <v>0</v>
      </c>
      <c r="Q52" s="494">
        <v>0</v>
      </c>
      <c r="R52" s="494">
        <v>0</v>
      </c>
      <c r="S52" s="494">
        <v>0</v>
      </c>
      <c r="T52" s="494">
        <v>0</v>
      </c>
      <c r="U52" s="494">
        <v>0</v>
      </c>
      <c r="V52" s="494">
        <v>0</v>
      </c>
      <c r="W52" s="494">
        <v>0</v>
      </c>
      <c r="X52" s="494">
        <v>0</v>
      </c>
      <c r="Y52" s="494">
        <v>0</v>
      </c>
      <c r="Z52" s="494">
        <v>0</v>
      </c>
      <c r="AA52" s="494">
        <v>0</v>
      </c>
      <c r="AB52" s="494">
        <v>0</v>
      </c>
      <c r="AC52" s="494">
        <v>0</v>
      </c>
      <c r="AD52" s="494">
        <v>0</v>
      </c>
      <c r="AE52" s="494">
        <v>0</v>
      </c>
      <c r="AF52" s="494">
        <v>0</v>
      </c>
      <c r="AG52" s="494">
        <v>0</v>
      </c>
      <c r="AH52" s="494">
        <v>0</v>
      </c>
      <c r="AI52" s="494">
        <v>0</v>
      </c>
      <c r="AJ52" s="494">
        <v>0</v>
      </c>
      <c r="AK52" s="494">
        <v>0</v>
      </c>
      <c r="AL52" s="494">
        <v>0</v>
      </c>
      <c r="AM52" s="494">
        <v>0</v>
      </c>
      <c r="AN52" s="494">
        <v>0</v>
      </c>
      <c r="AO52" s="494">
        <v>0</v>
      </c>
      <c r="AP52" s="494">
        <v>0</v>
      </c>
      <c r="AQ52" s="494">
        <v>0</v>
      </c>
      <c r="AR52" s="494">
        <v>0</v>
      </c>
      <c r="AS52" s="494">
        <v>0</v>
      </c>
      <c r="AT52" s="494">
        <v>0</v>
      </c>
      <c r="AU52" s="494">
        <v>0</v>
      </c>
      <c r="AV52" s="494">
        <v>0</v>
      </c>
      <c r="AW52" s="494">
        <v>0</v>
      </c>
      <c r="AX52" s="494">
        <v>0</v>
      </c>
      <c r="AY52" s="494">
        <v>0</v>
      </c>
      <c r="AZ52" s="494">
        <v>0</v>
      </c>
      <c r="BA52" s="494">
        <v>0</v>
      </c>
      <c r="BB52" s="494">
        <v>0</v>
      </c>
      <c r="BC52" s="494">
        <v>0</v>
      </c>
      <c r="BD52" s="494">
        <v>0</v>
      </c>
      <c r="BE52" s="494">
        <v>0</v>
      </c>
      <c r="BF52" s="494">
        <v>0</v>
      </c>
      <c r="BG52" s="494">
        <v>0</v>
      </c>
      <c r="BH52" s="494">
        <v>0</v>
      </c>
      <c r="BI52" s="494">
        <v>0</v>
      </c>
      <c r="BJ52" s="494">
        <v>0</v>
      </c>
      <c r="BK52" s="494">
        <v>0</v>
      </c>
      <c r="BL52" s="494">
        <v>7.9118908792977125</v>
      </c>
      <c r="BM52" s="494">
        <v>8.7078326403708957</v>
      </c>
      <c r="BN52" s="494">
        <v>9.6662959836699649</v>
      </c>
      <c r="BO52" s="494">
        <v>9.3524969121332155</v>
      </c>
      <c r="BP52" s="494">
        <v>9.0801254866946994</v>
      </c>
      <c r="BQ52" s="494">
        <v>0</v>
      </c>
      <c r="BR52" s="494">
        <v>0</v>
      </c>
      <c r="BS52" s="494">
        <v>0</v>
      </c>
      <c r="BT52" s="494">
        <v>0</v>
      </c>
      <c r="BU52" s="494">
        <v>0</v>
      </c>
      <c r="BV52" s="494">
        <v>0</v>
      </c>
      <c r="BW52" s="494">
        <v>0</v>
      </c>
      <c r="BX52" s="470">
        <v>0</v>
      </c>
      <c r="BY52" s="470">
        <v>0</v>
      </c>
      <c r="BZ52" s="470">
        <v>0</v>
      </c>
      <c r="CA52" s="470">
        <v>0</v>
      </c>
      <c r="CB52" s="470">
        <v>0</v>
      </c>
      <c r="CC52" s="470">
        <v>0</v>
      </c>
      <c r="CD52" s="470">
        <v>0</v>
      </c>
      <c r="CE52" s="470">
        <v>0</v>
      </c>
      <c r="CF52" s="436">
        <v>0</v>
      </c>
    </row>
    <row r="53" spans="1:84" x14ac:dyDescent="0.35">
      <c r="A53" s="581"/>
      <c r="B53" s="59" t="s">
        <v>35</v>
      </c>
      <c r="C53" s="580"/>
      <c r="D53" s="494">
        <v>0</v>
      </c>
      <c r="E53" s="494">
        <v>0</v>
      </c>
      <c r="F53" s="494">
        <v>0</v>
      </c>
      <c r="G53" s="494">
        <v>0</v>
      </c>
      <c r="H53" s="494">
        <v>0</v>
      </c>
      <c r="I53" s="494">
        <v>0</v>
      </c>
      <c r="J53" s="494">
        <v>0</v>
      </c>
      <c r="K53" s="494">
        <v>0</v>
      </c>
      <c r="L53" s="494">
        <v>0</v>
      </c>
      <c r="M53" s="494">
        <v>0</v>
      </c>
      <c r="N53" s="494">
        <v>0</v>
      </c>
      <c r="O53" s="494">
        <v>0</v>
      </c>
      <c r="P53" s="494">
        <v>0</v>
      </c>
      <c r="Q53" s="494">
        <v>0</v>
      </c>
      <c r="R53" s="494">
        <v>0</v>
      </c>
      <c r="S53" s="494">
        <v>0</v>
      </c>
      <c r="T53" s="494">
        <v>0</v>
      </c>
      <c r="U53" s="494">
        <v>0</v>
      </c>
      <c r="V53" s="494">
        <v>0</v>
      </c>
      <c r="W53" s="494">
        <v>0</v>
      </c>
      <c r="X53" s="494">
        <v>0</v>
      </c>
      <c r="Y53" s="494">
        <v>0</v>
      </c>
      <c r="Z53" s="494">
        <v>0</v>
      </c>
      <c r="AA53" s="494">
        <v>0</v>
      </c>
      <c r="AB53" s="494">
        <v>0</v>
      </c>
      <c r="AC53" s="494">
        <v>0</v>
      </c>
      <c r="AD53" s="494">
        <v>0</v>
      </c>
      <c r="AE53" s="494">
        <v>0</v>
      </c>
      <c r="AF53" s="494">
        <v>0</v>
      </c>
      <c r="AG53" s="494">
        <v>0</v>
      </c>
      <c r="AH53" s="494">
        <v>0</v>
      </c>
      <c r="AI53" s="494">
        <v>0</v>
      </c>
      <c r="AJ53" s="494">
        <v>0</v>
      </c>
      <c r="AK53" s="494">
        <v>0</v>
      </c>
      <c r="AL53" s="494">
        <v>0</v>
      </c>
      <c r="AM53" s="494">
        <v>0</v>
      </c>
      <c r="AN53" s="494">
        <v>0</v>
      </c>
      <c r="AO53" s="494">
        <v>0</v>
      </c>
      <c r="AP53" s="494">
        <v>0</v>
      </c>
      <c r="AQ53" s="494">
        <v>0</v>
      </c>
      <c r="AR53" s="494">
        <v>0</v>
      </c>
      <c r="AS53" s="494">
        <v>0</v>
      </c>
      <c r="AT53" s="494">
        <v>0</v>
      </c>
      <c r="AU53" s="494">
        <v>0</v>
      </c>
      <c r="AV53" s="494">
        <v>0</v>
      </c>
      <c r="AW53" s="494">
        <v>0</v>
      </c>
      <c r="AX53" s="494">
        <v>0</v>
      </c>
      <c r="AY53" s="494">
        <v>0</v>
      </c>
      <c r="AZ53" s="494">
        <v>0</v>
      </c>
      <c r="BA53" s="494">
        <v>0</v>
      </c>
      <c r="BB53" s="494">
        <v>0</v>
      </c>
      <c r="BC53" s="494">
        <v>0</v>
      </c>
      <c r="BD53" s="494">
        <v>0</v>
      </c>
      <c r="BE53" s="494">
        <v>0</v>
      </c>
      <c r="BF53" s="494">
        <v>0</v>
      </c>
      <c r="BG53" s="494">
        <v>0</v>
      </c>
      <c r="BH53" s="494">
        <v>0</v>
      </c>
      <c r="BI53" s="494">
        <v>0</v>
      </c>
      <c r="BJ53" s="494">
        <v>0</v>
      </c>
      <c r="BK53" s="494">
        <v>0</v>
      </c>
      <c r="BL53" s="494">
        <v>450.3350834188555</v>
      </c>
      <c r="BM53" s="494">
        <v>460.02183886482322</v>
      </c>
      <c r="BN53" s="494">
        <v>460.82292962490732</v>
      </c>
      <c r="BO53" s="494">
        <v>443.31253901422662</v>
      </c>
      <c r="BP53" s="494">
        <v>447.04123980992898</v>
      </c>
      <c r="BQ53" s="494">
        <v>0</v>
      </c>
      <c r="BR53" s="494">
        <v>0</v>
      </c>
      <c r="BS53" s="494">
        <v>0</v>
      </c>
      <c r="BT53" s="494">
        <v>0</v>
      </c>
      <c r="BU53" s="494">
        <v>0</v>
      </c>
      <c r="BV53" s="494">
        <v>0</v>
      </c>
      <c r="BW53" s="494">
        <v>0</v>
      </c>
      <c r="BX53" s="470">
        <v>0</v>
      </c>
      <c r="BY53" s="470">
        <v>0</v>
      </c>
      <c r="BZ53" s="470">
        <v>0</v>
      </c>
      <c r="CA53" s="470">
        <v>0</v>
      </c>
      <c r="CB53" s="470">
        <v>0</v>
      </c>
      <c r="CC53" s="470">
        <v>0</v>
      </c>
      <c r="CD53" s="470">
        <v>0</v>
      </c>
      <c r="CE53" s="470">
        <v>0</v>
      </c>
      <c r="CF53" s="436">
        <v>0</v>
      </c>
    </row>
    <row r="54" spans="1:84" x14ac:dyDescent="0.35">
      <c r="A54" s="581"/>
      <c r="B54" s="59" t="s">
        <v>704</v>
      </c>
      <c r="C54" s="580"/>
      <c r="D54" s="494">
        <v>0</v>
      </c>
      <c r="E54" s="494">
        <v>0</v>
      </c>
      <c r="F54" s="494">
        <v>0</v>
      </c>
      <c r="G54" s="494">
        <v>0</v>
      </c>
      <c r="H54" s="494">
        <v>0</v>
      </c>
      <c r="I54" s="494">
        <v>0</v>
      </c>
      <c r="J54" s="494">
        <v>0</v>
      </c>
      <c r="K54" s="494">
        <v>0</v>
      </c>
      <c r="L54" s="494">
        <v>0</v>
      </c>
      <c r="M54" s="494">
        <v>0</v>
      </c>
      <c r="N54" s="494">
        <v>0</v>
      </c>
      <c r="O54" s="494">
        <v>0</v>
      </c>
      <c r="P54" s="494">
        <v>0</v>
      </c>
      <c r="Q54" s="494">
        <v>0</v>
      </c>
      <c r="R54" s="494">
        <v>0</v>
      </c>
      <c r="S54" s="494">
        <v>0</v>
      </c>
      <c r="T54" s="494">
        <v>0</v>
      </c>
      <c r="U54" s="494">
        <v>0</v>
      </c>
      <c r="V54" s="494">
        <v>0</v>
      </c>
      <c r="W54" s="494">
        <v>0</v>
      </c>
      <c r="X54" s="494">
        <v>0</v>
      </c>
      <c r="Y54" s="494">
        <v>0</v>
      </c>
      <c r="Z54" s="494">
        <v>0</v>
      </c>
      <c r="AA54" s="494">
        <v>0</v>
      </c>
      <c r="AB54" s="494">
        <v>0</v>
      </c>
      <c r="AC54" s="494">
        <v>0</v>
      </c>
      <c r="AD54" s="494">
        <v>0</v>
      </c>
      <c r="AE54" s="494">
        <v>0</v>
      </c>
      <c r="AF54" s="494">
        <v>0</v>
      </c>
      <c r="AG54" s="494">
        <v>0</v>
      </c>
      <c r="AH54" s="494">
        <v>0</v>
      </c>
      <c r="AI54" s="494">
        <v>0</v>
      </c>
      <c r="AJ54" s="494">
        <v>0</v>
      </c>
      <c r="AK54" s="494">
        <v>0</v>
      </c>
      <c r="AL54" s="494">
        <v>0</v>
      </c>
      <c r="AM54" s="494">
        <v>0</v>
      </c>
      <c r="AN54" s="494">
        <v>0</v>
      </c>
      <c r="AO54" s="494">
        <v>0</v>
      </c>
      <c r="AP54" s="494">
        <v>0</v>
      </c>
      <c r="AQ54" s="494">
        <v>0</v>
      </c>
      <c r="AR54" s="494">
        <v>0</v>
      </c>
      <c r="AS54" s="494">
        <v>0</v>
      </c>
      <c r="AT54" s="494">
        <v>0</v>
      </c>
      <c r="AU54" s="494">
        <v>0</v>
      </c>
      <c r="AV54" s="494">
        <v>0</v>
      </c>
      <c r="AW54" s="494">
        <v>0</v>
      </c>
      <c r="AX54" s="494">
        <v>0</v>
      </c>
      <c r="AY54" s="494">
        <v>0</v>
      </c>
      <c r="AZ54" s="494">
        <v>0</v>
      </c>
      <c r="BA54" s="494">
        <v>0</v>
      </c>
      <c r="BB54" s="494">
        <v>0</v>
      </c>
      <c r="BC54" s="494">
        <v>0</v>
      </c>
      <c r="BD54" s="494">
        <v>0</v>
      </c>
      <c r="BE54" s="494">
        <v>0</v>
      </c>
      <c r="BF54" s="494">
        <v>0</v>
      </c>
      <c r="BG54" s="494">
        <v>0</v>
      </c>
      <c r="BH54" s="494">
        <v>0</v>
      </c>
      <c r="BI54" s="494">
        <v>0</v>
      </c>
      <c r="BJ54" s="494">
        <v>0</v>
      </c>
      <c r="BK54" s="494">
        <v>0</v>
      </c>
      <c r="BL54" s="494">
        <v>292.68724150569511</v>
      </c>
      <c r="BM54" s="494">
        <v>426.33634945708235</v>
      </c>
      <c r="BN54" s="494">
        <v>571.93866593654775</v>
      </c>
      <c r="BO54" s="494">
        <v>650.61943450049716</v>
      </c>
      <c r="BP54" s="494">
        <v>713.95811873596574</v>
      </c>
      <c r="BQ54" s="494">
        <v>0</v>
      </c>
      <c r="BR54" s="494">
        <v>0</v>
      </c>
      <c r="BS54" s="494">
        <v>0</v>
      </c>
      <c r="BT54" s="494">
        <v>0</v>
      </c>
      <c r="BU54" s="494">
        <v>0</v>
      </c>
      <c r="BV54" s="494">
        <v>0</v>
      </c>
      <c r="BW54" s="494">
        <v>0</v>
      </c>
      <c r="BX54" s="470">
        <v>0</v>
      </c>
      <c r="BY54" s="470">
        <v>0</v>
      </c>
      <c r="BZ54" s="470">
        <v>0</v>
      </c>
      <c r="CA54" s="470">
        <v>0</v>
      </c>
      <c r="CB54" s="470">
        <v>0</v>
      </c>
      <c r="CC54" s="470">
        <v>0</v>
      </c>
      <c r="CD54" s="470">
        <v>0</v>
      </c>
      <c r="CE54" s="470">
        <v>0</v>
      </c>
      <c r="CF54" s="436">
        <v>0</v>
      </c>
    </row>
    <row r="55" spans="1:84" ht="26.25" customHeight="1" x14ac:dyDescent="0.35">
      <c r="A55" s="581"/>
      <c r="B55" s="59" t="s">
        <v>705</v>
      </c>
      <c r="C55" s="39"/>
      <c r="D55" s="494">
        <v>0</v>
      </c>
      <c r="E55" s="494">
        <v>0</v>
      </c>
      <c r="F55" s="494">
        <v>0</v>
      </c>
      <c r="G55" s="494">
        <v>0</v>
      </c>
      <c r="H55" s="494">
        <v>0</v>
      </c>
      <c r="I55" s="494">
        <v>0</v>
      </c>
      <c r="J55" s="494">
        <v>0</v>
      </c>
      <c r="K55" s="494">
        <v>0</v>
      </c>
      <c r="L55" s="494">
        <v>0</v>
      </c>
      <c r="M55" s="494">
        <v>0</v>
      </c>
      <c r="N55" s="494">
        <v>0</v>
      </c>
      <c r="O55" s="494">
        <v>0</v>
      </c>
      <c r="P55" s="494">
        <v>0</v>
      </c>
      <c r="Q55" s="494">
        <v>0</v>
      </c>
      <c r="R55" s="494">
        <v>0</v>
      </c>
      <c r="S55" s="494">
        <v>0</v>
      </c>
      <c r="T55" s="494">
        <v>0</v>
      </c>
      <c r="U55" s="494">
        <v>0</v>
      </c>
      <c r="V55" s="494">
        <v>0</v>
      </c>
      <c r="W55" s="494">
        <v>0</v>
      </c>
      <c r="X55" s="494">
        <v>0</v>
      </c>
      <c r="Y55" s="494">
        <v>0</v>
      </c>
      <c r="Z55" s="494">
        <v>0</v>
      </c>
      <c r="AA55" s="494">
        <v>0</v>
      </c>
      <c r="AB55" s="494">
        <v>0</v>
      </c>
      <c r="AC55" s="494">
        <v>0</v>
      </c>
      <c r="AD55" s="494">
        <v>0</v>
      </c>
      <c r="AE55" s="494">
        <v>0</v>
      </c>
      <c r="AF55" s="494">
        <v>0</v>
      </c>
      <c r="AG55" s="494">
        <v>0</v>
      </c>
      <c r="AH55" s="494">
        <v>1125.8301463951941</v>
      </c>
      <c r="AI55" s="494">
        <v>1106.8659423829401</v>
      </c>
      <c r="AJ55" s="494">
        <v>1247.7884428861087</v>
      </c>
      <c r="AK55" s="494">
        <v>1686.7954268104531</v>
      </c>
      <c r="AL55" s="494">
        <v>1916.4804429597366</v>
      </c>
      <c r="AM55" s="494">
        <v>2064.3086648454641</v>
      </c>
      <c r="AN55" s="494">
        <v>2170.4160956404653</v>
      </c>
      <c r="AO55" s="494">
        <v>2252.5113878693992</v>
      </c>
      <c r="AP55" s="494">
        <v>2387.2176095039772</v>
      </c>
      <c r="AQ55" s="494">
        <v>2347.034109617196</v>
      </c>
      <c r="AR55" s="494">
        <v>1993.1391934510998</v>
      </c>
      <c r="AS55" s="494">
        <v>2271.2909209546542</v>
      </c>
      <c r="AT55" s="494">
        <v>2600.7014764564797</v>
      </c>
      <c r="AU55" s="494">
        <v>1414.7978172000637</v>
      </c>
      <c r="AV55" s="494">
        <v>1487.4641459644354</v>
      </c>
      <c r="AW55" s="494">
        <v>1880.1348168493607</v>
      </c>
      <c r="AX55" s="494">
        <v>1911.9734601689765</v>
      </c>
      <c r="AY55" s="494">
        <v>1887.9187792955031</v>
      </c>
      <c r="AZ55" s="494">
        <v>1906.4066681084914</v>
      </c>
      <c r="BA55" s="494">
        <v>1988.5898922766173</v>
      </c>
      <c r="BB55" s="494">
        <v>2043.8763728318147</v>
      </c>
      <c r="BC55" s="494">
        <v>2086.9289456936631</v>
      </c>
      <c r="BD55" s="494">
        <v>2182.3490377008261</v>
      </c>
      <c r="BE55" s="494">
        <v>2355.5390702265745</v>
      </c>
      <c r="BF55" s="494">
        <v>2442.1312166827843</v>
      </c>
      <c r="BG55" s="494">
        <v>2691.0240393231425</v>
      </c>
      <c r="BH55" s="494">
        <v>2962.5501872220552</v>
      </c>
      <c r="BI55" s="494">
        <v>2906.9216218315387</v>
      </c>
      <c r="BJ55" s="494">
        <v>3078.0345614460066</v>
      </c>
      <c r="BK55" s="494">
        <v>3069.2415012931638</v>
      </c>
      <c r="BL55" s="494">
        <v>3130.7811985425546</v>
      </c>
      <c r="BM55" s="494">
        <v>3198.8410299821153</v>
      </c>
      <c r="BN55" s="494">
        <v>3186.3026936647734</v>
      </c>
      <c r="BO55" s="494">
        <v>3067.9119633510027</v>
      </c>
      <c r="BP55" s="494">
        <v>2890.1406768609618</v>
      </c>
      <c r="BQ55" s="494">
        <v>0</v>
      </c>
      <c r="BR55" s="494">
        <v>0</v>
      </c>
      <c r="BS55" s="494">
        <v>0</v>
      </c>
      <c r="BT55" s="494">
        <v>0</v>
      </c>
      <c r="BU55" s="494">
        <v>0</v>
      </c>
      <c r="BV55" s="494">
        <v>0</v>
      </c>
      <c r="BW55" s="494">
        <v>0</v>
      </c>
      <c r="BX55" s="470">
        <v>0</v>
      </c>
      <c r="BY55" s="470">
        <v>0</v>
      </c>
      <c r="BZ55" s="470">
        <v>0</v>
      </c>
      <c r="CA55" s="470">
        <v>0</v>
      </c>
      <c r="CB55" s="470">
        <v>0</v>
      </c>
      <c r="CC55" s="470">
        <v>0</v>
      </c>
      <c r="CD55" s="470">
        <v>0</v>
      </c>
      <c r="CE55" s="470">
        <v>0</v>
      </c>
      <c r="CF55" s="436">
        <v>0</v>
      </c>
    </row>
    <row r="56" spans="1:84" x14ac:dyDescent="0.35">
      <c r="A56" s="581"/>
      <c r="B56" s="59" t="s">
        <v>706</v>
      </c>
      <c r="C56" s="39"/>
      <c r="D56" s="494">
        <v>0</v>
      </c>
      <c r="E56" s="494">
        <v>0</v>
      </c>
      <c r="F56" s="494">
        <v>0</v>
      </c>
      <c r="G56" s="494">
        <v>0</v>
      </c>
      <c r="H56" s="494">
        <v>0</v>
      </c>
      <c r="I56" s="494">
        <v>0</v>
      </c>
      <c r="J56" s="494">
        <v>0</v>
      </c>
      <c r="K56" s="494">
        <v>0</v>
      </c>
      <c r="L56" s="494">
        <v>0</v>
      </c>
      <c r="M56" s="494">
        <v>0</v>
      </c>
      <c r="N56" s="494">
        <v>0</v>
      </c>
      <c r="O56" s="494">
        <v>0</v>
      </c>
      <c r="P56" s="494">
        <v>0</v>
      </c>
      <c r="Q56" s="494">
        <v>0</v>
      </c>
      <c r="R56" s="494">
        <v>0</v>
      </c>
      <c r="S56" s="494">
        <v>0</v>
      </c>
      <c r="T56" s="494">
        <v>0</v>
      </c>
      <c r="U56" s="494">
        <v>0</v>
      </c>
      <c r="V56" s="494">
        <v>0</v>
      </c>
      <c r="W56" s="494">
        <v>0</v>
      </c>
      <c r="X56" s="494">
        <v>0</v>
      </c>
      <c r="Y56" s="494">
        <v>0</v>
      </c>
      <c r="Z56" s="494">
        <v>0</v>
      </c>
      <c r="AA56" s="494">
        <v>0</v>
      </c>
      <c r="AB56" s="494">
        <v>0</v>
      </c>
      <c r="AC56" s="494">
        <v>0</v>
      </c>
      <c r="AD56" s="494">
        <v>0</v>
      </c>
      <c r="AE56" s="494">
        <v>0</v>
      </c>
      <c r="AF56" s="494">
        <v>0</v>
      </c>
      <c r="AG56" s="494">
        <v>0</v>
      </c>
      <c r="AH56" s="494">
        <v>1172.7496384106144</v>
      </c>
      <c r="AI56" s="494">
        <v>1160.4472512331861</v>
      </c>
      <c r="AJ56" s="494">
        <v>1314.987363026037</v>
      </c>
      <c r="AK56" s="494">
        <v>1760.3800331377852</v>
      </c>
      <c r="AL56" s="494">
        <v>1987.5628096217015</v>
      </c>
      <c r="AM56" s="494">
        <v>2126.843020740052</v>
      </c>
      <c r="AN56" s="494">
        <v>2231.5509160472006</v>
      </c>
      <c r="AO56" s="494">
        <v>2307.7393637404743</v>
      </c>
      <c r="AP56" s="494">
        <v>2457.6925644280323</v>
      </c>
      <c r="AQ56" s="494">
        <v>2415.9824286117159</v>
      </c>
      <c r="AR56" s="494">
        <v>1585.7283911967997</v>
      </c>
      <c r="AS56" s="494">
        <v>1851.8051563599643</v>
      </c>
      <c r="AT56" s="494">
        <v>2149.9347342147175</v>
      </c>
      <c r="AU56" s="494">
        <v>1548.848890428246</v>
      </c>
      <c r="AV56" s="494">
        <v>1988.982468055568</v>
      </c>
      <c r="AW56" s="494">
        <v>1993.8521814725066</v>
      </c>
      <c r="AX56" s="494">
        <v>2168.7625078425958</v>
      </c>
      <c r="AY56" s="494">
        <v>2279.5253435444506</v>
      </c>
      <c r="AZ56" s="494">
        <v>2349.1670505541456</v>
      </c>
      <c r="BA56" s="494">
        <v>2422.5629554301381</v>
      </c>
      <c r="BB56" s="494">
        <v>2412.6995566485648</v>
      </c>
      <c r="BC56" s="494">
        <v>2415.8497271871888</v>
      </c>
      <c r="BD56" s="494">
        <v>2387.9059526593333</v>
      </c>
      <c r="BE56" s="494">
        <v>2332.7270506621899</v>
      </c>
      <c r="BF56" s="494">
        <v>2394.7645248450526</v>
      </c>
      <c r="BG56" s="494">
        <v>2692.8543939820142</v>
      </c>
      <c r="BH56" s="494">
        <v>2800.4188363487665</v>
      </c>
      <c r="BI56" s="494">
        <v>3044.907590854405</v>
      </c>
      <c r="BJ56" s="494">
        <v>2975.18539125077</v>
      </c>
      <c r="BK56" s="494">
        <v>2969.4540946944617</v>
      </c>
      <c r="BL56" s="494">
        <v>2998.7555466564331</v>
      </c>
      <c r="BM56" s="494">
        <v>3510.4581271343682</v>
      </c>
      <c r="BN56" s="494">
        <v>3717.2248084580515</v>
      </c>
      <c r="BO56" s="494">
        <v>3707.2456746793364</v>
      </c>
      <c r="BP56" s="494">
        <v>3754.2084075896091</v>
      </c>
      <c r="BQ56" s="494">
        <v>0</v>
      </c>
      <c r="BR56" s="494">
        <v>0</v>
      </c>
      <c r="BS56" s="494">
        <v>0</v>
      </c>
      <c r="BT56" s="494">
        <v>0</v>
      </c>
      <c r="BU56" s="494">
        <v>0</v>
      </c>
      <c r="BV56" s="494">
        <v>0</v>
      </c>
      <c r="BW56" s="494">
        <v>0</v>
      </c>
      <c r="BX56" s="470">
        <v>0</v>
      </c>
      <c r="BY56" s="470">
        <v>0</v>
      </c>
      <c r="BZ56" s="470">
        <v>0</v>
      </c>
      <c r="CA56" s="470">
        <v>0</v>
      </c>
      <c r="CB56" s="470">
        <v>0</v>
      </c>
      <c r="CC56" s="470">
        <v>0</v>
      </c>
      <c r="CD56" s="470">
        <v>0</v>
      </c>
      <c r="CE56" s="470">
        <v>0</v>
      </c>
      <c r="CF56" s="436">
        <v>0</v>
      </c>
    </row>
    <row r="57" spans="1:84" ht="26.25" customHeight="1" x14ac:dyDescent="0.35">
      <c r="A57" s="61"/>
      <c r="B57" s="39" t="s">
        <v>707</v>
      </c>
      <c r="C57" s="580"/>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c r="AG57" s="494"/>
      <c r="AH57" s="494"/>
      <c r="AI57" s="494"/>
      <c r="AJ57" s="494"/>
      <c r="AK57" s="494"/>
      <c r="AL57" s="494"/>
      <c r="AM57" s="494"/>
      <c r="AN57" s="494"/>
      <c r="AO57" s="494"/>
      <c r="AP57" s="494"/>
      <c r="AQ57" s="494"/>
      <c r="AR57" s="494"/>
      <c r="AS57" s="494"/>
      <c r="AT57" s="494"/>
      <c r="AU57" s="494"/>
      <c r="AV57" s="494"/>
      <c r="AW57" s="494"/>
      <c r="AX57" s="494"/>
      <c r="AY57" s="494"/>
      <c r="AZ57" s="494"/>
      <c r="BA57" s="494"/>
      <c r="BB57" s="494"/>
      <c r="BC57" s="494"/>
      <c r="BD57" s="494"/>
      <c r="BE57" s="494"/>
      <c r="BF57" s="494"/>
      <c r="BG57" s="494"/>
      <c r="BH57" s="494"/>
      <c r="BI57" s="494"/>
      <c r="BJ57" s="494"/>
      <c r="BK57" s="494"/>
      <c r="BL57" s="494"/>
      <c r="BM57" s="494"/>
      <c r="BN57" s="494"/>
      <c r="BO57" s="494"/>
      <c r="BP57" s="494"/>
      <c r="BQ57" s="494"/>
      <c r="BR57" s="494"/>
      <c r="BS57" s="494"/>
      <c r="BT57" s="494"/>
      <c r="BU57" s="494"/>
      <c r="BV57" s="494"/>
      <c r="BW57" s="494"/>
      <c r="BX57" s="470"/>
      <c r="BY57" s="470"/>
      <c r="BZ57" s="470"/>
      <c r="CA57" s="470"/>
      <c r="CB57" s="470"/>
      <c r="CC57" s="470"/>
      <c r="CD57" s="470"/>
      <c r="CE57" s="470"/>
      <c r="CF57" s="436"/>
    </row>
    <row r="58" spans="1:84" x14ac:dyDescent="0.35">
      <c r="A58" s="581"/>
      <c r="B58" s="59" t="s">
        <v>708</v>
      </c>
      <c r="C58" s="580"/>
      <c r="D58" s="494">
        <v>0</v>
      </c>
      <c r="E58" s="494">
        <v>0</v>
      </c>
      <c r="F58" s="494">
        <v>0</v>
      </c>
      <c r="G58" s="494">
        <v>0</v>
      </c>
      <c r="H58" s="494">
        <v>0</v>
      </c>
      <c r="I58" s="494">
        <v>0</v>
      </c>
      <c r="J58" s="494">
        <v>0</v>
      </c>
      <c r="K58" s="494">
        <v>0</v>
      </c>
      <c r="L58" s="494">
        <v>0</v>
      </c>
      <c r="M58" s="494">
        <v>0</v>
      </c>
      <c r="N58" s="494">
        <v>0</v>
      </c>
      <c r="O58" s="494">
        <v>0</v>
      </c>
      <c r="P58" s="494">
        <v>0</v>
      </c>
      <c r="Q58" s="494">
        <v>0</v>
      </c>
      <c r="R58" s="494">
        <v>0</v>
      </c>
      <c r="S58" s="494">
        <v>0</v>
      </c>
      <c r="T58" s="494">
        <v>0</v>
      </c>
      <c r="U58" s="494">
        <v>0</v>
      </c>
      <c r="V58" s="494">
        <v>0</v>
      </c>
      <c r="W58" s="494">
        <v>0</v>
      </c>
      <c r="X58" s="494">
        <v>0</v>
      </c>
      <c r="Y58" s="494">
        <v>0</v>
      </c>
      <c r="Z58" s="494">
        <v>0</v>
      </c>
      <c r="AA58" s="494">
        <v>0</v>
      </c>
      <c r="AB58" s="494">
        <v>0</v>
      </c>
      <c r="AC58" s="494">
        <v>0</v>
      </c>
      <c r="AD58" s="494">
        <v>0</v>
      </c>
      <c r="AE58" s="494">
        <v>0</v>
      </c>
      <c r="AF58" s="494">
        <v>0</v>
      </c>
      <c r="AG58" s="494">
        <v>0</v>
      </c>
      <c r="AH58" s="494">
        <v>1125.8301463951941</v>
      </c>
      <c r="AI58" s="494">
        <v>1106.8659423829401</v>
      </c>
      <c r="AJ58" s="494">
        <v>1247.7884428861087</v>
      </c>
      <c r="AK58" s="494">
        <v>1686.7954268104531</v>
      </c>
      <c r="AL58" s="494">
        <v>1916.4804429597366</v>
      </c>
      <c r="AM58" s="494">
        <v>2064.3086648454641</v>
      </c>
      <c r="AN58" s="494">
        <v>2170.4160956404653</v>
      </c>
      <c r="AO58" s="494">
        <v>2252.5113878693992</v>
      </c>
      <c r="AP58" s="494">
        <v>2387.2176095039772</v>
      </c>
      <c r="AQ58" s="494">
        <v>2347.034109617196</v>
      </c>
      <c r="AR58" s="494">
        <v>1993.1391934510998</v>
      </c>
      <c r="AS58" s="494">
        <v>2271.2909209546542</v>
      </c>
      <c r="AT58" s="494">
        <v>2600.7014764564797</v>
      </c>
      <c r="AU58" s="494">
        <v>1414.7978172000637</v>
      </c>
      <c r="AV58" s="494">
        <v>1487.4641459644354</v>
      </c>
      <c r="AW58" s="494">
        <v>1880.1348168493607</v>
      </c>
      <c r="AX58" s="494">
        <v>1911.9734601689765</v>
      </c>
      <c r="AY58" s="494">
        <v>1887.9187792955031</v>
      </c>
      <c r="AZ58" s="494">
        <v>1906.4066681084914</v>
      </c>
      <c r="BA58" s="494">
        <v>1988.5898922766173</v>
      </c>
      <c r="BB58" s="494">
        <v>2043.8763728318147</v>
      </c>
      <c r="BC58" s="494">
        <v>2086.9289456936631</v>
      </c>
      <c r="BD58" s="494">
        <v>2182.3490377008261</v>
      </c>
      <c r="BE58" s="494">
        <v>2355.5390702265745</v>
      </c>
      <c r="BF58" s="494">
        <v>2442.1312166827843</v>
      </c>
      <c r="BG58" s="494">
        <v>2691.0240393231425</v>
      </c>
      <c r="BH58" s="494">
        <v>2962.5501872220552</v>
      </c>
      <c r="BI58" s="494">
        <v>2906.9216218315387</v>
      </c>
      <c r="BJ58" s="494">
        <v>3078.0345614460066</v>
      </c>
      <c r="BK58" s="494">
        <v>3069.2415012931638</v>
      </c>
      <c r="BL58" s="494">
        <v>3130.7811985425546</v>
      </c>
      <c r="BM58" s="494">
        <v>3198.8410299821153</v>
      </c>
      <c r="BN58" s="494">
        <v>3186.3026936647734</v>
      </c>
      <c r="BO58" s="494">
        <v>3067.9119633510027</v>
      </c>
      <c r="BP58" s="494">
        <v>2890.1406768609618</v>
      </c>
      <c r="BQ58" s="494">
        <v>0</v>
      </c>
      <c r="BR58" s="494">
        <v>0</v>
      </c>
      <c r="BS58" s="494">
        <v>0</v>
      </c>
      <c r="BT58" s="494">
        <v>0</v>
      </c>
      <c r="BU58" s="494">
        <v>0</v>
      </c>
      <c r="BV58" s="494">
        <v>0</v>
      </c>
      <c r="BW58" s="494">
        <v>0</v>
      </c>
      <c r="BX58" s="470">
        <v>0</v>
      </c>
      <c r="BY58" s="470">
        <v>0</v>
      </c>
      <c r="BZ58" s="470">
        <v>0</v>
      </c>
      <c r="CA58" s="470">
        <v>0</v>
      </c>
      <c r="CB58" s="470">
        <v>0</v>
      </c>
      <c r="CC58" s="470">
        <v>0</v>
      </c>
      <c r="CD58" s="470">
        <v>0</v>
      </c>
      <c r="CE58" s="470">
        <v>0</v>
      </c>
      <c r="CF58" s="436">
        <v>0</v>
      </c>
    </row>
    <row r="59" spans="1:84" x14ac:dyDescent="0.35">
      <c r="A59" s="581"/>
      <c r="B59" s="59" t="s">
        <v>489</v>
      </c>
      <c r="C59" s="580"/>
      <c r="D59" s="494">
        <v>0</v>
      </c>
      <c r="E59" s="494">
        <v>0</v>
      </c>
      <c r="F59" s="494">
        <v>0</v>
      </c>
      <c r="G59" s="494">
        <v>0</v>
      </c>
      <c r="H59" s="494">
        <v>0</v>
      </c>
      <c r="I59" s="494">
        <v>0</v>
      </c>
      <c r="J59" s="494">
        <v>0</v>
      </c>
      <c r="K59" s="494">
        <v>0</v>
      </c>
      <c r="L59" s="494">
        <v>0</v>
      </c>
      <c r="M59" s="494">
        <v>0</v>
      </c>
      <c r="N59" s="494">
        <v>0</v>
      </c>
      <c r="O59" s="494">
        <v>0</v>
      </c>
      <c r="P59" s="494">
        <v>0</v>
      </c>
      <c r="Q59" s="494">
        <v>0</v>
      </c>
      <c r="R59" s="494">
        <v>0</v>
      </c>
      <c r="S59" s="494">
        <v>0</v>
      </c>
      <c r="T59" s="494">
        <v>0</v>
      </c>
      <c r="U59" s="494">
        <v>0</v>
      </c>
      <c r="V59" s="494">
        <v>0</v>
      </c>
      <c r="W59" s="494">
        <v>0</v>
      </c>
      <c r="X59" s="494">
        <v>0</v>
      </c>
      <c r="Y59" s="494">
        <v>0</v>
      </c>
      <c r="Z59" s="494">
        <v>0</v>
      </c>
      <c r="AA59" s="494">
        <v>0</v>
      </c>
      <c r="AB59" s="494">
        <v>0</v>
      </c>
      <c r="AC59" s="494">
        <v>0</v>
      </c>
      <c r="AD59" s="494">
        <v>0</v>
      </c>
      <c r="AE59" s="494">
        <v>0</v>
      </c>
      <c r="AF59" s="494">
        <v>0</v>
      </c>
      <c r="AG59" s="494">
        <v>0</v>
      </c>
      <c r="AH59" s="494">
        <v>163.77575853357146</v>
      </c>
      <c r="AI59" s="494">
        <v>160.93262712437706</v>
      </c>
      <c r="AJ59" s="494">
        <v>181.33920134156077</v>
      </c>
      <c r="AK59" s="494">
        <v>244.67389242229308</v>
      </c>
      <c r="AL59" s="494">
        <v>276.76666039328569</v>
      </c>
      <c r="AM59" s="494">
        <v>296.94181522661586</v>
      </c>
      <c r="AN59" s="494">
        <v>312.75360918308633</v>
      </c>
      <c r="AO59" s="494">
        <v>322.64363499214818</v>
      </c>
      <c r="AP59" s="494">
        <v>343.83788787693481</v>
      </c>
      <c r="AQ59" s="494">
        <v>337.75962119272117</v>
      </c>
      <c r="AR59" s="494">
        <v>217.74943903914914</v>
      </c>
      <c r="AS59" s="494">
        <v>278.5545532636329</v>
      </c>
      <c r="AT59" s="494">
        <v>373.09595165581004</v>
      </c>
      <c r="AU59" s="494">
        <v>236.97700393599834</v>
      </c>
      <c r="AV59" s="494">
        <v>300.17691571851509</v>
      </c>
      <c r="AW59" s="494">
        <v>377.14808110834218</v>
      </c>
      <c r="AX59" s="494">
        <v>467.35426380243968</v>
      </c>
      <c r="AY59" s="494">
        <v>532.06945009825017</v>
      </c>
      <c r="AZ59" s="494">
        <v>587.10992739173662</v>
      </c>
      <c r="BA59" s="494">
        <v>675.61743623998314</v>
      </c>
      <c r="BB59" s="494">
        <v>742.78148774561475</v>
      </c>
      <c r="BC59" s="494">
        <v>797.84102247466342</v>
      </c>
      <c r="BD59" s="494">
        <v>863.30976087571264</v>
      </c>
      <c r="BE59" s="494">
        <v>922.99087323198864</v>
      </c>
      <c r="BF59" s="494">
        <v>1012.8662672179646</v>
      </c>
      <c r="BG59" s="494">
        <v>1169.3706866326354</v>
      </c>
      <c r="BH59" s="494">
        <v>1215.181420581725</v>
      </c>
      <c r="BI59" s="494">
        <v>1324.6390297060043</v>
      </c>
      <c r="BJ59" s="494">
        <v>1236.9151332905753</v>
      </c>
      <c r="BK59" s="494">
        <v>1241.8663694158183</v>
      </c>
      <c r="BL59" s="494">
        <v>1259.1031758528736</v>
      </c>
      <c r="BM59" s="494">
        <v>1358.1829543944816</v>
      </c>
      <c r="BN59" s="494">
        <v>1413.7705571065169</v>
      </c>
      <c r="BO59" s="494">
        <v>1406.1560821690139</v>
      </c>
      <c r="BP59" s="494">
        <v>1401.3149077686937</v>
      </c>
      <c r="BQ59" s="494">
        <v>0</v>
      </c>
      <c r="BR59" s="494">
        <v>0</v>
      </c>
      <c r="BS59" s="494">
        <v>0</v>
      </c>
      <c r="BT59" s="494">
        <v>0</v>
      </c>
      <c r="BU59" s="494">
        <v>0</v>
      </c>
      <c r="BV59" s="494">
        <v>0</v>
      </c>
      <c r="BW59" s="494">
        <v>0</v>
      </c>
      <c r="BX59" s="470">
        <v>0</v>
      </c>
      <c r="BY59" s="470">
        <v>0</v>
      </c>
      <c r="BZ59" s="470">
        <v>0</v>
      </c>
      <c r="CA59" s="470">
        <v>0</v>
      </c>
      <c r="CB59" s="470">
        <v>0</v>
      </c>
      <c r="CC59" s="470">
        <v>0</v>
      </c>
      <c r="CD59" s="470">
        <v>0</v>
      </c>
      <c r="CE59" s="470">
        <v>0</v>
      </c>
      <c r="CF59" s="436">
        <v>0</v>
      </c>
    </row>
    <row r="60" spans="1:84" x14ac:dyDescent="0.35">
      <c r="A60" s="581"/>
      <c r="B60" s="59" t="s">
        <v>709</v>
      </c>
      <c r="C60" s="580"/>
      <c r="D60" s="494">
        <v>0</v>
      </c>
      <c r="E60" s="494">
        <v>0</v>
      </c>
      <c r="F60" s="494">
        <v>0</v>
      </c>
      <c r="G60" s="494">
        <v>0</v>
      </c>
      <c r="H60" s="494">
        <v>0</v>
      </c>
      <c r="I60" s="494">
        <v>0</v>
      </c>
      <c r="J60" s="494">
        <v>0</v>
      </c>
      <c r="K60" s="494">
        <v>0</v>
      </c>
      <c r="L60" s="494">
        <v>0</v>
      </c>
      <c r="M60" s="494">
        <v>0</v>
      </c>
      <c r="N60" s="494">
        <v>0</v>
      </c>
      <c r="O60" s="494">
        <v>0</v>
      </c>
      <c r="P60" s="494">
        <v>0</v>
      </c>
      <c r="Q60" s="494">
        <v>0</v>
      </c>
      <c r="R60" s="494">
        <v>0</v>
      </c>
      <c r="S60" s="494">
        <v>0</v>
      </c>
      <c r="T60" s="494">
        <v>0</v>
      </c>
      <c r="U60" s="494">
        <v>0</v>
      </c>
      <c r="V60" s="494">
        <v>0</v>
      </c>
      <c r="W60" s="494">
        <v>0</v>
      </c>
      <c r="X60" s="494">
        <v>0</v>
      </c>
      <c r="Y60" s="494">
        <v>0</v>
      </c>
      <c r="Z60" s="494">
        <v>0</v>
      </c>
      <c r="AA60" s="494">
        <v>0</v>
      </c>
      <c r="AB60" s="494">
        <v>0</v>
      </c>
      <c r="AC60" s="494">
        <v>0</v>
      </c>
      <c r="AD60" s="494">
        <v>0</v>
      </c>
      <c r="AE60" s="494">
        <v>0</v>
      </c>
      <c r="AF60" s="494">
        <v>0</v>
      </c>
      <c r="AG60" s="494">
        <v>0</v>
      </c>
      <c r="AH60" s="494">
        <v>529.65967217302602</v>
      </c>
      <c r="AI60" s="494">
        <v>522.95908544838778</v>
      </c>
      <c r="AJ60" s="494">
        <v>592.07262544002276</v>
      </c>
      <c r="AK60" s="494">
        <v>795.4806337929748</v>
      </c>
      <c r="AL60" s="494">
        <v>901.18332621355785</v>
      </c>
      <c r="AM60" s="494">
        <v>967.12164026740663</v>
      </c>
      <c r="AN60" s="494">
        <v>1015.1396166938667</v>
      </c>
      <c r="AO60" s="494">
        <v>1051.9906330143465</v>
      </c>
      <c r="AP60" s="494">
        <v>1118.0453270959761</v>
      </c>
      <c r="AQ60" s="494">
        <v>1098.425973068114</v>
      </c>
      <c r="AR60" s="494">
        <v>567.29314238892209</v>
      </c>
      <c r="AS60" s="494">
        <v>589.83474955876954</v>
      </c>
      <c r="AT60" s="494">
        <v>498.73165003064383</v>
      </c>
      <c r="AU60" s="494">
        <v>392.39587691166707</v>
      </c>
      <c r="AV60" s="494">
        <v>449.89874559734363</v>
      </c>
      <c r="AW60" s="494">
        <v>612.82244660138656</v>
      </c>
      <c r="AX60" s="494">
        <v>679.13785352912384</v>
      </c>
      <c r="AY60" s="494">
        <v>730.64342723139464</v>
      </c>
      <c r="AZ60" s="494">
        <v>752.71393233782021</v>
      </c>
      <c r="BA60" s="494">
        <v>780.48039463013311</v>
      </c>
      <c r="BB60" s="494">
        <v>803.70000932473079</v>
      </c>
      <c r="BC60" s="494">
        <v>822.02467808024585</v>
      </c>
      <c r="BD60" s="494">
        <v>798.14878444655449</v>
      </c>
      <c r="BE60" s="494">
        <v>781.41302682300943</v>
      </c>
      <c r="BF60" s="494">
        <v>779.61191061075112</v>
      </c>
      <c r="BG60" s="494">
        <v>875.39848492776775</v>
      </c>
      <c r="BH60" s="494">
        <v>925.78836702076421</v>
      </c>
      <c r="BI60" s="494">
        <v>997.60791602639438</v>
      </c>
      <c r="BJ60" s="494">
        <v>957.64035734324159</v>
      </c>
      <c r="BK60" s="494">
        <v>928.19083275309777</v>
      </c>
      <c r="BL60" s="494">
        <v>914.27187315842752</v>
      </c>
      <c r="BM60" s="494">
        <v>969.36941538715064</v>
      </c>
      <c r="BN60" s="494">
        <v>1041.7845473542143</v>
      </c>
      <c r="BO60" s="494">
        <v>1033.6568542161374</v>
      </c>
      <c r="BP60" s="494">
        <v>1023.6300342778902</v>
      </c>
      <c r="BQ60" s="494">
        <v>0</v>
      </c>
      <c r="BR60" s="494">
        <v>0</v>
      </c>
      <c r="BS60" s="494">
        <v>0</v>
      </c>
      <c r="BT60" s="494">
        <v>0</v>
      </c>
      <c r="BU60" s="494">
        <v>0</v>
      </c>
      <c r="BV60" s="494">
        <v>0</v>
      </c>
      <c r="BW60" s="494">
        <v>0</v>
      </c>
      <c r="BX60" s="470">
        <v>0</v>
      </c>
      <c r="BY60" s="470">
        <v>0</v>
      </c>
      <c r="BZ60" s="470">
        <v>0</v>
      </c>
      <c r="CA60" s="470">
        <v>0</v>
      </c>
      <c r="CB60" s="470">
        <v>0</v>
      </c>
      <c r="CC60" s="470">
        <v>0</v>
      </c>
      <c r="CD60" s="470">
        <v>0</v>
      </c>
      <c r="CE60" s="470">
        <v>0</v>
      </c>
      <c r="CF60" s="436">
        <v>0</v>
      </c>
    </row>
    <row r="61" spans="1:84" x14ac:dyDescent="0.35">
      <c r="A61" s="581"/>
      <c r="B61" s="59" t="s">
        <v>447</v>
      </c>
      <c r="C61" s="580"/>
      <c r="D61" s="494">
        <v>0</v>
      </c>
      <c r="E61" s="494">
        <v>0</v>
      </c>
      <c r="F61" s="494">
        <v>0</v>
      </c>
      <c r="G61" s="494">
        <v>0</v>
      </c>
      <c r="H61" s="494">
        <v>0</v>
      </c>
      <c r="I61" s="494">
        <v>0</v>
      </c>
      <c r="J61" s="494">
        <v>0</v>
      </c>
      <c r="K61" s="494">
        <v>0</v>
      </c>
      <c r="L61" s="494">
        <v>0</v>
      </c>
      <c r="M61" s="494">
        <v>0</v>
      </c>
      <c r="N61" s="494">
        <v>0</v>
      </c>
      <c r="O61" s="494">
        <v>0</v>
      </c>
      <c r="P61" s="494">
        <v>0</v>
      </c>
      <c r="Q61" s="494">
        <v>0</v>
      </c>
      <c r="R61" s="494">
        <v>0</v>
      </c>
      <c r="S61" s="494">
        <v>0</v>
      </c>
      <c r="T61" s="494">
        <v>0</v>
      </c>
      <c r="U61" s="494">
        <v>0</v>
      </c>
      <c r="V61" s="494">
        <v>0</v>
      </c>
      <c r="W61" s="494">
        <v>0</v>
      </c>
      <c r="X61" s="494">
        <v>0</v>
      </c>
      <c r="Y61" s="494">
        <v>0</v>
      </c>
      <c r="Z61" s="494">
        <v>0</v>
      </c>
      <c r="AA61" s="494">
        <v>0</v>
      </c>
      <c r="AB61" s="494">
        <v>0</v>
      </c>
      <c r="AC61" s="494">
        <v>0</v>
      </c>
      <c r="AD61" s="494">
        <v>0</v>
      </c>
      <c r="AE61" s="494">
        <v>0</v>
      </c>
      <c r="AF61" s="494">
        <v>0</v>
      </c>
      <c r="AG61" s="494">
        <v>0</v>
      </c>
      <c r="AH61" s="494">
        <v>436.15131358183396</v>
      </c>
      <c r="AI61" s="494">
        <v>433.93868708319076</v>
      </c>
      <c r="AJ61" s="494">
        <v>493.32650127514171</v>
      </c>
      <c r="AK61" s="494">
        <v>655.40039718405751</v>
      </c>
      <c r="AL61" s="494">
        <v>736.17381578508821</v>
      </c>
      <c r="AM61" s="494">
        <v>783.96712934568552</v>
      </c>
      <c r="AN61" s="494">
        <v>820.93218529118815</v>
      </c>
      <c r="AO61" s="494">
        <v>847.37653700864553</v>
      </c>
      <c r="AP61" s="494">
        <v>904.69787804696716</v>
      </c>
      <c r="AQ61" s="494">
        <v>890.28417845604633</v>
      </c>
      <c r="AR61" s="494">
        <v>585.581588995998</v>
      </c>
      <c r="AS61" s="494">
        <v>695.34016212878078</v>
      </c>
      <c r="AT61" s="494">
        <v>834.51509725104938</v>
      </c>
      <c r="AU61" s="494">
        <v>692.18247712240407</v>
      </c>
      <c r="AV61" s="494">
        <v>986.60924593312711</v>
      </c>
      <c r="AW61" s="494">
        <v>758.90125217912066</v>
      </c>
      <c r="AX61" s="494">
        <v>751.00232912231161</v>
      </c>
      <c r="AY61" s="494">
        <v>698.60540041553168</v>
      </c>
      <c r="AZ61" s="494">
        <v>666.59498068945436</v>
      </c>
      <c r="BA61" s="494">
        <v>580.12547335638988</v>
      </c>
      <c r="BB61" s="494">
        <v>492.15668071557445</v>
      </c>
      <c r="BC61" s="494">
        <v>448.20153632744973</v>
      </c>
      <c r="BD61" s="494">
        <v>401.42747438763786</v>
      </c>
      <c r="BE61" s="494">
        <v>336.21036569696582</v>
      </c>
      <c r="BF61" s="494">
        <v>327.78704636581921</v>
      </c>
      <c r="BG61" s="494">
        <v>285.89832352188319</v>
      </c>
      <c r="BH61" s="494">
        <v>352.96222934957933</v>
      </c>
      <c r="BI61" s="494">
        <v>380.27643629058025</v>
      </c>
      <c r="BJ61" s="494">
        <v>374.01253110315776</v>
      </c>
      <c r="BK61" s="494">
        <v>363.80993894881203</v>
      </c>
      <c r="BL61" s="494">
        <v>413.65863234360637</v>
      </c>
      <c r="BM61" s="494">
        <v>657.60759665891419</v>
      </c>
      <c r="BN61" s="494">
        <v>638.60660231815382</v>
      </c>
      <c r="BO61" s="494">
        <v>622.19410636219413</v>
      </c>
      <c r="BP61" s="494">
        <v>627.39571850658615</v>
      </c>
      <c r="BQ61" s="494">
        <v>0</v>
      </c>
      <c r="BR61" s="494">
        <v>0</v>
      </c>
      <c r="BS61" s="494">
        <v>0</v>
      </c>
      <c r="BT61" s="494">
        <v>0</v>
      </c>
      <c r="BU61" s="494">
        <v>0</v>
      </c>
      <c r="BV61" s="494">
        <v>0</v>
      </c>
      <c r="BW61" s="494">
        <v>0</v>
      </c>
      <c r="BX61" s="470">
        <v>0</v>
      </c>
      <c r="BY61" s="470">
        <v>0</v>
      </c>
      <c r="BZ61" s="470">
        <v>0</v>
      </c>
      <c r="CA61" s="470">
        <v>0</v>
      </c>
      <c r="CB61" s="470">
        <v>0</v>
      </c>
      <c r="CC61" s="470">
        <v>0</v>
      </c>
      <c r="CD61" s="470">
        <v>0</v>
      </c>
      <c r="CE61" s="470">
        <v>0</v>
      </c>
      <c r="CF61" s="436">
        <v>0</v>
      </c>
    </row>
    <row r="62" spans="1:84" x14ac:dyDescent="0.35">
      <c r="A62" s="39"/>
      <c r="B62" s="59" t="s">
        <v>710</v>
      </c>
      <c r="C62" s="580"/>
      <c r="D62" s="494">
        <v>0</v>
      </c>
      <c r="E62" s="494">
        <v>0</v>
      </c>
      <c r="F62" s="494">
        <v>0</v>
      </c>
      <c r="G62" s="494">
        <v>0</v>
      </c>
      <c r="H62" s="494">
        <v>0</v>
      </c>
      <c r="I62" s="494">
        <v>0</v>
      </c>
      <c r="J62" s="494">
        <v>0</v>
      </c>
      <c r="K62" s="494">
        <v>0</v>
      </c>
      <c r="L62" s="494">
        <v>0</v>
      </c>
      <c r="M62" s="494">
        <v>0</v>
      </c>
      <c r="N62" s="494">
        <v>0</v>
      </c>
      <c r="O62" s="494">
        <v>0</v>
      </c>
      <c r="P62" s="494">
        <v>0</v>
      </c>
      <c r="Q62" s="494">
        <v>0</v>
      </c>
      <c r="R62" s="494">
        <v>0</v>
      </c>
      <c r="S62" s="494">
        <v>0</v>
      </c>
      <c r="T62" s="494">
        <v>0</v>
      </c>
      <c r="U62" s="494">
        <v>0</v>
      </c>
      <c r="V62" s="494">
        <v>0</v>
      </c>
      <c r="W62" s="494">
        <v>0</v>
      </c>
      <c r="X62" s="494">
        <v>0</v>
      </c>
      <c r="Y62" s="494">
        <v>0</v>
      </c>
      <c r="Z62" s="494">
        <v>0</v>
      </c>
      <c r="AA62" s="494">
        <v>0</v>
      </c>
      <c r="AB62" s="494">
        <v>0</v>
      </c>
      <c r="AC62" s="494">
        <v>0</v>
      </c>
      <c r="AD62" s="494">
        <v>0</v>
      </c>
      <c r="AE62" s="494">
        <v>0</v>
      </c>
      <c r="AF62" s="494">
        <v>0</v>
      </c>
      <c r="AG62" s="494">
        <v>0</v>
      </c>
      <c r="AH62" s="494">
        <v>43.162894122182848</v>
      </c>
      <c r="AI62" s="494">
        <v>42.616851577230385</v>
      </c>
      <c r="AJ62" s="494">
        <v>48.249034969311715</v>
      </c>
      <c r="AK62" s="494">
        <v>64.825109738459872</v>
      </c>
      <c r="AL62" s="494">
        <v>73.439007229769814</v>
      </c>
      <c r="AM62" s="494">
        <v>78.81243590034407</v>
      </c>
      <c r="AN62" s="494">
        <v>82.725504879059358</v>
      </c>
      <c r="AO62" s="494">
        <v>85.728558725333983</v>
      </c>
      <c r="AP62" s="494">
        <v>91.111471408154088</v>
      </c>
      <c r="AQ62" s="494">
        <v>89.512655894834154</v>
      </c>
      <c r="AR62" s="494">
        <v>215.1042207727306</v>
      </c>
      <c r="AS62" s="494">
        <v>288.07569140878115</v>
      </c>
      <c r="AT62" s="494">
        <v>443.59203527721399</v>
      </c>
      <c r="AU62" s="494">
        <v>227.29353245817654</v>
      </c>
      <c r="AV62" s="494">
        <v>252.29756080658228</v>
      </c>
      <c r="AW62" s="494">
        <v>244.98040158365725</v>
      </c>
      <c r="AX62" s="494">
        <v>271.26806138872058</v>
      </c>
      <c r="AY62" s="494">
        <v>318.20706579927412</v>
      </c>
      <c r="AZ62" s="494">
        <v>342.74821013513434</v>
      </c>
      <c r="BA62" s="494">
        <v>386.33965120363195</v>
      </c>
      <c r="BB62" s="494">
        <v>374.06137886264526</v>
      </c>
      <c r="BC62" s="494">
        <v>347.78249030482971</v>
      </c>
      <c r="BD62" s="494">
        <v>325.01993294942804</v>
      </c>
      <c r="BE62" s="494">
        <v>292.11278491022597</v>
      </c>
      <c r="BF62" s="494">
        <v>274.49930065051751</v>
      </c>
      <c r="BG62" s="494">
        <v>362.18689889972819</v>
      </c>
      <c r="BH62" s="494">
        <v>306.4868193966978</v>
      </c>
      <c r="BI62" s="494">
        <v>342.38420883142589</v>
      </c>
      <c r="BJ62" s="494">
        <v>406.61736951379532</v>
      </c>
      <c r="BK62" s="494">
        <v>435.58695357673406</v>
      </c>
      <c r="BL62" s="494">
        <v>411.72186530152618</v>
      </c>
      <c r="BM62" s="494">
        <v>525.2981606938215</v>
      </c>
      <c r="BN62" s="494">
        <v>623.06310167916615</v>
      </c>
      <c r="BO62" s="494">
        <v>645.23863193199202</v>
      </c>
      <c r="BP62" s="494">
        <v>701.8677470364396</v>
      </c>
      <c r="BQ62" s="494">
        <v>0</v>
      </c>
      <c r="BR62" s="494">
        <v>0</v>
      </c>
      <c r="BS62" s="494">
        <v>0</v>
      </c>
      <c r="BT62" s="494">
        <v>0</v>
      </c>
      <c r="BU62" s="494">
        <v>0</v>
      </c>
      <c r="BV62" s="494">
        <v>0</v>
      </c>
      <c r="BW62" s="494">
        <v>0</v>
      </c>
      <c r="BX62" s="470">
        <v>0</v>
      </c>
      <c r="BY62" s="470">
        <v>0</v>
      </c>
      <c r="BZ62" s="470">
        <v>0</v>
      </c>
      <c r="CA62" s="470">
        <v>0</v>
      </c>
      <c r="CB62" s="470">
        <v>0</v>
      </c>
      <c r="CC62" s="470">
        <v>0</v>
      </c>
      <c r="CD62" s="470">
        <v>0</v>
      </c>
      <c r="CE62" s="470">
        <v>0</v>
      </c>
      <c r="CF62" s="436">
        <v>0</v>
      </c>
    </row>
    <row r="63" spans="1:84" ht="26.25" customHeight="1" x14ac:dyDescent="0.35">
      <c r="A63" s="581"/>
      <c r="B63" s="59" t="s">
        <v>706</v>
      </c>
      <c r="C63" s="580"/>
      <c r="D63" s="494">
        <v>0</v>
      </c>
      <c r="E63" s="494">
        <v>0</v>
      </c>
      <c r="F63" s="494">
        <v>0</v>
      </c>
      <c r="G63" s="494">
        <v>0</v>
      </c>
      <c r="H63" s="494">
        <v>0</v>
      </c>
      <c r="I63" s="494">
        <v>0</v>
      </c>
      <c r="J63" s="494">
        <v>0</v>
      </c>
      <c r="K63" s="494">
        <v>0</v>
      </c>
      <c r="L63" s="494">
        <v>0</v>
      </c>
      <c r="M63" s="494">
        <v>0</v>
      </c>
      <c r="N63" s="494">
        <v>0</v>
      </c>
      <c r="O63" s="494">
        <v>0</v>
      </c>
      <c r="P63" s="494">
        <v>0</v>
      </c>
      <c r="Q63" s="494">
        <v>0</v>
      </c>
      <c r="R63" s="494">
        <v>0</v>
      </c>
      <c r="S63" s="494">
        <v>0</v>
      </c>
      <c r="T63" s="494">
        <v>0</v>
      </c>
      <c r="U63" s="494">
        <v>0</v>
      </c>
      <c r="V63" s="494">
        <v>0</v>
      </c>
      <c r="W63" s="494">
        <v>0</v>
      </c>
      <c r="X63" s="494">
        <v>0</v>
      </c>
      <c r="Y63" s="494">
        <v>0</v>
      </c>
      <c r="Z63" s="494">
        <v>0</v>
      </c>
      <c r="AA63" s="494">
        <v>0</v>
      </c>
      <c r="AB63" s="494">
        <v>0</v>
      </c>
      <c r="AC63" s="494">
        <v>0</v>
      </c>
      <c r="AD63" s="494">
        <v>0</v>
      </c>
      <c r="AE63" s="494">
        <v>0</v>
      </c>
      <c r="AF63" s="494">
        <v>0</v>
      </c>
      <c r="AG63" s="494">
        <v>0</v>
      </c>
      <c r="AH63" s="494">
        <v>1172.7496384106144</v>
      </c>
      <c r="AI63" s="494">
        <v>1160.4472512331861</v>
      </c>
      <c r="AJ63" s="494">
        <v>1314.987363026037</v>
      </c>
      <c r="AK63" s="494">
        <v>1760.3800331377852</v>
      </c>
      <c r="AL63" s="494">
        <v>1987.5628096217015</v>
      </c>
      <c r="AM63" s="494">
        <v>2126.843020740052</v>
      </c>
      <c r="AN63" s="494">
        <v>2231.5509160472006</v>
      </c>
      <c r="AO63" s="494">
        <v>2307.7393637404743</v>
      </c>
      <c r="AP63" s="494">
        <v>2457.6925644280323</v>
      </c>
      <c r="AQ63" s="494">
        <v>2415.9824286117159</v>
      </c>
      <c r="AR63" s="494">
        <v>1585.7283911967997</v>
      </c>
      <c r="AS63" s="494">
        <v>1851.8051563599643</v>
      </c>
      <c r="AT63" s="494">
        <v>2149.9347342147175</v>
      </c>
      <c r="AU63" s="494">
        <v>1548.848890428246</v>
      </c>
      <c r="AV63" s="494">
        <v>1988.982468055568</v>
      </c>
      <c r="AW63" s="494">
        <v>1993.8521814725066</v>
      </c>
      <c r="AX63" s="494">
        <v>2168.7625078425958</v>
      </c>
      <c r="AY63" s="494">
        <v>2279.5253435444506</v>
      </c>
      <c r="AZ63" s="494">
        <v>2349.1670505541456</v>
      </c>
      <c r="BA63" s="494">
        <v>2422.5629554301381</v>
      </c>
      <c r="BB63" s="494">
        <v>2412.6995566485648</v>
      </c>
      <c r="BC63" s="494">
        <v>2415.8497271871888</v>
      </c>
      <c r="BD63" s="494">
        <v>2387.9059526593333</v>
      </c>
      <c r="BE63" s="494">
        <v>2332.7270506621899</v>
      </c>
      <c r="BF63" s="494">
        <v>2394.7645248450526</v>
      </c>
      <c r="BG63" s="494">
        <v>2692.8543939820142</v>
      </c>
      <c r="BH63" s="494">
        <v>2800.4188363487665</v>
      </c>
      <c r="BI63" s="494">
        <v>3044.907590854405</v>
      </c>
      <c r="BJ63" s="494">
        <v>2975.18539125077</v>
      </c>
      <c r="BK63" s="494">
        <v>2969.4540946944617</v>
      </c>
      <c r="BL63" s="494">
        <v>2998.7555466564331</v>
      </c>
      <c r="BM63" s="494">
        <v>3510.4581271343682</v>
      </c>
      <c r="BN63" s="494">
        <v>3717.2248084580515</v>
      </c>
      <c r="BO63" s="494">
        <v>3707.2456746793378</v>
      </c>
      <c r="BP63" s="494">
        <v>3754.2084075896091</v>
      </c>
      <c r="BQ63" s="494">
        <v>0</v>
      </c>
      <c r="BR63" s="494">
        <v>0</v>
      </c>
      <c r="BS63" s="494">
        <v>0</v>
      </c>
      <c r="BT63" s="494">
        <v>0</v>
      </c>
      <c r="BU63" s="494">
        <v>0</v>
      </c>
      <c r="BV63" s="494">
        <v>0</v>
      </c>
      <c r="BW63" s="494">
        <v>0</v>
      </c>
      <c r="BX63" s="470">
        <v>0</v>
      </c>
      <c r="BY63" s="470">
        <v>0</v>
      </c>
      <c r="BZ63" s="470">
        <v>0</v>
      </c>
      <c r="CA63" s="470">
        <v>0</v>
      </c>
      <c r="CB63" s="470">
        <v>0</v>
      </c>
      <c r="CC63" s="470">
        <v>0</v>
      </c>
      <c r="CD63" s="470">
        <v>0</v>
      </c>
      <c r="CE63" s="470">
        <v>0</v>
      </c>
      <c r="CF63" s="436">
        <v>0</v>
      </c>
    </row>
    <row r="64" spans="1:84" ht="26.25" customHeight="1" x14ac:dyDescent="0.35">
      <c r="A64" s="61"/>
      <c r="B64" s="39" t="s">
        <v>711</v>
      </c>
      <c r="C64" s="580"/>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4"/>
      <c r="AE64" s="494"/>
      <c r="AF64" s="494"/>
      <c r="AG64" s="494"/>
      <c r="AH64" s="494"/>
      <c r="AI64" s="494"/>
      <c r="AJ64" s="494"/>
      <c r="AK64" s="494"/>
      <c r="AL64" s="494"/>
      <c r="AM64" s="494"/>
      <c r="AN64" s="494"/>
      <c r="AO64" s="494"/>
      <c r="AP64" s="494"/>
      <c r="AQ64" s="494"/>
      <c r="AR64" s="494"/>
      <c r="AS64" s="494"/>
      <c r="AT64" s="494"/>
      <c r="AU64" s="494"/>
      <c r="AV64" s="494"/>
      <c r="AW64" s="494"/>
      <c r="AX64" s="494"/>
      <c r="AY64" s="494"/>
      <c r="AZ64" s="494"/>
      <c r="BA64" s="494"/>
      <c r="BB64" s="494"/>
      <c r="BC64" s="494"/>
      <c r="BD64" s="494"/>
      <c r="BE64" s="494"/>
      <c r="BF64" s="494"/>
      <c r="BG64" s="494"/>
      <c r="BH64" s="494"/>
      <c r="BI64" s="494"/>
      <c r="BJ64" s="494"/>
      <c r="BK64" s="494"/>
      <c r="BL64" s="494"/>
      <c r="BM64" s="494"/>
      <c r="BN64" s="494"/>
      <c r="BO64" s="494"/>
      <c r="BP64" s="494"/>
      <c r="BQ64" s="494"/>
      <c r="BR64" s="494"/>
      <c r="BS64" s="494"/>
      <c r="BT64" s="494"/>
      <c r="BU64" s="494"/>
      <c r="BV64" s="494"/>
      <c r="BW64" s="494"/>
      <c r="BX64" s="470"/>
      <c r="BY64" s="470"/>
      <c r="BZ64" s="470"/>
      <c r="CA64" s="470"/>
      <c r="CB64" s="470"/>
      <c r="CC64" s="470"/>
      <c r="CD64" s="470"/>
      <c r="CE64" s="470"/>
      <c r="CF64" s="436"/>
    </row>
    <row r="65" spans="1:84" x14ac:dyDescent="0.35">
      <c r="A65" s="581"/>
      <c r="B65" s="59" t="s">
        <v>25</v>
      </c>
      <c r="C65" s="580"/>
      <c r="D65" s="494">
        <v>0</v>
      </c>
      <c r="E65" s="494">
        <v>0</v>
      </c>
      <c r="F65" s="494">
        <v>0</v>
      </c>
      <c r="G65" s="494">
        <v>0</v>
      </c>
      <c r="H65" s="494">
        <v>0</v>
      </c>
      <c r="I65" s="494">
        <v>0</v>
      </c>
      <c r="J65" s="494">
        <v>0</v>
      </c>
      <c r="K65" s="494">
        <v>0</v>
      </c>
      <c r="L65" s="494">
        <v>0</v>
      </c>
      <c r="M65" s="494">
        <v>0</v>
      </c>
      <c r="N65" s="494">
        <v>0</v>
      </c>
      <c r="O65" s="494">
        <v>0</v>
      </c>
      <c r="P65" s="494">
        <v>0</v>
      </c>
      <c r="Q65" s="494">
        <v>0</v>
      </c>
      <c r="R65" s="494">
        <v>0</v>
      </c>
      <c r="S65" s="494">
        <v>0</v>
      </c>
      <c r="T65" s="494">
        <v>0</v>
      </c>
      <c r="U65" s="494">
        <v>0</v>
      </c>
      <c r="V65" s="494">
        <v>0</v>
      </c>
      <c r="W65" s="494">
        <v>0</v>
      </c>
      <c r="X65" s="494">
        <v>0</v>
      </c>
      <c r="Y65" s="494">
        <v>0</v>
      </c>
      <c r="Z65" s="494">
        <v>0</v>
      </c>
      <c r="AA65" s="494">
        <v>0</v>
      </c>
      <c r="AB65" s="494">
        <v>0</v>
      </c>
      <c r="AC65" s="494">
        <v>0</v>
      </c>
      <c r="AD65" s="494">
        <v>0</v>
      </c>
      <c r="AE65" s="494">
        <v>0</v>
      </c>
      <c r="AF65" s="494">
        <v>0</v>
      </c>
      <c r="AG65" s="494">
        <v>0</v>
      </c>
      <c r="AH65" s="494">
        <v>0</v>
      </c>
      <c r="AI65" s="494">
        <v>0</v>
      </c>
      <c r="AJ65" s="494">
        <v>0</v>
      </c>
      <c r="AK65" s="494">
        <v>0</v>
      </c>
      <c r="AL65" s="494">
        <v>0</v>
      </c>
      <c r="AM65" s="494">
        <v>0</v>
      </c>
      <c r="AN65" s="494">
        <v>0</v>
      </c>
      <c r="AO65" s="494">
        <v>0</v>
      </c>
      <c r="AP65" s="494">
        <v>0</v>
      </c>
      <c r="AQ65" s="494">
        <v>0</v>
      </c>
      <c r="AR65" s="494">
        <v>0</v>
      </c>
      <c r="AS65" s="494">
        <v>0</v>
      </c>
      <c r="AT65" s="494">
        <v>0</v>
      </c>
      <c r="AU65" s="494">
        <v>0</v>
      </c>
      <c r="AV65" s="494">
        <v>0</v>
      </c>
      <c r="AW65" s="494">
        <v>3873.9869983218678</v>
      </c>
      <c r="AX65" s="494">
        <v>4080.7359680115728</v>
      </c>
      <c r="AY65" s="494">
        <v>4167.4441228399546</v>
      </c>
      <c r="AZ65" s="494">
        <v>4255.5737186626366</v>
      </c>
      <c r="BA65" s="494">
        <v>4411.1528477067541</v>
      </c>
      <c r="BB65" s="494">
        <v>4456.5759294803829</v>
      </c>
      <c r="BC65" s="494">
        <v>4502.7786728808533</v>
      </c>
      <c r="BD65" s="494">
        <v>4570.2549903601603</v>
      </c>
      <c r="BE65" s="494">
        <v>4688.2661208887648</v>
      </c>
      <c r="BF65" s="494">
        <v>4836.8957415278373</v>
      </c>
      <c r="BG65" s="494">
        <v>5383.8784333051581</v>
      </c>
      <c r="BH65" s="494">
        <v>5762.9690235708222</v>
      </c>
      <c r="BI65" s="494">
        <v>5951.8292126859442</v>
      </c>
      <c r="BJ65" s="494">
        <v>6053.219952696777</v>
      </c>
      <c r="BK65" s="494">
        <v>6038.695595987625</v>
      </c>
      <c r="BL65" s="494">
        <v>6129.5367451989878</v>
      </c>
      <c r="BM65" s="494">
        <v>6709.299157116483</v>
      </c>
      <c r="BN65" s="494">
        <v>6903.5275021228244</v>
      </c>
      <c r="BO65" s="494">
        <v>6775.1576380303395</v>
      </c>
      <c r="BP65" s="494">
        <v>6644.3490844505714</v>
      </c>
      <c r="BQ65" s="494">
        <v>0</v>
      </c>
      <c r="BR65" s="494">
        <v>0</v>
      </c>
      <c r="BS65" s="494">
        <v>0</v>
      </c>
      <c r="BT65" s="494">
        <v>0</v>
      </c>
      <c r="BU65" s="494">
        <v>0</v>
      </c>
      <c r="BV65" s="494">
        <v>0</v>
      </c>
      <c r="BW65" s="494">
        <v>0</v>
      </c>
      <c r="BX65" s="470">
        <v>0</v>
      </c>
      <c r="BY65" s="470">
        <v>0</v>
      </c>
      <c r="BZ65" s="470">
        <v>0</v>
      </c>
      <c r="CA65" s="470">
        <v>0</v>
      </c>
      <c r="CB65" s="470">
        <v>0</v>
      </c>
      <c r="CC65" s="470">
        <v>0</v>
      </c>
      <c r="CD65" s="470">
        <v>0</v>
      </c>
      <c r="CE65" s="470">
        <v>0</v>
      </c>
      <c r="CF65" s="436">
        <v>0</v>
      </c>
    </row>
    <row r="66" spans="1:84" x14ac:dyDescent="0.35">
      <c r="A66" s="581"/>
      <c r="B66" s="203" t="s">
        <v>712</v>
      </c>
      <c r="C66" s="580"/>
      <c r="D66" s="494">
        <v>0</v>
      </c>
      <c r="E66" s="494">
        <v>0</v>
      </c>
      <c r="F66" s="494">
        <v>0</v>
      </c>
      <c r="G66" s="494">
        <v>0</v>
      </c>
      <c r="H66" s="494">
        <v>0</v>
      </c>
      <c r="I66" s="494">
        <v>0</v>
      </c>
      <c r="J66" s="494">
        <v>0</v>
      </c>
      <c r="K66" s="494">
        <v>0</v>
      </c>
      <c r="L66" s="494">
        <v>0</v>
      </c>
      <c r="M66" s="494">
        <v>0</v>
      </c>
      <c r="N66" s="494">
        <v>0</v>
      </c>
      <c r="O66" s="494">
        <v>0</v>
      </c>
      <c r="P66" s="494">
        <v>0</v>
      </c>
      <c r="Q66" s="494">
        <v>0</v>
      </c>
      <c r="R66" s="494">
        <v>0</v>
      </c>
      <c r="S66" s="494">
        <v>0</v>
      </c>
      <c r="T66" s="494">
        <v>0</v>
      </c>
      <c r="U66" s="494">
        <v>0</v>
      </c>
      <c r="V66" s="494">
        <v>0</v>
      </c>
      <c r="W66" s="494">
        <v>0</v>
      </c>
      <c r="X66" s="494">
        <v>0</v>
      </c>
      <c r="Y66" s="494">
        <v>0</v>
      </c>
      <c r="Z66" s="494">
        <v>0</v>
      </c>
      <c r="AA66" s="494">
        <v>0</v>
      </c>
      <c r="AB66" s="494">
        <v>0</v>
      </c>
      <c r="AC66" s="494">
        <v>0</v>
      </c>
      <c r="AD66" s="494">
        <v>0</v>
      </c>
      <c r="AE66" s="494">
        <v>0</v>
      </c>
      <c r="AF66" s="494">
        <v>0</v>
      </c>
      <c r="AG66" s="494">
        <v>0</v>
      </c>
      <c r="AH66" s="494">
        <v>0</v>
      </c>
      <c r="AI66" s="494">
        <v>0</v>
      </c>
      <c r="AJ66" s="494">
        <v>0</v>
      </c>
      <c r="AK66" s="494">
        <v>0</v>
      </c>
      <c r="AL66" s="494">
        <v>0</v>
      </c>
      <c r="AM66" s="494">
        <v>0</v>
      </c>
      <c r="AN66" s="494">
        <v>0</v>
      </c>
      <c r="AO66" s="494">
        <v>0</v>
      </c>
      <c r="AP66" s="494">
        <v>0</v>
      </c>
      <c r="AQ66" s="494">
        <v>0</v>
      </c>
      <c r="AR66" s="494">
        <v>0</v>
      </c>
      <c r="AS66" s="494">
        <v>0</v>
      </c>
      <c r="AT66" s="494">
        <v>0</v>
      </c>
      <c r="AU66" s="494">
        <v>0</v>
      </c>
      <c r="AV66" s="494">
        <v>0</v>
      </c>
      <c r="AW66" s="494">
        <v>3389.6396250942294</v>
      </c>
      <c r="AX66" s="494">
        <v>3553.1878873276778</v>
      </c>
      <c r="AY66" s="494">
        <v>3622.0100177578556</v>
      </c>
      <c r="AZ66" s="494">
        <v>3641.6643282280861</v>
      </c>
      <c r="BA66" s="494">
        <v>3709.2798634705582</v>
      </c>
      <c r="BB66" s="494">
        <v>3718.733175940094</v>
      </c>
      <c r="BC66" s="494">
        <v>3758.9887055347654</v>
      </c>
      <c r="BD66" s="494">
        <v>3808.9437284367414</v>
      </c>
      <c r="BE66" s="494">
        <v>3921.0057664759238</v>
      </c>
      <c r="BF66" s="494">
        <v>4064.4378455108017</v>
      </c>
      <c r="BG66" s="494">
        <v>4578.926523199948</v>
      </c>
      <c r="BH66" s="494">
        <v>4923.7296315209878</v>
      </c>
      <c r="BI66" s="494">
        <v>5093.5350017220198</v>
      </c>
      <c r="BJ66" s="494">
        <v>5198.6634041425232</v>
      </c>
      <c r="BK66" s="494">
        <v>5205.8057965107191</v>
      </c>
      <c r="BL66" s="494">
        <v>5314.9306653175345</v>
      </c>
      <c r="BM66" s="494">
        <v>5848.4689794010346</v>
      </c>
      <c r="BN66" s="494">
        <v>6026.9887936747446</v>
      </c>
      <c r="BO66" s="494">
        <v>5907.9248967881467</v>
      </c>
      <c r="BP66" s="494">
        <v>5791.2343771516826</v>
      </c>
      <c r="BQ66" s="494">
        <v>0</v>
      </c>
      <c r="BR66" s="494">
        <v>0</v>
      </c>
      <c r="BS66" s="494">
        <v>0</v>
      </c>
      <c r="BT66" s="494">
        <v>0</v>
      </c>
      <c r="BU66" s="494">
        <v>0</v>
      </c>
      <c r="BV66" s="494">
        <v>0</v>
      </c>
      <c r="BW66" s="494">
        <v>0</v>
      </c>
      <c r="BX66" s="470">
        <v>0</v>
      </c>
      <c r="BY66" s="470">
        <v>0</v>
      </c>
      <c r="BZ66" s="470">
        <v>0</v>
      </c>
      <c r="CA66" s="470">
        <v>0</v>
      </c>
      <c r="CB66" s="470">
        <v>0</v>
      </c>
      <c r="CC66" s="470">
        <v>0</v>
      </c>
      <c r="CD66" s="470">
        <v>0</v>
      </c>
      <c r="CE66" s="470">
        <v>0</v>
      </c>
      <c r="CF66" s="436">
        <v>0</v>
      </c>
    </row>
    <row r="67" spans="1:84" x14ac:dyDescent="0.35">
      <c r="A67" s="581"/>
      <c r="B67" s="203" t="s">
        <v>713</v>
      </c>
      <c r="C67" s="580"/>
      <c r="D67" s="494">
        <v>0</v>
      </c>
      <c r="E67" s="494">
        <v>0</v>
      </c>
      <c r="F67" s="494">
        <v>0</v>
      </c>
      <c r="G67" s="494">
        <v>0</v>
      </c>
      <c r="H67" s="494">
        <v>0</v>
      </c>
      <c r="I67" s="494">
        <v>0</v>
      </c>
      <c r="J67" s="494">
        <v>0</v>
      </c>
      <c r="K67" s="494">
        <v>0</v>
      </c>
      <c r="L67" s="494">
        <v>0</v>
      </c>
      <c r="M67" s="494">
        <v>0</v>
      </c>
      <c r="N67" s="494">
        <v>0</v>
      </c>
      <c r="O67" s="494">
        <v>0</v>
      </c>
      <c r="P67" s="494">
        <v>0</v>
      </c>
      <c r="Q67" s="494">
        <v>0</v>
      </c>
      <c r="R67" s="494">
        <v>0</v>
      </c>
      <c r="S67" s="494">
        <v>0</v>
      </c>
      <c r="T67" s="494">
        <v>0</v>
      </c>
      <c r="U67" s="494">
        <v>0</v>
      </c>
      <c r="V67" s="494">
        <v>0</v>
      </c>
      <c r="W67" s="494">
        <v>0</v>
      </c>
      <c r="X67" s="494">
        <v>0</v>
      </c>
      <c r="Y67" s="494">
        <v>0</v>
      </c>
      <c r="Z67" s="494">
        <v>0</v>
      </c>
      <c r="AA67" s="494">
        <v>0</v>
      </c>
      <c r="AB67" s="494">
        <v>0</v>
      </c>
      <c r="AC67" s="494">
        <v>0</v>
      </c>
      <c r="AD67" s="494">
        <v>0</v>
      </c>
      <c r="AE67" s="494">
        <v>0</v>
      </c>
      <c r="AF67" s="494">
        <v>0</v>
      </c>
      <c r="AG67" s="494">
        <v>0</v>
      </c>
      <c r="AH67" s="494">
        <v>0</v>
      </c>
      <c r="AI67" s="494">
        <v>0</v>
      </c>
      <c r="AJ67" s="494">
        <v>0</v>
      </c>
      <c r="AK67" s="494">
        <v>0</v>
      </c>
      <c r="AL67" s="494">
        <v>0</v>
      </c>
      <c r="AM67" s="494">
        <v>0</v>
      </c>
      <c r="AN67" s="494">
        <v>0</v>
      </c>
      <c r="AO67" s="494">
        <v>0</v>
      </c>
      <c r="AP67" s="494">
        <v>0</v>
      </c>
      <c r="AQ67" s="494">
        <v>0</v>
      </c>
      <c r="AR67" s="494">
        <v>0</v>
      </c>
      <c r="AS67" s="494">
        <v>0</v>
      </c>
      <c r="AT67" s="494">
        <v>0</v>
      </c>
      <c r="AU67" s="494">
        <v>0</v>
      </c>
      <c r="AV67" s="494">
        <v>0</v>
      </c>
      <c r="AW67" s="494">
        <v>114.96374497092138</v>
      </c>
      <c r="AX67" s="494">
        <v>126.62026398206135</v>
      </c>
      <c r="AY67" s="494">
        <v>139.00697627825983</v>
      </c>
      <c r="AZ67" s="494">
        <v>160.8894257457801</v>
      </c>
      <c r="BA67" s="494">
        <v>173.26222673377589</v>
      </c>
      <c r="BB67" s="494">
        <v>187.74446712900706</v>
      </c>
      <c r="BC67" s="494">
        <v>193.98117036391722</v>
      </c>
      <c r="BD67" s="494">
        <v>211.11218629721191</v>
      </c>
      <c r="BE67" s="494">
        <v>215.9688997753376</v>
      </c>
      <c r="BF67" s="494">
        <v>223.58014967827816</v>
      </c>
      <c r="BG67" s="494">
        <v>242.18250031202578</v>
      </c>
      <c r="BH67" s="494">
        <v>259.97046246831161</v>
      </c>
      <c r="BI67" s="494">
        <v>278.30132283424354</v>
      </c>
      <c r="BJ67" s="494">
        <v>282.24992363351782</v>
      </c>
      <c r="BK67" s="494">
        <v>283.29450614318608</v>
      </c>
      <c r="BL67" s="494">
        <v>288.9306024464322</v>
      </c>
      <c r="BM67" s="494">
        <v>318.56450076501932</v>
      </c>
      <c r="BN67" s="494">
        <v>333.42903978898647</v>
      </c>
      <c r="BO67" s="494">
        <v>338.95374746076607</v>
      </c>
      <c r="BP67" s="494">
        <v>339.81827288988774</v>
      </c>
      <c r="BQ67" s="494">
        <v>0</v>
      </c>
      <c r="BR67" s="494">
        <v>0</v>
      </c>
      <c r="BS67" s="494">
        <v>0</v>
      </c>
      <c r="BT67" s="494">
        <v>0</v>
      </c>
      <c r="BU67" s="494">
        <v>0</v>
      </c>
      <c r="BV67" s="494">
        <v>0</v>
      </c>
      <c r="BW67" s="494">
        <v>0</v>
      </c>
      <c r="BX67" s="470">
        <v>0</v>
      </c>
      <c r="BY67" s="470">
        <v>0</v>
      </c>
      <c r="BZ67" s="470">
        <v>0</v>
      </c>
      <c r="CA67" s="470">
        <v>0</v>
      </c>
      <c r="CB67" s="470">
        <v>0</v>
      </c>
      <c r="CC67" s="470">
        <v>0</v>
      </c>
      <c r="CD67" s="470">
        <v>0</v>
      </c>
      <c r="CE67" s="470">
        <v>0</v>
      </c>
      <c r="CF67" s="436">
        <v>0</v>
      </c>
    </row>
    <row r="68" spans="1:84" x14ac:dyDescent="0.35">
      <c r="A68" s="581"/>
      <c r="B68" s="203" t="s">
        <v>714</v>
      </c>
      <c r="C68" s="580"/>
      <c r="D68" s="494">
        <v>0</v>
      </c>
      <c r="E68" s="494">
        <v>0</v>
      </c>
      <c r="F68" s="494">
        <v>0</v>
      </c>
      <c r="G68" s="494">
        <v>0</v>
      </c>
      <c r="H68" s="494">
        <v>0</v>
      </c>
      <c r="I68" s="494">
        <v>0</v>
      </c>
      <c r="J68" s="494">
        <v>0</v>
      </c>
      <c r="K68" s="494">
        <v>0</v>
      </c>
      <c r="L68" s="494">
        <v>0</v>
      </c>
      <c r="M68" s="494">
        <v>0</v>
      </c>
      <c r="N68" s="494">
        <v>0</v>
      </c>
      <c r="O68" s="494">
        <v>0</v>
      </c>
      <c r="P68" s="494">
        <v>0</v>
      </c>
      <c r="Q68" s="494">
        <v>0</v>
      </c>
      <c r="R68" s="494">
        <v>0</v>
      </c>
      <c r="S68" s="494">
        <v>0</v>
      </c>
      <c r="T68" s="494">
        <v>0</v>
      </c>
      <c r="U68" s="494">
        <v>0</v>
      </c>
      <c r="V68" s="494">
        <v>0</v>
      </c>
      <c r="W68" s="494">
        <v>0</v>
      </c>
      <c r="X68" s="494">
        <v>0</v>
      </c>
      <c r="Y68" s="494">
        <v>0</v>
      </c>
      <c r="Z68" s="494">
        <v>0</v>
      </c>
      <c r="AA68" s="494">
        <v>0</v>
      </c>
      <c r="AB68" s="494">
        <v>0</v>
      </c>
      <c r="AC68" s="494">
        <v>0</v>
      </c>
      <c r="AD68" s="494">
        <v>0</v>
      </c>
      <c r="AE68" s="494">
        <v>0</v>
      </c>
      <c r="AF68" s="494">
        <v>0</v>
      </c>
      <c r="AG68" s="494">
        <v>0</v>
      </c>
      <c r="AH68" s="494">
        <v>0</v>
      </c>
      <c r="AI68" s="494">
        <v>0</v>
      </c>
      <c r="AJ68" s="494">
        <v>0</v>
      </c>
      <c r="AK68" s="494">
        <v>0</v>
      </c>
      <c r="AL68" s="494">
        <v>0</v>
      </c>
      <c r="AM68" s="494">
        <v>0</v>
      </c>
      <c r="AN68" s="494">
        <v>0</v>
      </c>
      <c r="AO68" s="494">
        <v>0</v>
      </c>
      <c r="AP68" s="494">
        <v>0</v>
      </c>
      <c r="AQ68" s="494">
        <v>0</v>
      </c>
      <c r="AR68" s="494">
        <v>0</v>
      </c>
      <c r="AS68" s="494">
        <v>0</v>
      </c>
      <c r="AT68" s="494">
        <v>0</v>
      </c>
      <c r="AU68" s="494">
        <v>0</v>
      </c>
      <c r="AV68" s="494">
        <v>0</v>
      </c>
      <c r="AW68" s="494">
        <v>369.38362825671703</v>
      </c>
      <c r="AX68" s="494">
        <v>400.92781670183371</v>
      </c>
      <c r="AY68" s="494">
        <v>406.42712880383965</v>
      </c>
      <c r="AZ68" s="494">
        <v>453.01996468877041</v>
      </c>
      <c r="BA68" s="494">
        <v>528.61075750242014</v>
      </c>
      <c r="BB68" s="494">
        <v>550.09828641128104</v>
      </c>
      <c r="BC68" s="494">
        <v>549.80879698217041</v>
      </c>
      <c r="BD68" s="494">
        <v>550.19907562620756</v>
      </c>
      <c r="BE68" s="494">
        <v>551.29145463750376</v>
      </c>
      <c r="BF68" s="494">
        <v>548.87774633875711</v>
      </c>
      <c r="BG68" s="494">
        <v>562.76940979318385</v>
      </c>
      <c r="BH68" s="494">
        <v>579.26892958152189</v>
      </c>
      <c r="BI68" s="494">
        <v>579.99288812968121</v>
      </c>
      <c r="BJ68" s="494">
        <v>572.30662492073623</v>
      </c>
      <c r="BK68" s="494">
        <v>549.59529333371927</v>
      </c>
      <c r="BL68" s="494">
        <v>525.67547743502132</v>
      </c>
      <c r="BM68" s="494">
        <v>542.265676950429</v>
      </c>
      <c r="BN68" s="494">
        <v>543.10966865909381</v>
      </c>
      <c r="BO68" s="494">
        <v>528.27899378142661</v>
      </c>
      <c r="BP68" s="494">
        <v>513.29643440900179</v>
      </c>
      <c r="BQ68" s="494">
        <v>0</v>
      </c>
      <c r="BR68" s="494">
        <v>0</v>
      </c>
      <c r="BS68" s="494">
        <v>0</v>
      </c>
      <c r="BT68" s="494">
        <v>0</v>
      </c>
      <c r="BU68" s="494">
        <v>0</v>
      </c>
      <c r="BV68" s="494">
        <v>0</v>
      </c>
      <c r="BW68" s="494">
        <v>0</v>
      </c>
      <c r="BX68" s="470">
        <v>0</v>
      </c>
      <c r="BY68" s="470">
        <v>0</v>
      </c>
      <c r="BZ68" s="470">
        <v>0</v>
      </c>
      <c r="CA68" s="470">
        <v>0</v>
      </c>
      <c r="CB68" s="470">
        <v>0</v>
      </c>
      <c r="CC68" s="470">
        <v>0</v>
      </c>
      <c r="CD68" s="470">
        <v>0</v>
      </c>
      <c r="CE68" s="470">
        <v>0</v>
      </c>
      <c r="CF68" s="436">
        <v>0</v>
      </c>
    </row>
    <row r="69" spans="1:84" ht="26.25" customHeight="1" x14ac:dyDescent="0.35">
      <c r="A69" s="581"/>
      <c r="B69" s="59" t="s">
        <v>721</v>
      </c>
      <c r="C69" s="580"/>
      <c r="D69" s="494">
        <v>0</v>
      </c>
      <c r="E69" s="494">
        <v>0</v>
      </c>
      <c r="F69" s="494">
        <v>0</v>
      </c>
      <c r="G69" s="494">
        <v>0</v>
      </c>
      <c r="H69" s="494">
        <v>0</v>
      </c>
      <c r="I69" s="494">
        <v>0</v>
      </c>
      <c r="J69" s="494">
        <v>0</v>
      </c>
      <c r="K69" s="494">
        <v>0</v>
      </c>
      <c r="L69" s="494">
        <v>0</v>
      </c>
      <c r="M69" s="494">
        <v>0</v>
      </c>
      <c r="N69" s="494">
        <v>0</v>
      </c>
      <c r="O69" s="494">
        <v>0</v>
      </c>
      <c r="P69" s="494">
        <v>0</v>
      </c>
      <c r="Q69" s="494">
        <v>0</v>
      </c>
      <c r="R69" s="494">
        <v>0</v>
      </c>
      <c r="S69" s="494">
        <v>0</v>
      </c>
      <c r="T69" s="494">
        <v>0</v>
      </c>
      <c r="U69" s="494">
        <v>0</v>
      </c>
      <c r="V69" s="494">
        <v>0</v>
      </c>
      <c r="W69" s="494">
        <v>0</v>
      </c>
      <c r="X69" s="494">
        <v>0</v>
      </c>
      <c r="Y69" s="494">
        <v>0</v>
      </c>
      <c r="Z69" s="494">
        <v>0</v>
      </c>
      <c r="AA69" s="494">
        <v>0</v>
      </c>
      <c r="AB69" s="494">
        <v>0</v>
      </c>
      <c r="AC69" s="494">
        <v>0</v>
      </c>
      <c r="AD69" s="494">
        <v>0</v>
      </c>
      <c r="AE69" s="494">
        <v>0</v>
      </c>
      <c r="AF69" s="494">
        <v>0</v>
      </c>
      <c r="AG69" s="494">
        <v>0</v>
      </c>
      <c r="AH69" s="494">
        <v>0</v>
      </c>
      <c r="AI69" s="494">
        <v>0</v>
      </c>
      <c r="AJ69" s="494">
        <v>0</v>
      </c>
      <c r="AK69" s="494">
        <v>0</v>
      </c>
      <c r="AL69" s="494">
        <v>0</v>
      </c>
      <c r="AM69" s="494">
        <v>0</v>
      </c>
      <c r="AN69" s="494">
        <v>0</v>
      </c>
      <c r="AO69" s="494">
        <v>0</v>
      </c>
      <c r="AP69" s="494">
        <v>0</v>
      </c>
      <c r="AQ69" s="494">
        <v>0</v>
      </c>
      <c r="AR69" s="494">
        <v>0</v>
      </c>
      <c r="AS69" s="494">
        <v>499.72158695482483</v>
      </c>
      <c r="AT69" s="494">
        <v>4750.6362106711977</v>
      </c>
      <c r="AU69" s="494">
        <v>2963.6467076283097</v>
      </c>
      <c r="AV69" s="494">
        <v>3476.4466140200029</v>
      </c>
      <c r="AW69" s="494">
        <v>0</v>
      </c>
      <c r="AX69" s="494">
        <v>0</v>
      </c>
      <c r="AY69" s="494">
        <v>0</v>
      </c>
      <c r="AZ69" s="494">
        <v>0</v>
      </c>
      <c r="BA69" s="494">
        <v>0</v>
      </c>
      <c r="BB69" s="494">
        <v>0</v>
      </c>
      <c r="BC69" s="494">
        <v>0</v>
      </c>
      <c r="BD69" s="494">
        <v>0</v>
      </c>
      <c r="BE69" s="494">
        <v>0</v>
      </c>
      <c r="BF69" s="494">
        <v>0</v>
      </c>
      <c r="BG69" s="494">
        <v>0</v>
      </c>
      <c r="BH69" s="494">
        <v>0</v>
      </c>
      <c r="BI69" s="494">
        <v>0</v>
      </c>
      <c r="BJ69" s="494">
        <v>0</v>
      </c>
      <c r="BK69" s="494">
        <v>0</v>
      </c>
      <c r="BL69" s="494">
        <v>0</v>
      </c>
      <c r="BM69" s="494">
        <v>0</v>
      </c>
      <c r="BN69" s="494">
        <v>0</v>
      </c>
      <c r="BO69" s="494">
        <v>0</v>
      </c>
      <c r="BP69" s="494">
        <v>0</v>
      </c>
      <c r="BQ69" s="494">
        <v>0</v>
      </c>
      <c r="BR69" s="494">
        <v>0</v>
      </c>
      <c r="BS69" s="494">
        <v>0</v>
      </c>
      <c r="BT69" s="494">
        <v>0</v>
      </c>
      <c r="BU69" s="494">
        <v>0</v>
      </c>
      <c r="BV69" s="494">
        <v>0</v>
      </c>
      <c r="BW69" s="494">
        <v>0</v>
      </c>
      <c r="BX69" s="470">
        <v>0</v>
      </c>
      <c r="BY69" s="470">
        <v>0</v>
      </c>
      <c r="BZ69" s="470">
        <v>0</v>
      </c>
      <c r="CA69" s="470">
        <v>0</v>
      </c>
      <c r="CB69" s="470">
        <v>0</v>
      </c>
      <c r="CC69" s="470">
        <v>0</v>
      </c>
      <c r="CD69" s="470">
        <v>0</v>
      </c>
      <c r="CE69" s="470">
        <v>0</v>
      </c>
      <c r="CF69" s="436">
        <v>0</v>
      </c>
    </row>
    <row r="70" spans="1:84" x14ac:dyDescent="0.35">
      <c r="A70" s="581"/>
      <c r="B70" s="203" t="s">
        <v>712</v>
      </c>
      <c r="C70" s="580"/>
      <c r="D70" s="494">
        <v>0</v>
      </c>
      <c r="E70" s="494">
        <v>0</v>
      </c>
      <c r="F70" s="494">
        <v>0</v>
      </c>
      <c r="G70" s="494">
        <v>0</v>
      </c>
      <c r="H70" s="494">
        <v>0</v>
      </c>
      <c r="I70" s="494">
        <v>0</v>
      </c>
      <c r="J70" s="494">
        <v>0</v>
      </c>
      <c r="K70" s="494">
        <v>0</v>
      </c>
      <c r="L70" s="494">
        <v>0</v>
      </c>
      <c r="M70" s="494">
        <v>0</v>
      </c>
      <c r="N70" s="494">
        <v>0</v>
      </c>
      <c r="O70" s="494">
        <v>0</v>
      </c>
      <c r="P70" s="494">
        <v>0</v>
      </c>
      <c r="Q70" s="494">
        <v>0</v>
      </c>
      <c r="R70" s="494">
        <v>0</v>
      </c>
      <c r="S70" s="494">
        <v>0</v>
      </c>
      <c r="T70" s="494">
        <v>0</v>
      </c>
      <c r="U70" s="494">
        <v>0</v>
      </c>
      <c r="V70" s="494">
        <v>0</v>
      </c>
      <c r="W70" s="494">
        <v>0</v>
      </c>
      <c r="X70" s="494">
        <v>0</v>
      </c>
      <c r="Y70" s="494">
        <v>0</v>
      </c>
      <c r="Z70" s="494">
        <v>0</v>
      </c>
      <c r="AA70" s="494">
        <v>0</v>
      </c>
      <c r="AB70" s="494">
        <v>0</v>
      </c>
      <c r="AC70" s="494">
        <v>0</v>
      </c>
      <c r="AD70" s="494">
        <v>0</v>
      </c>
      <c r="AE70" s="494">
        <v>0</v>
      </c>
      <c r="AF70" s="494">
        <v>0</v>
      </c>
      <c r="AG70" s="494">
        <v>0</v>
      </c>
      <c r="AH70" s="494">
        <v>0</v>
      </c>
      <c r="AI70" s="494">
        <v>0</v>
      </c>
      <c r="AJ70" s="494">
        <v>0</v>
      </c>
      <c r="AK70" s="494">
        <v>0</v>
      </c>
      <c r="AL70" s="494">
        <v>0</v>
      </c>
      <c r="AM70" s="494">
        <v>0</v>
      </c>
      <c r="AN70" s="494">
        <v>0</v>
      </c>
      <c r="AO70" s="494">
        <v>0</v>
      </c>
      <c r="AP70" s="494">
        <v>0</v>
      </c>
      <c r="AQ70" s="494">
        <v>0</v>
      </c>
      <c r="AR70" s="494">
        <v>0</v>
      </c>
      <c r="AS70" s="494">
        <v>0</v>
      </c>
      <c r="AT70" s="494">
        <v>0</v>
      </c>
      <c r="AU70" s="494">
        <v>2626.3373139370392</v>
      </c>
      <c r="AV70" s="494">
        <v>3030.3415098339151</v>
      </c>
      <c r="AW70" s="494">
        <v>0</v>
      </c>
      <c r="AX70" s="494">
        <v>0</v>
      </c>
      <c r="AY70" s="494">
        <v>0</v>
      </c>
      <c r="AZ70" s="494">
        <v>0</v>
      </c>
      <c r="BA70" s="494">
        <v>0</v>
      </c>
      <c r="BB70" s="494">
        <v>0</v>
      </c>
      <c r="BC70" s="494">
        <v>0</v>
      </c>
      <c r="BD70" s="494">
        <v>0</v>
      </c>
      <c r="BE70" s="494">
        <v>0</v>
      </c>
      <c r="BF70" s="494">
        <v>0</v>
      </c>
      <c r="BG70" s="494">
        <v>0</v>
      </c>
      <c r="BH70" s="494">
        <v>0</v>
      </c>
      <c r="BI70" s="494">
        <v>0</v>
      </c>
      <c r="BJ70" s="494">
        <v>0</v>
      </c>
      <c r="BK70" s="494">
        <v>0</v>
      </c>
      <c r="BL70" s="494">
        <v>0</v>
      </c>
      <c r="BM70" s="494">
        <v>0</v>
      </c>
      <c r="BN70" s="494">
        <v>0</v>
      </c>
      <c r="BO70" s="494">
        <v>0</v>
      </c>
      <c r="BP70" s="494">
        <v>0</v>
      </c>
      <c r="BQ70" s="494">
        <v>0</v>
      </c>
      <c r="BR70" s="494">
        <v>0</v>
      </c>
      <c r="BS70" s="494">
        <v>0</v>
      </c>
      <c r="BT70" s="494">
        <v>0</v>
      </c>
      <c r="BU70" s="494">
        <v>0</v>
      </c>
      <c r="BV70" s="494">
        <v>0</v>
      </c>
      <c r="BW70" s="494">
        <v>0</v>
      </c>
      <c r="BX70" s="470">
        <v>0</v>
      </c>
      <c r="BY70" s="470">
        <v>0</v>
      </c>
      <c r="BZ70" s="470">
        <v>0</v>
      </c>
      <c r="CA70" s="470">
        <v>0</v>
      </c>
      <c r="CB70" s="470">
        <v>0</v>
      </c>
      <c r="CC70" s="470">
        <v>0</v>
      </c>
      <c r="CD70" s="470">
        <v>0</v>
      </c>
      <c r="CE70" s="470">
        <v>0</v>
      </c>
      <c r="CF70" s="436">
        <v>0</v>
      </c>
    </row>
    <row r="71" spans="1:84" x14ac:dyDescent="0.35">
      <c r="A71" s="581"/>
      <c r="B71" s="203" t="s">
        <v>713</v>
      </c>
      <c r="C71" s="580"/>
      <c r="D71" s="494">
        <v>0</v>
      </c>
      <c r="E71" s="494">
        <v>0</v>
      </c>
      <c r="F71" s="494">
        <v>0</v>
      </c>
      <c r="G71" s="494">
        <v>0</v>
      </c>
      <c r="H71" s="494">
        <v>0</v>
      </c>
      <c r="I71" s="494">
        <v>0</v>
      </c>
      <c r="J71" s="494">
        <v>0</v>
      </c>
      <c r="K71" s="494">
        <v>0</v>
      </c>
      <c r="L71" s="494">
        <v>0</v>
      </c>
      <c r="M71" s="494">
        <v>0</v>
      </c>
      <c r="N71" s="494">
        <v>0</v>
      </c>
      <c r="O71" s="494">
        <v>0</v>
      </c>
      <c r="P71" s="494">
        <v>0</v>
      </c>
      <c r="Q71" s="494">
        <v>0</v>
      </c>
      <c r="R71" s="494">
        <v>0</v>
      </c>
      <c r="S71" s="494">
        <v>0</v>
      </c>
      <c r="T71" s="494">
        <v>0</v>
      </c>
      <c r="U71" s="494">
        <v>0</v>
      </c>
      <c r="V71" s="494">
        <v>0</v>
      </c>
      <c r="W71" s="494">
        <v>0</v>
      </c>
      <c r="X71" s="494">
        <v>0</v>
      </c>
      <c r="Y71" s="494">
        <v>0</v>
      </c>
      <c r="Z71" s="494">
        <v>0</v>
      </c>
      <c r="AA71" s="494">
        <v>0</v>
      </c>
      <c r="AB71" s="494">
        <v>0</v>
      </c>
      <c r="AC71" s="494">
        <v>0</v>
      </c>
      <c r="AD71" s="494">
        <v>0</v>
      </c>
      <c r="AE71" s="494">
        <v>0</v>
      </c>
      <c r="AF71" s="494">
        <v>0</v>
      </c>
      <c r="AG71" s="494">
        <v>0</v>
      </c>
      <c r="AH71" s="494">
        <v>0</v>
      </c>
      <c r="AI71" s="494">
        <v>0</v>
      </c>
      <c r="AJ71" s="494">
        <v>0</v>
      </c>
      <c r="AK71" s="494">
        <v>0</v>
      </c>
      <c r="AL71" s="494">
        <v>0</v>
      </c>
      <c r="AM71" s="494">
        <v>0</v>
      </c>
      <c r="AN71" s="494">
        <v>0</v>
      </c>
      <c r="AO71" s="494">
        <v>0</v>
      </c>
      <c r="AP71" s="494">
        <v>0</v>
      </c>
      <c r="AQ71" s="494">
        <v>0</v>
      </c>
      <c r="AR71" s="494">
        <v>0</v>
      </c>
      <c r="AS71" s="494">
        <v>0</v>
      </c>
      <c r="AT71" s="494">
        <v>0</v>
      </c>
      <c r="AU71" s="494">
        <v>62.066750907737429</v>
      </c>
      <c r="AV71" s="494">
        <v>93.249928948527952</v>
      </c>
      <c r="AW71" s="494">
        <v>0</v>
      </c>
      <c r="AX71" s="494">
        <v>0</v>
      </c>
      <c r="AY71" s="494">
        <v>0</v>
      </c>
      <c r="AZ71" s="494">
        <v>0</v>
      </c>
      <c r="BA71" s="494">
        <v>0</v>
      </c>
      <c r="BB71" s="494">
        <v>0</v>
      </c>
      <c r="BC71" s="494">
        <v>0</v>
      </c>
      <c r="BD71" s="494">
        <v>0</v>
      </c>
      <c r="BE71" s="494">
        <v>0</v>
      </c>
      <c r="BF71" s="494">
        <v>0</v>
      </c>
      <c r="BG71" s="494">
        <v>0</v>
      </c>
      <c r="BH71" s="494">
        <v>0</v>
      </c>
      <c r="BI71" s="494">
        <v>0</v>
      </c>
      <c r="BJ71" s="494">
        <v>0</v>
      </c>
      <c r="BK71" s="494">
        <v>0</v>
      </c>
      <c r="BL71" s="494">
        <v>0</v>
      </c>
      <c r="BM71" s="494">
        <v>0</v>
      </c>
      <c r="BN71" s="494">
        <v>0</v>
      </c>
      <c r="BO71" s="494">
        <v>0</v>
      </c>
      <c r="BP71" s="494">
        <v>0</v>
      </c>
      <c r="BQ71" s="494">
        <v>0</v>
      </c>
      <c r="BR71" s="494">
        <v>0</v>
      </c>
      <c r="BS71" s="494">
        <v>0</v>
      </c>
      <c r="BT71" s="494">
        <v>0</v>
      </c>
      <c r="BU71" s="494">
        <v>0</v>
      </c>
      <c r="BV71" s="494">
        <v>0</v>
      </c>
      <c r="BW71" s="494">
        <v>0</v>
      </c>
      <c r="BX71" s="470">
        <v>0</v>
      </c>
      <c r="BY71" s="470">
        <v>0</v>
      </c>
      <c r="BZ71" s="470">
        <v>0</v>
      </c>
      <c r="CA71" s="470">
        <v>0</v>
      </c>
      <c r="CB71" s="470">
        <v>0</v>
      </c>
      <c r="CC71" s="470">
        <v>0</v>
      </c>
      <c r="CD71" s="470">
        <v>0</v>
      </c>
      <c r="CE71" s="470">
        <v>0</v>
      </c>
      <c r="CF71" s="436">
        <v>0</v>
      </c>
    </row>
    <row r="72" spans="1:84" x14ac:dyDescent="0.35">
      <c r="A72" s="581"/>
      <c r="B72" s="203" t="s">
        <v>714</v>
      </c>
      <c r="C72" s="580"/>
      <c r="D72" s="494">
        <v>0</v>
      </c>
      <c r="E72" s="494">
        <v>0</v>
      </c>
      <c r="F72" s="494">
        <v>0</v>
      </c>
      <c r="G72" s="494">
        <v>0</v>
      </c>
      <c r="H72" s="494">
        <v>0</v>
      </c>
      <c r="I72" s="494">
        <v>0</v>
      </c>
      <c r="J72" s="494">
        <v>0</v>
      </c>
      <c r="K72" s="494">
        <v>0</v>
      </c>
      <c r="L72" s="494">
        <v>0</v>
      </c>
      <c r="M72" s="494">
        <v>0</v>
      </c>
      <c r="N72" s="494">
        <v>0</v>
      </c>
      <c r="O72" s="494">
        <v>0</v>
      </c>
      <c r="P72" s="494">
        <v>0</v>
      </c>
      <c r="Q72" s="494">
        <v>0</v>
      </c>
      <c r="R72" s="494">
        <v>0</v>
      </c>
      <c r="S72" s="494">
        <v>0</v>
      </c>
      <c r="T72" s="494">
        <v>0</v>
      </c>
      <c r="U72" s="494">
        <v>0</v>
      </c>
      <c r="V72" s="494">
        <v>0</v>
      </c>
      <c r="W72" s="494">
        <v>0</v>
      </c>
      <c r="X72" s="494">
        <v>0</v>
      </c>
      <c r="Y72" s="494">
        <v>0</v>
      </c>
      <c r="Z72" s="494">
        <v>0</v>
      </c>
      <c r="AA72" s="494">
        <v>0</v>
      </c>
      <c r="AB72" s="494">
        <v>0</v>
      </c>
      <c r="AC72" s="494">
        <v>0</v>
      </c>
      <c r="AD72" s="494">
        <v>0</v>
      </c>
      <c r="AE72" s="494">
        <v>0</v>
      </c>
      <c r="AF72" s="494">
        <v>0</v>
      </c>
      <c r="AG72" s="494">
        <v>0</v>
      </c>
      <c r="AH72" s="494">
        <v>0</v>
      </c>
      <c r="AI72" s="494">
        <v>0</v>
      </c>
      <c r="AJ72" s="494">
        <v>0</v>
      </c>
      <c r="AK72" s="494">
        <v>0</v>
      </c>
      <c r="AL72" s="494">
        <v>0</v>
      </c>
      <c r="AM72" s="494">
        <v>0</v>
      </c>
      <c r="AN72" s="494">
        <v>0</v>
      </c>
      <c r="AO72" s="494">
        <v>0</v>
      </c>
      <c r="AP72" s="494">
        <v>0</v>
      </c>
      <c r="AQ72" s="494">
        <v>0</v>
      </c>
      <c r="AR72" s="494">
        <v>0</v>
      </c>
      <c r="AS72" s="494">
        <v>0</v>
      </c>
      <c r="AT72" s="494">
        <v>0</v>
      </c>
      <c r="AU72" s="494">
        <v>275.2426427835328</v>
      </c>
      <c r="AV72" s="494">
        <v>352.85517523755993</v>
      </c>
      <c r="AW72" s="494">
        <v>0</v>
      </c>
      <c r="AX72" s="494">
        <v>0</v>
      </c>
      <c r="AY72" s="494">
        <v>0</v>
      </c>
      <c r="AZ72" s="494">
        <v>0</v>
      </c>
      <c r="BA72" s="494">
        <v>0</v>
      </c>
      <c r="BB72" s="494">
        <v>0</v>
      </c>
      <c r="BC72" s="494">
        <v>0</v>
      </c>
      <c r="BD72" s="494">
        <v>0</v>
      </c>
      <c r="BE72" s="494">
        <v>0</v>
      </c>
      <c r="BF72" s="494">
        <v>0</v>
      </c>
      <c r="BG72" s="494">
        <v>0</v>
      </c>
      <c r="BH72" s="494">
        <v>0</v>
      </c>
      <c r="BI72" s="494">
        <v>0</v>
      </c>
      <c r="BJ72" s="494">
        <v>0</v>
      </c>
      <c r="BK72" s="494">
        <v>0</v>
      </c>
      <c r="BL72" s="494">
        <v>0</v>
      </c>
      <c r="BM72" s="494">
        <v>0</v>
      </c>
      <c r="BN72" s="494">
        <v>0</v>
      </c>
      <c r="BO72" s="494">
        <v>0</v>
      </c>
      <c r="BP72" s="494">
        <v>0</v>
      </c>
      <c r="BQ72" s="494">
        <v>0</v>
      </c>
      <c r="BR72" s="494">
        <v>0</v>
      </c>
      <c r="BS72" s="494">
        <v>0</v>
      </c>
      <c r="BT72" s="494">
        <v>0</v>
      </c>
      <c r="BU72" s="494">
        <v>0</v>
      </c>
      <c r="BV72" s="494">
        <v>0</v>
      </c>
      <c r="BW72" s="494">
        <v>0</v>
      </c>
      <c r="BX72" s="470">
        <v>0</v>
      </c>
      <c r="BY72" s="470">
        <v>0</v>
      </c>
      <c r="BZ72" s="470">
        <v>0</v>
      </c>
      <c r="CA72" s="470">
        <v>0</v>
      </c>
      <c r="CB72" s="470">
        <v>0</v>
      </c>
      <c r="CC72" s="470">
        <v>0</v>
      </c>
      <c r="CD72" s="470">
        <v>0</v>
      </c>
      <c r="CE72" s="470">
        <v>0</v>
      </c>
      <c r="CF72" s="436">
        <v>0</v>
      </c>
    </row>
    <row r="73" spans="1:84" ht="26.25" customHeight="1" x14ac:dyDescent="0.35">
      <c r="A73" s="581"/>
      <c r="B73" s="59" t="s">
        <v>716</v>
      </c>
      <c r="C73" s="580"/>
      <c r="D73" s="494">
        <v>0</v>
      </c>
      <c r="E73" s="494">
        <v>0</v>
      </c>
      <c r="F73" s="494">
        <v>0</v>
      </c>
      <c r="G73" s="494">
        <v>0</v>
      </c>
      <c r="H73" s="494">
        <v>0</v>
      </c>
      <c r="I73" s="494">
        <v>0</v>
      </c>
      <c r="J73" s="494">
        <v>0</v>
      </c>
      <c r="K73" s="494">
        <v>0</v>
      </c>
      <c r="L73" s="494">
        <v>0</v>
      </c>
      <c r="M73" s="494">
        <v>0</v>
      </c>
      <c r="N73" s="494">
        <v>0</v>
      </c>
      <c r="O73" s="494">
        <v>0</v>
      </c>
      <c r="P73" s="494">
        <v>0</v>
      </c>
      <c r="Q73" s="494">
        <v>0</v>
      </c>
      <c r="R73" s="494">
        <v>0</v>
      </c>
      <c r="S73" s="494">
        <v>0</v>
      </c>
      <c r="T73" s="494">
        <v>0</v>
      </c>
      <c r="U73" s="494">
        <v>0</v>
      </c>
      <c r="V73" s="494">
        <v>0</v>
      </c>
      <c r="W73" s="494">
        <v>0</v>
      </c>
      <c r="X73" s="494">
        <v>0</v>
      </c>
      <c r="Y73" s="494">
        <v>0</v>
      </c>
      <c r="Z73" s="494">
        <v>293.86868870228881</v>
      </c>
      <c r="AA73" s="494">
        <v>318.74190174288793</v>
      </c>
      <c r="AB73" s="494">
        <v>377.68927986428542</v>
      </c>
      <c r="AC73" s="494">
        <v>424.34661635872544</v>
      </c>
      <c r="AD73" s="494">
        <v>1057.9995052094607</v>
      </c>
      <c r="AE73" s="494">
        <v>1176.3885806433768</v>
      </c>
      <c r="AF73" s="494">
        <v>1115.2735483027616</v>
      </c>
      <c r="AG73" s="494">
        <v>2444.7528750863107</v>
      </c>
      <c r="AH73" s="494">
        <v>2298.5797848058082</v>
      </c>
      <c r="AI73" s="494">
        <v>2267.3131936161258</v>
      </c>
      <c r="AJ73" s="494">
        <v>2562.7758059121456</v>
      </c>
      <c r="AK73" s="494">
        <v>3447.1754599482383</v>
      </c>
      <c r="AL73" s="494">
        <v>3904.0432525814381</v>
      </c>
      <c r="AM73" s="494">
        <v>4191.1516855855161</v>
      </c>
      <c r="AN73" s="494">
        <v>4401.9670116876669</v>
      </c>
      <c r="AO73" s="494">
        <v>4560.2507516098731</v>
      </c>
      <c r="AP73" s="494">
        <v>4844.9101739320104</v>
      </c>
      <c r="AQ73" s="494">
        <v>4763.0165382289115</v>
      </c>
      <c r="AR73" s="494">
        <v>3578.8675846478991</v>
      </c>
      <c r="AS73" s="494">
        <v>3623.3744903597944</v>
      </c>
      <c r="AT73" s="494">
        <v>0</v>
      </c>
      <c r="AU73" s="494">
        <v>0</v>
      </c>
      <c r="AV73" s="494">
        <v>0</v>
      </c>
      <c r="AW73" s="494">
        <v>0</v>
      </c>
      <c r="AX73" s="494">
        <v>0</v>
      </c>
      <c r="AY73" s="494">
        <v>0</v>
      </c>
      <c r="AZ73" s="494">
        <v>0</v>
      </c>
      <c r="BA73" s="494">
        <v>0</v>
      </c>
      <c r="BB73" s="494">
        <v>0</v>
      </c>
      <c r="BC73" s="494">
        <v>0</v>
      </c>
      <c r="BD73" s="494">
        <v>0</v>
      </c>
      <c r="BE73" s="494">
        <v>0</v>
      </c>
      <c r="BF73" s="494">
        <v>0</v>
      </c>
      <c r="BG73" s="494">
        <v>0</v>
      </c>
      <c r="BH73" s="494">
        <v>0</v>
      </c>
      <c r="BI73" s="494">
        <v>0</v>
      </c>
      <c r="BJ73" s="494">
        <v>0</v>
      </c>
      <c r="BK73" s="494">
        <v>0</v>
      </c>
      <c r="BL73" s="494">
        <v>0</v>
      </c>
      <c r="BM73" s="494">
        <v>0</v>
      </c>
      <c r="BN73" s="494">
        <v>0</v>
      </c>
      <c r="BO73" s="494">
        <v>0</v>
      </c>
      <c r="BP73" s="494">
        <v>0</v>
      </c>
      <c r="BQ73" s="494">
        <v>0</v>
      </c>
      <c r="BR73" s="494">
        <v>0</v>
      </c>
      <c r="BS73" s="494">
        <v>0</v>
      </c>
      <c r="BT73" s="494">
        <v>0</v>
      </c>
      <c r="BU73" s="494">
        <v>0</v>
      </c>
      <c r="BV73" s="494">
        <v>0</v>
      </c>
      <c r="BW73" s="494">
        <v>0</v>
      </c>
      <c r="BX73" s="470">
        <v>0</v>
      </c>
      <c r="BY73" s="470">
        <v>0</v>
      </c>
      <c r="BZ73" s="470">
        <v>0</v>
      </c>
      <c r="CA73" s="470">
        <v>0</v>
      </c>
      <c r="CB73" s="470">
        <v>0</v>
      </c>
      <c r="CC73" s="470">
        <v>0</v>
      </c>
      <c r="CD73" s="470">
        <v>0</v>
      </c>
      <c r="CE73" s="470">
        <v>0</v>
      </c>
      <c r="CF73" s="436">
        <v>0</v>
      </c>
    </row>
    <row r="74" spans="1:84" ht="26.25" customHeight="1" x14ac:dyDescent="0.35">
      <c r="A74" s="39"/>
      <c r="B74" s="39" t="s">
        <v>717</v>
      </c>
      <c r="C74" s="580"/>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c r="AE74" s="494"/>
      <c r="AF74" s="494"/>
      <c r="AG74" s="494"/>
      <c r="AH74" s="494"/>
      <c r="AI74" s="494"/>
      <c r="AJ74" s="494"/>
      <c r="AK74" s="494"/>
      <c r="AL74" s="494"/>
      <c r="AM74" s="494"/>
      <c r="AN74" s="494"/>
      <c r="AO74" s="494"/>
      <c r="AP74" s="494"/>
      <c r="AQ74" s="494"/>
      <c r="AR74" s="494"/>
      <c r="AS74" s="494"/>
      <c r="AT74" s="494"/>
      <c r="AU74" s="494"/>
      <c r="AV74" s="494"/>
      <c r="AW74" s="494"/>
      <c r="AX74" s="494"/>
      <c r="AY74" s="494"/>
      <c r="AZ74" s="494"/>
      <c r="BA74" s="494"/>
      <c r="BB74" s="494"/>
      <c r="BC74" s="494"/>
      <c r="BD74" s="494"/>
      <c r="BE74" s="494"/>
      <c r="BF74" s="494"/>
      <c r="BG74" s="494"/>
      <c r="BH74" s="494"/>
      <c r="BI74" s="494"/>
      <c r="BJ74" s="494"/>
      <c r="BK74" s="494"/>
      <c r="BL74" s="494"/>
      <c r="BM74" s="494"/>
      <c r="BN74" s="494"/>
      <c r="BO74" s="494"/>
      <c r="BP74" s="494"/>
      <c r="BQ74" s="494"/>
      <c r="BR74" s="494"/>
      <c r="BS74" s="494"/>
      <c r="BT74" s="494"/>
      <c r="BU74" s="494"/>
      <c r="BV74" s="494"/>
      <c r="BW74" s="494"/>
      <c r="BX74" s="470"/>
      <c r="BY74" s="470"/>
      <c r="BZ74" s="470"/>
      <c r="CA74" s="470"/>
      <c r="CB74" s="470"/>
      <c r="CC74" s="470"/>
      <c r="CD74" s="470"/>
      <c r="CE74" s="470"/>
      <c r="CF74" s="436"/>
    </row>
    <row r="75" spans="1:84" x14ac:dyDescent="0.35">
      <c r="A75" s="581"/>
      <c r="B75" s="59" t="s">
        <v>722</v>
      </c>
      <c r="C75" s="580"/>
      <c r="D75" s="494" t="s">
        <v>567</v>
      </c>
      <c r="E75" s="494" t="s">
        <v>567</v>
      </c>
      <c r="F75" s="494" t="s">
        <v>567</v>
      </c>
      <c r="G75" s="494" t="s">
        <v>567</v>
      </c>
      <c r="H75" s="494" t="s">
        <v>567</v>
      </c>
      <c r="I75" s="494" t="s">
        <v>567</v>
      </c>
      <c r="J75" s="494" t="s">
        <v>567</v>
      </c>
      <c r="K75" s="494" t="s">
        <v>567</v>
      </c>
      <c r="L75" s="494" t="s">
        <v>567</v>
      </c>
      <c r="M75" s="494" t="s">
        <v>567</v>
      </c>
      <c r="N75" s="494" t="s">
        <v>567</v>
      </c>
      <c r="O75" s="494" t="s">
        <v>567</v>
      </c>
      <c r="P75" s="494" t="s">
        <v>567</v>
      </c>
      <c r="Q75" s="494" t="s">
        <v>567</v>
      </c>
      <c r="R75" s="494" t="s">
        <v>567</v>
      </c>
      <c r="S75" s="494" t="s">
        <v>567</v>
      </c>
      <c r="T75" s="494" t="s">
        <v>567</v>
      </c>
      <c r="U75" s="494" t="s">
        <v>567</v>
      </c>
      <c r="V75" s="494" t="s">
        <v>567</v>
      </c>
      <c r="W75" s="494" t="s">
        <v>567</v>
      </c>
      <c r="X75" s="494" t="s">
        <v>567</v>
      </c>
      <c r="Y75" s="494" t="s">
        <v>567</v>
      </c>
      <c r="Z75" s="494" t="s">
        <v>567</v>
      </c>
      <c r="AA75" s="494" t="s">
        <v>567</v>
      </c>
      <c r="AB75" s="494" t="s">
        <v>567</v>
      </c>
      <c r="AC75" s="494" t="s">
        <v>567</v>
      </c>
      <c r="AD75" s="494" t="s">
        <v>567</v>
      </c>
      <c r="AE75" s="494" t="s">
        <v>567</v>
      </c>
      <c r="AF75" s="494" t="s">
        <v>567</v>
      </c>
      <c r="AG75" s="494" t="s">
        <v>567</v>
      </c>
      <c r="AH75" s="494" t="s">
        <v>567</v>
      </c>
      <c r="AI75" s="494" t="s">
        <v>567</v>
      </c>
      <c r="AJ75" s="494" t="s">
        <v>567</v>
      </c>
      <c r="AK75" s="494" t="s">
        <v>567</v>
      </c>
      <c r="AL75" s="494" t="s">
        <v>567</v>
      </c>
      <c r="AM75" s="494" t="s">
        <v>567</v>
      </c>
      <c r="AN75" s="494" t="s">
        <v>567</v>
      </c>
      <c r="AO75" s="494" t="s">
        <v>567</v>
      </c>
      <c r="AP75" s="494" t="s">
        <v>567</v>
      </c>
      <c r="AQ75" s="494" t="s">
        <v>567</v>
      </c>
      <c r="AR75" s="494" t="s">
        <v>567</v>
      </c>
      <c r="AS75" s="494" t="s">
        <v>567</v>
      </c>
      <c r="AT75" s="494" t="s">
        <v>567</v>
      </c>
      <c r="AU75" s="494">
        <v>2266.7934540498422</v>
      </c>
      <c r="AV75" s="494">
        <v>3013.1274357945194</v>
      </c>
      <c r="AW75" s="494">
        <v>3517.4300198165961</v>
      </c>
      <c r="AX75" s="494">
        <v>3722.9679343568805</v>
      </c>
      <c r="AY75" s="494">
        <v>3809.531682996153</v>
      </c>
      <c r="AZ75" s="494">
        <v>3903.7976420870918</v>
      </c>
      <c r="BA75" s="494">
        <v>4046.7378884010955</v>
      </c>
      <c r="BB75" s="494">
        <v>4073.7995641487751</v>
      </c>
      <c r="BC75" s="494">
        <v>4063.204635720017</v>
      </c>
      <c r="BD75" s="494">
        <v>4078.8375066388166</v>
      </c>
      <c r="BE75" s="494">
        <v>4150.6504969081971</v>
      </c>
      <c r="BF75" s="494">
        <v>4434.2333288981317</v>
      </c>
      <c r="BG75" s="494">
        <v>4932.412246823691</v>
      </c>
      <c r="BH75" s="494">
        <v>5587.8834048290146</v>
      </c>
      <c r="BI75" s="494">
        <v>5743.2406116652201</v>
      </c>
      <c r="BJ75" s="494">
        <v>5854.3160132850699</v>
      </c>
      <c r="BK75" s="494">
        <v>5865.8105010441432</v>
      </c>
      <c r="BL75" s="494">
        <v>5976.1415223345793</v>
      </c>
      <c r="BM75" s="494">
        <v>6544.6256606530451</v>
      </c>
      <c r="BN75" s="494">
        <v>6726.6087295693369</v>
      </c>
      <c r="BO75" s="494">
        <v>6644.9609520358717</v>
      </c>
      <c r="BP75" s="494">
        <v>6514.6066740251526</v>
      </c>
      <c r="BQ75" s="494">
        <v>0</v>
      </c>
      <c r="BR75" s="494">
        <v>0</v>
      </c>
      <c r="BS75" s="494">
        <v>0</v>
      </c>
      <c r="BT75" s="494">
        <v>0</v>
      </c>
      <c r="BU75" s="494">
        <v>0</v>
      </c>
      <c r="BV75" s="494">
        <v>0</v>
      </c>
      <c r="BW75" s="494">
        <v>0</v>
      </c>
      <c r="BX75" s="470">
        <v>0</v>
      </c>
      <c r="BY75" s="470">
        <v>0</v>
      </c>
      <c r="BZ75" s="470">
        <v>0</v>
      </c>
      <c r="CA75" s="470">
        <v>0</v>
      </c>
      <c r="CB75" s="470">
        <v>0</v>
      </c>
      <c r="CC75" s="470">
        <v>0</v>
      </c>
      <c r="CD75" s="470">
        <v>0</v>
      </c>
      <c r="CE75" s="470">
        <v>0</v>
      </c>
      <c r="CF75" s="436">
        <v>0</v>
      </c>
    </row>
    <row r="76" spans="1:84" x14ac:dyDescent="0.35">
      <c r="A76" s="581"/>
      <c r="B76" s="203" t="s">
        <v>712</v>
      </c>
      <c r="C76" s="580"/>
      <c r="D76" s="494">
        <v>0</v>
      </c>
      <c r="E76" s="494">
        <v>0</v>
      </c>
      <c r="F76" s="494">
        <v>0</v>
      </c>
      <c r="G76" s="494">
        <v>0</v>
      </c>
      <c r="H76" s="494">
        <v>0</v>
      </c>
      <c r="I76" s="494">
        <v>0</v>
      </c>
      <c r="J76" s="494">
        <v>0</v>
      </c>
      <c r="K76" s="494">
        <v>0</v>
      </c>
      <c r="L76" s="494">
        <v>0</v>
      </c>
      <c r="M76" s="494">
        <v>0</v>
      </c>
      <c r="N76" s="494">
        <v>0</v>
      </c>
      <c r="O76" s="494">
        <v>0</v>
      </c>
      <c r="P76" s="494">
        <v>0</v>
      </c>
      <c r="Q76" s="494">
        <v>0</v>
      </c>
      <c r="R76" s="494">
        <v>0</v>
      </c>
      <c r="S76" s="494">
        <v>0</v>
      </c>
      <c r="T76" s="494">
        <v>0</v>
      </c>
      <c r="U76" s="494">
        <v>0</v>
      </c>
      <c r="V76" s="494">
        <v>0</v>
      </c>
      <c r="W76" s="494">
        <v>0</v>
      </c>
      <c r="X76" s="494">
        <v>0</v>
      </c>
      <c r="Y76" s="494">
        <v>0</v>
      </c>
      <c r="Z76" s="494">
        <v>0</v>
      </c>
      <c r="AA76" s="494">
        <v>0</v>
      </c>
      <c r="AB76" s="494">
        <v>0</v>
      </c>
      <c r="AC76" s="494">
        <v>0</v>
      </c>
      <c r="AD76" s="494">
        <v>0</v>
      </c>
      <c r="AE76" s="494">
        <v>0</v>
      </c>
      <c r="AF76" s="494">
        <v>0</v>
      </c>
      <c r="AG76" s="494">
        <v>0</v>
      </c>
      <c r="AH76" s="494">
        <v>0</v>
      </c>
      <c r="AI76" s="494">
        <v>0</v>
      </c>
      <c r="AJ76" s="494">
        <v>0</v>
      </c>
      <c r="AK76" s="494">
        <v>0</v>
      </c>
      <c r="AL76" s="494">
        <v>0</v>
      </c>
      <c r="AM76" s="494">
        <v>0</v>
      </c>
      <c r="AN76" s="494">
        <v>0</v>
      </c>
      <c r="AO76" s="494">
        <v>0</v>
      </c>
      <c r="AP76" s="494">
        <v>0</v>
      </c>
      <c r="AQ76" s="494">
        <v>0</v>
      </c>
      <c r="AR76" s="494">
        <v>0</v>
      </c>
      <c r="AS76" s="494">
        <v>0</v>
      </c>
      <c r="AT76" s="494">
        <v>0</v>
      </c>
      <c r="AU76" s="494">
        <v>0</v>
      </c>
      <c r="AV76" s="494">
        <v>0</v>
      </c>
      <c r="AW76" s="494">
        <v>0</v>
      </c>
      <c r="AX76" s="494">
        <v>3238.812167861397</v>
      </c>
      <c r="AY76" s="494">
        <v>3308.135369648809</v>
      </c>
      <c r="AZ76" s="494">
        <v>3339.5559251001173</v>
      </c>
      <c r="BA76" s="494">
        <v>3402.4154996323805</v>
      </c>
      <c r="BB76" s="494">
        <v>3405.3734687745882</v>
      </c>
      <c r="BC76" s="494">
        <v>3385.9613136660796</v>
      </c>
      <c r="BD76" s="494">
        <v>3388.8959048202414</v>
      </c>
      <c r="BE76" s="494">
        <v>3453.1022807904878</v>
      </c>
      <c r="BF76" s="494">
        <v>3728.289522913768</v>
      </c>
      <c r="BG76" s="494">
        <v>4202.7646957139823</v>
      </c>
      <c r="BH76" s="494">
        <v>4776.8992759141074</v>
      </c>
      <c r="BI76" s="494">
        <v>4916.8532279098072</v>
      </c>
      <c r="BJ76" s="494">
        <v>5030.4057481747932</v>
      </c>
      <c r="BK76" s="494">
        <v>5061.2703615611981</v>
      </c>
      <c r="BL76" s="494">
        <v>5187.3522757691508</v>
      </c>
      <c r="BM76" s="494">
        <v>5707.3588935701737</v>
      </c>
      <c r="BN76" s="494">
        <v>5873.2735660633189</v>
      </c>
      <c r="BO76" s="494">
        <v>5794.5839176787222</v>
      </c>
      <c r="BP76" s="494">
        <v>5678.4037493543565</v>
      </c>
      <c r="BQ76" s="494">
        <v>0</v>
      </c>
      <c r="BR76" s="494">
        <v>0</v>
      </c>
      <c r="BS76" s="494">
        <v>0</v>
      </c>
      <c r="BT76" s="494">
        <v>0</v>
      </c>
      <c r="BU76" s="494">
        <v>0</v>
      </c>
      <c r="BV76" s="494">
        <v>0</v>
      </c>
      <c r="BW76" s="494">
        <v>0</v>
      </c>
      <c r="BX76" s="470">
        <v>0</v>
      </c>
      <c r="BY76" s="470">
        <v>0</v>
      </c>
      <c r="BZ76" s="470">
        <v>0</v>
      </c>
      <c r="CA76" s="470">
        <v>0</v>
      </c>
      <c r="CB76" s="470">
        <v>0</v>
      </c>
      <c r="CC76" s="470">
        <v>0</v>
      </c>
      <c r="CD76" s="470">
        <v>0</v>
      </c>
      <c r="CE76" s="470">
        <v>0</v>
      </c>
      <c r="CF76" s="436">
        <v>0</v>
      </c>
    </row>
    <row r="77" spans="1:84" x14ac:dyDescent="0.35">
      <c r="A77" s="581"/>
      <c r="B77" s="203" t="s">
        <v>713</v>
      </c>
      <c r="C77" s="580"/>
      <c r="D77" s="494">
        <v>0</v>
      </c>
      <c r="E77" s="494">
        <v>0</v>
      </c>
      <c r="F77" s="494">
        <v>0</v>
      </c>
      <c r="G77" s="494">
        <v>0</v>
      </c>
      <c r="H77" s="494">
        <v>0</v>
      </c>
      <c r="I77" s="494">
        <v>0</v>
      </c>
      <c r="J77" s="494">
        <v>0</v>
      </c>
      <c r="K77" s="494">
        <v>0</v>
      </c>
      <c r="L77" s="494">
        <v>0</v>
      </c>
      <c r="M77" s="494">
        <v>0</v>
      </c>
      <c r="N77" s="494">
        <v>0</v>
      </c>
      <c r="O77" s="494">
        <v>0</v>
      </c>
      <c r="P77" s="494">
        <v>0</v>
      </c>
      <c r="Q77" s="494">
        <v>0</v>
      </c>
      <c r="R77" s="494">
        <v>0</v>
      </c>
      <c r="S77" s="494">
        <v>0</v>
      </c>
      <c r="T77" s="494">
        <v>0</v>
      </c>
      <c r="U77" s="494">
        <v>0</v>
      </c>
      <c r="V77" s="494">
        <v>0</v>
      </c>
      <c r="W77" s="494">
        <v>0</v>
      </c>
      <c r="X77" s="494">
        <v>0</v>
      </c>
      <c r="Y77" s="494">
        <v>0</v>
      </c>
      <c r="Z77" s="494">
        <v>0</v>
      </c>
      <c r="AA77" s="494">
        <v>0</v>
      </c>
      <c r="AB77" s="494">
        <v>0</v>
      </c>
      <c r="AC77" s="494">
        <v>0</v>
      </c>
      <c r="AD77" s="494">
        <v>0</v>
      </c>
      <c r="AE77" s="494">
        <v>0</v>
      </c>
      <c r="AF77" s="494">
        <v>0</v>
      </c>
      <c r="AG77" s="494">
        <v>0</v>
      </c>
      <c r="AH77" s="494">
        <v>0</v>
      </c>
      <c r="AI77" s="494">
        <v>0</v>
      </c>
      <c r="AJ77" s="494">
        <v>0</v>
      </c>
      <c r="AK77" s="494">
        <v>0</v>
      </c>
      <c r="AL77" s="494">
        <v>0</v>
      </c>
      <c r="AM77" s="494">
        <v>0</v>
      </c>
      <c r="AN77" s="494">
        <v>0</v>
      </c>
      <c r="AO77" s="494">
        <v>0</v>
      </c>
      <c r="AP77" s="494">
        <v>0</v>
      </c>
      <c r="AQ77" s="494">
        <v>0</v>
      </c>
      <c r="AR77" s="494">
        <v>0</v>
      </c>
      <c r="AS77" s="494">
        <v>0</v>
      </c>
      <c r="AT77" s="494">
        <v>0</v>
      </c>
      <c r="AU77" s="494">
        <v>0</v>
      </c>
      <c r="AV77" s="494">
        <v>0</v>
      </c>
      <c r="AW77" s="494">
        <v>0</v>
      </c>
      <c r="AX77" s="494">
        <v>115.73736356995067</v>
      </c>
      <c r="AY77" s="494">
        <v>127.61694240869114</v>
      </c>
      <c r="AZ77" s="494">
        <v>147.41566592657469</v>
      </c>
      <c r="BA77" s="494">
        <v>156.5638006011902</v>
      </c>
      <c r="BB77" s="494">
        <v>169.70504831225159</v>
      </c>
      <c r="BC77" s="494">
        <v>177.49415469325766</v>
      </c>
      <c r="BD77" s="494">
        <v>192.79604586216215</v>
      </c>
      <c r="BE77" s="494">
        <v>197.74516151232928</v>
      </c>
      <c r="BF77" s="494">
        <v>204.85717487816811</v>
      </c>
      <c r="BG77" s="494">
        <v>216.81715842137294</v>
      </c>
      <c r="BH77" s="494">
        <v>251.98115523085761</v>
      </c>
      <c r="BI77" s="494">
        <v>268.39661647556363</v>
      </c>
      <c r="BJ77" s="494">
        <v>273.06697625384271</v>
      </c>
      <c r="BK77" s="494">
        <v>275.17979063578815</v>
      </c>
      <c r="BL77" s="494">
        <v>282.26253456499433</v>
      </c>
      <c r="BM77" s="494">
        <v>311.37805298753113</v>
      </c>
      <c r="BN77" s="494">
        <v>326.17421005101244</v>
      </c>
      <c r="BO77" s="494">
        <v>333.3190110242906</v>
      </c>
      <c r="BP77" s="494">
        <v>334.04269392522224</v>
      </c>
      <c r="BQ77" s="494">
        <v>0</v>
      </c>
      <c r="BR77" s="494">
        <v>0</v>
      </c>
      <c r="BS77" s="494">
        <v>0</v>
      </c>
      <c r="BT77" s="494">
        <v>0</v>
      </c>
      <c r="BU77" s="494">
        <v>0</v>
      </c>
      <c r="BV77" s="494">
        <v>0</v>
      </c>
      <c r="BW77" s="494">
        <v>0</v>
      </c>
      <c r="BX77" s="470">
        <v>0</v>
      </c>
      <c r="BY77" s="470">
        <v>0</v>
      </c>
      <c r="BZ77" s="470">
        <v>0</v>
      </c>
      <c r="CA77" s="470">
        <v>0</v>
      </c>
      <c r="CB77" s="470">
        <v>0</v>
      </c>
      <c r="CC77" s="470">
        <v>0</v>
      </c>
      <c r="CD77" s="470">
        <v>0</v>
      </c>
      <c r="CE77" s="470">
        <v>0</v>
      </c>
      <c r="CF77" s="436">
        <v>0</v>
      </c>
    </row>
    <row r="78" spans="1:84" x14ac:dyDescent="0.35">
      <c r="A78" s="581"/>
      <c r="B78" s="203" t="s">
        <v>714</v>
      </c>
      <c r="C78" s="580"/>
      <c r="D78" s="494">
        <v>0</v>
      </c>
      <c r="E78" s="494">
        <v>0</v>
      </c>
      <c r="F78" s="494">
        <v>0</v>
      </c>
      <c r="G78" s="494">
        <v>0</v>
      </c>
      <c r="H78" s="494">
        <v>0</v>
      </c>
      <c r="I78" s="494">
        <v>0</v>
      </c>
      <c r="J78" s="494">
        <v>0</v>
      </c>
      <c r="K78" s="494">
        <v>0</v>
      </c>
      <c r="L78" s="494">
        <v>0</v>
      </c>
      <c r="M78" s="494">
        <v>0</v>
      </c>
      <c r="N78" s="494">
        <v>0</v>
      </c>
      <c r="O78" s="494">
        <v>0</v>
      </c>
      <c r="P78" s="494">
        <v>0</v>
      </c>
      <c r="Q78" s="494">
        <v>0</v>
      </c>
      <c r="R78" s="494">
        <v>0</v>
      </c>
      <c r="S78" s="494">
        <v>0</v>
      </c>
      <c r="T78" s="494">
        <v>0</v>
      </c>
      <c r="U78" s="494">
        <v>0</v>
      </c>
      <c r="V78" s="494">
        <v>0</v>
      </c>
      <c r="W78" s="494">
        <v>0</v>
      </c>
      <c r="X78" s="494">
        <v>0</v>
      </c>
      <c r="Y78" s="494">
        <v>0</v>
      </c>
      <c r="Z78" s="494">
        <v>0</v>
      </c>
      <c r="AA78" s="494">
        <v>0</v>
      </c>
      <c r="AB78" s="494">
        <v>0</v>
      </c>
      <c r="AC78" s="494">
        <v>0</v>
      </c>
      <c r="AD78" s="494">
        <v>0</v>
      </c>
      <c r="AE78" s="494">
        <v>0</v>
      </c>
      <c r="AF78" s="494">
        <v>0</v>
      </c>
      <c r="AG78" s="494">
        <v>0</v>
      </c>
      <c r="AH78" s="494">
        <v>0</v>
      </c>
      <c r="AI78" s="494">
        <v>0</v>
      </c>
      <c r="AJ78" s="494">
        <v>0</v>
      </c>
      <c r="AK78" s="494">
        <v>0</v>
      </c>
      <c r="AL78" s="494">
        <v>0</v>
      </c>
      <c r="AM78" s="494">
        <v>0</v>
      </c>
      <c r="AN78" s="494">
        <v>0</v>
      </c>
      <c r="AO78" s="494">
        <v>0</v>
      </c>
      <c r="AP78" s="494">
        <v>0</v>
      </c>
      <c r="AQ78" s="494">
        <v>0</v>
      </c>
      <c r="AR78" s="494">
        <v>0</v>
      </c>
      <c r="AS78" s="494">
        <v>0</v>
      </c>
      <c r="AT78" s="494">
        <v>0</v>
      </c>
      <c r="AU78" s="494">
        <v>0</v>
      </c>
      <c r="AV78" s="494">
        <v>0</v>
      </c>
      <c r="AW78" s="494">
        <v>0</v>
      </c>
      <c r="AX78" s="494">
        <v>368.41840292553269</v>
      </c>
      <c r="AY78" s="494">
        <v>373.77937093865262</v>
      </c>
      <c r="AZ78" s="494">
        <v>416.82529594210945</v>
      </c>
      <c r="BA78" s="494">
        <v>487.75821109689036</v>
      </c>
      <c r="BB78" s="494">
        <v>499.3901289707369</v>
      </c>
      <c r="BC78" s="494">
        <v>498.83157071360114</v>
      </c>
      <c r="BD78" s="494">
        <v>497.145555956414</v>
      </c>
      <c r="BE78" s="494">
        <v>499.80305460538</v>
      </c>
      <c r="BF78" s="494">
        <v>501.08663110619551</v>
      </c>
      <c r="BG78" s="494">
        <v>512.8303926883334</v>
      </c>
      <c r="BH78" s="494">
        <v>559.00297368405029</v>
      </c>
      <c r="BI78" s="494">
        <v>557.99076727984914</v>
      </c>
      <c r="BJ78" s="494">
        <v>550.84328885643379</v>
      </c>
      <c r="BK78" s="494">
        <v>529.36034884715718</v>
      </c>
      <c r="BL78" s="494">
        <v>506.52671200043358</v>
      </c>
      <c r="BM78" s="494">
        <v>525.88871409534011</v>
      </c>
      <c r="BN78" s="494">
        <v>527.16095345500628</v>
      </c>
      <c r="BO78" s="494">
        <v>517.05802333285749</v>
      </c>
      <c r="BP78" s="494">
        <v>502.16023074557467</v>
      </c>
      <c r="BQ78" s="494">
        <v>0</v>
      </c>
      <c r="BR78" s="494">
        <v>0</v>
      </c>
      <c r="BS78" s="494">
        <v>0</v>
      </c>
      <c r="BT78" s="494">
        <v>0</v>
      </c>
      <c r="BU78" s="494">
        <v>0</v>
      </c>
      <c r="BV78" s="494">
        <v>0</v>
      </c>
      <c r="BW78" s="494">
        <v>0</v>
      </c>
      <c r="BX78" s="470">
        <v>0</v>
      </c>
      <c r="BY78" s="470">
        <v>0</v>
      </c>
      <c r="BZ78" s="470">
        <v>0</v>
      </c>
      <c r="CA78" s="470">
        <v>0</v>
      </c>
      <c r="CB78" s="470">
        <v>0</v>
      </c>
      <c r="CC78" s="470">
        <v>0</v>
      </c>
      <c r="CD78" s="470">
        <v>0</v>
      </c>
      <c r="CE78" s="470">
        <v>0</v>
      </c>
      <c r="CF78" s="436">
        <v>0</v>
      </c>
    </row>
    <row r="79" spans="1:84" s="441" customFormat="1" ht="26.25" customHeight="1" thickBot="1" x14ac:dyDescent="0.3">
      <c r="A79" s="582"/>
      <c r="B79" s="583" t="s">
        <v>719</v>
      </c>
      <c r="C79" s="584"/>
      <c r="D79" s="484" t="s">
        <v>567</v>
      </c>
      <c r="E79" s="484" t="s">
        <v>567</v>
      </c>
      <c r="F79" s="484" t="s">
        <v>567</v>
      </c>
      <c r="G79" s="484" t="s">
        <v>567</v>
      </c>
      <c r="H79" s="484" t="s">
        <v>567</v>
      </c>
      <c r="I79" s="484" t="s">
        <v>567</v>
      </c>
      <c r="J79" s="484" t="s">
        <v>567</v>
      </c>
      <c r="K79" s="484" t="s">
        <v>567</v>
      </c>
      <c r="L79" s="484" t="s">
        <v>567</v>
      </c>
      <c r="M79" s="484" t="s">
        <v>567</v>
      </c>
      <c r="N79" s="484" t="s">
        <v>567</v>
      </c>
      <c r="O79" s="484" t="s">
        <v>567</v>
      </c>
      <c r="P79" s="484" t="s">
        <v>567</v>
      </c>
      <c r="Q79" s="484" t="s">
        <v>567</v>
      </c>
      <c r="R79" s="484" t="s">
        <v>567</v>
      </c>
      <c r="S79" s="484" t="s">
        <v>567</v>
      </c>
      <c r="T79" s="484" t="s">
        <v>567</v>
      </c>
      <c r="U79" s="484" t="s">
        <v>567</v>
      </c>
      <c r="V79" s="484" t="s">
        <v>567</v>
      </c>
      <c r="W79" s="484" t="s">
        <v>567</v>
      </c>
      <c r="X79" s="484" t="s">
        <v>567</v>
      </c>
      <c r="Y79" s="484" t="s">
        <v>567</v>
      </c>
      <c r="Z79" s="484" t="s">
        <v>567</v>
      </c>
      <c r="AA79" s="484" t="s">
        <v>567</v>
      </c>
      <c r="AB79" s="484" t="s">
        <v>567</v>
      </c>
      <c r="AC79" s="484" t="s">
        <v>567</v>
      </c>
      <c r="AD79" s="484" t="s">
        <v>567</v>
      </c>
      <c r="AE79" s="484" t="s">
        <v>567</v>
      </c>
      <c r="AF79" s="484" t="s">
        <v>567</v>
      </c>
      <c r="AG79" s="484" t="s">
        <v>567</v>
      </c>
      <c r="AH79" s="484" t="s">
        <v>567</v>
      </c>
      <c r="AI79" s="484" t="s">
        <v>567</v>
      </c>
      <c r="AJ79" s="484" t="s">
        <v>567</v>
      </c>
      <c r="AK79" s="484" t="s">
        <v>567</v>
      </c>
      <c r="AL79" s="484" t="s">
        <v>567</v>
      </c>
      <c r="AM79" s="484" t="s">
        <v>567</v>
      </c>
      <c r="AN79" s="484" t="s">
        <v>567</v>
      </c>
      <c r="AO79" s="484" t="s">
        <v>567</v>
      </c>
      <c r="AP79" s="484" t="s">
        <v>567</v>
      </c>
      <c r="AQ79" s="484" t="s">
        <v>567</v>
      </c>
      <c r="AR79" s="484" t="s">
        <v>567</v>
      </c>
      <c r="AS79" s="484" t="s">
        <v>567</v>
      </c>
      <c r="AT79" s="484" t="s">
        <v>567</v>
      </c>
      <c r="AU79" s="484">
        <v>696.85325357846739</v>
      </c>
      <c r="AV79" s="484">
        <v>463.31917822548371</v>
      </c>
      <c r="AW79" s="484">
        <v>356.55697850527162</v>
      </c>
      <c r="AX79" s="484">
        <v>357.76803365469203</v>
      </c>
      <c r="AY79" s="484">
        <v>357.91243984380088</v>
      </c>
      <c r="AZ79" s="484">
        <v>351.77607657554489</v>
      </c>
      <c r="BA79" s="484">
        <v>364.4149593056602</v>
      </c>
      <c r="BB79" s="484">
        <v>382.77636533160575</v>
      </c>
      <c r="BC79" s="484">
        <v>439.57403716083462</v>
      </c>
      <c r="BD79" s="484">
        <v>491.4174837213431</v>
      </c>
      <c r="BE79" s="484">
        <v>537.61562398056788</v>
      </c>
      <c r="BF79" s="484">
        <v>402.66241262970482</v>
      </c>
      <c r="BG79" s="484">
        <v>451.46618648146676</v>
      </c>
      <c r="BH79" s="484">
        <v>175.0856187418066</v>
      </c>
      <c r="BI79" s="484">
        <v>208.58860102072316</v>
      </c>
      <c r="BJ79" s="484">
        <v>198.90393941170737</v>
      </c>
      <c r="BK79" s="484">
        <v>172.88509494348193</v>
      </c>
      <c r="BL79" s="484">
        <v>153.39522286440842</v>
      </c>
      <c r="BM79" s="484">
        <v>164.67349646343803</v>
      </c>
      <c r="BN79" s="484">
        <v>176.91877255348814</v>
      </c>
      <c r="BO79" s="484">
        <v>130.19668599446771</v>
      </c>
      <c r="BP79" s="484">
        <v>129.74241042541817</v>
      </c>
      <c r="BQ79" s="484">
        <v>0</v>
      </c>
      <c r="BR79" s="484">
        <v>0</v>
      </c>
      <c r="BS79" s="484">
        <v>0</v>
      </c>
      <c r="BT79" s="484">
        <v>0</v>
      </c>
      <c r="BU79" s="484">
        <v>0</v>
      </c>
      <c r="BV79" s="484">
        <v>0</v>
      </c>
      <c r="BW79" s="484">
        <v>0</v>
      </c>
      <c r="BX79" s="484">
        <v>0</v>
      </c>
      <c r="BY79" s="484">
        <v>0</v>
      </c>
      <c r="BZ79" s="484">
        <v>0</v>
      </c>
      <c r="CA79" s="484">
        <v>0</v>
      </c>
      <c r="CB79" s="484">
        <v>0</v>
      </c>
      <c r="CC79" s="484">
        <v>0</v>
      </c>
      <c r="CD79" s="484">
        <v>0</v>
      </c>
      <c r="CE79" s="484">
        <v>0</v>
      </c>
      <c r="CF79" s="485">
        <v>0</v>
      </c>
    </row>
    <row r="80" spans="1:84" ht="41.25" customHeight="1" x14ac:dyDescent="0.35">
      <c r="A80" s="487"/>
      <c r="B80" s="586" t="s">
        <v>723</v>
      </c>
      <c r="C80" s="506"/>
      <c r="D80" s="489" t="s">
        <v>861</v>
      </c>
      <c r="E80" s="489" t="s">
        <v>862</v>
      </c>
      <c r="F80" s="489" t="s">
        <v>863</v>
      </c>
      <c r="G80" s="489" t="s">
        <v>864</v>
      </c>
      <c r="H80" s="489" t="s">
        <v>865</v>
      </c>
      <c r="I80" s="489" t="s">
        <v>866</v>
      </c>
      <c r="J80" s="489" t="s">
        <v>867</v>
      </c>
      <c r="K80" s="489" t="s">
        <v>868</v>
      </c>
      <c r="L80" s="489" t="s">
        <v>869</v>
      </c>
      <c r="M80" s="489" t="s">
        <v>870</v>
      </c>
      <c r="N80" s="489" t="s">
        <v>871</v>
      </c>
      <c r="O80" s="489" t="s">
        <v>872</v>
      </c>
      <c r="P80" s="489" t="s">
        <v>873</v>
      </c>
      <c r="Q80" s="489" t="s">
        <v>874</v>
      </c>
      <c r="R80" s="489" t="s">
        <v>875</v>
      </c>
      <c r="S80" s="489" t="s">
        <v>876</v>
      </c>
      <c r="T80" s="489" t="s">
        <v>877</v>
      </c>
      <c r="U80" s="489" t="s">
        <v>878</v>
      </c>
      <c r="V80" s="489" t="s">
        <v>879</v>
      </c>
      <c r="W80" s="489" t="s">
        <v>880</v>
      </c>
      <c r="X80" s="489" t="s">
        <v>881</v>
      </c>
      <c r="Y80" s="489" t="s">
        <v>882</v>
      </c>
      <c r="Z80" s="489" t="s">
        <v>883</v>
      </c>
      <c r="AA80" s="489" t="s">
        <v>884</v>
      </c>
      <c r="AB80" s="489" t="s">
        <v>885</v>
      </c>
      <c r="AC80" s="489" t="s">
        <v>886</v>
      </c>
      <c r="AD80" s="489" t="s">
        <v>887</v>
      </c>
      <c r="AE80" s="489" t="s">
        <v>888</v>
      </c>
      <c r="AF80" s="489" t="s">
        <v>889</v>
      </c>
      <c r="AG80" s="489" t="s">
        <v>890</v>
      </c>
      <c r="AH80" s="489" t="s">
        <v>891</v>
      </c>
      <c r="AI80" s="489" t="s">
        <v>892</v>
      </c>
      <c r="AJ80" s="489" t="s">
        <v>893</v>
      </c>
      <c r="AK80" s="489" t="s">
        <v>894</v>
      </c>
      <c r="AL80" s="489" t="s">
        <v>895</v>
      </c>
      <c r="AM80" s="489" t="s">
        <v>896</v>
      </c>
      <c r="AN80" s="489" t="s">
        <v>897</v>
      </c>
      <c r="AO80" s="489" t="s">
        <v>898</v>
      </c>
      <c r="AP80" s="489" t="s">
        <v>899</v>
      </c>
      <c r="AQ80" s="489" t="s">
        <v>900</v>
      </c>
      <c r="AR80" s="489" t="s">
        <v>901</v>
      </c>
      <c r="AS80" s="489" t="s">
        <v>902</v>
      </c>
      <c r="AT80" s="489" t="s">
        <v>903</v>
      </c>
      <c r="AU80" s="489" t="s">
        <v>904</v>
      </c>
      <c r="AV80" s="489" t="s">
        <v>905</v>
      </c>
      <c r="AW80" s="489" t="s">
        <v>906</v>
      </c>
      <c r="AX80" s="489" t="s">
        <v>907</v>
      </c>
      <c r="AY80" s="489" t="s">
        <v>908</v>
      </c>
      <c r="AZ80" s="489" t="s">
        <v>909</v>
      </c>
      <c r="BA80" s="489" t="s">
        <v>910</v>
      </c>
      <c r="BB80" s="489" t="s">
        <v>911</v>
      </c>
      <c r="BC80" s="489" t="s">
        <v>912</v>
      </c>
      <c r="BD80" s="489" t="s">
        <v>913</v>
      </c>
      <c r="BE80" s="489" t="s">
        <v>914</v>
      </c>
      <c r="BF80" s="489" t="s">
        <v>915</v>
      </c>
      <c r="BG80" s="489" t="s">
        <v>916</v>
      </c>
      <c r="BH80" s="489" t="s">
        <v>917</v>
      </c>
      <c r="BI80" s="489" t="s">
        <v>918</v>
      </c>
      <c r="BJ80" s="489" t="s">
        <v>919</v>
      </c>
      <c r="BK80" s="489" t="s">
        <v>920</v>
      </c>
      <c r="BL80" s="489" t="s">
        <v>921</v>
      </c>
      <c r="BM80" s="489" t="s">
        <v>922</v>
      </c>
      <c r="BN80" s="489" t="s">
        <v>923</v>
      </c>
      <c r="BO80" s="489" t="s">
        <v>924</v>
      </c>
      <c r="BP80" s="489" t="s">
        <v>925</v>
      </c>
      <c r="BQ80" s="489" t="s">
        <v>926</v>
      </c>
      <c r="BR80" s="489" t="s">
        <v>927</v>
      </c>
      <c r="BS80" s="489" t="s">
        <v>928</v>
      </c>
      <c r="BT80" s="489" t="s">
        <v>929</v>
      </c>
      <c r="BU80" s="489" t="s">
        <v>930</v>
      </c>
      <c r="BV80" s="489" t="s">
        <v>931</v>
      </c>
      <c r="BW80" s="489" t="s">
        <v>932</v>
      </c>
      <c r="BX80" s="489" t="s">
        <v>933</v>
      </c>
      <c r="BY80" s="489" t="s">
        <v>934</v>
      </c>
      <c r="BZ80" s="489" t="s">
        <v>935</v>
      </c>
      <c r="CA80" s="489" t="s">
        <v>936</v>
      </c>
      <c r="CB80" s="489" t="s">
        <v>937</v>
      </c>
      <c r="CC80" s="489" t="s">
        <v>938</v>
      </c>
      <c r="CD80" s="489" t="s">
        <v>939</v>
      </c>
      <c r="CE80" s="489" t="s">
        <v>940</v>
      </c>
      <c r="CF80" s="490" t="s">
        <v>941</v>
      </c>
    </row>
    <row r="81" spans="1:84" s="251" customFormat="1" ht="26.25" customHeight="1" x14ac:dyDescent="0.35">
      <c r="A81" s="585"/>
      <c r="B81" s="65" t="s">
        <v>214</v>
      </c>
      <c r="C81" s="495"/>
      <c r="D81" s="493">
        <v>0</v>
      </c>
      <c r="E81" s="493">
        <v>0</v>
      </c>
      <c r="F81" s="493">
        <v>0</v>
      </c>
      <c r="G81" s="493">
        <v>0</v>
      </c>
      <c r="H81" s="493">
        <v>0</v>
      </c>
      <c r="I81" s="493">
        <v>0</v>
      </c>
      <c r="J81" s="493">
        <v>0</v>
      </c>
      <c r="K81" s="493">
        <v>0</v>
      </c>
      <c r="L81" s="493">
        <v>0</v>
      </c>
      <c r="M81" s="493">
        <v>0</v>
      </c>
      <c r="N81" s="493">
        <v>0</v>
      </c>
      <c r="O81" s="493">
        <v>0</v>
      </c>
      <c r="P81" s="493">
        <v>0</v>
      </c>
      <c r="Q81" s="493">
        <v>0</v>
      </c>
      <c r="R81" s="493">
        <v>0</v>
      </c>
      <c r="S81" s="493">
        <v>0</v>
      </c>
      <c r="T81" s="493">
        <v>0</v>
      </c>
      <c r="U81" s="493">
        <v>0</v>
      </c>
      <c r="V81" s="493">
        <v>0</v>
      </c>
      <c r="W81" s="493">
        <v>0</v>
      </c>
      <c r="X81" s="493">
        <v>0</v>
      </c>
      <c r="Y81" s="493">
        <v>0</v>
      </c>
      <c r="Z81" s="493">
        <v>0</v>
      </c>
      <c r="AA81" s="493">
        <v>0</v>
      </c>
      <c r="AB81" s="493">
        <v>0</v>
      </c>
      <c r="AC81" s="493">
        <v>0</v>
      </c>
      <c r="AD81" s="493">
        <v>0</v>
      </c>
      <c r="AE81" s="493">
        <v>0</v>
      </c>
      <c r="AF81" s="493">
        <v>0</v>
      </c>
      <c r="AG81" s="493">
        <v>0</v>
      </c>
      <c r="AH81" s="493">
        <v>5460</v>
      </c>
      <c r="AI81" s="493">
        <v>5396</v>
      </c>
      <c r="AJ81" s="493">
        <v>5800</v>
      </c>
      <c r="AK81" s="493">
        <v>6555</v>
      </c>
      <c r="AL81" s="493">
        <v>6950</v>
      </c>
      <c r="AM81" s="493">
        <v>7020</v>
      </c>
      <c r="AN81" s="493">
        <v>7230</v>
      </c>
      <c r="AO81" s="493">
        <v>7020</v>
      </c>
      <c r="AP81" s="493">
        <v>7050</v>
      </c>
      <c r="AQ81" s="493">
        <v>6875</v>
      </c>
      <c r="AR81" s="493">
        <v>5143</v>
      </c>
      <c r="AS81" s="493">
        <v>5201</v>
      </c>
      <c r="AT81" s="493">
        <v>6726</v>
      </c>
      <c r="AU81" s="493">
        <v>6367</v>
      </c>
      <c r="AV81" s="493">
        <v>6704</v>
      </c>
      <c r="AW81" s="493">
        <v>5466</v>
      </c>
      <c r="AX81" s="493">
        <v>5615</v>
      </c>
      <c r="AY81" s="493">
        <v>5690</v>
      </c>
      <c r="AZ81" s="493">
        <v>5618</v>
      </c>
      <c r="BA81" s="493">
        <v>5479</v>
      </c>
      <c r="BB81" s="493">
        <v>5306</v>
      </c>
      <c r="BC81" s="493">
        <v>5051</v>
      </c>
      <c r="BD81" s="493">
        <v>4761</v>
      </c>
      <c r="BE81" s="493">
        <v>4664</v>
      </c>
      <c r="BF81" s="493">
        <v>4625</v>
      </c>
      <c r="BG81" s="493">
        <v>4693</v>
      </c>
      <c r="BH81" s="493">
        <v>4915</v>
      </c>
      <c r="BI81" s="493">
        <v>5029</v>
      </c>
      <c r="BJ81" s="493">
        <v>5080</v>
      </c>
      <c r="BK81" s="493">
        <v>5068</v>
      </c>
      <c r="BL81" s="493">
        <v>5158</v>
      </c>
      <c r="BM81" s="493">
        <v>5571</v>
      </c>
      <c r="BN81" s="493">
        <v>5805</v>
      </c>
      <c r="BO81" s="493">
        <v>5874</v>
      </c>
      <c r="BP81" s="493">
        <v>5911</v>
      </c>
      <c r="BQ81" s="493">
        <v>0</v>
      </c>
      <c r="BR81" s="493">
        <v>0</v>
      </c>
      <c r="BS81" s="493">
        <v>0</v>
      </c>
      <c r="BT81" s="493">
        <v>0</v>
      </c>
      <c r="BU81" s="493">
        <v>0</v>
      </c>
      <c r="BV81" s="493">
        <v>0</v>
      </c>
      <c r="BW81" s="493">
        <v>0</v>
      </c>
      <c r="BX81" s="468">
        <v>0</v>
      </c>
      <c r="BY81" s="468">
        <v>0</v>
      </c>
      <c r="BZ81" s="468">
        <v>0</v>
      </c>
      <c r="CA81" s="468">
        <v>0</v>
      </c>
      <c r="CB81" s="468">
        <v>0</v>
      </c>
      <c r="CC81" s="468">
        <v>0</v>
      </c>
      <c r="CD81" s="468">
        <v>0</v>
      </c>
      <c r="CE81" s="468">
        <v>0</v>
      </c>
      <c r="CF81" s="432">
        <v>0</v>
      </c>
    </row>
    <row r="82" spans="1:84" ht="26.25" customHeight="1" x14ac:dyDescent="0.35">
      <c r="A82" s="61"/>
      <c r="B82" s="39" t="s">
        <v>697</v>
      </c>
      <c r="BX82" s="199"/>
      <c r="BY82" s="199"/>
      <c r="BZ82" s="199"/>
      <c r="CA82" s="199"/>
      <c r="CB82" s="199"/>
      <c r="CC82" s="199"/>
      <c r="CD82" s="199"/>
      <c r="CE82" s="199"/>
      <c r="CF82" s="224"/>
    </row>
    <row r="83" spans="1:84" x14ac:dyDescent="0.35">
      <c r="A83" s="581"/>
      <c r="B83" s="59" t="s">
        <v>698</v>
      </c>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A83" s="494"/>
      <c r="AB83" s="494"/>
      <c r="AC83" s="494"/>
      <c r="AD83" s="494"/>
      <c r="AE83" s="494"/>
      <c r="AF83" s="494"/>
      <c r="AG83" s="494"/>
      <c r="AH83" s="494"/>
      <c r="AI83" s="494"/>
      <c r="AJ83" s="494"/>
      <c r="AK83" s="494"/>
      <c r="AL83" s="494"/>
      <c r="AM83" s="494"/>
      <c r="AN83" s="494"/>
      <c r="AO83" s="494"/>
      <c r="AP83" s="494"/>
      <c r="AQ83" s="494"/>
      <c r="AR83" s="494"/>
      <c r="AS83" s="494"/>
      <c r="AT83" s="494"/>
      <c r="AU83" s="494"/>
      <c r="AV83" s="494"/>
      <c r="AW83" s="494"/>
      <c r="AX83" s="494"/>
      <c r="AY83" s="494"/>
      <c r="AZ83" s="494"/>
      <c r="BA83" s="494"/>
      <c r="BB83" s="494"/>
      <c r="BC83" s="494"/>
      <c r="BD83" s="494"/>
      <c r="BE83" s="494"/>
      <c r="BF83" s="494"/>
      <c r="BG83" s="494"/>
      <c r="BH83" s="494"/>
      <c r="BI83" s="494"/>
      <c r="BJ83" s="494"/>
      <c r="BK83" s="494"/>
      <c r="BL83" s="494">
        <v>368</v>
      </c>
      <c r="BM83" s="494">
        <v>597</v>
      </c>
      <c r="BN83" s="494">
        <v>647</v>
      </c>
      <c r="BO83" s="494">
        <v>691</v>
      </c>
      <c r="BP83" s="494">
        <v>733</v>
      </c>
      <c r="BQ83" s="494">
        <v>0</v>
      </c>
      <c r="BR83" s="494">
        <v>0</v>
      </c>
      <c r="BS83" s="494">
        <v>0</v>
      </c>
      <c r="BT83" s="494">
        <v>0</v>
      </c>
      <c r="BU83" s="494">
        <v>0</v>
      </c>
      <c r="BV83" s="494">
        <v>0</v>
      </c>
      <c r="BW83" s="494">
        <v>0</v>
      </c>
      <c r="BX83" s="470">
        <v>0</v>
      </c>
      <c r="BY83" s="470">
        <v>0</v>
      </c>
      <c r="BZ83" s="470">
        <v>0</v>
      </c>
      <c r="CA83" s="470">
        <v>0</v>
      </c>
      <c r="CB83" s="470">
        <v>0</v>
      </c>
      <c r="CC83" s="470">
        <v>0</v>
      </c>
      <c r="CD83" s="470">
        <v>0</v>
      </c>
      <c r="CE83" s="470">
        <v>0</v>
      </c>
      <c r="CF83" s="436">
        <v>0</v>
      </c>
    </row>
    <row r="84" spans="1:84" x14ac:dyDescent="0.35">
      <c r="A84" s="581"/>
      <c r="B84" s="59" t="s">
        <v>699</v>
      </c>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c r="AE84" s="494"/>
      <c r="AF84" s="494"/>
      <c r="AG84" s="494"/>
      <c r="AH84" s="494"/>
      <c r="AI84" s="494"/>
      <c r="AJ84" s="494"/>
      <c r="AK84" s="494"/>
      <c r="AL84" s="494"/>
      <c r="AM84" s="494"/>
      <c r="AN84" s="494"/>
      <c r="AO84" s="494"/>
      <c r="AP84" s="494"/>
      <c r="AQ84" s="494"/>
      <c r="AR84" s="494"/>
      <c r="AS84" s="494"/>
      <c r="AT84" s="494"/>
      <c r="AU84" s="494"/>
      <c r="AV84" s="494"/>
      <c r="AW84" s="494"/>
      <c r="AX84" s="494"/>
      <c r="AY84" s="494"/>
      <c r="AZ84" s="494"/>
      <c r="BA84" s="494"/>
      <c r="BB84" s="494"/>
      <c r="BC84" s="494"/>
      <c r="BD84" s="494"/>
      <c r="BE84" s="494"/>
      <c r="BF84" s="494"/>
      <c r="BG84" s="494"/>
      <c r="BH84" s="494"/>
      <c r="BI84" s="494"/>
      <c r="BJ84" s="494"/>
      <c r="BK84" s="494"/>
      <c r="BL84" s="494">
        <v>1147</v>
      </c>
      <c r="BM84" s="494">
        <v>1215</v>
      </c>
      <c r="BN84" s="494">
        <v>1266</v>
      </c>
      <c r="BO84" s="494">
        <v>1286</v>
      </c>
      <c r="BP84" s="494">
        <v>1294</v>
      </c>
      <c r="BQ84" s="494">
        <v>0</v>
      </c>
      <c r="BR84" s="494">
        <v>0</v>
      </c>
      <c r="BS84" s="494">
        <v>0</v>
      </c>
      <c r="BT84" s="494">
        <v>0</v>
      </c>
      <c r="BU84" s="494">
        <v>0</v>
      </c>
      <c r="BV84" s="494">
        <v>0</v>
      </c>
      <c r="BW84" s="494">
        <v>0</v>
      </c>
      <c r="BX84" s="470">
        <v>0</v>
      </c>
      <c r="BY84" s="470">
        <v>0</v>
      </c>
      <c r="BZ84" s="470">
        <v>0</v>
      </c>
      <c r="CA84" s="470">
        <v>0</v>
      </c>
      <c r="CB84" s="470">
        <v>0</v>
      </c>
      <c r="CC84" s="470">
        <v>0</v>
      </c>
      <c r="CD84" s="470">
        <v>0</v>
      </c>
      <c r="CE84" s="470">
        <v>0</v>
      </c>
      <c r="CF84" s="436">
        <v>0</v>
      </c>
    </row>
    <row r="85" spans="1:84" x14ac:dyDescent="0.35">
      <c r="A85" s="581"/>
      <c r="B85" s="59" t="s">
        <v>700</v>
      </c>
      <c r="D85" s="494"/>
      <c r="E85" s="494"/>
      <c r="F85" s="494"/>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c r="AE85" s="494"/>
      <c r="AF85" s="494"/>
      <c r="AG85" s="494"/>
      <c r="AH85" s="494"/>
      <c r="AI85" s="494"/>
      <c r="AJ85" s="494"/>
      <c r="AK85" s="494"/>
      <c r="AL85" s="494"/>
      <c r="AM85" s="494"/>
      <c r="AN85" s="494"/>
      <c r="AO85" s="494"/>
      <c r="AP85" s="494"/>
      <c r="AQ85" s="494"/>
      <c r="AR85" s="494"/>
      <c r="AS85" s="494"/>
      <c r="AT85" s="494"/>
      <c r="AU85" s="494"/>
      <c r="AV85" s="494"/>
      <c r="AW85" s="494"/>
      <c r="AX85" s="494"/>
      <c r="AY85" s="494"/>
      <c r="AZ85" s="494"/>
      <c r="BA85" s="494"/>
      <c r="BB85" s="494"/>
      <c r="BC85" s="494"/>
      <c r="BD85" s="494"/>
      <c r="BE85" s="494"/>
      <c r="BF85" s="494"/>
      <c r="BG85" s="494"/>
      <c r="BH85" s="494"/>
      <c r="BI85" s="494"/>
      <c r="BJ85" s="494"/>
      <c r="BK85" s="494"/>
      <c r="BL85" s="494">
        <v>647</v>
      </c>
      <c r="BM85" s="494">
        <v>625</v>
      </c>
      <c r="BN85" s="494">
        <v>581</v>
      </c>
      <c r="BO85" s="494">
        <v>517</v>
      </c>
      <c r="BP85" s="494">
        <v>468</v>
      </c>
      <c r="BQ85" s="494">
        <v>0</v>
      </c>
      <c r="BR85" s="494">
        <v>0</v>
      </c>
      <c r="BS85" s="494">
        <v>0</v>
      </c>
      <c r="BT85" s="494">
        <v>0</v>
      </c>
      <c r="BU85" s="494">
        <v>0</v>
      </c>
      <c r="BV85" s="494">
        <v>0</v>
      </c>
      <c r="BW85" s="494">
        <v>0</v>
      </c>
      <c r="BX85" s="470">
        <v>0</v>
      </c>
      <c r="BY85" s="470">
        <v>0</v>
      </c>
      <c r="BZ85" s="470">
        <v>0</v>
      </c>
      <c r="CA85" s="470">
        <v>0</v>
      </c>
      <c r="CB85" s="470">
        <v>0</v>
      </c>
      <c r="CC85" s="470">
        <v>0</v>
      </c>
      <c r="CD85" s="470">
        <v>0</v>
      </c>
      <c r="CE85" s="470">
        <v>0</v>
      </c>
      <c r="CF85" s="436">
        <v>0</v>
      </c>
    </row>
    <row r="86" spans="1:84" x14ac:dyDescent="0.35">
      <c r="A86" s="581"/>
      <c r="B86" s="59" t="s">
        <v>485</v>
      </c>
      <c r="D86" s="494"/>
      <c r="E86" s="494"/>
      <c r="F86" s="494"/>
      <c r="G86" s="494"/>
      <c r="H86" s="494"/>
      <c r="I86" s="494"/>
      <c r="J86" s="494"/>
      <c r="K86" s="494"/>
      <c r="L86" s="494"/>
      <c r="M86" s="494"/>
      <c r="N86" s="494"/>
      <c r="O86" s="494"/>
      <c r="P86" s="494"/>
      <c r="Q86" s="494"/>
      <c r="R86" s="494"/>
      <c r="S86" s="494"/>
      <c r="T86" s="494"/>
      <c r="U86" s="494"/>
      <c r="V86" s="494"/>
      <c r="W86" s="494"/>
      <c r="X86" s="494"/>
      <c r="Y86" s="494"/>
      <c r="Z86" s="494"/>
      <c r="AA86" s="494"/>
      <c r="AB86" s="494"/>
      <c r="AC86" s="494"/>
      <c r="AD86" s="494"/>
      <c r="AE86" s="494"/>
      <c r="AF86" s="494"/>
      <c r="AG86" s="494"/>
      <c r="AH86" s="494"/>
      <c r="AI86" s="494"/>
      <c r="AJ86" s="494"/>
      <c r="AK86" s="494"/>
      <c r="AL86" s="494"/>
      <c r="AM86" s="494"/>
      <c r="AN86" s="494"/>
      <c r="AO86" s="494"/>
      <c r="AP86" s="494"/>
      <c r="AQ86" s="494"/>
      <c r="AR86" s="494"/>
      <c r="AS86" s="494"/>
      <c r="AT86" s="494"/>
      <c r="AU86" s="494"/>
      <c r="AV86" s="494"/>
      <c r="AW86" s="494"/>
      <c r="AX86" s="494"/>
      <c r="AY86" s="494"/>
      <c r="AZ86" s="494"/>
      <c r="BA86" s="494"/>
      <c r="BB86" s="494"/>
      <c r="BC86" s="494"/>
      <c r="BD86" s="494"/>
      <c r="BE86" s="494"/>
      <c r="BF86" s="494"/>
      <c r="BG86" s="494"/>
      <c r="BH86" s="494"/>
      <c r="BI86" s="494"/>
      <c r="BJ86" s="494"/>
      <c r="BK86" s="494"/>
      <c r="BL86" s="494">
        <v>96</v>
      </c>
      <c r="BM86" s="494">
        <v>109</v>
      </c>
      <c r="BN86" s="494">
        <v>126</v>
      </c>
      <c r="BO86" s="494">
        <v>139</v>
      </c>
      <c r="BP86" s="494">
        <v>154</v>
      </c>
      <c r="BQ86" s="494">
        <v>0</v>
      </c>
      <c r="BR86" s="494">
        <v>0</v>
      </c>
      <c r="BS86" s="494">
        <v>0</v>
      </c>
      <c r="BT86" s="494">
        <v>0</v>
      </c>
      <c r="BU86" s="494">
        <v>0</v>
      </c>
      <c r="BV86" s="494">
        <v>0</v>
      </c>
      <c r="BW86" s="494">
        <v>0</v>
      </c>
      <c r="BX86" s="470">
        <v>0</v>
      </c>
      <c r="BY86" s="470">
        <v>0</v>
      </c>
      <c r="BZ86" s="470">
        <v>0</v>
      </c>
      <c r="CA86" s="470">
        <v>0</v>
      </c>
      <c r="CB86" s="470">
        <v>0</v>
      </c>
      <c r="CC86" s="470">
        <v>0</v>
      </c>
      <c r="CD86" s="470">
        <v>0</v>
      </c>
      <c r="CE86" s="470">
        <v>0</v>
      </c>
      <c r="CF86" s="436">
        <v>0</v>
      </c>
    </row>
    <row r="87" spans="1:84" x14ac:dyDescent="0.35">
      <c r="A87" s="581"/>
      <c r="B87" s="59" t="s">
        <v>701</v>
      </c>
      <c r="D87" s="494"/>
      <c r="E87" s="494"/>
      <c r="F87" s="494"/>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c r="AE87" s="494"/>
      <c r="AF87" s="494"/>
      <c r="AG87" s="494"/>
      <c r="AH87" s="494"/>
      <c r="AI87" s="494"/>
      <c r="AJ87" s="494"/>
      <c r="AK87" s="494"/>
      <c r="AL87" s="494"/>
      <c r="AM87" s="494"/>
      <c r="AN87" s="494"/>
      <c r="AO87" s="494"/>
      <c r="AP87" s="494"/>
      <c r="AQ87" s="494"/>
      <c r="AR87" s="494"/>
      <c r="AS87" s="494"/>
      <c r="AT87" s="494"/>
      <c r="AU87" s="494"/>
      <c r="AV87" s="494"/>
      <c r="AW87" s="494"/>
      <c r="AX87" s="494"/>
      <c r="AY87" s="494"/>
      <c r="AZ87" s="494"/>
      <c r="BA87" s="494"/>
      <c r="BB87" s="494"/>
      <c r="BC87" s="494"/>
      <c r="BD87" s="494"/>
      <c r="BE87" s="494"/>
      <c r="BF87" s="494"/>
      <c r="BG87" s="494"/>
      <c r="BH87" s="494"/>
      <c r="BI87" s="494"/>
      <c r="BJ87" s="494"/>
      <c r="BK87" s="494"/>
      <c r="BL87" s="494">
        <v>170</v>
      </c>
      <c r="BM87" s="494">
        <v>176</v>
      </c>
      <c r="BN87" s="494">
        <v>175</v>
      </c>
      <c r="BO87" s="494">
        <v>161</v>
      </c>
      <c r="BP87" s="494">
        <v>137</v>
      </c>
      <c r="BQ87" s="494">
        <v>0</v>
      </c>
      <c r="BR87" s="494">
        <v>0</v>
      </c>
      <c r="BS87" s="494">
        <v>0</v>
      </c>
      <c r="BT87" s="494">
        <v>0</v>
      </c>
      <c r="BU87" s="494">
        <v>0</v>
      </c>
      <c r="BV87" s="494">
        <v>0</v>
      </c>
      <c r="BW87" s="494">
        <v>0</v>
      </c>
      <c r="BX87" s="470">
        <v>0</v>
      </c>
      <c r="BY87" s="470">
        <v>0</v>
      </c>
      <c r="BZ87" s="470">
        <v>0</v>
      </c>
      <c r="CA87" s="470">
        <v>0</v>
      </c>
      <c r="CB87" s="470">
        <v>0</v>
      </c>
      <c r="CC87" s="470">
        <v>0</v>
      </c>
      <c r="CD87" s="470">
        <v>0</v>
      </c>
      <c r="CE87" s="470">
        <v>0</v>
      </c>
      <c r="CF87" s="436">
        <v>0</v>
      </c>
    </row>
    <row r="88" spans="1:84" ht="26.25" customHeight="1" x14ac:dyDescent="0.35">
      <c r="A88" s="581"/>
      <c r="B88" s="59" t="s">
        <v>702</v>
      </c>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494"/>
      <c r="AH88" s="494"/>
      <c r="AI88" s="494"/>
      <c r="AJ88" s="494"/>
      <c r="AK88" s="494"/>
      <c r="AL88" s="494"/>
      <c r="AM88" s="494"/>
      <c r="AN88" s="494"/>
      <c r="AO88" s="494"/>
      <c r="AP88" s="494"/>
      <c r="AQ88" s="494"/>
      <c r="AR88" s="494"/>
      <c r="AS88" s="494"/>
      <c r="AT88" s="494"/>
      <c r="AU88" s="494"/>
      <c r="AV88" s="494"/>
      <c r="AW88" s="494"/>
      <c r="AX88" s="494"/>
      <c r="AY88" s="494"/>
      <c r="AZ88" s="494"/>
      <c r="BA88" s="494"/>
      <c r="BB88" s="494"/>
      <c r="BC88" s="494"/>
      <c r="BD88" s="494"/>
      <c r="BE88" s="494"/>
      <c r="BF88" s="494"/>
      <c r="BG88" s="494"/>
      <c r="BH88" s="494"/>
      <c r="BI88" s="494"/>
      <c r="BJ88" s="494"/>
      <c r="BK88" s="494"/>
      <c r="BL88" s="494">
        <v>1928</v>
      </c>
      <c r="BM88" s="494">
        <v>1939</v>
      </c>
      <c r="BN88" s="494">
        <v>1936</v>
      </c>
      <c r="BO88" s="494">
        <v>1900</v>
      </c>
      <c r="BP88" s="494">
        <v>1817</v>
      </c>
      <c r="BQ88" s="494">
        <v>0</v>
      </c>
      <c r="BR88" s="494">
        <v>0</v>
      </c>
      <c r="BS88" s="494">
        <v>0</v>
      </c>
      <c r="BT88" s="494">
        <v>0</v>
      </c>
      <c r="BU88" s="494">
        <v>0</v>
      </c>
      <c r="BV88" s="494">
        <v>0</v>
      </c>
      <c r="BW88" s="494">
        <v>0</v>
      </c>
      <c r="BX88" s="470">
        <v>0</v>
      </c>
      <c r="BY88" s="470">
        <v>0</v>
      </c>
      <c r="BZ88" s="470">
        <v>0</v>
      </c>
      <c r="CA88" s="470">
        <v>0</v>
      </c>
      <c r="CB88" s="470">
        <v>0</v>
      </c>
      <c r="CC88" s="470">
        <v>0</v>
      </c>
      <c r="CD88" s="470">
        <v>0</v>
      </c>
      <c r="CE88" s="470">
        <v>0</v>
      </c>
      <c r="CF88" s="436">
        <v>0</v>
      </c>
    </row>
    <row r="89" spans="1:84" x14ac:dyDescent="0.35">
      <c r="A89" s="581"/>
      <c r="B89" s="59" t="s">
        <v>486</v>
      </c>
      <c r="D89" s="494"/>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c r="AJ89" s="494"/>
      <c r="AK89" s="494"/>
      <c r="AL89" s="494"/>
      <c r="AM89" s="494"/>
      <c r="AN89" s="494"/>
      <c r="AO89" s="494"/>
      <c r="AP89" s="494"/>
      <c r="AQ89" s="494"/>
      <c r="AR89" s="494"/>
      <c r="AS89" s="494"/>
      <c r="AT89" s="494"/>
      <c r="AU89" s="494"/>
      <c r="AV89" s="494"/>
      <c r="AW89" s="494"/>
      <c r="AX89" s="494"/>
      <c r="AY89" s="494"/>
      <c r="AZ89" s="494"/>
      <c r="BA89" s="494"/>
      <c r="BB89" s="494"/>
      <c r="BC89" s="494"/>
      <c r="BD89" s="494"/>
      <c r="BE89" s="494"/>
      <c r="BF89" s="494"/>
      <c r="BG89" s="494"/>
      <c r="BH89" s="494"/>
      <c r="BI89" s="494"/>
      <c r="BJ89" s="494"/>
      <c r="BK89" s="494"/>
      <c r="BL89" s="494">
        <v>29</v>
      </c>
      <c r="BM89" s="494">
        <v>33</v>
      </c>
      <c r="BN89" s="494">
        <v>40</v>
      </c>
      <c r="BO89" s="494">
        <v>44</v>
      </c>
      <c r="BP89" s="494">
        <v>52</v>
      </c>
      <c r="BQ89" s="494">
        <v>0</v>
      </c>
      <c r="BR89" s="494">
        <v>0</v>
      </c>
      <c r="BS89" s="494">
        <v>0</v>
      </c>
      <c r="BT89" s="494">
        <v>0</v>
      </c>
      <c r="BU89" s="494">
        <v>0</v>
      </c>
      <c r="BV89" s="494">
        <v>0</v>
      </c>
      <c r="BW89" s="494">
        <v>0</v>
      </c>
      <c r="BX89" s="470">
        <v>0</v>
      </c>
      <c r="BY89" s="470">
        <v>0</v>
      </c>
      <c r="BZ89" s="470">
        <v>0</v>
      </c>
      <c r="CA89" s="470">
        <v>0</v>
      </c>
      <c r="CB89" s="470">
        <v>0</v>
      </c>
      <c r="CC89" s="470">
        <v>0</v>
      </c>
      <c r="CD89" s="470">
        <v>0</v>
      </c>
      <c r="CE89" s="470">
        <v>0</v>
      </c>
      <c r="CF89" s="436">
        <v>0</v>
      </c>
    </row>
    <row r="90" spans="1:84" x14ac:dyDescent="0.35">
      <c r="A90" s="581"/>
      <c r="B90" s="59" t="s">
        <v>703</v>
      </c>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494"/>
      <c r="AY90" s="494"/>
      <c r="AZ90" s="494"/>
      <c r="BA90" s="494"/>
      <c r="BB90" s="494"/>
      <c r="BC90" s="494"/>
      <c r="BD90" s="494"/>
      <c r="BE90" s="494"/>
      <c r="BF90" s="494"/>
      <c r="BG90" s="494"/>
      <c r="BH90" s="494"/>
      <c r="BI90" s="494"/>
      <c r="BJ90" s="494"/>
      <c r="BK90" s="494"/>
      <c r="BL90" s="494">
        <v>8</v>
      </c>
      <c r="BM90" s="494">
        <v>9</v>
      </c>
      <c r="BN90" s="494">
        <v>9</v>
      </c>
      <c r="BO90" s="494">
        <v>9</v>
      </c>
      <c r="BP90" s="494">
        <v>9</v>
      </c>
      <c r="BQ90" s="494">
        <v>0</v>
      </c>
      <c r="BR90" s="494">
        <v>0</v>
      </c>
      <c r="BS90" s="494">
        <v>0</v>
      </c>
      <c r="BT90" s="494">
        <v>0</v>
      </c>
      <c r="BU90" s="494">
        <v>0</v>
      </c>
      <c r="BV90" s="494">
        <v>0</v>
      </c>
      <c r="BW90" s="494">
        <v>0</v>
      </c>
      <c r="BX90" s="470">
        <v>0</v>
      </c>
      <c r="BY90" s="470">
        <v>0</v>
      </c>
      <c r="BZ90" s="470">
        <v>0</v>
      </c>
      <c r="CA90" s="470">
        <v>0</v>
      </c>
      <c r="CB90" s="470">
        <v>0</v>
      </c>
      <c r="CC90" s="470">
        <v>0</v>
      </c>
      <c r="CD90" s="470">
        <v>0</v>
      </c>
      <c r="CE90" s="470">
        <v>0</v>
      </c>
      <c r="CF90" s="436">
        <v>0</v>
      </c>
    </row>
    <row r="91" spans="1:84" x14ac:dyDescent="0.35">
      <c r="A91" s="581"/>
      <c r="B91" s="59" t="s">
        <v>35</v>
      </c>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494"/>
      <c r="AF91" s="494"/>
      <c r="AG91" s="494"/>
      <c r="AH91" s="494"/>
      <c r="AI91" s="494"/>
      <c r="AJ91" s="494"/>
      <c r="AK91" s="494"/>
      <c r="AL91" s="494"/>
      <c r="AM91" s="494"/>
      <c r="AN91" s="494"/>
      <c r="AO91" s="494"/>
      <c r="AP91" s="494"/>
      <c r="AQ91" s="494"/>
      <c r="AR91" s="494"/>
      <c r="AS91" s="494"/>
      <c r="AT91" s="494"/>
      <c r="AU91" s="494"/>
      <c r="AV91" s="494"/>
      <c r="AW91" s="494"/>
      <c r="AX91" s="494"/>
      <c r="AY91" s="494"/>
      <c r="AZ91" s="494"/>
      <c r="BA91" s="494"/>
      <c r="BB91" s="494"/>
      <c r="BC91" s="494"/>
      <c r="BD91" s="494"/>
      <c r="BE91" s="494"/>
      <c r="BF91" s="494"/>
      <c r="BG91" s="494"/>
      <c r="BH91" s="494"/>
      <c r="BI91" s="494"/>
      <c r="BJ91" s="494"/>
      <c r="BK91" s="494"/>
      <c r="BL91" s="494">
        <v>433</v>
      </c>
      <c r="BM91" s="494">
        <v>444</v>
      </c>
      <c r="BN91" s="494">
        <v>453</v>
      </c>
      <c r="BO91" s="494">
        <v>460</v>
      </c>
      <c r="BP91" s="494">
        <v>496</v>
      </c>
      <c r="BQ91" s="494">
        <v>0</v>
      </c>
      <c r="BR91" s="494">
        <v>0</v>
      </c>
      <c r="BS91" s="494">
        <v>0</v>
      </c>
      <c r="BT91" s="494">
        <v>0</v>
      </c>
      <c r="BU91" s="494">
        <v>0</v>
      </c>
      <c r="BV91" s="494">
        <v>0</v>
      </c>
      <c r="BW91" s="494">
        <v>0</v>
      </c>
      <c r="BX91" s="470">
        <v>0</v>
      </c>
      <c r="BY91" s="470">
        <v>0</v>
      </c>
      <c r="BZ91" s="470">
        <v>0</v>
      </c>
      <c r="CA91" s="470">
        <v>0</v>
      </c>
      <c r="CB91" s="470">
        <v>0</v>
      </c>
      <c r="CC91" s="470">
        <v>0</v>
      </c>
      <c r="CD91" s="470">
        <v>0</v>
      </c>
      <c r="CE91" s="470">
        <v>0</v>
      </c>
      <c r="CF91" s="436">
        <v>0</v>
      </c>
    </row>
    <row r="92" spans="1:84" x14ac:dyDescent="0.35">
      <c r="A92" s="581"/>
      <c r="B92" s="59" t="s">
        <v>704</v>
      </c>
      <c r="D92" s="494"/>
      <c r="E92" s="494"/>
      <c r="F92" s="494"/>
      <c r="G92" s="494"/>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c r="AE92" s="494"/>
      <c r="AF92" s="494"/>
      <c r="AG92" s="494"/>
      <c r="AH92" s="494"/>
      <c r="AI92" s="494"/>
      <c r="AJ92" s="494"/>
      <c r="AK92" s="494"/>
      <c r="AL92" s="494"/>
      <c r="AM92" s="494"/>
      <c r="AN92" s="494"/>
      <c r="AO92" s="494"/>
      <c r="AP92" s="494"/>
      <c r="AQ92" s="494"/>
      <c r="AR92" s="494"/>
      <c r="AS92" s="494"/>
      <c r="AT92" s="494"/>
      <c r="AU92" s="494"/>
      <c r="AV92" s="494"/>
      <c r="AW92" s="494"/>
      <c r="AX92" s="494"/>
      <c r="AY92" s="494"/>
      <c r="AZ92" s="494"/>
      <c r="BA92" s="494"/>
      <c r="BB92" s="494"/>
      <c r="BC92" s="494"/>
      <c r="BD92" s="494"/>
      <c r="BE92" s="494"/>
      <c r="BF92" s="494"/>
      <c r="BG92" s="494"/>
      <c r="BH92" s="494"/>
      <c r="BI92" s="494"/>
      <c r="BJ92" s="494"/>
      <c r="BK92" s="494"/>
      <c r="BL92" s="494">
        <v>332</v>
      </c>
      <c r="BM92" s="494">
        <v>424</v>
      </c>
      <c r="BN92" s="494">
        <v>571</v>
      </c>
      <c r="BO92" s="494">
        <v>667</v>
      </c>
      <c r="BP92" s="494">
        <v>751</v>
      </c>
      <c r="BQ92" s="494">
        <v>0</v>
      </c>
      <c r="BR92" s="494">
        <v>0</v>
      </c>
      <c r="BS92" s="494">
        <v>0</v>
      </c>
      <c r="BT92" s="494">
        <v>0</v>
      </c>
      <c r="BU92" s="494">
        <v>0</v>
      </c>
      <c r="BV92" s="494">
        <v>0</v>
      </c>
      <c r="BW92" s="494">
        <v>0</v>
      </c>
      <c r="BX92" s="470">
        <v>0</v>
      </c>
      <c r="BY92" s="470">
        <v>0</v>
      </c>
      <c r="BZ92" s="470">
        <v>0</v>
      </c>
      <c r="CA92" s="470">
        <v>0</v>
      </c>
      <c r="CB92" s="470">
        <v>0</v>
      </c>
      <c r="CC92" s="470">
        <v>0</v>
      </c>
      <c r="CD92" s="470">
        <v>0</v>
      </c>
      <c r="CE92" s="470">
        <v>0</v>
      </c>
      <c r="CF92" s="436">
        <v>0</v>
      </c>
    </row>
    <row r="93" spans="1:84" ht="26.25" customHeight="1" x14ac:dyDescent="0.35">
      <c r="A93" s="581"/>
      <c r="B93" s="39" t="s">
        <v>705</v>
      </c>
      <c r="D93" s="494"/>
      <c r="E93" s="494"/>
      <c r="F93" s="494"/>
      <c r="G93" s="494"/>
      <c r="H93" s="494"/>
      <c r="I93" s="494"/>
      <c r="J93" s="494"/>
      <c r="K93" s="494"/>
      <c r="L93" s="494"/>
      <c r="M93" s="494"/>
      <c r="N93" s="494"/>
      <c r="O93" s="494"/>
      <c r="P93" s="494"/>
      <c r="Q93" s="494"/>
      <c r="R93" s="494"/>
      <c r="S93" s="494"/>
      <c r="T93" s="494"/>
      <c r="U93" s="494"/>
      <c r="V93" s="494"/>
      <c r="W93" s="494"/>
      <c r="X93" s="494"/>
      <c r="Y93" s="494"/>
      <c r="Z93" s="494"/>
      <c r="AA93" s="494"/>
      <c r="AB93" s="494"/>
      <c r="AC93" s="494"/>
      <c r="AD93" s="494"/>
      <c r="AE93" s="494"/>
      <c r="AF93" s="494"/>
      <c r="AG93" s="494"/>
      <c r="AH93" s="494"/>
      <c r="AI93" s="494"/>
      <c r="AJ93" s="494"/>
      <c r="AK93" s="494"/>
      <c r="AL93" s="494"/>
      <c r="AM93" s="494"/>
      <c r="AN93" s="494"/>
      <c r="AO93" s="494"/>
      <c r="AP93" s="494"/>
      <c r="AQ93" s="494"/>
      <c r="AR93" s="494">
        <v>3013</v>
      </c>
      <c r="AS93" s="494">
        <v>2979</v>
      </c>
      <c r="AT93" s="494">
        <v>3735</v>
      </c>
      <c r="AU93" s="494">
        <v>3159</v>
      </c>
      <c r="AV93" s="494">
        <v>2996</v>
      </c>
      <c r="AW93" s="494">
        <v>2838</v>
      </c>
      <c r="AX93" s="494">
        <v>2801</v>
      </c>
      <c r="AY93" s="494">
        <v>2769</v>
      </c>
      <c r="AZ93" s="494">
        <v>2692</v>
      </c>
      <c r="BA93" s="494">
        <v>2623</v>
      </c>
      <c r="BB93" s="494">
        <v>2567</v>
      </c>
      <c r="BC93" s="494">
        <v>2471</v>
      </c>
      <c r="BD93" s="494">
        <v>2387</v>
      </c>
      <c r="BE93" s="494">
        <v>2371</v>
      </c>
      <c r="BF93" s="494">
        <v>2357</v>
      </c>
      <c r="BG93" s="494">
        <v>2335</v>
      </c>
      <c r="BH93" s="494">
        <v>2442</v>
      </c>
      <c r="BI93" s="494">
        <v>2426</v>
      </c>
      <c r="BJ93" s="494">
        <v>2510</v>
      </c>
      <c r="BK93" s="494">
        <v>2535</v>
      </c>
      <c r="BL93" s="494">
        <v>2592</v>
      </c>
      <c r="BM93" s="494">
        <v>2631</v>
      </c>
      <c r="BN93" s="494">
        <v>2633</v>
      </c>
      <c r="BO93" s="494">
        <v>2620</v>
      </c>
      <c r="BP93" s="494">
        <v>2544</v>
      </c>
      <c r="BQ93" s="494">
        <v>0</v>
      </c>
      <c r="BR93" s="494">
        <v>0</v>
      </c>
      <c r="BS93" s="494">
        <v>0</v>
      </c>
      <c r="BT93" s="494">
        <v>0</v>
      </c>
      <c r="BU93" s="494">
        <v>0</v>
      </c>
      <c r="BV93" s="494">
        <v>0</v>
      </c>
      <c r="BW93" s="494">
        <v>0</v>
      </c>
      <c r="BX93" s="470">
        <v>0</v>
      </c>
      <c r="BY93" s="470">
        <v>0</v>
      </c>
      <c r="BZ93" s="470">
        <v>0</v>
      </c>
      <c r="CA93" s="470">
        <v>0</v>
      </c>
      <c r="CB93" s="470">
        <v>0</v>
      </c>
      <c r="CC93" s="470">
        <v>0</v>
      </c>
      <c r="CD93" s="470">
        <v>0</v>
      </c>
      <c r="CE93" s="470">
        <v>0</v>
      </c>
      <c r="CF93" s="436">
        <v>0</v>
      </c>
    </row>
    <row r="94" spans="1:84" x14ac:dyDescent="0.35">
      <c r="A94" s="581"/>
      <c r="B94" s="39" t="s">
        <v>706</v>
      </c>
      <c r="D94" s="494"/>
      <c r="E94" s="494"/>
      <c r="F94" s="494"/>
      <c r="G94" s="494"/>
      <c r="H94" s="494"/>
      <c r="I94" s="494"/>
      <c r="J94" s="494"/>
      <c r="K94" s="494"/>
      <c r="L94" s="494"/>
      <c r="M94" s="494"/>
      <c r="N94" s="494"/>
      <c r="O94" s="494"/>
      <c r="P94" s="494"/>
      <c r="Q94" s="494"/>
      <c r="R94" s="494"/>
      <c r="S94" s="494"/>
      <c r="T94" s="494"/>
      <c r="U94" s="494"/>
      <c r="V94" s="494"/>
      <c r="W94" s="494"/>
      <c r="X94" s="494"/>
      <c r="Y94" s="494"/>
      <c r="Z94" s="494"/>
      <c r="AA94" s="494"/>
      <c r="AB94" s="494"/>
      <c r="AC94" s="494"/>
      <c r="AD94" s="494"/>
      <c r="AE94" s="494"/>
      <c r="AF94" s="494"/>
      <c r="AG94" s="494"/>
      <c r="AH94" s="494"/>
      <c r="AI94" s="494"/>
      <c r="AJ94" s="494"/>
      <c r="AK94" s="494"/>
      <c r="AL94" s="494"/>
      <c r="AM94" s="494"/>
      <c r="AN94" s="494"/>
      <c r="AO94" s="494"/>
      <c r="AP94" s="494"/>
      <c r="AQ94" s="494"/>
      <c r="AR94" s="494">
        <v>2131</v>
      </c>
      <c r="AS94" s="494">
        <v>2221</v>
      </c>
      <c r="AT94" s="494">
        <v>2991</v>
      </c>
      <c r="AU94" s="494">
        <v>3209</v>
      </c>
      <c r="AV94" s="494">
        <v>3708</v>
      </c>
      <c r="AW94" s="494">
        <v>2628</v>
      </c>
      <c r="AX94" s="494">
        <v>2814</v>
      </c>
      <c r="AY94" s="494">
        <v>2921</v>
      </c>
      <c r="AZ94" s="494">
        <v>2927</v>
      </c>
      <c r="BA94" s="494">
        <v>2856</v>
      </c>
      <c r="BB94" s="494">
        <v>2740</v>
      </c>
      <c r="BC94" s="494">
        <v>2580</v>
      </c>
      <c r="BD94" s="494">
        <v>2374</v>
      </c>
      <c r="BE94" s="494">
        <v>2293</v>
      </c>
      <c r="BF94" s="494">
        <v>2268</v>
      </c>
      <c r="BG94" s="494">
        <v>2358</v>
      </c>
      <c r="BH94" s="494">
        <v>2473</v>
      </c>
      <c r="BI94" s="494">
        <v>2603</v>
      </c>
      <c r="BJ94" s="494">
        <v>2570</v>
      </c>
      <c r="BK94" s="494">
        <v>2533</v>
      </c>
      <c r="BL94" s="494">
        <v>2566</v>
      </c>
      <c r="BM94" s="494">
        <v>2940</v>
      </c>
      <c r="BN94" s="494">
        <v>3172</v>
      </c>
      <c r="BO94" s="494">
        <v>3254</v>
      </c>
      <c r="BP94" s="494">
        <v>3368</v>
      </c>
      <c r="BQ94" s="494">
        <v>0</v>
      </c>
      <c r="BR94" s="494">
        <v>0</v>
      </c>
      <c r="BS94" s="494">
        <v>0</v>
      </c>
      <c r="BT94" s="494">
        <v>0</v>
      </c>
      <c r="BU94" s="494">
        <v>0</v>
      </c>
      <c r="BV94" s="494">
        <v>0</v>
      </c>
      <c r="BW94" s="494">
        <v>0</v>
      </c>
      <c r="BX94" s="470">
        <v>0</v>
      </c>
      <c r="BY94" s="470">
        <v>0</v>
      </c>
      <c r="BZ94" s="470">
        <v>0</v>
      </c>
      <c r="CA94" s="470">
        <v>0</v>
      </c>
      <c r="CB94" s="470">
        <v>0</v>
      </c>
      <c r="CC94" s="470">
        <v>0</v>
      </c>
      <c r="CD94" s="470">
        <v>0</v>
      </c>
      <c r="CE94" s="470">
        <v>0</v>
      </c>
      <c r="CF94" s="436">
        <v>0</v>
      </c>
    </row>
    <row r="95" spans="1:84" ht="26.25" customHeight="1" x14ac:dyDescent="0.35">
      <c r="A95" s="61"/>
      <c r="B95" s="39" t="s">
        <v>707</v>
      </c>
      <c r="D95" s="494"/>
      <c r="E95" s="494"/>
      <c r="F95" s="494"/>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4"/>
      <c r="AG95" s="494"/>
      <c r="AH95" s="494"/>
      <c r="AI95" s="494"/>
      <c r="AJ95" s="494"/>
      <c r="AK95" s="494"/>
      <c r="AL95" s="494"/>
      <c r="AM95" s="494"/>
      <c r="AN95" s="494"/>
      <c r="AO95" s="494"/>
      <c r="AP95" s="494"/>
      <c r="AQ95" s="494"/>
      <c r="AR95" s="494"/>
      <c r="AS95" s="494"/>
      <c r="AT95" s="494"/>
      <c r="AU95" s="494"/>
      <c r="AV95" s="494"/>
      <c r="AW95" s="494"/>
      <c r="AX95" s="494"/>
      <c r="AY95" s="494"/>
      <c r="AZ95" s="494"/>
      <c r="BA95" s="494"/>
      <c r="BB95" s="494"/>
      <c r="BC95" s="494"/>
      <c r="BD95" s="494"/>
      <c r="BE95" s="494"/>
      <c r="BF95" s="494"/>
      <c r="BG95" s="494"/>
      <c r="BH95" s="494"/>
      <c r="BI95" s="494"/>
      <c r="BJ95" s="494"/>
      <c r="BK95" s="494"/>
      <c r="BL95" s="494"/>
      <c r="BM95" s="494"/>
      <c r="BN95" s="494"/>
      <c r="BO95" s="494"/>
      <c r="BP95" s="494"/>
      <c r="BQ95" s="494"/>
      <c r="BR95" s="494"/>
      <c r="BS95" s="494"/>
      <c r="BT95" s="494"/>
      <c r="BU95" s="494"/>
      <c r="BV95" s="494"/>
      <c r="BW95" s="494"/>
      <c r="BX95" s="470"/>
      <c r="BY95" s="470"/>
      <c r="BZ95" s="470"/>
      <c r="CA95" s="470"/>
      <c r="CB95" s="470"/>
      <c r="CC95" s="470"/>
      <c r="CD95" s="470"/>
      <c r="CE95" s="470"/>
      <c r="CF95" s="436"/>
    </row>
    <row r="96" spans="1:84" x14ac:dyDescent="0.35">
      <c r="A96" s="581"/>
      <c r="B96" s="59" t="s">
        <v>708</v>
      </c>
      <c r="D96" s="494"/>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c r="AE96" s="494"/>
      <c r="AF96" s="494"/>
      <c r="AG96" s="494"/>
      <c r="AH96" s="494"/>
      <c r="AI96" s="494"/>
      <c r="AJ96" s="494"/>
      <c r="AK96" s="494"/>
      <c r="AL96" s="494"/>
      <c r="AM96" s="494"/>
      <c r="AN96" s="494"/>
      <c r="AO96" s="494"/>
      <c r="AP96" s="494"/>
      <c r="AQ96" s="494"/>
      <c r="AR96" s="494">
        <v>3013</v>
      </c>
      <c r="AS96" s="494">
        <v>2979</v>
      </c>
      <c r="AT96" s="494">
        <v>3735</v>
      </c>
      <c r="AU96" s="494">
        <v>3159</v>
      </c>
      <c r="AV96" s="494">
        <v>2996</v>
      </c>
      <c r="AW96" s="494">
        <v>2838</v>
      </c>
      <c r="AX96" s="494">
        <v>2801</v>
      </c>
      <c r="AY96" s="494">
        <v>2769</v>
      </c>
      <c r="AZ96" s="494">
        <v>2692</v>
      </c>
      <c r="BA96" s="494">
        <v>2623</v>
      </c>
      <c r="BB96" s="494">
        <v>2567</v>
      </c>
      <c r="BC96" s="494">
        <v>2471</v>
      </c>
      <c r="BD96" s="494">
        <v>2387</v>
      </c>
      <c r="BE96" s="494">
        <v>2371</v>
      </c>
      <c r="BF96" s="494">
        <v>2357</v>
      </c>
      <c r="BG96" s="494">
        <v>2335</v>
      </c>
      <c r="BH96" s="494">
        <v>2442</v>
      </c>
      <c r="BI96" s="494">
        <v>2426</v>
      </c>
      <c r="BJ96" s="494">
        <v>2510</v>
      </c>
      <c r="BK96" s="494">
        <v>2535</v>
      </c>
      <c r="BL96" s="494">
        <v>2592</v>
      </c>
      <c r="BM96" s="494">
        <v>2631</v>
      </c>
      <c r="BN96" s="494">
        <v>2633</v>
      </c>
      <c r="BO96" s="494">
        <v>2620</v>
      </c>
      <c r="BP96" s="494">
        <v>2544</v>
      </c>
      <c r="BQ96" s="494">
        <v>0</v>
      </c>
      <c r="BR96" s="494">
        <v>0</v>
      </c>
      <c r="BS96" s="494">
        <v>0</v>
      </c>
      <c r="BT96" s="494">
        <v>0</v>
      </c>
      <c r="BU96" s="494">
        <v>0</v>
      </c>
      <c r="BV96" s="494">
        <v>0</v>
      </c>
      <c r="BW96" s="494">
        <v>0</v>
      </c>
      <c r="BX96" s="470">
        <v>0</v>
      </c>
      <c r="BY96" s="470">
        <v>0</v>
      </c>
      <c r="BZ96" s="470">
        <v>0</v>
      </c>
      <c r="CA96" s="470">
        <v>0</v>
      </c>
      <c r="CB96" s="470">
        <v>0</v>
      </c>
      <c r="CC96" s="470">
        <v>0</v>
      </c>
      <c r="CD96" s="470">
        <v>0</v>
      </c>
      <c r="CE96" s="470">
        <v>0</v>
      </c>
      <c r="CF96" s="436">
        <v>0</v>
      </c>
    </row>
    <row r="97" spans="1:84" x14ac:dyDescent="0.35">
      <c r="A97" s="581"/>
      <c r="B97" s="59" t="s">
        <v>489</v>
      </c>
      <c r="D97" s="494"/>
      <c r="E97" s="494"/>
      <c r="F97" s="494"/>
      <c r="G97" s="494"/>
      <c r="H97" s="494"/>
      <c r="I97" s="494"/>
      <c r="J97" s="494"/>
      <c r="K97" s="494"/>
      <c r="L97" s="494"/>
      <c r="M97" s="494"/>
      <c r="N97" s="494"/>
      <c r="O97" s="494"/>
      <c r="P97" s="494"/>
      <c r="Q97" s="494"/>
      <c r="R97" s="494"/>
      <c r="S97" s="494"/>
      <c r="T97" s="494"/>
      <c r="U97" s="494"/>
      <c r="V97" s="494"/>
      <c r="W97" s="494"/>
      <c r="X97" s="494"/>
      <c r="Y97" s="494"/>
      <c r="Z97" s="494"/>
      <c r="AA97" s="494"/>
      <c r="AB97" s="494"/>
      <c r="AC97" s="494"/>
      <c r="AD97" s="494"/>
      <c r="AE97" s="494"/>
      <c r="AF97" s="494"/>
      <c r="AG97" s="494"/>
      <c r="AH97" s="494"/>
      <c r="AI97" s="494"/>
      <c r="AJ97" s="494"/>
      <c r="AK97" s="494"/>
      <c r="AL97" s="494"/>
      <c r="AM97" s="494"/>
      <c r="AN97" s="494"/>
      <c r="AO97" s="494"/>
      <c r="AP97" s="494"/>
      <c r="AQ97" s="494"/>
      <c r="AR97" s="494">
        <v>301</v>
      </c>
      <c r="AS97" s="494">
        <v>324</v>
      </c>
      <c r="AT97" s="494">
        <v>477</v>
      </c>
      <c r="AU97" s="494">
        <v>486</v>
      </c>
      <c r="AV97" s="494">
        <v>546</v>
      </c>
      <c r="AW97" s="494">
        <v>517</v>
      </c>
      <c r="AX97" s="494">
        <v>618</v>
      </c>
      <c r="AY97" s="494">
        <v>682</v>
      </c>
      <c r="AZ97" s="494">
        <v>718</v>
      </c>
      <c r="BA97" s="494">
        <v>766</v>
      </c>
      <c r="BB97" s="494">
        <v>810</v>
      </c>
      <c r="BC97" s="494">
        <v>828</v>
      </c>
      <c r="BD97" s="494">
        <v>843</v>
      </c>
      <c r="BE97" s="494">
        <v>870</v>
      </c>
      <c r="BF97" s="494">
        <v>898</v>
      </c>
      <c r="BG97" s="494">
        <v>952</v>
      </c>
      <c r="BH97" s="494">
        <v>1023</v>
      </c>
      <c r="BI97" s="494">
        <v>1085</v>
      </c>
      <c r="BJ97" s="494">
        <v>1065</v>
      </c>
      <c r="BK97" s="494">
        <v>1039</v>
      </c>
      <c r="BL97" s="494">
        <v>1056</v>
      </c>
      <c r="BM97" s="494">
        <v>1122</v>
      </c>
      <c r="BN97" s="494">
        <v>1168</v>
      </c>
      <c r="BO97" s="494">
        <v>1190</v>
      </c>
      <c r="BP97" s="494">
        <v>1194</v>
      </c>
      <c r="BQ97" s="494">
        <v>0</v>
      </c>
      <c r="BR97" s="494">
        <v>0</v>
      </c>
      <c r="BS97" s="494">
        <v>0</v>
      </c>
      <c r="BT97" s="494">
        <v>0</v>
      </c>
      <c r="BU97" s="494">
        <v>0</v>
      </c>
      <c r="BV97" s="494">
        <v>0</v>
      </c>
      <c r="BW97" s="494">
        <v>0</v>
      </c>
      <c r="BX97" s="470">
        <v>0</v>
      </c>
      <c r="BY97" s="470">
        <v>0</v>
      </c>
      <c r="BZ97" s="470">
        <v>0</v>
      </c>
      <c r="CA97" s="470">
        <v>0</v>
      </c>
      <c r="CB97" s="470">
        <v>0</v>
      </c>
      <c r="CC97" s="470">
        <v>0</v>
      </c>
      <c r="CD97" s="470">
        <v>0</v>
      </c>
      <c r="CE97" s="470">
        <v>0</v>
      </c>
      <c r="CF97" s="436">
        <v>0</v>
      </c>
    </row>
    <row r="98" spans="1:84" x14ac:dyDescent="0.35">
      <c r="A98" s="581"/>
      <c r="B98" s="59" t="s">
        <v>709</v>
      </c>
      <c r="D98" s="494"/>
      <c r="E98" s="494"/>
      <c r="F98" s="494"/>
      <c r="G98" s="494"/>
      <c r="H98" s="494"/>
      <c r="I98" s="494"/>
      <c r="J98" s="494"/>
      <c r="K98" s="494"/>
      <c r="L98" s="494"/>
      <c r="M98" s="494"/>
      <c r="N98" s="494"/>
      <c r="O98" s="494"/>
      <c r="P98" s="494"/>
      <c r="Q98" s="494"/>
      <c r="R98" s="494"/>
      <c r="S98" s="494"/>
      <c r="T98" s="494"/>
      <c r="U98" s="494"/>
      <c r="V98" s="494"/>
      <c r="W98" s="494"/>
      <c r="X98" s="494"/>
      <c r="Y98" s="494"/>
      <c r="Z98" s="494"/>
      <c r="AA98" s="494"/>
      <c r="AB98" s="494"/>
      <c r="AC98" s="494"/>
      <c r="AD98" s="494"/>
      <c r="AE98" s="494"/>
      <c r="AF98" s="494"/>
      <c r="AG98" s="494"/>
      <c r="AH98" s="494"/>
      <c r="AI98" s="494"/>
      <c r="AJ98" s="494"/>
      <c r="AK98" s="494"/>
      <c r="AL98" s="494"/>
      <c r="AM98" s="494"/>
      <c r="AN98" s="494"/>
      <c r="AO98" s="494"/>
      <c r="AP98" s="494"/>
      <c r="AQ98" s="494"/>
      <c r="AR98" s="494">
        <v>653</v>
      </c>
      <c r="AS98" s="494">
        <v>651</v>
      </c>
      <c r="AT98" s="494">
        <v>753</v>
      </c>
      <c r="AU98" s="494">
        <v>828</v>
      </c>
      <c r="AV98" s="494">
        <v>911</v>
      </c>
      <c r="AW98" s="494">
        <v>820</v>
      </c>
      <c r="AX98" s="494">
        <v>894</v>
      </c>
      <c r="AY98" s="494">
        <v>950</v>
      </c>
      <c r="AZ98" s="494">
        <v>942</v>
      </c>
      <c r="BA98" s="494">
        <v>928</v>
      </c>
      <c r="BB98" s="494">
        <v>915</v>
      </c>
      <c r="BC98" s="494">
        <v>877</v>
      </c>
      <c r="BD98" s="494">
        <v>797</v>
      </c>
      <c r="BE98" s="494">
        <v>766</v>
      </c>
      <c r="BF98" s="494">
        <v>742</v>
      </c>
      <c r="BG98" s="494">
        <v>769</v>
      </c>
      <c r="BH98" s="494">
        <v>811</v>
      </c>
      <c r="BI98" s="494">
        <v>848</v>
      </c>
      <c r="BJ98" s="494">
        <v>835</v>
      </c>
      <c r="BK98" s="494">
        <v>811</v>
      </c>
      <c r="BL98" s="494">
        <v>798</v>
      </c>
      <c r="BM98" s="494">
        <v>836</v>
      </c>
      <c r="BN98" s="494">
        <v>931</v>
      </c>
      <c r="BO98" s="494">
        <v>952</v>
      </c>
      <c r="BP98" s="494">
        <v>973</v>
      </c>
      <c r="BQ98" s="494">
        <v>0</v>
      </c>
      <c r="BR98" s="494">
        <v>0</v>
      </c>
      <c r="BS98" s="494">
        <v>0</v>
      </c>
      <c r="BT98" s="494">
        <v>0</v>
      </c>
      <c r="BU98" s="494">
        <v>0</v>
      </c>
      <c r="BV98" s="494">
        <v>0</v>
      </c>
      <c r="BW98" s="494">
        <v>0</v>
      </c>
      <c r="BX98" s="470">
        <v>0</v>
      </c>
      <c r="BY98" s="470">
        <v>0</v>
      </c>
      <c r="BZ98" s="470">
        <v>0</v>
      </c>
      <c r="CA98" s="470">
        <v>0</v>
      </c>
      <c r="CB98" s="470">
        <v>0</v>
      </c>
      <c r="CC98" s="470">
        <v>0</v>
      </c>
      <c r="CD98" s="470">
        <v>0</v>
      </c>
      <c r="CE98" s="470">
        <v>0</v>
      </c>
      <c r="CF98" s="436">
        <v>0</v>
      </c>
    </row>
    <row r="99" spans="1:84" x14ac:dyDescent="0.35">
      <c r="A99" s="39"/>
      <c r="B99" s="59" t="s">
        <v>447</v>
      </c>
      <c r="D99" s="494"/>
      <c r="E99" s="494"/>
      <c r="F99" s="494"/>
      <c r="G99" s="494"/>
      <c r="H99" s="494"/>
      <c r="I99" s="494"/>
      <c r="J99" s="494"/>
      <c r="K99" s="494"/>
      <c r="L99" s="494"/>
      <c r="M99" s="494"/>
      <c r="N99" s="494"/>
      <c r="O99" s="494"/>
      <c r="P99" s="494"/>
      <c r="Q99" s="494"/>
      <c r="R99" s="494"/>
      <c r="S99" s="494"/>
      <c r="T99" s="494"/>
      <c r="U99" s="494"/>
      <c r="V99" s="494"/>
      <c r="W99" s="494"/>
      <c r="X99" s="494"/>
      <c r="Y99" s="494"/>
      <c r="Z99" s="494"/>
      <c r="AA99" s="494"/>
      <c r="AB99" s="494"/>
      <c r="AC99" s="494"/>
      <c r="AD99" s="494"/>
      <c r="AE99" s="494"/>
      <c r="AF99" s="494"/>
      <c r="AG99" s="494"/>
      <c r="AH99" s="494"/>
      <c r="AI99" s="494"/>
      <c r="AJ99" s="494"/>
      <c r="AK99" s="494"/>
      <c r="AL99" s="494"/>
      <c r="AM99" s="494"/>
      <c r="AN99" s="494"/>
      <c r="AO99" s="494"/>
      <c r="AP99" s="494"/>
      <c r="AQ99" s="494"/>
      <c r="AR99" s="494">
        <v>797</v>
      </c>
      <c r="AS99" s="494">
        <v>822</v>
      </c>
      <c r="AT99" s="494">
        <v>1005</v>
      </c>
      <c r="AU99" s="494">
        <v>1344</v>
      </c>
      <c r="AV99" s="494">
        <v>1720</v>
      </c>
      <c r="AW99" s="494">
        <v>885</v>
      </c>
      <c r="AX99" s="494">
        <v>874</v>
      </c>
      <c r="AY99" s="494">
        <v>815</v>
      </c>
      <c r="AZ99" s="494">
        <v>758</v>
      </c>
      <c r="BA99" s="494">
        <v>625</v>
      </c>
      <c r="BB99" s="494">
        <v>513</v>
      </c>
      <c r="BC99" s="494">
        <v>431</v>
      </c>
      <c r="BD99" s="494">
        <v>361</v>
      </c>
      <c r="BE99" s="494">
        <v>312</v>
      </c>
      <c r="BF99" s="494">
        <v>290</v>
      </c>
      <c r="BG99" s="494">
        <v>297</v>
      </c>
      <c r="BH99" s="494">
        <v>288</v>
      </c>
      <c r="BI99" s="494">
        <v>304</v>
      </c>
      <c r="BJ99" s="494">
        <v>306</v>
      </c>
      <c r="BK99" s="494">
        <v>299</v>
      </c>
      <c r="BL99" s="494">
        <v>342</v>
      </c>
      <c r="BM99" s="494">
        <v>534</v>
      </c>
      <c r="BN99" s="494">
        <v>532</v>
      </c>
      <c r="BO99" s="494">
        <v>535</v>
      </c>
      <c r="BP99" s="494">
        <v>551</v>
      </c>
      <c r="BQ99" s="494">
        <v>0</v>
      </c>
      <c r="BR99" s="494">
        <v>0</v>
      </c>
      <c r="BS99" s="494">
        <v>0</v>
      </c>
      <c r="BT99" s="494">
        <v>0</v>
      </c>
      <c r="BU99" s="494">
        <v>0</v>
      </c>
      <c r="BV99" s="494">
        <v>0</v>
      </c>
      <c r="BW99" s="494">
        <v>0</v>
      </c>
      <c r="BX99" s="470">
        <v>0</v>
      </c>
      <c r="BY99" s="470">
        <v>0</v>
      </c>
      <c r="BZ99" s="470">
        <v>0</v>
      </c>
      <c r="CA99" s="470">
        <v>0</v>
      </c>
      <c r="CB99" s="470">
        <v>0</v>
      </c>
      <c r="CC99" s="470">
        <v>0</v>
      </c>
      <c r="CD99" s="470">
        <v>0</v>
      </c>
      <c r="CE99" s="470">
        <v>0</v>
      </c>
      <c r="CF99" s="436">
        <v>0</v>
      </c>
    </row>
    <row r="100" spans="1:84" x14ac:dyDescent="0.35">
      <c r="A100" s="581"/>
      <c r="B100" s="59" t="s">
        <v>710</v>
      </c>
      <c r="D100" s="494"/>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c r="AK100" s="494"/>
      <c r="AL100" s="494"/>
      <c r="AM100" s="494"/>
      <c r="AN100" s="494"/>
      <c r="AO100" s="494"/>
      <c r="AP100" s="494"/>
      <c r="AQ100" s="494"/>
      <c r="AR100" s="494">
        <v>380</v>
      </c>
      <c r="AS100" s="494">
        <v>424</v>
      </c>
      <c r="AT100" s="494">
        <v>755</v>
      </c>
      <c r="AU100" s="494">
        <v>550</v>
      </c>
      <c r="AV100" s="494">
        <v>530</v>
      </c>
      <c r="AW100" s="494">
        <v>407</v>
      </c>
      <c r="AX100" s="494">
        <v>427</v>
      </c>
      <c r="AY100" s="494">
        <v>474</v>
      </c>
      <c r="AZ100" s="494">
        <v>508</v>
      </c>
      <c r="BA100" s="494">
        <v>537</v>
      </c>
      <c r="BB100" s="494">
        <v>502</v>
      </c>
      <c r="BC100" s="494">
        <v>444</v>
      </c>
      <c r="BD100" s="494">
        <v>373</v>
      </c>
      <c r="BE100" s="494">
        <v>345</v>
      </c>
      <c r="BF100" s="494">
        <v>338</v>
      </c>
      <c r="BG100" s="494">
        <v>340</v>
      </c>
      <c r="BH100" s="494">
        <v>351</v>
      </c>
      <c r="BI100" s="494">
        <v>366</v>
      </c>
      <c r="BJ100" s="494">
        <v>364</v>
      </c>
      <c r="BK100" s="494">
        <v>385</v>
      </c>
      <c r="BL100" s="494">
        <v>371</v>
      </c>
      <c r="BM100" s="494">
        <v>447</v>
      </c>
      <c r="BN100" s="494">
        <v>542</v>
      </c>
      <c r="BO100" s="494">
        <v>577</v>
      </c>
      <c r="BP100" s="494">
        <v>650</v>
      </c>
      <c r="BQ100" s="494">
        <v>0</v>
      </c>
      <c r="BR100" s="494">
        <v>0</v>
      </c>
      <c r="BS100" s="494">
        <v>0</v>
      </c>
      <c r="BT100" s="494">
        <v>0</v>
      </c>
      <c r="BU100" s="494">
        <v>0</v>
      </c>
      <c r="BV100" s="494">
        <v>0</v>
      </c>
      <c r="BW100" s="494">
        <v>0</v>
      </c>
      <c r="BX100" s="470">
        <v>0</v>
      </c>
      <c r="BY100" s="470">
        <v>0</v>
      </c>
      <c r="BZ100" s="470">
        <v>0</v>
      </c>
      <c r="CA100" s="470">
        <v>0</v>
      </c>
      <c r="CB100" s="470">
        <v>0</v>
      </c>
      <c r="CC100" s="470">
        <v>0</v>
      </c>
      <c r="CD100" s="470">
        <v>0</v>
      </c>
      <c r="CE100" s="470">
        <v>0</v>
      </c>
      <c r="CF100" s="436">
        <v>0</v>
      </c>
    </row>
    <row r="101" spans="1:84" ht="26.25" customHeight="1" x14ac:dyDescent="0.35">
      <c r="A101" s="581"/>
      <c r="B101" s="59" t="s">
        <v>706</v>
      </c>
      <c r="D101" s="494"/>
      <c r="E101" s="494"/>
      <c r="F101" s="494"/>
      <c r="G101" s="494"/>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D101" s="494"/>
      <c r="AE101" s="494"/>
      <c r="AF101" s="494"/>
      <c r="AG101" s="494"/>
      <c r="AH101" s="494"/>
      <c r="AI101" s="494"/>
      <c r="AJ101" s="494"/>
      <c r="AK101" s="494"/>
      <c r="AL101" s="494"/>
      <c r="AM101" s="494"/>
      <c r="AN101" s="494"/>
      <c r="AO101" s="494"/>
      <c r="AP101" s="494"/>
      <c r="AQ101" s="494"/>
      <c r="AR101" s="494">
        <v>2131</v>
      </c>
      <c r="AS101" s="494">
        <v>2221</v>
      </c>
      <c r="AT101" s="494">
        <v>2991</v>
      </c>
      <c r="AU101" s="494">
        <v>3209</v>
      </c>
      <c r="AV101" s="494">
        <v>3708</v>
      </c>
      <c r="AW101" s="494">
        <v>2628</v>
      </c>
      <c r="AX101" s="494">
        <v>2814</v>
      </c>
      <c r="AY101" s="494">
        <v>2921</v>
      </c>
      <c r="AZ101" s="494">
        <v>2927</v>
      </c>
      <c r="BA101" s="494">
        <v>2856</v>
      </c>
      <c r="BB101" s="494">
        <v>2740</v>
      </c>
      <c r="BC101" s="494">
        <v>2580</v>
      </c>
      <c r="BD101" s="494">
        <v>2374</v>
      </c>
      <c r="BE101" s="494">
        <v>2293</v>
      </c>
      <c r="BF101" s="494">
        <v>2268</v>
      </c>
      <c r="BG101" s="494">
        <v>2358</v>
      </c>
      <c r="BH101" s="494">
        <v>2473</v>
      </c>
      <c r="BI101" s="494">
        <v>2603</v>
      </c>
      <c r="BJ101" s="494">
        <v>2570</v>
      </c>
      <c r="BK101" s="494">
        <v>2533</v>
      </c>
      <c r="BL101" s="494">
        <v>2566</v>
      </c>
      <c r="BM101" s="494">
        <v>2940</v>
      </c>
      <c r="BN101" s="494">
        <v>3172</v>
      </c>
      <c r="BO101" s="494">
        <v>3254</v>
      </c>
      <c r="BP101" s="494">
        <v>3368</v>
      </c>
      <c r="BQ101" s="494">
        <v>0</v>
      </c>
      <c r="BR101" s="494">
        <v>0</v>
      </c>
      <c r="BS101" s="494">
        <v>0</v>
      </c>
      <c r="BT101" s="494">
        <v>0</v>
      </c>
      <c r="BU101" s="494">
        <v>0</v>
      </c>
      <c r="BV101" s="494">
        <v>0</v>
      </c>
      <c r="BW101" s="494">
        <v>0</v>
      </c>
      <c r="BX101" s="470">
        <v>0</v>
      </c>
      <c r="BY101" s="470">
        <v>0</v>
      </c>
      <c r="BZ101" s="470">
        <v>0</v>
      </c>
      <c r="CA101" s="470">
        <v>0</v>
      </c>
      <c r="CB101" s="470">
        <v>0</v>
      </c>
      <c r="CC101" s="470">
        <v>0</v>
      </c>
      <c r="CD101" s="470">
        <v>0</v>
      </c>
      <c r="CE101" s="470">
        <v>0</v>
      </c>
      <c r="CF101" s="436">
        <v>0</v>
      </c>
    </row>
    <row r="102" spans="1:84" ht="26.25" customHeight="1" x14ac:dyDescent="0.35">
      <c r="A102" s="61"/>
      <c r="B102" s="61" t="s">
        <v>711</v>
      </c>
      <c r="D102" s="494"/>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c r="AJ102" s="494"/>
      <c r="AK102" s="494"/>
      <c r="AL102" s="494"/>
      <c r="AM102" s="494"/>
      <c r="AN102" s="494"/>
      <c r="AO102" s="494"/>
      <c r="AP102" s="494"/>
      <c r="AQ102" s="494"/>
      <c r="AR102" s="494"/>
      <c r="AS102" s="494"/>
      <c r="AT102" s="494"/>
      <c r="AU102" s="494"/>
      <c r="AV102" s="494"/>
      <c r="AW102" s="494"/>
      <c r="AX102" s="494"/>
      <c r="AY102" s="494"/>
      <c r="AZ102" s="494"/>
      <c r="BA102" s="494"/>
      <c r="BB102" s="494"/>
      <c r="BC102" s="494"/>
      <c r="BD102" s="494"/>
      <c r="BE102" s="494"/>
      <c r="BF102" s="494"/>
      <c r="BG102" s="494"/>
      <c r="BH102" s="494"/>
      <c r="BI102" s="494"/>
      <c r="BJ102" s="494"/>
      <c r="BK102" s="494"/>
      <c r="BL102" s="494"/>
      <c r="BM102" s="494"/>
      <c r="BN102" s="494"/>
      <c r="BO102" s="494"/>
      <c r="BP102" s="494"/>
      <c r="BQ102" s="494"/>
      <c r="BR102" s="494"/>
      <c r="BS102" s="494"/>
      <c r="BT102" s="494"/>
      <c r="BU102" s="494"/>
      <c r="BV102" s="494"/>
      <c r="BW102" s="494"/>
      <c r="BX102" s="470"/>
      <c r="BY102" s="470"/>
      <c r="BZ102" s="470"/>
      <c r="CA102" s="470"/>
      <c r="CB102" s="470"/>
      <c r="CC102" s="470"/>
      <c r="CD102" s="470"/>
      <c r="CE102" s="470"/>
      <c r="CF102" s="436"/>
    </row>
    <row r="103" spans="1:84" x14ac:dyDescent="0.35">
      <c r="A103" s="581"/>
      <c r="B103" s="59" t="s">
        <v>724</v>
      </c>
      <c r="D103" s="494"/>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c r="AJ103" s="494"/>
      <c r="AK103" s="494"/>
      <c r="AL103" s="494"/>
      <c r="AM103" s="494"/>
      <c r="AN103" s="494"/>
      <c r="AO103" s="494"/>
      <c r="AP103" s="494"/>
      <c r="AQ103" s="494"/>
      <c r="AR103" s="494">
        <v>4244</v>
      </c>
      <c r="AS103" s="494">
        <v>4071</v>
      </c>
      <c r="AT103" s="494">
        <v>5652</v>
      </c>
      <c r="AU103" s="494">
        <v>5400</v>
      </c>
      <c r="AV103" s="494">
        <v>5682</v>
      </c>
      <c r="AW103" s="494">
        <v>4611</v>
      </c>
      <c r="AX103" s="494">
        <v>4747</v>
      </c>
      <c r="AY103" s="494">
        <v>4812</v>
      </c>
      <c r="AZ103" s="494">
        <v>4740</v>
      </c>
      <c r="BA103" s="494">
        <v>4594</v>
      </c>
      <c r="BB103" s="494">
        <v>4426</v>
      </c>
      <c r="BC103" s="494">
        <v>4194</v>
      </c>
      <c r="BD103" s="494">
        <v>3942</v>
      </c>
      <c r="BE103" s="494">
        <v>3860</v>
      </c>
      <c r="BF103" s="494">
        <v>3836</v>
      </c>
      <c r="BG103" s="494">
        <v>3907</v>
      </c>
      <c r="BH103" s="494">
        <v>4096</v>
      </c>
      <c r="BI103" s="494">
        <v>4207</v>
      </c>
      <c r="BJ103" s="494">
        <v>4258</v>
      </c>
      <c r="BK103" s="494">
        <v>4253</v>
      </c>
      <c r="BL103" s="494">
        <v>4355</v>
      </c>
      <c r="BM103" s="494">
        <v>4717</v>
      </c>
      <c r="BN103" s="494">
        <v>4923</v>
      </c>
      <c r="BO103" s="494">
        <v>4985</v>
      </c>
      <c r="BP103" s="494">
        <v>5019</v>
      </c>
      <c r="BQ103" s="494">
        <v>0</v>
      </c>
      <c r="BR103" s="494">
        <v>0</v>
      </c>
      <c r="BS103" s="494">
        <v>0</v>
      </c>
      <c r="BT103" s="494">
        <v>0</v>
      </c>
      <c r="BU103" s="494">
        <v>0</v>
      </c>
      <c r="BV103" s="494">
        <v>0</v>
      </c>
      <c r="BW103" s="494">
        <v>0</v>
      </c>
      <c r="BX103" s="470">
        <v>0</v>
      </c>
      <c r="BY103" s="470">
        <v>0</v>
      </c>
      <c r="BZ103" s="470">
        <v>0</v>
      </c>
      <c r="CA103" s="470">
        <v>0</v>
      </c>
      <c r="CB103" s="470">
        <v>0</v>
      </c>
      <c r="CC103" s="470">
        <v>0</v>
      </c>
      <c r="CD103" s="470">
        <v>0</v>
      </c>
      <c r="CE103" s="470">
        <v>0</v>
      </c>
      <c r="CF103" s="436">
        <v>0</v>
      </c>
    </row>
    <row r="104" spans="1:84" x14ac:dyDescent="0.35">
      <c r="A104" s="581"/>
      <c r="B104" s="59" t="s">
        <v>725</v>
      </c>
      <c r="D104" s="494"/>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c r="AK104" s="494"/>
      <c r="AL104" s="494"/>
      <c r="AM104" s="494"/>
      <c r="AN104" s="494"/>
      <c r="AO104" s="494"/>
      <c r="AP104" s="494"/>
      <c r="AQ104" s="494"/>
      <c r="AR104" s="494">
        <v>255</v>
      </c>
      <c r="AS104" s="494">
        <v>248</v>
      </c>
      <c r="AT104" s="494">
        <v>383</v>
      </c>
      <c r="AU104" s="494">
        <v>326</v>
      </c>
      <c r="AV104" s="494">
        <v>354</v>
      </c>
      <c r="AW104" s="494">
        <v>278</v>
      </c>
      <c r="AX104" s="494">
        <v>288</v>
      </c>
      <c r="AY104" s="494">
        <v>293</v>
      </c>
      <c r="AZ104" s="494">
        <v>293</v>
      </c>
      <c r="BA104" s="494">
        <v>287</v>
      </c>
      <c r="BB104" s="494">
        <v>283</v>
      </c>
      <c r="BC104" s="494">
        <v>277</v>
      </c>
      <c r="BD104" s="494">
        <v>267</v>
      </c>
      <c r="BE104" s="494">
        <v>265</v>
      </c>
      <c r="BF104" s="494">
        <v>257</v>
      </c>
      <c r="BG104" s="494">
        <v>261</v>
      </c>
      <c r="BH104" s="494">
        <v>271</v>
      </c>
      <c r="BI104" s="494">
        <v>279</v>
      </c>
      <c r="BJ104" s="494">
        <v>280</v>
      </c>
      <c r="BK104" s="494">
        <v>283</v>
      </c>
      <c r="BL104" s="494">
        <v>290</v>
      </c>
      <c r="BM104" s="494">
        <v>311</v>
      </c>
      <c r="BN104" s="494">
        <v>322</v>
      </c>
      <c r="BO104" s="494">
        <v>327</v>
      </c>
      <c r="BP104" s="494">
        <v>330</v>
      </c>
      <c r="BQ104" s="494">
        <v>0</v>
      </c>
      <c r="BR104" s="494">
        <v>0</v>
      </c>
      <c r="BS104" s="494">
        <v>0</v>
      </c>
      <c r="BT104" s="494">
        <v>0</v>
      </c>
      <c r="BU104" s="494">
        <v>0</v>
      </c>
      <c r="BV104" s="494">
        <v>0</v>
      </c>
      <c r="BW104" s="494">
        <v>0</v>
      </c>
      <c r="BX104" s="470">
        <v>0</v>
      </c>
      <c r="BY104" s="470">
        <v>0</v>
      </c>
      <c r="BZ104" s="470">
        <v>0</v>
      </c>
      <c r="CA104" s="470">
        <v>0</v>
      </c>
      <c r="CB104" s="470">
        <v>0</v>
      </c>
      <c r="CC104" s="470">
        <v>0</v>
      </c>
      <c r="CD104" s="470">
        <v>0</v>
      </c>
      <c r="CE104" s="470">
        <v>0</v>
      </c>
      <c r="CF104" s="436">
        <v>0</v>
      </c>
    </row>
    <row r="105" spans="1:84" x14ac:dyDescent="0.35">
      <c r="A105" s="581"/>
      <c r="B105" s="59" t="s">
        <v>726</v>
      </c>
      <c r="D105" s="494"/>
      <c r="E105" s="494"/>
      <c r="F105" s="494"/>
      <c r="G105" s="494"/>
      <c r="H105" s="494"/>
      <c r="I105" s="494"/>
      <c r="J105" s="494"/>
      <c r="K105" s="494"/>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c r="AJ105" s="494"/>
      <c r="AK105" s="494"/>
      <c r="AL105" s="494"/>
      <c r="AM105" s="494"/>
      <c r="AN105" s="494"/>
      <c r="AO105" s="494"/>
      <c r="AP105" s="494"/>
      <c r="AQ105" s="494"/>
      <c r="AR105" s="494">
        <v>645</v>
      </c>
      <c r="AS105" s="494">
        <v>881</v>
      </c>
      <c r="AT105" s="494">
        <v>691</v>
      </c>
      <c r="AU105" s="494">
        <v>642</v>
      </c>
      <c r="AV105" s="494">
        <v>668</v>
      </c>
      <c r="AW105" s="494">
        <v>577</v>
      </c>
      <c r="AX105" s="494">
        <v>580</v>
      </c>
      <c r="AY105" s="494">
        <v>585</v>
      </c>
      <c r="AZ105" s="494">
        <v>586</v>
      </c>
      <c r="BA105" s="494">
        <v>598</v>
      </c>
      <c r="BB105" s="494">
        <v>597</v>
      </c>
      <c r="BC105" s="494">
        <v>580</v>
      </c>
      <c r="BD105" s="494">
        <v>552</v>
      </c>
      <c r="BE105" s="494">
        <v>539</v>
      </c>
      <c r="BF105" s="494">
        <v>532</v>
      </c>
      <c r="BG105" s="494">
        <v>525</v>
      </c>
      <c r="BH105" s="494">
        <v>548</v>
      </c>
      <c r="BI105" s="494">
        <v>543</v>
      </c>
      <c r="BJ105" s="494">
        <v>542</v>
      </c>
      <c r="BK105" s="494">
        <v>533</v>
      </c>
      <c r="BL105" s="494">
        <v>513</v>
      </c>
      <c r="BM105" s="494">
        <v>544</v>
      </c>
      <c r="BN105" s="494">
        <v>561</v>
      </c>
      <c r="BO105" s="494">
        <v>562</v>
      </c>
      <c r="BP105" s="494">
        <v>563</v>
      </c>
      <c r="BQ105" s="494">
        <v>0</v>
      </c>
      <c r="BR105" s="494">
        <v>0</v>
      </c>
      <c r="BS105" s="494">
        <v>0</v>
      </c>
      <c r="BT105" s="494">
        <v>0</v>
      </c>
      <c r="BU105" s="494">
        <v>0</v>
      </c>
      <c r="BV105" s="494">
        <v>0</v>
      </c>
      <c r="BW105" s="494">
        <v>0</v>
      </c>
      <c r="BX105" s="470">
        <v>0</v>
      </c>
      <c r="BY105" s="470">
        <v>0</v>
      </c>
      <c r="BZ105" s="470">
        <v>0</v>
      </c>
      <c r="CA105" s="470">
        <v>0</v>
      </c>
      <c r="CB105" s="470">
        <v>0</v>
      </c>
      <c r="CC105" s="470">
        <v>0</v>
      </c>
      <c r="CD105" s="470">
        <v>0</v>
      </c>
      <c r="CE105" s="470">
        <v>0</v>
      </c>
      <c r="CF105" s="436">
        <v>0</v>
      </c>
    </row>
    <row r="106" spans="1:84" ht="16" thickBot="1" x14ac:dyDescent="0.4">
      <c r="A106" s="587"/>
      <c r="B106" s="588"/>
      <c r="C106" s="498"/>
      <c r="D106" s="499"/>
      <c r="E106" s="499"/>
      <c r="F106" s="499"/>
      <c r="G106" s="499"/>
      <c r="H106" s="499"/>
      <c r="I106" s="499"/>
      <c r="J106" s="499"/>
      <c r="K106" s="499"/>
      <c r="L106" s="499"/>
      <c r="M106" s="499"/>
      <c r="N106" s="499"/>
      <c r="O106" s="499"/>
      <c r="P106" s="499"/>
      <c r="Q106" s="499"/>
      <c r="R106" s="499"/>
      <c r="S106" s="499"/>
      <c r="T106" s="499"/>
      <c r="U106" s="499"/>
      <c r="V106" s="499"/>
      <c r="W106" s="499"/>
      <c r="X106" s="499"/>
      <c r="Y106" s="499"/>
      <c r="Z106" s="499"/>
      <c r="AA106" s="499"/>
      <c r="AB106" s="499"/>
      <c r="AC106" s="499"/>
      <c r="AD106" s="499"/>
      <c r="AE106" s="499"/>
      <c r="AF106" s="499"/>
      <c r="AG106" s="499"/>
      <c r="AH106" s="499"/>
      <c r="AI106" s="499"/>
      <c r="AJ106" s="499"/>
      <c r="AK106" s="499"/>
      <c r="AL106" s="499"/>
      <c r="AM106" s="499"/>
      <c r="AN106" s="499"/>
      <c r="AO106" s="499"/>
      <c r="AP106" s="499"/>
      <c r="AQ106" s="499"/>
      <c r="AR106" s="499"/>
      <c r="AS106" s="499"/>
      <c r="AT106" s="499"/>
      <c r="AU106" s="499"/>
      <c r="AV106" s="499"/>
      <c r="AW106" s="499"/>
      <c r="AX106" s="499"/>
      <c r="AY106" s="499"/>
      <c r="AZ106" s="499"/>
      <c r="BA106" s="499"/>
      <c r="BB106" s="499"/>
      <c r="BC106" s="499"/>
      <c r="BD106" s="499"/>
      <c r="BE106" s="499"/>
      <c r="BF106" s="499"/>
      <c r="BG106" s="499"/>
      <c r="BH106" s="499"/>
      <c r="BI106" s="499"/>
      <c r="BJ106" s="499"/>
      <c r="BK106" s="499"/>
      <c r="BL106" s="499"/>
      <c r="BM106" s="499"/>
      <c r="BN106" s="499"/>
      <c r="BO106" s="499"/>
      <c r="BP106" s="499"/>
      <c r="BQ106" s="499"/>
      <c r="BR106" s="499"/>
      <c r="BS106" s="499"/>
      <c r="BT106" s="499"/>
      <c r="BU106" s="499"/>
      <c r="BV106" s="499"/>
      <c r="BW106" s="499"/>
      <c r="BX106" s="499"/>
      <c r="BY106" s="499"/>
      <c r="BZ106" s="499"/>
      <c r="CA106" s="499"/>
      <c r="CB106" s="499"/>
      <c r="CC106" s="499"/>
      <c r="CD106" s="499"/>
      <c r="CE106" s="499"/>
      <c r="CF106" s="500"/>
    </row>
  </sheetData>
  <hyperlinks>
    <hyperlink ref="B1" location="Notes!A1" display="Information relating to this table can be found in the 'Notes' tab" xr:uid="{84A0B1B9-05EB-42EC-89BE-25F5C950F0E0}"/>
    <hyperlink ref="A1" location="Contents!A1" display="Contents page" xr:uid="{6794B5AD-AF82-43F7-8910-29092E374266}"/>
  </hyperlinks>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F4BE-EADE-4F06-9DED-224BB889897F}">
  <dimension ref="A1:CH80"/>
  <sheetViews>
    <sheetView zoomScale="70" zoomScaleNormal="70" workbookViewId="0">
      <pane xSplit="2" topLeftCell="BM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604" customWidth="1"/>
    <col min="76" max="84" width="12.54296875" style="427" customWidth="1"/>
    <col min="85" max="16384" width="9" style="427"/>
  </cols>
  <sheetData>
    <row r="1" spans="1:84" s="425" customFormat="1" ht="25.5" customHeight="1" thickBot="1" x14ac:dyDescent="0.3">
      <c r="A1" s="29" t="s">
        <v>45</v>
      </c>
      <c r="B1" s="113" t="s">
        <v>200</v>
      </c>
      <c r="C1" s="114"/>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c r="AX1" s="589"/>
      <c r="AY1" s="589"/>
      <c r="AZ1" s="589"/>
      <c r="BA1" s="589"/>
      <c r="BB1" s="589"/>
      <c r="BC1" s="589"/>
      <c r="BD1" s="589"/>
      <c r="BE1" s="589"/>
      <c r="BF1" s="589"/>
      <c r="BG1" s="589"/>
      <c r="BH1" s="589"/>
      <c r="BI1" s="589"/>
      <c r="BJ1" s="589"/>
      <c r="BK1" s="589"/>
      <c r="BL1" s="589"/>
      <c r="BM1" s="589"/>
      <c r="BN1" s="589"/>
      <c r="BO1" s="589"/>
      <c r="BP1" s="589"/>
      <c r="BQ1" s="589"/>
      <c r="BR1" s="589"/>
      <c r="BS1" s="589"/>
      <c r="BT1" s="589"/>
      <c r="BU1" s="589"/>
      <c r="BV1" s="590"/>
      <c r="BW1" s="590"/>
      <c r="BX1" s="590"/>
    </row>
    <row r="2" spans="1:84" ht="15.75" customHeight="1" x14ac:dyDescent="0.35">
      <c r="A2" s="33" t="s">
        <v>584</v>
      </c>
      <c r="B2" s="34" t="s">
        <v>727</v>
      </c>
      <c r="C2" s="465"/>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66"/>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4" customHeight="1" x14ac:dyDescent="0.35">
      <c r="A4" s="93"/>
      <c r="B4" s="106" t="s">
        <v>214</v>
      </c>
      <c r="C4" s="591"/>
      <c r="D4" s="592">
        <f>SUM(D5,D10,D14,D15,D20)</f>
        <v>0</v>
      </c>
      <c r="E4" s="592">
        <f t="shared" ref="E4:BP4" si="0">SUM(E5,E10,E14,E15,E20)</f>
        <v>0</v>
      </c>
      <c r="F4" s="592">
        <f t="shared" si="0"/>
        <v>0</v>
      </c>
      <c r="G4" s="592">
        <f t="shared" si="0"/>
        <v>0</v>
      </c>
      <c r="H4" s="592">
        <f t="shared" si="0"/>
        <v>0</v>
      </c>
      <c r="I4" s="592">
        <f t="shared" si="0"/>
        <v>0</v>
      </c>
      <c r="J4" s="592">
        <f t="shared" si="0"/>
        <v>0</v>
      </c>
      <c r="K4" s="592">
        <f t="shared" si="0"/>
        <v>0</v>
      </c>
      <c r="L4" s="592">
        <f t="shared" si="0"/>
        <v>0</v>
      </c>
      <c r="M4" s="592">
        <f t="shared" si="0"/>
        <v>0</v>
      </c>
      <c r="N4" s="592">
        <f t="shared" si="0"/>
        <v>0</v>
      </c>
      <c r="O4" s="592">
        <f t="shared" si="0"/>
        <v>0</v>
      </c>
      <c r="P4" s="592">
        <f t="shared" si="0"/>
        <v>0</v>
      </c>
      <c r="Q4" s="592">
        <f t="shared" si="0"/>
        <v>0</v>
      </c>
      <c r="R4" s="592">
        <f t="shared" si="0"/>
        <v>0</v>
      </c>
      <c r="S4" s="592">
        <f t="shared" si="0"/>
        <v>0</v>
      </c>
      <c r="T4" s="592">
        <f t="shared" si="0"/>
        <v>0</v>
      </c>
      <c r="U4" s="592">
        <f t="shared" si="0"/>
        <v>0</v>
      </c>
      <c r="V4" s="592">
        <f t="shared" si="0"/>
        <v>0</v>
      </c>
      <c r="W4" s="592">
        <f t="shared" si="0"/>
        <v>0</v>
      </c>
      <c r="X4" s="592">
        <f t="shared" si="0"/>
        <v>0</v>
      </c>
      <c r="Y4" s="592">
        <f t="shared" si="0"/>
        <v>0</v>
      </c>
      <c r="Z4" s="592">
        <f t="shared" si="0"/>
        <v>0</v>
      </c>
      <c r="AA4" s="592">
        <f t="shared" si="0"/>
        <v>6</v>
      </c>
      <c r="AB4" s="592">
        <f t="shared" si="0"/>
        <v>23.2</v>
      </c>
      <c r="AC4" s="592">
        <f t="shared" si="0"/>
        <v>35.799999999999997</v>
      </c>
      <c r="AD4" s="592">
        <f t="shared" si="0"/>
        <v>62.4</v>
      </c>
      <c r="AE4" s="592">
        <f t="shared" si="0"/>
        <v>96.100000000000009</v>
      </c>
      <c r="AF4" s="592">
        <f t="shared" si="0"/>
        <v>135.5</v>
      </c>
      <c r="AG4" s="592">
        <f t="shared" si="0"/>
        <v>186.5</v>
      </c>
      <c r="AH4" s="592">
        <f t="shared" si="0"/>
        <v>215</v>
      </c>
      <c r="AI4" s="592">
        <f t="shared" si="0"/>
        <v>280</v>
      </c>
      <c r="AJ4" s="592">
        <f t="shared" si="0"/>
        <v>385</v>
      </c>
      <c r="AK4" s="592">
        <f t="shared" si="0"/>
        <v>503</v>
      </c>
      <c r="AL4" s="592">
        <f t="shared" si="0"/>
        <v>639</v>
      </c>
      <c r="AM4" s="592">
        <f t="shared" si="0"/>
        <v>799</v>
      </c>
      <c r="AN4" s="592">
        <f t="shared" si="0"/>
        <v>932</v>
      </c>
      <c r="AO4" s="592">
        <f t="shared" si="0"/>
        <v>1108</v>
      </c>
      <c r="AP4" s="592">
        <f t="shared" si="0"/>
        <v>1293</v>
      </c>
      <c r="AQ4" s="592">
        <f t="shared" si="0"/>
        <v>1493.607</v>
      </c>
      <c r="AR4" s="592">
        <f t="shared" si="0"/>
        <v>1678.8070000000002</v>
      </c>
      <c r="AS4" s="592">
        <f t="shared" si="0"/>
        <v>1928.0260000000001</v>
      </c>
      <c r="AT4" s="592">
        <f t="shared" si="0"/>
        <v>2265.2670000000003</v>
      </c>
      <c r="AU4" s="592">
        <f t="shared" si="0"/>
        <v>2768.0990000000002</v>
      </c>
      <c r="AV4" s="592">
        <f t="shared" si="0"/>
        <v>3594.9789999999998</v>
      </c>
      <c r="AW4" s="592">
        <f t="shared" si="0"/>
        <v>4567.7079999999996</v>
      </c>
      <c r="AX4" s="592">
        <f t="shared" si="0"/>
        <v>5087.24</v>
      </c>
      <c r="AY4" s="592">
        <f t="shared" si="0"/>
        <v>5995.95</v>
      </c>
      <c r="AZ4" s="592">
        <f t="shared" si="0"/>
        <v>6890.7119999999995</v>
      </c>
      <c r="BA4" s="592">
        <f t="shared" si="0"/>
        <v>7474.6569999999992</v>
      </c>
      <c r="BB4" s="592">
        <f t="shared" si="0"/>
        <v>7996.1079999999984</v>
      </c>
      <c r="BC4" s="592">
        <f t="shared" si="0"/>
        <v>8482.7970000000005</v>
      </c>
      <c r="BD4" s="592">
        <f t="shared" si="0"/>
        <v>8998.760000000002</v>
      </c>
      <c r="BE4" s="592">
        <f t="shared" si="0"/>
        <v>9704.5185240909632</v>
      </c>
      <c r="BF4" s="592">
        <f t="shared" si="0"/>
        <v>10302.647677202764</v>
      </c>
      <c r="BG4" s="592">
        <f t="shared" si="0"/>
        <v>11039.131507160631</v>
      </c>
      <c r="BH4" s="592">
        <f t="shared" si="0"/>
        <v>11752.749</v>
      </c>
      <c r="BI4" s="592">
        <f t="shared" si="0"/>
        <v>12542.44267353</v>
      </c>
      <c r="BJ4" s="592">
        <f t="shared" si="0"/>
        <v>13304.85224679</v>
      </c>
      <c r="BK4" s="592">
        <f t="shared" si="0"/>
        <v>14311.464927031753</v>
      </c>
      <c r="BL4" s="592">
        <f t="shared" si="0"/>
        <v>15260.007289010002</v>
      </c>
      <c r="BM4" s="592">
        <f t="shared" si="0"/>
        <v>16564.846266159999</v>
      </c>
      <c r="BN4" s="592">
        <f t="shared" si="0"/>
        <v>17104.362356233181</v>
      </c>
      <c r="BO4" s="592">
        <f t="shared" si="0"/>
        <v>17905.161131910005</v>
      </c>
      <c r="BP4" s="592">
        <f t="shared" si="0"/>
        <v>18905.77449598</v>
      </c>
      <c r="BQ4" s="592">
        <f t="shared" ref="BQ4:BZ4" si="1">SUM(BQ5,BQ10,BQ14,BQ15,BQ20)</f>
        <v>19287.893994300885</v>
      </c>
      <c r="BR4" s="592">
        <f t="shared" si="1"/>
        <v>20790.665465899998</v>
      </c>
      <c r="BS4" s="592">
        <f t="shared" si="1"/>
        <v>21734.188377339997</v>
      </c>
      <c r="BT4" s="592">
        <f t="shared" si="1"/>
        <v>22164.1073985412</v>
      </c>
      <c r="BU4" s="592">
        <f t="shared" si="1"/>
        <v>23554.594911210013</v>
      </c>
      <c r="BV4" s="592">
        <f t="shared" si="1"/>
        <v>24436.327602219997</v>
      </c>
      <c r="BW4" s="592">
        <f t="shared" si="1"/>
        <v>25651.493991680007</v>
      </c>
      <c r="BX4" s="533">
        <f t="shared" si="1"/>
        <v>24849.724089243395</v>
      </c>
      <c r="BY4" s="533">
        <f t="shared" si="1"/>
        <v>26169.113980106977</v>
      </c>
      <c r="BZ4" s="533">
        <f t="shared" si="1"/>
        <v>29279.576546020009</v>
      </c>
      <c r="CA4" s="533">
        <f>SUM(CA5,CA10,CA14,CA15,CA20)</f>
        <v>35085.651404156422</v>
      </c>
      <c r="CB4" s="533">
        <f t="shared" ref="CB4:CD4" si="2">SUM(CB5,CB10,CB14,CB15,CB20)</f>
        <v>40366.71803887585</v>
      </c>
      <c r="CC4" s="533">
        <f t="shared" si="2"/>
        <v>43370.546433021183</v>
      </c>
      <c r="CD4" s="533">
        <f t="shared" si="2"/>
        <v>46240.288364982014</v>
      </c>
      <c r="CE4" s="533">
        <f>SUM(CE5,CE10,CE14,CE15,CE20)</f>
        <v>49300.755067452177</v>
      </c>
      <c r="CF4" s="527">
        <f>SUM(CF5,CF10,CF14,CF15,CF20)</f>
        <v>52238.127701071884</v>
      </c>
    </row>
    <row r="5" spans="1:84" s="251" customFormat="1" ht="26.25" customHeight="1" x14ac:dyDescent="0.35">
      <c r="A5" s="495"/>
      <c r="B5" s="458" t="s">
        <v>272</v>
      </c>
      <c r="C5" s="106"/>
      <c r="D5" s="592">
        <f>SUM(D6:D8)</f>
        <v>0</v>
      </c>
      <c r="E5" s="592">
        <f t="shared" ref="E5:BP5" si="3">SUM(E6:E8)</f>
        <v>0</v>
      </c>
      <c r="F5" s="592">
        <f t="shared" si="3"/>
        <v>0</v>
      </c>
      <c r="G5" s="592">
        <f t="shared" si="3"/>
        <v>0</v>
      </c>
      <c r="H5" s="592">
        <f t="shared" si="3"/>
        <v>0</v>
      </c>
      <c r="I5" s="592">
        <f t="shared" si="3"/>
        <v>0</v>
      </c>
      <c r="J5" s="592">
        <f t="shared" si="3"/>
        <v>0</v>
      </c>
      <c r="K5" s="592">
        <f t="shared" si="3"/>
        <v>0</v>
      </c>
      <c r="L5" s="592">
        <f t="shared" si="3"/>
        <v>0</v>
      </c>
      <c r="M5" s="592">
        <f t="shared" si="3"/>
        <v>0</v>
      </c>
      <c r="N5" s="592">
        <f t="shared" si="3"/>
        <v>0</v>
      </c>
      <c r="O5" s="592">
        <f t="shared" si="3"/>
        <v>0</v>
      </c>
      <c r="P5" s="592">
        <f t="shared" si="3"/>
        <v>0</v>
      </c>
      <c r="Q5" s="592">
        <f t="shared" si="3"/>
        <v>0</v>
      </c>
      <c r="R5" s="592">
        <f t="shared" si="3"/>
        <v>0</v>
      </c>
      <c r="S5" s="592">
        <f t="shared" si="3"/>
        <v>0</v>
      </c>
      <c r="T5" s="592">
        <f t="shared" si="3"/>
        <v>0</v>
      </c>
      <c r="U5" s="592">
        <f t="shared" si="3"/>
        <v>0</v>
      </c>
      <c r="V5" s="592">
        <f t="shared" si="3"/>
        <v>0</v>
      </c>
      <c r="W5" s="592">
        <f t="shared" si="3"/>
        <v>0</v>
      </c>
      <c r="X5" s="592">
        <f t="shared" si="3"/>
        <v>0</v>
      </c>
      <c r="Y5" s="592">
        <f t="shared" si="3"/>
        <v>0</v>
      </c>
      <c r="Z5" s="592">
        <f t="shared" si="3"/>
        <v>0</v>
      </c>
      <c r="AA5" s="592">
        <f t="shared" si="3"/>
        <v>0</v>
      </c>
      <c r="AB5" s="592">
        <f t="shared" si="3"/>
        <v>0</v>
      </c>
      <c r="AC5" s="592">
        <f t="shared" si="3"/>
        <v>0</v>
      </c>
      <c r="AD5" s="592">
        <f t="shared" si="3"/>
        <v>0</v>
      </c>
      <c r="AE5" s="592">
        <f t="shared" si="3"/>
        <v>0</v>
      </c>
      <c r="AF5" s="592">
        <f t="shared" si="3"/>
        <v>0</v>
      </c>
      <c r="AG5" s="592">
        <f t="shared" si="3"/>
        <v>0</v>
      </c>
      <c r="AH5" s="592">
        <f t="shared" si="3"/>
        <v>0</v>
      </c>
      <c r="AI5" s="592">
        <f t="shared" si="3"/>
        <v>0</v>
      </c>
      <c r="AJ5" s="592">
        <f t="shared" si="3"/>
        <v>0</v>
      </c>
      <c r="AK5" s="592">
        <f t="shared" si="3"/>
        <v>0</v>
      </c>
      <c r="AL5" s="592">
        <f t="shared" si="3"/>
        <v>0</v>
      </c>
      <c r="AM5" s="592">
        <f t="shared" si="3"/>
        <v>0</v>
      </c>
      <c r="AN5" s="592">
        <f t="shared" si="3"/>
        <v>0</v>
      </c>
      <c r="AO5" s="592">
        <f t="shared" si="3"/>
        <v>0</v>
      </c>
      <c r="AP5" s="592">
        <f t="shared" si="3"/>
        <v>0</v>
      </c>
      <c r="AQ5" s="592">
        <f t="shared" si="3"/>
        <v>0</v>
      </c>
      <c r="AR5" s="592">
        <f t="shared" si="3"/>
        <v>0</v>
      </c>
      <c r="AS5" s="592">
        <f t="shared" si="3"/>
        <v>0</v>
      </c>
      <c r="AT5" s="592">
        <f t="shared" si="3"/>
        <v>0</v>
      </c>
      <c r="AU5" s="592">
        <f t="shared" si="3"/>
        <v>0</v>
      </c>
      <c r="AV5" s="592">
        <f t="shared" si="3"/>
        <v>1973.203</v>
      </c>
      <c r="AW5" s="592">
        <f t="shared" si="3"/>
        <v>2772.2469999999998</v>
      </c>
      <c r="AX5" s="592">
        <f t="shared" si="3"/>
        <v>3124.558</v>
      </c>
      <c r="AY5" s="592">
        <f t="shared" si="3"/>
        <v>3801.788</v>
      </c>
      <c r="AZ5" s="592">
        <f t="shared" si="3"/>
        <v>4497.8189999999995</v>
      </c>
      <c r="BA5" s="592">
        <f t="shared" si="3"/>
        <v>4953.4069999999992</v>
      </c>
      <c r="BB5" s="592">
        <f t="shared" si="3"/>
        <v>5316.1329999999989</v>
      </c>
      <c r="BC5" s="592">
        <f t="shared" si="3"/>
        <v>5659.9930000000004</v>
      </c>
      <c r="BD5" s="592">
        <f t="shared" si="3"/>
        <v>6043.639000000001</v>
      </c>
      <c r="BE5" s="592">
        <f t="shared" si="3"/>
        <v>6580.0587643462241</v>
      </c>
      <c r="BF5" s="592">
        <f t="shared" si="3"/>
        <v>7051.9688886240428</v>
      </c>
      <c r="BG5" s="592">
        <f t="shared" si="3"/>
        <v>7582.0869577400717</v>
      </c>
      <c r="BH5" s="592">
        <f t="shared" si="3"/>
        <v>8079.1630000000005</v>
      </c>
      <c r="BI5" s="592">
        <f t="shared" si="3"/>
        <v>8618.3022954000007</v>
      </c>
      <c r="BJ5" s="592">
        <f t="shared" si="3"/>
        <v>9155.4464638600002</v>
      </c>
      <c r="BK5" s="592">
        <f t="shared" si="3"/>
        <v>9867.029829797455</v>
      </c>
      <c r="BL5" s="592">
        <f t="shared" si="3"/>
        <v>10525.20336705</v>
      </c>
      <c r="BM5" s="592">
        <f t="shared" si="3"/>
        <v>11458.592503259999</v>
      </c>
      <c r="BN5" s="592">
        <f t="shared" si="3"/>
        <v>11876.615118280002</v>
      </c>
      <c r="BO5" s="592">
        <f t="shared" si="3"/>
        <v>12565.735437840003</v>
      </c>
      <c r="BP5" s="592">
        <f t="shared" si="3"/>
        <v>13430.14958021</v>
      </c>
      <c r="BQ5" s="592">
        <f t="shared" ref="BQ5:BZ5" si="4">SUM(BQ6:BQ8)</f>
        <v>13762.514588680802</v>
      </c>
      <c r="BR5" s="592">
        <f t="shared" si="4"/>
        <v>13798.261242919998</v>
      </c>
      <c r="BS5" s="592">
        <f t="shared" si="4"/>
        <v>13233.124968690001</v>
      </c>
      <c r="BT5" s="592">
        <f t="shared" si="4"/>
        <v>11513.612393931196</v>
      </c>
      <c r="BU5" s="592">
        <f t="shared" si="4"/>
        <v>9379.593293240021</v>
      </c>
      <c r="BV5" s="592">
        <f t="shared" si="4"/>
        <v>8126.2184717899945</v>
      </c>
      <c r="BW5" s="592">
        <f t="shared" si="4"/>
        <v>7233.1409551300003</v>
      </c>
      <c r="BX5" s="533">
        <f t="shared" si="4"/>
        <v>5812.845966250904</v>
      </c>
      <c r="BY5" s="533">
        <f t="shared" si="4"/>
        <v>5695.7220571133712</v>
      </c>
      <c r="BZ5" s="533">
        <f t="shared" si="4"/>
        <v>5974.7598692600022</v>
      </c>
      <c r="CA5" s="533">
        <f>SUM(CA6:CA8)</f>
        <v>6763.3328190758939</v>
      </c>
      <c r="CB5" s="533">
        <f t="shared" ref="CB5:CF5" si="5">SUM(CB6:CB8)</f>
        <v>7309.5511056801897</v>
      </c>
      <c r="CC5" s="533">
        <f t="shared" si="5"/>
        <v>7544.4182843390254</v>
      </c>
      <c r="CD5" s="533">
        <f t="shared" si="5"/>
        <v>7803.4388285501873</v>
      </c>
      <c r="CE5" s="533">
        <f t="shared" si="5"/>
        <v>8077.2038043949115</v>
      </c>
      <c r="CF5" s="527">
        <f t="shared" si="5"/>
        <v>8167.0786177189384</v>
      </c>
    </row>
    <row r="6" spans="1:84" x14ac:dyDescent="0.35">
      <c r="B6" s="471" t="s">
        <v>728</v>
      </c>
      <c r="C6" s="471"/>
      <c r="D6" s="593">
        <v>0</v>
      </c>
      <c r="E6" s="593">
        <v>0</v>
      </c>
      <c r="F6" s="593">
        <v>0</v>
      </c>
      <c r="G6" s="593">
        <v>0</v>
      </c>
      <c r="H6" s="593">
        <v>0</v>
      </c>
      <c r="I6" s="593">
        <v>0</v>
      </c>
      <c r="J6" s="593">
        <v>0</v>
      </c>
      <c r="K6" s="593">
        <v>0</v>
      </c>
      <c r="L6" s="593">
        <v>0</v>
      </c>
      <c r="M6" s="593">
        <v>0</v>
      </c>
      <c r="N6" s="593">
        <v>0</v>
      </c>
      <c r="O6" s="593">
        <v>0</v>
      </c>
      <c r="P6" s="593">
        <v>0</v>
      </c>
      <c r="Q6" s="593">
        <v>0</v>
      </c>
      <c r="R6" s="593">
        <v>0</v>
      </c>
      <c r="S6" s="593">
        <v>0</v>
      </c>
      <c r="T6" s="593">
        <v>0</v>
      </c>
      <c r="U6" s="593">
        <v>0</v>
      </c>
      <c r="V6" s="593">
        <v>0</v>
      </c>
      <c r="W6" s="593">
        <v>0</v>
      </c>
      <c r="X6" s="593">
        <v>0</v>
      </c>
      <c r="Y6" s="593">
        <v>0</v>
      </c>
      <c r="Z6" s="593">
        <v>0</v>
      </c>
      <c r="AA6" s="593">
        <v>0</v>
      </c>
      <c r="AB6" s="593">
        <v>0</v>
      </c>
      <c r="AC6" s="593">
        <v>0</v>
      </c>
      <c r="AD6" s="593">
        <v>0</v>
      </c>
      <c r="AE6" s="593">
        <v>0</v>
      </c>
      <c r="AF6" s="593">
        <v>0</v>
      </c>
      <c r="AG6" s="593">
        <v>0</v>
      </c>
      <c r="AH6" s="593">
        <v>0</v>
      </c>
      <c r="AI6" s="593">
        <v>0</v>
      </c>
      <c r="AJ6" s="593">
        <v>0</v>
      </c>
      <c r="AK6" s="593">
        <v>0</v>
      </c>
      <c r="AL6" s="593">
        <v>0</v>
      </c>
      <c r="AM6" s="593">
        <v>0</v>
      </c>
      <c r="AN6" s="593">
        <v>0</v>
      </c>
      <c r="AO6" s="593">
        <v>0</v>
      </c>
      <c r="AP6" s="593">
        <v>0</v>
      </c>
      <c r="AQ6" s="593">
        <v>0</v>
      </c>
      <c r="AR6" s="593">
        <v>0</v>
      </c>
      <c r="AS6" s="593">
        <v>0</v>
      </c>
      <c r="AT6" s="593">
        <v>0</v>
      </c>
      <c r="AU6" s="593">
        <v>0</v>
      </c>
      <c r="AV6" s="593">
        <v>231.47411666314397</v>
      </c>
      <c r="AW6" s="593">
        <v>325.20902588180275</v>
      </c>
      <c r="AX6" s="593">
        <v>365.13545224968743</v>
      </c>
      <c r="AY6" s="593">
        <v>437.39160512525461</v>
      </c>
      <c r="AZ6" s="593">
        <v>443.26224191823394</v>
      </c>
      <c r="BA6" s="593">
        <v>488.61175918926864</v>
      </c>
      <c r="BB6" s="593">
        <v>528.58293270578872</v>
      </c>
      <c r="BC6" s="593">
        <v>566.36950568822147</v>
      </c>
      <c r="BD6" s="593">
        <v>607.03198548293733</v>
      </c>
      <c r="BE6" s="593">
        <v>673.62344552251193</v>
      </c>
      <c r="BF6" s="593">
        <v>762.23</v>
      </c>
      <c r="BG6" s="593">
        <v>793.54721823565706</v>
      </c>
      <c r="BH6" s="593">
        <v>842.13</v>
      </c>
      <c r="BI6" s="593">
        <v>923.7647969778385</v>
      </c>
      <c r="BJ6" s="593">
        <v>972.69087379439623</v>
      </c>
      <c r="BK6" s="593">
        <v>1039.8247158707195</v>
      </c>
      <c r="BL6" s="593">
        <v>1105.9393085337213</v>
      </c>
      <c r="BM6" s="593">
        <v>1192.1009182195146</v>
      </c>
      <c r="BN6" s="593">
        <v>1220.2044423261623</v>
      </c>
      <c r="BO6" s="593">
        <v>1314.7165739259212</v>
      </c>
      <c r="BP6" s="593">
        <v>1390.6353122046253</v>
      </c>
      <c r="BQ6" s="593">
        <v>1463.3914453663692</v>
      </c>
      <c r="BR6" s="593">
        <v>1717.304349681425</v>
      </c>
      <c r="BS6" s="593">
        <v>1834.7090892979174</v>
      </c>
      <c r="BT6" s="593">
        <v>1896.9720008984343</v>
      </c>
      <c r="BU6" s="593">
        <v>1965.0820231168198</v>
      </c>
      <c r="BV6" s="593">
        <v>2114.1233711450695</v>
      </c>
      <c r="BW6" s="593">
        <v>2299.1628969686603</v>
      </c>
      <c r="BX6" s="528">
        <v>2246.64792346575</v>
      </c>
      <c r="BY6" s="528">
        <v>2444.3328636509259</v>
      </c>
      <c r="BZ6" s="528">
        <v>2864.813430051418</v>
      </c>
      <c r="CA6" s="528">
        <v>3591.0239928803408</v>
      </c>
      <c r="CB6" s="528">
        <v>4242.4579223835653</v>
      </c>
      <c r="CC6" s="528">
        <v>4731.3256623685065</v>
      </c>
      <c r="CD6" s="528">
        <v>5232.5329893528833</v>
      </c>
      <c r="CE6" s="528">
        <v>5730.382755011914</v>
      </c>
      <c r="CF6" s="530">
        <v>6206.1294726689957</v>
      </c>
    </row>
    <row r="7" spans="1:84" x14ac:dyDescent="0.35">
      <c r="B7" s="471" t="s">
        <v>451</v>
      </c>
      <c r="C7" s="471"/>
      <c r="D7" s="593">
        <v>0</v>
      </c>
      <c r="E7" s="593">
        <v>0</v>
      </c>
      <c r="F7" s="593">
        <v>0</v>
      </c>
      <c r="G7" s="593">
        <v>0</v>
      </c>
      <c r="H7" s="593">
        <v>0</v>
      </c>
      <c r="I7" s="593">
        <v>0</v>
      </c>
      <c r="J7" s="593">
        <v>0</v>
      </c>
      <c r="K7" s="593">
        <v>0</v>
      </c>
      <c r="L7" s="593">
        <v>0</v>
      </c>
      <c r="M7" s="593">
        <v>0</v>
      </c>
      <c r="N7" s="593">
        <v>0</v>
      </c>
      <c r="O7" s="593">
        <v>0</v>
      </c>
      <c r="P7" s="593">
        <v>0</v>
      </c>
      <c r="Q7" s="593">
        <v>0</v>
      </c>
      <c r="R7" s="593">
        <v>0</v>
      </c>
      <c r="S7" s="593">
        <v>0</v>
      </c>
      <c r="T7" s="593">
        <v>0</v>
      </c>
      <c r="U7" s="593">
        <v>0</v>
      </c>
      <c r="V7" s="593">
        <v>0</v>
      </c>
      <c r="W7" s="593">
        <v>0</v>
      </c>
      <c r="X7" s="593">
        <v>0</v>
      </c>
      <c r="Y7" s="593">
        <v>0</v>
      </c>
      <c r="Z7" s="593">
        <v>0</v>
      </c>
      <c r="AA7" s="593">
        <v>0</v>
      </c>
      <c r="AB7" s="593">
        <v>0</v>
      </c>
      <c r="AC7" s="593">
        <v>0</v>
      </c>
      <c r="AD7" s="593">
        <v>0</v>
      </c>
      <c r="AE7" s="593">
        <v>0</v>
      </c>
      <c r="AF7" s="593">
        <v>0</v>
      </c>
      <c r="AG7" s="593">
        <v>0</v>
      </c>
      <c r="AH7" s="593">
        <v>0</v>
      </c>
      <c r="AI7" s="593">
        <v>0</v>
      </c>
      <c r="AJ7" s="593">
        <v>0</v>
      </c>
      <c r="AK7" s="593">
        <v>0</v>
      </c>
      <c r="AL7" s="593">
        <v>0</v>
      </c>
      <c r="AM7" s="593">
        <v>0</v>
      </c>
      <c r="AN7" s="593">
        <v>0</v>
      </c>
      <c r="AO7" s="593">
        <v>0</v>
      </c>
      <c r="AP7" s="593">
        <v>0</v>
      </c>
      <c r="AQ7" s="593">
        <v>0</v>
      </c>
      <c r="AR7" s="593">
        <v>0</v>
      </c>
      <c r="AS7" s="593">
        <v>0</v>
      </c>
      <c r="AT7" s="593">
        <v>0</v>
      </c>
      <c r="AU7" s="593">
        <v>0</v>
      </c>
      <c r="AV7" s="593">
        <v>1236.2204590686167</v>
      </c>
      <c r="AW7" s="593">
        <v>1736.8250803346616</v>
      </c>
      <c r="AX7" s="593">
        <v>1938.6567415590337</v>
      </c>
      <c r="AY7" s="593">
        <v>2356.4150170875105</v>
      </c>
      <c r="AZ7" s="593">
        <v>2842.0259956222508</v>
      </c>
      <c r="BA7" s="593">
        <v>3091.4517961447359</v>
      </c>
      <c r="BB7" s="593">
        <v>3258.3114352948169</v>
      </c>
      <c r="BC7" s="593">
        <v>3408.5922572418208</v>
      </c>
      <c r="BD7" s="593">
        <v>3589.6378004004227</v>
      </c>
      <c r="BE7" s="593">
        <v>3861.7406212620726</v>
      </c>
      <c r="BF7" s="593">
        <v>4105.2438886240434</v>
      </c>
      <c r="BG7" s="593">
        <v>4388.6272675576192</v>
      </c>
      <c r="BH7" s="593">
        <v>4628.2520000000004</v>
      </c>
      <c r="BI7" s="593">
        <v>4869.6964021188787</v>
      </c>
      <c r="BJ7" s="593">
        <v>5122.9964421995737</v>
      </c>
      <c r="BK7" s="593">
        <v>5468.0760196496631</v>
      </c>
      <c r="BL7" s="593">
        <v>5799.6705914329377</v>
      </c>
      <c r="BM7" s="593">
        <v>6277.2924692415208</v>
      </c>
      <c r="BN7" s="593">
        <v>6456.118999717567</v>
      </c>
      <c r="BO7" s="593">
        <v>6899.7753096582774</v>
      </c>
      <c r="BP7" s="593">
        <v>7419.4275888724915</v>
      </c>
      <c r="BQ7" s="593">
        <v>7528.3277963936862</v>
      </c>
      <c r="BR7" s="593">
        <v>7070.966334335757</v>
      </c>
      <c r="BS7" s="593">
        <v>6632.0880013466494</v>
      </c>
      <c r="BT7" s="593">
        <v>5138.3005447814785</v>
      </c>
      <c r="BU7" s="593">
        <v>3571.9593185363819</v>
      </c>
      <c r="BV7" s="593">
        <v>2486.5805035497042</v>
      </c>
      <c r="BW7" s="593">
        <v>1622.3606203181096</v>
      </c>
      <c r="BX7" s="528">
        <v>873.41337663624756</v>
      </c>
      <c r="BY7" s="528">
        <v>803.99673697394701</v>
      </c>
      <c r="BZ7" s="528">
        <v>772.18324302599456</v>
      </c>
      <c r="CA7" s="528">
        <v>773.73075863199642</v>
      </c>
      <c r="CB7" s="528">
        <v>736.02210437770714</v>
      </c>
      <c r="CC7" s="528">
        <v>672.4804063292089</v>
      </c>
      <c r="CD7" s="528">
        <v>613.86975027088033</v>
      </c>
      <c r="CE7" s="528">
        <v>564.71150157714476</v>
      </c>
      <c r="CF7" s="530">
        <v>415.27910688729872</v>
      </c>
    </row>
    <row r="8" spans="1:84" x14ac:dyDescent="0.35">
      <c r="B8" s="471" t="s">
        <v>450</v>
      </c>
      <c r="C8" s="471"/>
      <c r="D8" s="593">
        <v>0</v>
      </c>
      <c r="E8" s="593">
        <v>0</v>
      </c>
      <c r="F8" s="593">
        <v>0</v>
      </c>
      <c r="G8" s="593">
        <v>0</v>
      </c>
      <c r="H8" s="593">
        <v>0</v>
      </c>
      <c r="I8" s="593">
        <v>0</v>
      </c>
      <c r="J8" s="593">
        <v>0</v>
      </c>
      <c r="K8" s="593">
        <v>0</v>
      </c>
      <c r="L8" s="593">
        <v>0</v>
      </c>
      <c r="M8" s="593">
        <v>0</v>
      </c>
      <c r="N8" s="593">
        <v>0</v>
      </c>
      <c r="O8" s="593">
        <v>0</v>
      </c>
      <c r="P8" s="593">
        <v>0</v>
      </c>
      <c r="Q8" s="593">
        <v>0</v>
      </c>
      <c r="R8" s="593">
        <v>0</v>
      </c>
      <c r="S8" s="593">
        <v>0</v>
      </c>
      <c r="T8" s="593">
        <v>0</v>
      </c>
      <c r="U8" s="593">
        <v>0</v>
      </c>
      <c r="V8" s="593">
        <v>0</v>
      </c>
      <c r="W8" s="593">
        <v>0</v>
      </c>
      <c r="X8" s="593">
        <v>0</v>
      </c>
      <c r="Y8" s="593">
        <v>0</v>
      </c>
      <c r="Z8" s="593">
        <v>0</v>
      </c>
      <c r="AA8" s="593">
        <v>0</v>
      </c>
      <c r="AB8" s="593">
        <v>0</v>
      </c>
      <c r="AC8" s="593">
        <v>0</v>
      </c>
      <c r="AD8" s="593">
        <v>0</v>
      </c>
      <c r="AE8" s="593">
        <v>0</v>
      </c>
      <c r="AF8" s="593">
        <v>0</v>
      </c>
      <c r="AG8" s="593">
        <v>0</v>
      </c>
      <c r="AH8" s="593">
        <v>0</v>
      </c>
      <c r="AI8" s="593">
        <v>0</v>
      </c>
      <c r="AJ8" s="593">
        <v>0</v>
      </c>
      <c r="AK8" s="593">
        <v>0</v>
      </c>
      <c r="AL8" s="593">
        <v>0</v>
      </c>
      <c r="AM8" s="593">
        <v>0</v>
      </c>
      <c r="AN8" s="593">
        <v>0</v>
      </c>
      <c r="AO8" s="593">
        <v>0</v>
      </c>
      <c r="AP8" s="593">
        <v>0</v>
      </c>
      <c r="AQ8" s="593">
        <v>0</v>
      </c>
      <c r="AR8" s="593">
        <v>0</v>
      </c>
      <c r="AS8" s="593">
        <v>0</v>
      </c>
      <c r="AT8" s="593">
        <v>0</v>
      </c>
      <c r="AU8" s="593">
        <v>0</v>
      </c>
      <c r="AV8" s="593">
        <v>505.50842426823931</v>
      </c>
      <c r="AW8" s="593">
        <v>710.21289378353549</v>
      </c>
      <c r="AX8" s="593">
        <v>820.7658061912789</v>
      </c>
      <c r="AY8" s="593">
        <v>1007.9813777872349</v>
      </c>
      <c r="AZ8" s="593">
        <v>1212.5307624595152</v>
      </c>
      <c r="BA8" s="593">
        <v>1373.3434446659953</v>
      </c>
      <c r="BB8" s="593">
        <v>1529.2386319993936</v>
      </c>
      <c r="BC8" s="593">
        <v>1685.0312370699578</v>
      </c>
      <c r="BD8" s="593">
        <v>1846.9692141166404</v>
      </c>
      <c r="BE8" s="593">
        <v>2044.6946975616393</v>
      </c>
      <c r="BF8" s="593">
        <v>2184.4949999999999</v>
      </c>
      <c r="BG8" s="593">
        <v>2399.912471946795</v>
      </c>
      <c r="BH8" s="593">
        <v>2608.7809999999999</v>
      </c>
      <c r="BI8" s="593">
        <v>2824.8410963032829</v>
      </c>
      <c r="BJ8" s="593">
        <v>3059.7591478660306</v>
      </c>
      <c r="BK8" s="593">
        <v>3359.1290942770729</v>
      </c>
      <c r="BL8" s="593">
        <v>3619.5934670833412</v>
      </c>
      <c r="BM8" s="593">
        <v>3989.1991157989637</v>
      </c>
      <c r="BN8" s="593">
        <v>4200.2916762362729</v>
      </c>
      <c r="BO8" s="593">
        <v>4351.2435542558051</v>
      </c>
      <c r="BP8" s="593">
        <v>4620.0866791328817</v>
      </c>
      <c r="BQ8" s="593">
        <v>4770.7953469207459</v>
      </c>
      <c r="BR8" s="593">
        <v>5009.9905589028167</v>
      </c>
      <c r="BS8" s="593">
        <v>4766.3278780454339</v>
      </c>
      <c r="BT8" s="593">
        <v>4478.3398482512839</v>
      </c>
      <c r="BU8" s="593">
        <v>3842.5519515868186</v>
      </c>
      <c r="BV8" s="593">
        <v>3525.5145970952212</v>
      </c>
      <c r="BW8" s="593">
        <v>3311.6174378432311</v>
      </c>
      <c r="BX8" s="528">
        <v>2692.7846661489066</v>
      </c>
      <c r="BY8" s="528">
        <v>2447.3924564884978</v>
      </c>
      <c r="BZ8" s="528">
        <v>2337.7631961825891</v>
      </c>
      <c r="CA8" s="528">
        <v>2398.5780675635569</v>
      </c>
      <c r="CB8" s="528">
        <v>2331.0710789189175</v>
      </c>
      <c r="CC8" s="528">
        <v>2140.6122156413103</v>
      </c>
      <c r="CD8" s="528">
        <v>1957.0360889264239</v>
      </c>
      <c r="CE8" s="528">
        <v>1782.1095478058523</v>
      </c>
      <c r="CF8" s="530">
        <v>1545.670038162644</v>
      </c>
    </row>
    <row r="9" spans="1:84" ht="26.25" customHeight="1" x14ac:dyDescent="0.35">
      <c r="A9" s="427"/>
      <c r="B9" s="288" t="s">
        <v>557</v>
      </c>
      <c r="C9" s="471"/>
      <c r="D9" s="593">
        <v>0</v>
      </c>
      <c r="E9" s="593">
        <v>0</v>
      </c>
      <c r="F9" s="593">
        <v>0</v>
      </c>
      <c r="G9" s="593">
        <v>0</v>
      </c>
      <c r="H9" s="593">
        <v>0</v>
      </c>
      <c r="I9" s="593">
        <v>0</v>
      </c>
      <c r="J9" s="593">
        <v>0</v>
      </c>
      <c r="K9" s="593">
        <v>0</v>
      </c>
      <c r="L9" s="593">
        <v>0</v>
      </c>
      <c r="M9" s="593">
        <v>0</v>
      </c>
      <c r="N9" s="593">
        <v>0</v>
      </c>
      <c r="O9" s="593">
        <v>0</v>
      </c>
      <c r="P9" s="593">
        <v>0</v>
      </c>
      <c r="Q9" s="593">
        <v>0</v>
      </c>
      <c r="R9" s="593">
        <v>0</v>
      </c>
      <c r="S9" s="593">
        <v>0</v>
      </c>
      <c r="T9" s="593">
        <v>0</v>
      </c>
      <c r="U9" s="593">
        <v>0</v>
      </c>
      <c r="V9" s="593">
        <v>0</v>
      </c>
      <c r="W9" s="593">
        <v>0</v>
      </c>
      <c r="X9" s="593">
        <v>0</v>
      </c>
      <c r="Y9" s="593">
        <v>0</v>
      </c>
      <c r="Z9" s="593">
        <v>0</v>
      </c>
      <c r="AA9" s="593">
        <v>0</v>
      </c>
      <c r="AB9" s="593">
        <v>0</v>
      </c>
      <c r="AC9" s="593">
        <v>0</v>
      </c>
      <c r="AD9" s="593">
        <v>0</v>
      </c>
      <c r="AE9" s="593">
        <v>0</v>
      </c>
      <c r="AF9" s="593">
        <v>0</v>
      </c>
      <c r="AG9" s="593">
        <v>0</v>
      </c>
      <c r="AH9" s="593">
        <v>0</v>
      </c>
      <c r="AI9" s="593">
        <v>0</v>
      </c>
      <c r="AJ9" s="593">
        <v>0</v>
      </c>
      <c r="AK9" s="593">
        <v>0</v>
      </c>
      <c r="AL9" s="593">
        <v>0</v>
      </c>
      <c r="AM9" s="593">
        <v>0</v>
      </c>
      <c r="AN9" s="593">
        <v>0</v>
      </c>
      <c r="AO9" s="593">
        <v>0</v>
      </c>
      <c r="AP9" s="593">
        <v>0</v>
      </c>
      <c r="AQ9" s="593">
        <v>0</v>
      </c>
      <c r="AR9" s="593">
        <v>0</v>
      </c>
      <c r="AS9" s="593">
        <v>0</v>
      </c>
      <c r="AT9" s="593">
        <v>0</v>
      </c>
      <c r="AU9" s="593">
        <v>0</v>
      </c>
      <c r="AV9" s="593">
        <v>0</v>
      </c>
      <c r="AW9" s="593">
        <v>0</v>
      </c>
      <c r="AX9" s="593">
        <v>0</v>
      </c>
      <c r="AY9" s="593">
        <v>0</v>
      </c>
      <c r="AZ9" s="593">
        <v>0</v>
      </c>
      <c r="BA9" s="593">
        <v>0</v>
      </c>
      <c r="BB9" s="593">
        <v>0</v>
      </c>
      <c r="BC9" s="593">
        <v>0</v>
      </c>
      <c r="BD9" s="593">
        <v>0</v>
      </c>
      <c r="BE9" s="593">
        <v>0</v>
      </c>
      <c r="BF9" s="593">
        <v>4.5495586157305965</v>
      </c>
      <c r="BG9" s="593">
        <v>4.9847979268202049</v>
      </c>
      <c r="BH9" s="593">
        <v>5.5439400751780212</v>
      </c>
      <c r="BI9" s="593">
        <v>6.0838355036021321</v>
      </c>
      <c r="BJ9" s="593">
        <v>6.572944344723278</v>
      </c>
      <c r="BK9" s="593">
        <v>6.9128181204954586</v>
      </c>
      <c r="BL9" s="593">
        <v>8.5842708329285937</v>
      </c>
      <c r="BM9" s="593">
        <v>9.5547738078094557</v>
      </c>
      <c r="BN9" s="593">
        <v>10.176180661957776</v>
      </c>
      <c r="BO9" s="593">
        <v>11.455375983389244</v>
      </c>
      <c r="BP9" s="593">
        <v>12.87654510302391</v>
      </c>
      <c r="BQ9" s="593">
        <v>13.248237186508543</v>
      </c>
      <c r="BR9" s="593">
        <v>13.394228899687395</v>
      </c>
      <c r="BS9" s="593">
        <v>13.354571107474611</v>
      </c>
      <c r="BT9" s="593">
        <v>13.054729680496056</v>
      </c>
      <c r="BU9" s="593">
        <v>12.216766211486489</v>
      </c>
      <c r="BV9" s="593">
        <v>11.588419223941589</v>
      </c>
      <c r="BW9" s="593">
        <v>11.243803101510094</v>
      </c>
      <c r="BX9" s="528">
        <v>8.9936417041622896</v>
      </c>
      <c r="BY9" s="528">
        <v>8.5553212758329362</v>
      </c>
      <c r="BZ9" s="528">
        <v>8.3984503500844099</v>
      </c>
      <c r="CA9" s="528">
        <v>8.6307610908617018</v>
      </c>
      <c r="CB9" s="528">
        <v>8.7923109753887907</v>
      </c>
      <c r="CC9" s="528">
        <v>8.892142019006517</v>
      </c>
      <c r="CD9" s="528">
        <v>8.9804959321855282</v>
      </c>
      <c r="CE9" s="528">
        <v>9.084986776726037</v>
      </c>
      <c r="CF9" s="530">
        <v>8.9967936701580022</v>
      </c>
    </row>
    <row r="10" spans="1:84" ht="25.5" customHeight="1" x14ac:dyDescent="0.35">
      <c r="A10" s="427"/>
      <c r="B10" s="496" t="s">
        <v>303</v>
      </c>
      <c r="C10" s="471"/>
      <c r="D10" s="592">
        <f>SUM(D11:D12)</f>
        <v>0</v>
      </c>
      <c r="E10" s="592">
        <f t="shared" ref="E10:BP10" si="6">SUM(E11:E12)</f>
        <v>0</v>
      </c>
      <c r="F10" s="592">
        <f t="shared" si="6"/>
        <v>0</v>
      </c>
      <c r="G10" s="592">
        <f t="shared" si="6"/>
        <v>0</v>
      </c>
      <c r="H10" s="592">
        <f t="shared" si="6"/>
        <v>0</v>
      </c>
      <c r="I10" s="592">
        <f t="shared" si="6"/>
        <v>0</v>
      </c>
      <c r="J10" s="592">
        <f t="shared" si="6"/>
        <v>0</v>
      </c>
      <c r="K10" s="592">
        <f t="shared" si="6"/>
        <v>0</v>
      </c>
      <c r="L10" s="592">
        <f t="shared" si="6"/>
        <v>0</v>
      </c>
      <c r="M10" s="592">
        <f t="shared" si="6"/>
        <v>0</v>
      </c>
      <c r="N10" s="592">
        <f t="shared" si="6"/>
        <v>0</v>
      </c>
      <c r="O10" s="592">
        <f t="shared" si="6"/>
        <v>0</v>
      </c>
      <c r="P10" s="592">
        <f t="shared" si="6"/>
        <v>0</v>
      </c>
      <c r="Q10" s="592">
        <f t="shared" si="6"/>
        <v>0</v>
      </c>
      <c r="R10" s="592">
        <f t="shared" si="6"/>
        <v>0</v>
      </c>
      <c r="S10" s="592">
        <f t="shared" si="6"/>
        <v>0</v>
      </c>
      <c r="T10" s="592">
        <f t="shared" si="6"/>
        <v>0</v>
      </c>
      <c r="U10" s="592">
        <f t="shared" si="6"/>
        <v>0</v>
      </c>
      <c r="V10" s="592">
        <f t="shared" si="6"/>
        <v>0</v>
      </c>
      <c r="W10" s="592">
        <f t="shared" si="6"/>
        <v>0</v>
      </c>
      <c r="X10" s="592">
        <f t="shared" si="6"/>
        <v>0</v>
      </c>
      <c r="Y10" s="592">
        <f t="shared" si="6"/>
        <v>0</v>
      </c>
      <c r="Z10" s="592">
        <f t="shared" si="6"/>
        <v>0</v>
      </c>
      <c r="AA10" s="592">
        <f t="shared" si="6"/>
        <v>0</v>
      </c>
      <c r="AB10" s="592">
        <f t="shared" si="6"/>
        <v>0</v>
      </c>
      <c r="AC10" s="592">
        <f t="shared" si="6"/>
        <v>0</v>
      </c>
      <c r="AD10" s="592">
        <f t="shared" si="6"/>
        <v>0</v>
      </c>
      <c r="AE10" s="592">
        <f t="shared" si="6"/>
        <v>0</v>
      </c>
      <c r="AF10" s="592">
        <f t="shared" si="6"/>
        <v>0</v>
      </c>
      <c r="AG10" s="592">
        <f t="shared" si="6"/>
        <v>0</v>
      </c>
      <c r="AH10" s="592">
        <f t="shared" si="6"/>
        <v>0</v>
      </c>
      <c r="AI10" s="592">
        <f t="shared" si="6"/>
        <v>0</v>
      </c>
      <c r="AJ10" s="592">
        <f t="shared" si="6"/>
        <v>0</v>
      </c>
      <c r="AK10" s="592">
        <f t="shared" si="6"/>
        <v>0</v>
      </c>
      <c r="AL10" s="592">
        <f t="shared" si="6"/>
        <v>0</v>
      </c>
      <c r="AM10" s="592">
        <f t="shared" si="6"/>
        <v>0</v>
      </c>
      <c r="AN10" s="592">
        <f t="shared" si="6"/>
        <v>0</v>
      </c>
      <c r="AO10" s="592">
        <f t="shared" si="6"/>
        <v>0</v>
      </c>
      <c r="AP10" s="592">
        <f t="shared" si="6"/>
        <v>0</v>
      </c>
      <c r="AQ10" s="592">
        <f t="shared" si="6"/>
        <v>0</v>
      </c>
      <c r="AR10" s="592">
        <f t="shared" si="6"/>
        <v>0</v>
      </c>
      <c r="AS10" s="592">
        <f t="shared" si="6"/>
        <v>0</v>
      </c>
      <c r="AT10" s="592">
        <f t="shared" si="6"/>
        <v>0</v>
      </c>
      <c r="AU10" s="592">
        <f t="shared" si="6"/>
        <v>0</v>
      </c>
      <c r="AV10" s="592">
        <f t="shared" si="6"/>
        <v>0</v>
      </c>
      <c r="AW10" s="592">
        <f t="shared" si="6"/>
        <v>0</v>
      </c>
      <c r="AX10" s="592">
        <f t="shared" si="6"/>
        <v>0</v>
      </c>
      <c r="AY10" s="592">
        <f t="shared" si="6"/>
        <v>0</v>
      </c>
      <c r="AZ10" s="592">
        <f t="shared" si="6"/>
        <v>0</v>
      </c>
      <c r="BA10" s="592">
        <f t="shared" si="6"/>
        <v>0</v>
      </c>
      <c r="BB10" s="592">
        <f t="shared" si="6"/>
        <v>0</v>
      </c>
      <c r="BC10" s="592">
        <f t="shared" si="6"/>
        <v>0</v>
      </c>
      <c r="BD10" s="592">
        <f t="shared" si="6"/>
        <v>0</v>
      </c>
      <c r="BE10" s="592">
        <f t="shared" si="6"/>
        <v>0</v>
      </c>
      <c r="BF10" s="592">
        <f t="shared" si="6"/>
        <v>0</v>
      </c>
      <c r="BG10" s="592">
        <f t="shared" si="6"/>
        <v>0</v>
      </c>
      <c r="BH10" s="592">
        <f t="shared" si="6"/>
        <v>0</v>
      </c>
      <c r="BI10" s="592">
        <f t="shared" si="6"/>
        <v>0</v>
      </c>
      <c r="BJ10" s="592">
        <f t="shared" si="6"/>
        <v>0</v>
      </c>
      <c r="BK10" s="592">
        <f t="shared" si="6"/>
        <v>0</v>
      </c>
      <c r="BL10" s="592">
        <f t="shared" si="6"/>
        <v>0</v>
      </c>
      <c r="BM10" s="592">
        <f t="shared" si="6"/>
        <v>0</v>
      </c>
      <c r="BN10" s="592">
        <f t="shared" si="6"/>
        <v>0</v>
      </c>
      <c r="BO10" s="592">
        <f t="shared" si="6"/>
        <v>0</v>
      </c>
      <c r="BP10" s="592">
        <f t="shared" si="6"/>
        <v>0</v>
      </c>
      <c r="BQ10" s="592">
        <f t="shared" ref="BQ10:BZ10" si="7">SUM(BQ11:BQ12)</f>
        <v>160.53506744000006</v>
      </c>
      <c r="BR10" s="592">
        <f t="shared" si="7"/>
        <v>1564.5904814800003</v>
      </c>
      <c r="BS10" s="592">
        <f t="shared" si="7"/>
        <v>3004.5842815999995</v>
      </c>
      <c r="BT10" s="592">
        <f t="shared" si="7"/>
        <v>5160.3790036200016</v>
      </c>
      <c r="BU10" s="592">
        <f t="shared" si="7"/>
        <v>8637.4619246299953</v>
      </c>
      <c r="BV10" s="592">
        <f t="shared" si="7"/>
        <v>10625.410146370003</v>
      </c>
      <c r="BW10" s="592">
        <f t="shared" si="7"/>
        <v>12499.829984840004</v>
      </c>
      <c r="BX10" s="533">
        <f t="shared" si="7"/>
        <v>13688.584215360004</v>
      </c>
      <c r="BY10" s="533">
        <f t="shared" si="7"/>
        <v>15153.248603893604</v>
      </c>
      <c r="BZ10" s="533">
        <f t="shared" si="7"/>
        <v>17620.176466190009</v>
      </c>
      <c r="CA10" s="533">
        <f>SUM(CA11:CA12)</f>
        <v>21601.421049367647</v>
      </c>
      <c r="CB10" s="533">
        <f t="shared" ref="CB10:CF10" si="8">SUM(CB11:CB12)</f>
        <v>25372.202343342331</v>
      </c>
      <c r="CC10" s="533">
        <f t="shared" si="8"/>
        <v>27780.085212135768</v>
      </c>
      <c r="CD10" s="533">
        <f t="shared" si="8"/>
        <v>30211.710613381172</v>
      </c>
      <c r="CE10" s="533">
        <f t="shared" si="8"/>
        <v>32794.196799634585</v>
      </c>
      <c r="CF10" s="527">
        <f t="shared" si="8"/>
        <v>35281.447711471337</v>
      </c>
    </row>
    <row r="11" spans="1:84" x14ac:dyDescent="0.35">
      <c r="A11" s="427"/>
      <c r="B11" s="288" t="s">
        <v>451</v>
      </c>
      <c r="C11" s="471"/>
      <c r="D11" s="593">
        <v>0</v>
      </c>
      <c r="E11" s="593">
        <v>0</v>
      </c>
      <c r="F11" s="593">
        <v>0</v>
      </c>
      <c r="G11" s="593">
        <v>0</v>
      </c>
      <c r="H11" s="593">
        <v>0</v>
      </c>
      <c r="I11" s="593">
        <v>0</v>
      </c>
      <c r="J11" s="593">
        <v>0</v>
      </c>
      <c r="K11" s="593">
        <v>0</v>
      </c>
      <c r="L11" s="593">
        <v>0</v>
      </c>
      <c r="M11" s="593">
        <v>0</v>
      </c>
      <c r="N11" s="593">
        <v>0</v>
      </c>
      <c r="O11" s="593">
        <v>0</v>
      </c>
      <c r="P11" s="593">
        <v>0</v>
      </c>
      <c r="Q11" s="593">
        <v>0</v>
      </c>
      <c r="R11" s="593">
        <v>0</v>
      </c>
      <c r="S11" s="593">
        <v>0</v>
      </c>
      <c r="T11" s="593">
        <v>0</v>
      </c>
      <c r="U11" s="593">
        <v>0</v>
      </c>
      <c r="V11" s="593">
        <v>0</v>
      </c>
      <c r="W11" s="593">
        <v>0</v>
      </c>
      <c r="X11" s="593">
        <v>0</v>
      </c>
      <c r="Y11" s="593">
        <v>0</v>
      </c>
      <c r="Z11" s="593">
        <v>0</v>
      </c>
      <c r="AA11" s="593">
        <v>0</v>
      </c>
      <c r="AB11" s="593">
        <v>0</v>
      </c>
      <c r="AC11" s="593">
        <v>0</v>
      </c>
      <c r="AD11" s="593">
        <v>0</v>
      </c>
      <c r="AE11" s="593">
        <v>0</v>
      </c>
      <c r="AF11" s="593">
        <v>0</v>
      </c>
      <c r="AG11" s="593">
        <v>0</v>
      </c>
      <c r="AH11" s="593">
        <v>0</v>
      </c>
      <c r="AI11" s="593">
        <v>0</v>
      </c>
      <c r="AJ11" s="593">
        <v>0</v>
      </c>
      <c r="AK11" s="593">
        <v>0</v>
      </c>
      <c r="AL11" s="593">
        <v>0</v>
      </c>
      <c r="AM11" s="593">
        <v>0</v>
      </c>
      <c r="AN11" s="593">
        <v>0</v>
      </c>
      <c r="AO11" s="593">
        <v>0</v>
      </c>
      <c r="AP11" s="593">
        <v>0</v>
      </c>
      <c r="AQ11" s="593">
        <v>0</v>
      </c>
      <c r="AR11" s="593">
        <v>0</v>
      </c>
      <c r="AS11" s="593">
        <v>0</v>
      </c>
      <c r="AT11" s="593">
        <v>0</v>
      </c>
      <c r="AU11" s="593">
        <v>0</v>
      </c>
      <c r="AV11" s="593">
        <v>0</v>
      </c>
      <c r="AW11" s="593">
        <v>0</v>
      </c>
      <c r="AX11" s="593">
        <v>0</v>
      </c>
      <c r="AY11" s="593">
        <v>0</v>
      </c>
      <c r="AZ11" s="593">
        <v>0</v>
      </c>
      <c r="BA11" s="593">
        <v>0</v>
      </c>
      <c r="BB11" s="593">
        <v>0</v>
      </c>
      <c r="BC11" s="593">
        <v>0</v>
      </c>
      <c r="BD11" s="593">
        <v>0</v>
      </c>
      <c r="BE11" s="593">
        <v>0</v>
      </c>
      <c r="BF11" s="593">
        <v>0</v>
      </c>
      <c r="BG11" s="593">
        <v>0</v>
      </c>
      <c r="BH11" s="593">
        <v>0</v>
      </c>
      <c r="BI11" s="593">
        <v>0</v>
      </c>
      <c r="BJ11" s="593">
        <v>0</v>
      </c>
      <c r="BK11" s="593">
        <v>0</v>
      </c>
      <c r="BL11" s="593">
        <v>0</v>
      </c>
      <c r="BM11" s="593">
        <v>0</v>
      </c>
      <c r="BN11" s="593">
        <v>0</v>
      </c>
      <c r="BO11" s="593">
        <v>0</v>
      </c>
      <c r="BP11" s="593">
        <v>0</v>
      </c>
      <c r="BQ11" s="593">
        <v>145.66823881438239</v>
      </c>
      <c r="BR11" s="593">
        <v>1436.2081898445697</v>
      </c>
      <c r="BS11" s="593">
        <v>2879.4073605188605</v>
      </c>
      <c r="BT11" s="593">
        <v>4731.643955192837</v>
      </c>
      <c r="BU11" s="593">
        <v>7727.2655064995752</v>
      </c>
      <c r="BV11" s="593">
        <v>9507.7874431559103</v>
      </c>
      <c r="BW11" s="593">
        <v>10788.068427016266</v>
      </c>
      <c r="BX11" s="528">
        <v>11820.52475336243</v>
      </c>
      <c r="BY11" s="528">
        <v>12936.609646477527</v>
      </c>
      <c r="BZ11" s="528">
        <v>14963.31923161482</v>
      </c>
      <c r="CA11" s="528">
        <v>18251.885171097936</v>
      </c>
      <c r="CB11" s="528">
        <v>21349.879265806976</v>
      </c>
      <c r="CC11" s="528">
        <v>23216.39217021058</v>
      </c>
      <c r="CD11" s="528">
        <v>25122.54679581102</v>
      </c>
      <c r="CE11" s="528">
        <v>27579.943604296142</v>
      </c>
      <c r="CF11" s="530">
        <v>29409.499148314197</v>
      </c>
    </row>
    <row r="12" spans="1:84" x14ac:dyDescent="0.35">
      <c r="A12" s="427"/>
      <c r="B12" s="288" t="s">
        <v>450</v>
      </c>
      <c r="C12" s="471"/>
      <c r="D12" s="593">
        <v>0</v>
      </c>
      <c r="E12" s="593">
        <v>0</v>
      </c>
      <c r="F12" s="593">
        <v>0</v>
      </c>
      <c r="G12" s="593">
        <v>0</v>
      </c>
      <c r="H12" s="593">
        <v>0</v>
      </c>
      <c r="I12" s="593">
        <v>0</v>
      </c>
      <c r="J12" s="593">
        <v>0</v>
      </c>
      <c r="K12" s="593">
        <v>0</v>
      </c>
      <c r="L12" s="593">
        <v>0</v>
      </c>
      <c r="M12" s="593">
        <v>0</v>
      </c>
      <c r="N12" s="593">
        <v>0</v>
      </c>
      <c r="O12" s="593">
        <v>0</v>
      </c>
      <c r="P12" s="593">
        <v>0</v>
      </c>
      <c r="Q12" s="593">
        <v>0</v>
      </c>
      <c r="R12" s="593">
        <v>0</v>
      </c>
      <c r="S12" s="593">
        <v>0</v>
      </c>
      <c r="T12" s="593">
        <v>0</v>
      </c>
      <c r="U12" s="593">
        <v>0</v>
      </c>
      <c r="V12" s="593">
        <v>0</v>
      </c>
      <c r="W12" s="593">
        <v>0</v>
      </c>
      <c r="X12" s="593">
        <v>0</v>
      </c>
      <c r="Y12" s="593">
        <v>0</v>
      </c>
      <c r="Z12" s="593">
        <v>0</v>
      </c>
      <c r="AA12" s="593">
        <v>0</v>
      </c>
      <c r="AB12" s="593">
        <v>0</v>
      </c>
      <c r="AC12" s="593">
        <v>0</v>
      </c>
      <c r="AD12" s="593">
        <v>0</v>
      </c>
      <c r="AE12" s="593">
        <v>0</v>
      </c>
      <c r="AF12" s="593">
        <v>0</v>
      </c>
      <c r="AG12" s="593">
        <v>0</v>
      </c>
      <c r="AH12" s="593">
        <v>0</v>
      </c>
      <c r="AI12" s="593">
        <v>0</v>
      </c>
      <c r="AJ12" s="593">
        <v>0</v>
      </c>
      <c r="AK12" s="593">
        <v>0</v>
      </c>
      <c r="AL12" s="593">
        <v>0</v>
      </c>
      <c r="AM12" s="593">
        <v>0</v>
      </c>
      <c r="AN12" s="593">
        <v>0</v>
      </c>
      <c r="AO12" s="593">
        <v>0</v>
      </c>
      <c r="AP12" s="593">
        <v>0</v>
      </c>
      <c r="AQ12" s="593">
        <v>0</v>
      </c>
      <c r="AR12" s="593">
        <v>0</v>
      </c>
      <c r="AS12" s="593">
        <v>0</v>
      </c>
      <c r="AT12" s="593">
        <v>0</v>
      </c>
      <c r="AU12" s="593">
        <v>0</v>
      </c>
      <c r="AV12" s="593">
        <v>0</v>
      </c>
      <c r="AW12" s="593">
        <v>0</v>
      </c>
      <c r="AX12" s="593">
        <v>0</v>
      </c>
      <c r="AY12" s="593">
        <v>0</v>
      </c>
      <c r="AZ12" s="593">
        <v>0</v>
      </c>
      <c r="BA12" s="593">
        <v>0</v>
      </c>
      <c r="BB12" s="593">
        <v>0</v>
      </c>
      <c r="BC12" s="593">
        <v>0</v>
      </c>
      <c r="BD12" s="593">
        <v>0</v>
      </c>
      <c r="BE12" s="593">
        <v>0</v>
      </c>
      <c r="BF12" s="593">
        <v>0</v>
      </c>
      <c r="BG12" s="593">
        <v>0</v>
      </c>
      <c r="BH12" s="593">
        <v>0</v>
      </c>
      <c r="BI12" s="593">
        <v>0</v>
      </c>
      <c r="BJ12" s="593">
        <v>0</v>
      </c>
      <c r="BK12" s="593">
        <v>0</v>
      </c>
      <c r="BL12" s="593">
        <v>0</v>
      </c>
      <c r="BM12" s="593">
        <v>0</v>
      </c>
      <c r="BN12" s="593">
        <v>0</v>
      </c>
      <c r="BO12" s="593">
        <v>0</v>
      </c>
      <c r="BP12" s="593">
        <v>0</v>
      </c>
      <c r="BQ12" s="593">
        <v>14.866828625617664</v>
      </c>
      <c r="BR12" s="593">
        <v>128.38229163543059</v>
      </c>
      <c r="BS12" s="593">
        <v>125.17692108113887</v>
      </c>
      <c r="BT12" s="593">
        <v>428.73504842716466</v>
      </c>
      <c r="BU12" s="593">
        <v>910.19641813042097</v>
      </c>
      <c r="BV12" s="593">
        <v>1117.6227032140916</v>
      </c>
      <c r="BW12" s="593">
        <v>1711.7615578237389</v>
      </c>
      <c r="BX12" s="528">
        <v>1868.0594619975743</v>
      </c>
      <c r="BY12" s="528">
        <v>2216.6389574160758</v>
      </c>
      <c r="BZ12" s="528">
        <v>2656.8572345751891</v>
      </c>
      <c r="CA12" s="528">
        <v>3349.5358782697122</v>
      </c>
      <c r="CB12" s="528">
        <v>4022.3230775353563</v>
      </c>
      <c r="CC12" s="528">
        <v>4563.6930419251858</v>
      </c>
      <c r="CD12" s="528">
        <v>5089.1638175701519</v>
      </c>
      <c r="CE12" s="528">
        <v>5214.2531953384414</v>
      </c>
      <c r="CF12" s="530">
        <v>5871.9485631571406</v>
      </c>
    </row>
    <row r="13" spans="1:84" ht="27" customHeight="1" x14ac:dyDescent="0.35">
      <c r="A13" s="467"/>
      <c r="B13" s="298" t="s">
        <v>557</v>
      </c>
      <c r="C13" s="471"/>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3">
        <v>4.8285420399782446E-2</v>
      </c>
      <c r="BR13" s="593">
        <v>0.30362358177613769</v>
      </c>
      <c r="BS13" s="593">
        <v>0.78503982998327526</v>
      </c>
      <c r="BT13" s="593">
        <v>1.5261891811791428</v>
      </c>
      <c r="BU13" s="593">
        <v>2.698457286046819</v>
      </c>
      <c r="BV13" s="593">
        <v>4.2509305793652272</v>
      </c>
      <c r="BW13" s="593">
        <v>5.9108484123568434</v>
      </c>
      <c r="BX13" s="528">
        <v>7.2780985874752853</v>
      </c>
      <c r="BY13" s="528">
        <v>8.7935882336145621</v>
      </c>
      <c r="BZ13" s="528">
        <v>9.0348332569263103</v>
      </c>
      <c r="CA13" s="528">
        <v>11.151439568642155</v>
      </c>
      <c r="CB13" s="528">
        <v>13.236657940911615</v>
      </c>
      <c r="CC13" s="528">
        <v>15.223006919776916</v>
      </c>
      <c r="CD13" s="528">
        <v>17.066725231550727</v>
      </c>
      <c r="CE13" s="528">
        <v>19.003207080928451</v>
      </c>
      <c r="CF13" s="530">
        <v>21.206508770159736</v>
      </c>
    </row>
    <row r="14" spans="1:84" s="251" customFormat="1" ht="25.5" customHeight="1" x14ac:dyDescent="0.35">
      <c r="A14" s="467"/>
      <c r="B14" s="496" t="s">
        <v>260</v>
      </c>
      <c r="C14" s="545"/>
      <c r="D14" s="592"/>
      <c r="E14" s="592"/>
      <c r="F14" s="592"/>
      <c r="G14" s="592"/>
      <c r="H14" s="592"/>
      <c r="I14" s="592"/>
      <c r="J14" s="592"/>
      <c r="K14" s="592"/>
      <c r="L14" s="592"/>
      <c r="M14" s="592"/>
      <c r="N14" s="592"/>
      <c r="O14" s="592"/>
      <c r="P14" s="592"/>
      <c r="Q14" s="592"/>
      <c r="R14" s="592"/>
      <c r="S14" s="592"/>
      <c r="T14" s="592"/>
      <c r="U14" s="592"/>
      <c r="V14" s="592"/>
      <c r="W14" s="592"/>
      <c r="X14" s="592"/>
      <c r="Y14" s="592"/>
      <c r="Z14" s="592"/>
      <c r="AA14" s="592"/>
      <c r="AB14" s="592"/>
      <c r="AC14" s="592"/>
      <c r="AD14" s="592"/>
      <c r="AE14" s="592"/>
      <c r="AF14" s="592"/>
      <c r="AG14" s="592"/>
      <c r="AH14" s="592"/>
      <c r="AI14" s="592"/>
      <c r="AJ14" s="592"/>
      <c r="AK14" s="592"/>
      <c r="AL14" s="592"/>
      <c r="AM14" s="592"/>
      <c r="AN14" s="592"/>
      <c r="AO14" s="592"/>
      <c r="AP14" s="592"/>
      <c r="AQ14" s="592"/>
      <c r="AR14" s="592"/>
      <c r="AS14" s="592"/>
      <c r="AT14" s="592"/>
      <c r="AU14" s="592"/>
      <c r="AV14" s="592"/>
      <c r="AW14" s="592"/>
      <c r="AX14" s="592"/>
      <c r="AY14" s="592"/>
      <c r="AZ14" s="592"/>
      <c r="BA14" s="592"/>
      <c r="BB14" s="592"/>
      <c r="BC14" s="592"/>
      <c r="BD14" s="592"/>
      <c r="BE14" s="592"/>
      <c r="BF14" s="592"/>
      <c r="BG14" s="592"/>
      <c r="BH14" s="592"/>
      <c r="BI14" s="592"/>
      <c r="BJ14" s="592"/>
      <c r="BK14" s="592"/>
      <c r="BL14" s="592"/>
      <c r="BM14" s="592"/>
      <c r="BN14" s="592"/>
      <c r="BO14" s="592"/>
      <c r="BP14" s="592"/>
      <c r="BQ14" s="592">
        <v>4.7691617500000003</v>
      </c>
      <c r="BR14" s="592">
        <v>6.040064700000003</v>
      </c>
      <c r="BS14" s="592">
        <v>6.9357352999999913</v>
      </c>
      <c r="BT14" s="592">
        <v>7.3484010500000174</v>
      </c>
      <c r="BU14" s="592">
        <v>8.2211221899999884</v>
      </c>
      <c r="BV14" s="592">
        <v>9.1482867099999936</v>
      </c>
      <c r="BW14" s="592">
        <v>10.039949220000004</v>
      </c>
      <c r="BX14" s="533">
        <v>10.679680190000003</v>
      </c>
      <c r="BY14" s="533">
        <v>12.88883869999999</v>
      </c>
      <c r="BZ14" s="533">
        <v>16.58689783000003</v>
      </c>
      <c r="CA14" s="533">
        <v>19.216663910217093</v>
      </c>
      <c r="CB14" s="533">
        <v>24.064236642462049</v>
      </c>
      <c r="CC14" s="533">
        <v>27.253418433055238</v>
      </c>
      <c r="CD14" s="533">
        <v>30.536342313757213</v>
      </c>
      <c r="CE14" s="533">
        <v>34.010795790566988</v>
      </c>
      <c r="CF14" s="527">
        <v>37.539275696632046</v>
      </c>
    </row>
    <row r="15" spans="1:84" s="251" customFormat="1" ht="26.25" customHeight="1" x14ac:dyDescent="0.35">
      <c r="B15" s="458" t="s">
        <v>262</v>
      </c>
      <c r="C15" s="545"/>
      <c r="D15" s="592">
        <v>0</v>
      </c>
      <c r="E15" s="592">
        <v>0</v>
      </c>
      <c r="F15" s="592">
        <v>0</v>
      </c>
      <c r="G15" s="592">
        <v>0</v>
      </c>
      <c r="H15" s="592">
        <v>0</v>
      </c>
      <c r="I15" s="592">
        <v>0</v>
      </c>
      <c r="J15" s="592">
        <v>0</v>
      </c>
      <c r="K15" s="592">
        <v>0</v>
      </c>
      <c r="L15" s="592">
        <v>0</v>
      </c>
      <c r="M15" s="592">
        <v>0</v>
      </c>
      <c r="N15" s="592">
        <v>0</v>
      </c>
      <c r="O15" s="592">
        <v>0</v>
      </c>
      <c r="P15" s="592">
        <v>0</v>
      </c>
      <c r="Q15" s="592">
        <v>0</v>
      </c>
      <c r="R15" s="592">
        <v>0</v>
      </c>
      <c r="S15" s="592">
        <v>0</v>
      </c>
      <c r="T15" s="592">
        <v>0</v>
      </c>
      <c r="U15" s="592">
        <v>0</v>
      </c>
      <c r="V15" s="592">
        <v>0</v>
      </c>
      <c r="W15" s="592">
        <v>0</v>
      </c>
      <c r="X15" s="592">
        <v>0</v>
      </c>
      <c r="Y15" s="592">
        <v>0</v>
      </c>
      <c r="Z15" s="592">
        <v>0</v>
      </c>
      <c r="AA15" s="592">
        <v>6</v>
      </c>
      <c r="AB15" s="592">
        <v>23.2</v>
      </c>
      <c r="AC15" s="592">
        <f t="shared" ref="AC15:CF15" si="9">SUM(AC16:AC18)</f>
        <v>35.799999999999997</v>
      </c>
      <c r="AD15" s="592">
        <f t="shared" si="9"/>
        <v>62.4</v>
      </c>
      <c r="AE15" s="592">
        <f t="shared" si="9"/>
        <v>95.9</v>
      </c>
      <c r="AF15" s="592">
        <f t="shared" si="9"/>
        <v>127.30000000000001</v>
      </c>
      <c r="AG15" s="592">
        <f t="shared" si="9"/>
        <v>166.7</v>
      </c>
      <c r="AH15" s="592">
        <f t="shared" si="9"/>
        <v>168</v>
      </c>
      <c r="AI15" s="592">
        <f t="shared" si="9"/>
        <v>201</v>
      </c>
      <c r="AJ15" s="592">
        <f t="shared" si="9"/>
        <v>260</v>
      </c>
      <c r="AK15" s="592">
        <f t="shared" si="9"/>
        <v>330</v>
      </c>
      <c r="AL15" s="592">
        <f t="shared" si="9"/>
        <v>403</v>
      </c>
      <c r="AM15" s="592">
        <f t="shared" si="9"/>
        <v>495</v>
      </c>
      <c r="AN15" s="592">
        <f t="shared" si="9"/>
        <v>576</v>
      </c>
      <c r="AO15" s="592">
        <f t="shared" si="9"/>
        <v>686</v>
      </c>
      <c r="AP15" s="592">
        <f t="shared" si="9"/>
        <v>779</v>
      </c>
      <c r="AQ15" s="592">
        <f t="shared" si="9"/>
        <v>897.38499999999999</v>
      </c>
      <c r="AR15" s="592">
        <f t="shared" si="9"/>
        <v>1003.4670000000001</v>
      </c>
      <c r="AS15" s="592">
        <f t="shared" si="9"/>
        <v>1158.527</v>
      </c>
      <c r="AT15" s="592">
        <f t="shared" si="9"/>
        <v>1382.009</v>
      </c>
      <c r="AU15" s="592">
        <f t="shared" si="9"/>
        <v>1706.221</v>
      </c>
      <c r="AV15" s="592">
        <f t="shared" si="9"/>
        <v>1553.4739999999999</v>
      </c>
      <c r="AW15" s="592">
        <f t="shared" si="9"/>
        <v>1795.461</v>
      </c>
      <c r="AX15" s="592">
        <f t="shared" si="9"/>
        <v>1962.682</v>
      </c>
      <c r="AY15" s="592">
        <f t="shared" si="9"/>
        <v>2194.1619999999998</v>
      </c>
      <c r="AZ15" s="592">
        <f t="shared" si="9"/>
        <v>2392.893</v>
      </c>
      <c r="BA15" s="592">
        <f t="shared" si="9"/>
        <v>2521.25</v>
      </c>
      <c r="BB15" s="592">
        <f t="shared" si="9"/>
        <v>2679.9749999999999</v>
      </c>
      <c r="BC15" s="592">
        <f t="shared" si="9"/>
        <v>2822.8040000000001</v>
      </c>
      <c r="BD15" s="592">
        <f t="shared" si="9"/>
        <v>2955.1210000000001</v>
      </c>
      <c r="BE15" s="592">
        <f t="shared" si="9"/>
        <v>3124.4597597447382</v>
      </c>
      <c r="BF15" s="592">
        <f t="shared" si="9"/>
        <v>3250.6787885787207</v>
      </c>
      <c r="BG15" s="592">
        <f t="shared" si="9"/>
        <v>3457.0445494205601</v>
      </c>
      <c r="BH15" s="592">
        <f t="shared" si="9"/>
        <v>3673.5859999999998</v>
      </c>
      <c r="BI15" s="592">
        <f t="shared" si="9"/>
        <v>3924.14037813</v>
      </c>
      <c r="BJ15" s="592">
        <f t="shared" si="9"/>
        <v>4149.40578293</v>
      </c>
      <c r="BK15" s="592">
        <f t="shared" si="9"/>
        <v>4444.4350972342991</v>
      </c>
      <c r="BL15" s="592">
        <f t="shared" si="9"/>
        <v>4734.8039219600005</v>
      </c>
      <c r="BM15" s="592">
        <f t="shared" si="9"/>
        <v>5106.2537628999999</v>
      </c>
      <c r="BN15" s="592">
        <f t="shared" si="9"/>
        <v>5227.7472379531791</v>
      </c>
      <c r="BO15" s="592">
        <f t="shared" si="9"/>
        <v>5339.4256940699997</v>
      </c>
      <c r="BP15" s="592">
        <f t="shared" si="9"/>
        <v>5475.6249157700013</v>
      </c>
      <c r="BQ15" s="592">
        <f t="shared" si="9"/>
        <v>5360.0751764300812</v>
      </c>
      <c r="BR15" s="592">
        <f t="shared" si="9"/>
        <v>5421.7736767999995</v>
      </c>
      <c r="BS15" s="592">
        <f t="shared" si="9"/>
        <v>5489.5433917499959</v>
      </c>
      <c r="BT15" s="592">
        <f t="shared" si="9"/>
        <v>5482.7675999399999</v>
      </c>
      <c r="BU15" s="592">
        <f t="shared" si="9"/>
        <v>5529.3185711499982</v>
      </c>
      <c r="BV15" s="592">
        <f t="shared" si="9"/>
        <v>5675.5506973500005</v>
      </c>
      <c r="BW15" s="592">
        <f t="shared" si="9"/>
        <v>5908.4831024900022</v>
      </c>
      <c r="BX15" s="533">
        <f t="shared" si="9"/>
        <v>5337.6142274424847</v>
      </c>
      <c r="BY15" s="533">
        <f t="shared" si="9"/>
        <v>5307.254480399999</v>
      </c>
      <c r="BZ15" s="533">
        <f t="shared" si="9"/>
        <v>5668.0533127400004</v>
      </c>
      <c r="CA15" s="533">
        <f t="shared" si="9"/>
        <v>6701.680871802665</v>
      </c>
      <c r="CB15" s="533">
        <f t="shared" si="9"/>
        <v>7660.9003532108645</v>
      </c>
      <c r="CC15" s="533">
        <f t="shared" si="9"/>
        <v>8018.789518113339</v>
      </c>
      <c r="CD15" s="533">
        <f t="shared" si="9"/>
        <v>8194.6025807368969</v>
      </c>
      <c r="CE15" s="533">
        <f t="shared" si="9"/>
        <v>8395.3436676321126</v>
      </c>
      <c r="CF15" s="527">
        <f t="shared" si="9"/>
        <v>8752.0620961849763</v>
      </c>
    </row>
    <row r="16" spans="1:84" x14ac:dyDescent="0.35">
      <c r="A16" s="427"/>
      <c r="B16" s="288" t="s">
        <v>728</v>
      </c>
      <c r="C16" s="471"/>
      <c r="D16" s="593">
        <v>0</v>
      </c>
      <c r="E16" s="593">
        <v>0</v>
      </c>
      <c r="F16" s="593">
        <v>0</v>
      </c>
      <c r="G16" s="593">
        <v>0</v>
      </c>
      <c r="H16" s="593">
        <v>0</v>
      </c>
      <c r="I16" s="593">
        <v>0</v>
      </c>
      <c r="J16" s="593">
        <v>0</v>
      </c>
      <c r="K16" s="593">
        <v>0</v>
      </c>
      <c r="L16" s="593">
        <v>0</v>
      </c>
      <c r="M16" s="593">
        <v>0</v>
      </c>
      <c r="N16" s="593">
        <v>0</v>
      </c>
      <c r="O16" s="593">
        <v>0</v>
      </c>
      <c r="P16" s="593">
        <v>0</v>
      </c>
      <c r="Q16" s="593">
        <v>0</v>
      </c>
      <c r="R16" s="593">
        <v>0</v>
      </c>
      <c r="S16" s="593">
        <v>0</v>
      </c>
      <c r="T16" s="593">
        <v>0</v>
      </c>
      <c r="U16" s="593">
        <v>0</v>
      </c>
      <c r="V16" s="593">
        <v>0</v>
      </c>
      <c r="W16" s="593">
        <v>0</v>
      </c>
      <c r="X16" s="593">
        <v>0</v>
      </c>
      <c r="Y16" s="593">
        <v>0</v>
      </c>
      <c r="Z16" s="593">
        <v>0</v>
      </c>
      <c r="AA16" s="593">
        <v>0</v>
      </c>
      <c r="AB16" s="593">
        <v>0</v>
      </c>
      <c r="AC16" s="593">
        <v>7.6447916666666655</v>
      </c>
      <c r="AD16" s="593">
        <v>13.060404095620544</v>
      </c>
      <c r="AE16" s="593">
        <v>19.217480173446685</v>
      </c>
      <c r="AF16" s="593">
        <v>24.278010196304265</v>
      </c>
      <c r="AG16" s="593">
        <v>30.829420382504928</v>
      </c>
      <c r="AH16" s="593">
        <v>29.110512129380052</v>
      </c>
      <c r="AI16" s="593">
        <v>33.549592894152475</v>
      </c>
      <c r="AJ16" s="593">
        <v>40.369007052134776</v>
      </c>
      <c r="AK16" s="593">
        <v>46.752225119122535</v>
      </c>
      <c r="AL16" s="593">
        <v>54.320191795418218</v>
      </c>
      <c r="AM16" s="593">
        <v>59.875101756018147</v>
      </c>
      <c r="AN16" s="593">
        <v>65.101994394921959</v>
      </c>
      <c r="AO16" s="593">
        <v>74.2190013532487</v>
      </c>
      <c r="AP16" s="593">
        <v>80.449906377863556</v>
      </c>
      <c r="AQ16" s="593">
        <v>90.01536154090887</v>
      </c>
      <c r="AR16" s="593">
        <v>97.347068426548574</v>
      </c>
      <c r="AS16" s="593">
        <v>106.17280948270272</v>
      </c>
      <c r="AT16" s="593">
        <v>124.86515488177545</v>
      </c>
      <c r="AU16" s="593">
        <v>152.5137354583984</v>
      </c>
      <c r="AV16" s="593">
        <v>0</v>
      </c>
      <c r="AW16" s="593">
        <v>0</v>
      </c>
      <c r="AX16" s="593">
        <v>0</v>
      </c>
      <c r="AY16" s="593">
        <v>0</v>
      </c>
      <c r="AZ16" s="593">
        <v>0</v>
      </c>
      <c r="BA16" s="593">
        <v>0</v>
      </c>
      <c r="BB16" s="593">
        <v>0</v>
      </c>
      <c r="BC16" s="593">
        <v>0</v>
      </c>
      <c r="BD16" s="593">
        <v>0</v>
      </c>
      <c r="BE16" s="593">
        <v>0</v>
      </c>
      <c r="BF16" s="593">
        <v>0</v>
      </c>
      <c r="BG16" s="593">
        <v>0</v>
      </c>
      <c r="BH16" s="593">
        <v>0</v>
      </c>
      <c r="BI16" s="593">
        <v>0</v>
      </c>
      <c r="BJ16" s="593">
        <v>0</v>
      </c>
      <c r="BK16" s="593">
        <v>0</v>
      </c>
      <c r="BL16" s="593">
        <v>0</v>
      </c>
      <c r="BM16" s="593">
        <v>0</v>
      </c>
      <c r="BN16" s="593">
        <v>0</v>
      </c>
      <c r="BO16" s="593">
        <v>0</v>
      </c>
      <c r="BP16" s="593">
        <v>0</v>
      </c>
      <c r="BQ16" s="593">
        <v>0</v>
      </c>
      <c r="BR16" s="593">
        <v>0</v>
      </c>
      <c r="BS16" s="593">
        <v>0</v>
      </c>
      <c r="BT16" s="593">
        <v>0</v>
      </c>
      <c r="BU16" s="593">
        <v>0</v>
      </c>
      <c r="BV16" s="593">
        <v>0</v>
      </c>
      <c r="BW16" s="593">
        <v>0</v>
      </c>
      <c r="BX16" s="528">
        <v>0</v>
      </c>
      <c r="BY16" s="528">
        <v>0</v>
      </c>
      <c r="BZ16" s="528">
        <v>0</v>
      </c>
      <c r="CA16" s="528">
        <v>0</v>
      </c>
      <c r="CB16" s="528">
        <v>0</v>
      </c>
      <c r="CC16" s="528">
        <v>0</v>
      </c>
      <c r="CD16" s="528">
        <v>0</v>
      </c>
      <c r="CE16" s="528">
        <v>0</v>
      </c>
      <c r="CF16" s="530">
        <v>0</v>
      </c>
    </row>
    <row r="17" spans="1:84" x14ac:dyDescent="0.35">
      <c r="A17" s="427"/>
      <c r="B17" s="288" t="s">
        <v>451</v>
      </c>
      <c r="C17" s="471"/>
      <c r="D17" s="593">
        <v>0</v>
      </c>
      <c r="E17" s="593">
        <v>0</v>
      </c>
      <c r="F17" s="593">
        <v>0</v>
      </c>
      <c r="G17" s="593">
        <v>0</v>
      </c>
      <c r="H17" s="593">
        <v>0</v>
      </c>
      <c r="I17" s="593">
        <v>0</v>
      </c>
      <c r="J17" s="593">
        <v>0</v>
      </c>
      <c r="K17" s="593">
        <v>0</v>
      </c>
      <c r="L17" s="593">
        <v>0</v>
      </c>
      <c r="M17" s="593">
        <v>0</v>
      </c>
      <c r="N17" s="593">
        <v>0</v>
      </c>
      <c r="O17" s="593">
        <v>0</v>
      </c>
      <c r="P17" s="593">
        <v>0</v>
      </c>
      <c r="Q17" s="593">
        <v>0</v>
      </c>
      <c r="R17" s="593">
        <v>0</v>
      </c>
      <c r="S17" s="593">
        <v>0</v>
      </c>
      <c r="T17" s="593">
        <v>0</v>
      </c>
      <c r="U17" s="593">
        <v>0</v>
      </c>
      <c r="V17" s="593">
        <v>0</v>
      </c>
      <c r="W17" s="593">
        <v>0</v>
      </c>
      <c r="X17" s="593">
        <v>0</v>
      </c>
      <c r="Y17" s="593">
        <v>0</v>
      </c>
      <c r="Z17" s="593">
        <v>0</v>
      </c>
      <c r="AA17" s="593">
        <v>0</v>
      </c>
      <c r="AB17" s="593">
        <v>0</v>
      </c>
      <c r="AC17" s="593">
        <v>9.9755208333333325</v>
      </c>
      <c r="AD17" s="593">
        <v>18.142219792696004</v>
      </c>
      <c r="AE17" s="593">
        <v>27.405666970959093</v>
      </c>
      <c r="AF17" s="593">
        <v>36.975452651547229</v>
      </c>
      <c r="AG17" s="593">
        <v>47.030814376786886</v>
      </c>
      <c r="AH17" s="593">
        <v>47.094339622641513</v>
      </c>
      <c r="AI17" s="593">
        <v>56.833456698741671</v>
      </c>
      <c r="AJ17" s="593">
        <v>70.134664795816093</v>
      </c>
      <c r="AK17" s="593">
        <v>89.996179088375442</v>
      </c>
      <c r="AL17" s="593">
        <v>107.5668620138519</v>
      </c>
      <c r="AM17" s="593">
        <v>131.12117688103268</v>
      </c>
      <c r="AN17" s="593">
        <v>148.84093337854017</v>
      </c>
      <c r="AO17" s="593">
        <v>171.82790159378595</v>
      </c>
      <c r="AP17" s="593">
        <v>194.35447124132716</v>
      </c>
      <c r="AQ17" s="593">
        <v>218.41677683791443</v>
      </c>
      <c r="AR17" s="593">
        <v>236.30305082986754</v>
      </c>
      <c r="AS17" s="593">
        <v>267.54749990048106</v>
      </c>
      <c r="AT17" s="593">
        <v>311.34100986175179</v>
      </c>
      <c r="AU17" s="593">
        <v>365.16189983173882</v>
      </c>
      <c r="AV17" s="593">
        <v>0</v>
      </c>
      <c r="AW17" s="593">
        <v>0</v>
      </c>
      <c r="AX17" s="593">
        <v>0</v>
      </c>
      <c r="AY17" s="593">
        <v>0</v>
      </c>
      <c r="AZ17" s="593">
        <v>0</v>
      </c>
      <c r="BA17" s="593">
        <v>0</v>
      </c>
      <c r="BB17" s="593">
        <v>0</v>
      </c>
      <c r="BC17" s="593">
        <v>0</v>
      </c>
      <c r="BD17" s="593">
        <v>0</v>
      </c>
      <c r="BE17" s="593">
        <v>0</v>
      </c>
      <c r="BF17" s="593">
        <v>0</v>
      </c>
      <c r="BG17" s="593">
        <v>0</v>
      </c>
      <c r="BH17" s="593">
        <v>0</v>
      </c>
      <c r="BI17" s="593">
        <v>0</v>
      </c>
      <c r="BJ17" s="593">
        <v>0</v>
      </c>
      <c r="BK17" s="593">
        <v>0</v>
      </c>
      <c r="BL17" s="593">
        <v>0</v>
      </c>
      <c r="BM17" s="593">
        <v>0</v>
      </c>
      <c r="BN17" s="593">
        <v>0</v>
      </c>
      <c r="BO17" s="593">
        <v>0</v>
      </c>
      <c r="BP17" s="593">
        <v>0</v>
      </c>
      <c r="BQ17" s="593">
        <v>0</v>
      </c>
      <c r="BR17" s="593">
        <v>0</v>
      </c>
      <c r="BS17" s="593">
        <v>0</v>
      </c>
      <c r="BT17" s="593">
        <v>0</v>
      </c>
      <c r="BU17" s="593">
        <v>0</v>
      </c>
      <c r="BV17" s="593">
        <v>0</v>
      </c>
      <c r="BW17" s="593">
        <v>0</v>
      </c>
      <c r="BX17" s="528">
        <v>0</v>
      </c>
      <c r="BY17" s="528">
        <v>0</v>
      </c>
      <c r="BZ17" s="528">
        <v>0</v>
      </c>
      <c r="CA17" s="528">
        <v>0</v>
      </c>
      <c r="CB17" s="528">
        <v>0</v>
      </c>
      <c r="CC17" s="528">
        <v>0</v>
      </c>
      <c r="CD17" s="528">
        <v>0</v>
      </c>
      <c r="CE17" s="528">
        <v>0</v>
      </c>
      <c r="CF17" s="530">
        <v>0</v>
      </c>
    </row>
    <row r="18" spans="1:84" x14ac:dyDescent="0.35">
      <c r="A18" s="427"/>
      <c r="B18" s="288" t="s">
        <v>450</v>
      </c>
      <c r="C18" s="471"/>
      <c r="D18" s="593">
        <v>0</v>
      </c>
      <c r="E18" s="593">
        <v>0</v>
      </c>
      <c r="F18" s="593">
        <v>0</v>
      </c>
      <c r="G18" s="593">
        <v>0</v>
      </c>
      <c r="H18" s="593">
        <v>0</v>
      </c>
      <c r="I18" s="593">
        <v>0</v>
      </c>
      <c r="J18" s="593">
        <v>0</v>
      </c>
      <c r="K18" s="593">
        <v>0</v>
      </c>
      <c r="L18" s="593">
        <v>0</v>
      </c>
      <c r="M18" s="593">
        <v>0</v>
      </c>
      <c r="N18" s="593">
        <v>0</v>
      </c>
      <c r="O18" s="593">
        <v>0</v>
      </c>
      <c r="P18" s="593">
        <v>0</v>
      </c>
      <c r="Q18" s="593">
        <v>0</v>
      </c>
      <c r="R18" s="593">
        <v>0</v>
      </c>
      <c r="S18" s="593">
        <v>0</v>
      </c>
      <c r="T18" s="593">
        <v>0</v>
      </c>
      <c r="U18" s="593">
        <v>0</v>
      </c>
      <c r="V18" s="593">
        <v>0</v>
      </c>
      <c r="W18" s="593">
        <v>0</v>
      </c>
      <c r="X18" s="593">
        <v>0</v>
      </c>
      <c r="Y18" s="593">
        <v>0</v>
      </c>
      <c r="Z18" s="593">
        <v>0</v>
      </c>
      <c r="AA18" s="593">
        <v>0</v>
      </c>
      <c r="AB18" s="593">
        <v>0</v>
      </c>
      <c r="AC18" s="593">
        <v>18.1796875</v>
      </c>
      <c r="AD18" s="593">
        <v>31.19737611168345</v>
      </c>
      <c r="AE18" s="593">
        <v>49.276852855594228</v>
      </c>
      <c r="AF18" s="593">
        <v>66.046537152148517</v>
      </c>
      <c r="AG18" s="593">
        <v>88.839765240708175</v>
      </c>
      <c r="AH18" s="593">
        <v>91.795148247978432</v>
      </c>
      <c r="AI18" s="593">
        <v>110.61695040710585</v>
      </c>
      <c r="AJ18" s="593">
        <v>149.4963281520491</v>
      </c>
      <c r="AK18" s="593">
        <v>193.25159579250203</v>
      </c>
      <c r="AL18" s="593">
        <v>241.11294619072987</v>
      </c>
      <c r="AM18" s="593">
        <v>304.00372136294919</v>
      </c>
      <c r="AN18" s="593">
        <v>362.05707222653785</v>
      </c>
      <c r="AO18" s="593">
        <v>439.95309705296535</v>
      </c>
      <c r="AP18" s="593">
        <v>504.19562238080925</v>
      </c>
      <c r="AQ18" s="593">
        <v>588.95286162117668</v>
      </c>
      <c r="AR18" s="593">
        <v>669.81688074358397</v>
      </c>
      <c r="AS18" s="593">
        <v>784.80669061681635</v>
      </c>
      <c r="AT18" s="593">
        <v>945.80283525647269</v>
      </c>
      <c r="AU18" s="593">
        <v>1188.5453647098627</v>
      </c>
      <c r="AV18" s="593">
        <v>1553.4739999999999</v>
      </c>
      <c r="AW18" s="593">
        <v>1795.461</v>
      </c>
      <c r="AX18" s="593">
        <v>1962.682</v>
      </c>
      <c r="AY18" s="593">
        <v>2194.1619999999998</v>
      </c>
      <c r="AZ18" s="593">
        <v>2392.893</v>
      </c>
      <c r="BA18" s="593">
        <v>2521.25</v>
      </c>
      <c r="BB18" s="593">
        <v>2679.9749999999999</v>
      </c>
      <c r="BC18" s="593">
        <v>2822.8040000000001</v>
      </c>
      <c r="BD18" s="593">
        <v>2955.1210000000001</v>
      </c>
      <c r="BE18" s="593">
        <v>3124.4597597447382</v>
      </c>
      <c r="BF18" s="593">
        <v>3250.6787885787207</v>
      </c>
      <c r="BG18" s="593">
        <v>3457.0445494205601</v>
      </c>
      <c r="BH18" s="593">
        <v>3673.5859999999998</v>
      </c>
      <c r="BI18" s="593">
        <v>3924.14037813</v>
      </c>
      <c r="BJ18" s="593">
        <v>4149.40578293</v>
      </c>
      <c r="BK18" s="593">
        <v>4444.4350972342991</v>
      </c>
      <c r="BL18" s="593">
        <v>4734.8039219600005</v>
      </c>
      <c r="BM18" s="593">
        <v>5106.2537628999999</v>
      </c>
      <c r="BN18" s="593">
        <v>5227.7472379531791</v>
      </c>
      <c r="BO18" s="593">
        <v>5339.4256940699997</v>
      </c>
      <c r="BP18" s="593">
        <v>5475.6249157700013</v>
      </c>
      <c r="BQ18" s="593">
        <v>5360.0751764300812</v>
      </c>
      <c r="BR18" s="593">
        <v>5421.7736767999995</v>
      </c>
      <c r="BS18" s="593">
        <v>5489.5433917499959</v>
      </c>
      <c r="BT18" s="593">
        <v>5482.7675999399999</v>
      </c>
      <c r="BU18" s="593">
        <v>5529.3185711499982</v>
      </c>
      <c r="BV18" s="593">
        <v>5675.5506973500005</v>
      </c>
      <c r="BW18" s="593">
        <v>5908.4831024900022</v>
      </c>
      <c r="BX18" s="528">
        <v>5337.6142274424847</v>
      </c>
      <c r="BY18" s="528">
        <v>5307.254480399999</v>
      </c>
      <c r="BZ18" s="528">
        <v>5668.0533127400004</v>
      </c>
      <c r="CA18" s="528">
        <v>6701.680871802665</v>
      </c>
      <c r="CB18" s="528">
        <v>7660.9003532108645</v>
      </c>
      <c r="CC18" s="528">
        <v>8018.789518113339</v>
      </c>
      <c r="CD18" s="528">
        <v>8194.6025807368969</v>
      </c>
      <c r="CE18" s="528">
        <v>8395.3436676321126</v>
      </c>
      <c r="CF18" s="530">
        <v>8752.0620961849763</v>
      </c>
    </row>
    <row r="19" spans="1:84" ht="25.5" customHeight="1" x14ac:dyDescent="0.35">
      <c r="A19" s="427"/>
      <c r="B19" s="298" t="s">
        <v>557</v>
      </c>
      <c r="C19" s="471"/>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v>0</v>
      </c>
      <c r="AB19" s="593">
        <v>0</v>
      </c>
      <c r="AC19" s="593">
        <v>0</v>
      </c>
      <c r="AD19" s="593">
        <v>0</v>
      </c>
      <c r="AE19" s="593">
        <v>0</v>
      </c>
      <c r="AF19" s="593">
        <v>0</v>
      </c>
      <c r="AG19" s="593">
        <v>0</v>
      </c>
      <c r="AH19" s="593">
        <v>0</v>
      </c>
      <c r="AI19" s="593">
        <v>0</v>
      </c>
      <c r="AJ19" s="593">
        <v>0</v>
      </c>
      <c r="AK19" s="593">
        <v>0</v>
      </c>
      <c r="AL19" s="593">
        <v>0</v>
      </c>
      <c r="AM19" s="593">
        <v>0</v>
      </c>
      <c r="AN19" s="593">
        <v>0</v>
      </c>
      <c r="AO19" s="593">
        <v>0</v>
      </c>
      <c r="AP19" s="593">
        <v>0</v>
      </c>
      <c r="AQ19" s="593">
        <v>0</v>
      </c>
      <c r="AR19" s="593">
        <v>0</v>
      </c>
      <c r="AS19" s="593">
        <v>0</v>
      </c>
      <c r="AT19" s="593">
        <v>0</v>
      </c>
      <c r="AU19" s="593">
        <v>0</v>
      </c>
      <c r="AV19" s="593">
        <v>0</v>
      </c>
      <c r="AW19" s="593">
        <v>0</v>
      </c>
      <c r="AX19" s="593">
        <v>0</v>
      </c>
      <c r="AY19" s="593">
        <v>0</v>
      </c>
      <c r="AZ19" s="593">
        <v>0</v>
      </c>
      <c r="BA19" s="593">
        <v>0</v>
      </c>
      <c r="BB19" s="593">
        <v>0</v>
      </c>
      <c r="BC19" s="593">
        <v>0</v>
      </c>
      <c r="BD19" s="593">
        <v>0</v>
      </c>
      <c r="BE19" s="593">
        <v>0</v>
      </c>
      <c r="BF19" s="593">
        <v>0.98050926263664173</v>
      </c>
      <c r="BG19" s="593">
        <v>1.1474342087825007</v>
      </c>
      <c r="BH19" s="593">
        <v>1.2809975466972452</v>
      </c>
      <c r="BI19" s="593">
        <v>1.3551307785987141</v>
      </c>
      <c r="BJ19" s="593">
        <v>1.221531470376489</v>
      </c>
      <c r="BK19" s="593">
        <v>1.4007757285709026</v>
      </c>
      <c r="BL19" s="593">
        <v>1.8244595136349979</v>
      </c>
      <c r="BM19" s="593">
        <v>2.6194879647483651</v>
      </c>
      <c r="BN19" s="593">
        <v>2.9938302080290007</v>
      </c>
      <c r="BO19" s="593">
        <v>3.60291287894885</v>
      </c>
      <c r="BP19" s="593">
        <v>4.6984212498278017</v>
      </c>
      <c r="BQ19" s="593">
        <v>5.9388008020396468</v>
      </c>
      <c r="BR19" s="593">
        <v>7.1040986012377694</v>
      </c>
      <c r="BS19" s="593">
        <v>8.6052891119556101</v>
      </c>
      <c r="BT19" s="593">
        <v>9.7416304714027984</v>
      </c>
      <c r="BU19" s="593">
        <v>10.656895383790856</v>
      </c>
      <c r="BV19" s="593">
        <v>12.174471764948578</v>
      </c>
      <c r="BW19" s="593">
        <v>13.679666973198302</v>
      </c>
      <c r="BX19" s="528">
        <v>15.148717108950994</v>
      </c>
      <c r="BY19" s="528">
        <v>17.118672748097286</v>
      </c>
      <c r="BZ19" s="528">
        <v>19.385844151240285</v>
      </c>
      <c r="CA19" s="528">
        <v>22.921051331698028</v>
      </c>
      <c r="CB19" s="528">
        <v>26.20176842227594</v>
      </c>
      <c r="CC19" s="528">
        <v>27.425818936871931</v>
      </c>
      <c r="CD19" s="528">
        <v>28.027133787618268</v>
      </c>
      <c r="CE19" s="528">
        <v>28.713707327170955</v>
      </c>
      <c r="CF19" s="530">
        <v>29.933753695870024</v>
      </c>
    </row>
    <row r="20" spans="1:84" s="251" customFormat="1" ht="26.25" customHeight="1" x14ac:dyDescent="0.35">
      <c r="B20" s="496" t="s">
        <v>296</v>
      </c>
      <c r="C20" s="545"/>
      <c r="D20" s="592">
        <v>0</v>
      </c>
      <c r="E20" s="592">
        <v>0</v>
      </c>
      <c r="F20" s="592">
        <v>0</v>
      </c>
      <c r="G20" s="592">
        <v>0</v>
      </c>
      <c r="H20" s="592">
        <v>0</v>
      </c>
      <c r="I20" s="592">
        <v>0</v>
      </c>
      <c r="J20" s="592">
        <v>0</v>
      </c>
      <c r="K20" s="592">
        <v>0</v>
      </c>
      <c r="L20" s="592">
        <v>0</v>
      </c>
      <c r="M20" s="592">
        <v>0</v>
      </c>
      <c r="N20" s="592">
        <v>0</v>
      </c>
      <c r="O20" s="592">
        <v>0</v>
      </c>
      <c r="P20" s="592">
        <v>0</v>
      </c>
      <c r="Q20" s="592">
        <v>0</v>
      </c>
      <c r="R20" s="592">
        <v>0</v>
      </c>
      <c r="S20" s="592">
        <v>0</v>
      </c>
      <c r="T20" s="592">
        <v>0</v>
      </c>
      <c r="U20" s="592">
        <v>0</v>
      </c>
      <c r="V20" s="592">
        <v>0</v>
      </c>
      <c r="W20" s="592">
        <v>0</v>
      </c>
      <c r="X20" s="592">
        <v>0</v>
      </c>
      <c r="Y20" s="592">
        <v>0</v>
      </c>
      <c r="Z20" s="592">
        <v>0</v>
      </c>
      <c r="AA20" s="592">
        <v>0</v>
      </c>
      <c r="AB20" s="592">
        <v>0</v>
      </c>
      <c r="AC20" s="592">
        <v>0</v>
      </c>
      <c r="AD20" s="592">
        <v>0</v>
      </c>
      <c r="AE20" s="592">
        <v>0.2</v>
      </c>
      <c r="AF20" s="592">
        <f t="shared" ref="AF20:CF20" si="10">SUM(AF21:AF23)</f>
        <v>8.1999999999999993</v>
      </c>
      <c r="AG20" s="592">
        <f t="shared" si="10"/>
        <v>19.8</v>
      </c>
      <c r="AH20" s="592">
        <f t="shared" si="10"/>
        <v>47</v>
      </c>
      <c r="AI20" s="592">
        <f t="shared" si="10"/>
        <v>79</v>
      </c>
      <c r="AJ20" s="592">
        <f t="shared" si="10"/>
        <v>125.00000000000001</v>
      </c>
      <c r="AK20" s="592">
        <f t="shared" si="10"/>
        <v>173</v>
      </c>
      <c r="AL20" s="592">
        <f t="shared" si="10"/>
        <v>236</v>
      </c>
      <c r="AM20" s="592">
        <f t="shared" si="10"/>
        <v>304</v>
      </c>
      <c r="AN20" s="592">
        <f t="shared" si="10"/>
        <v>356</v>
      </c>
      <c r="AO20" s="592">
        <f t="shared" si="10"/>
        <v>422</v>
      </c>
      <c r="AP20" s="592">
        <f t="shared" si="10"/>
        <v>514</v>
      </c>
      <c r="AQ20" s="592">
        <f t="shared" si="10"/>
        <v>596.22199999999998</v>
      </c>
      <c r="AR20" s="592">
        <f t="shared" si="10"/>
        <v>675.34</v>
      </c>
      <c r="AS20" s="592">
        <f t="shared" si="10"/>
        <v>769.49900000000002</v>
      </c>
      <c r="AT20" s="592">
        <f t="shared" si="10"/>
        <v>883.25800000000027</v>
      </c>
      <c r="AU20" s="592">
        <f t="shared" si="10"/>
        <v>1061.8779999999999</v>
      </c>
      <c r="AV20" s="592">
        <f t="shared" si="10"/>
        <v>68.302000000000007</v>
      </c>
      <c r="AW20" s="592">
        <f t="shared" si="10"/>
        <v>0</v>
      </c>
      <c r="AX20" s="592">
        <f t="shared" si="10"/>
        <v>0</v>
      </c>
      <c r="AY20" s="592">
        <f t="shared" si="10"/>
        <v>0</v>
      </c>
      <c r="AZ20" s="592">
        <f t="shared" si="10"/>
        <v>0</v>
      </c>
      <c r="BA20" s="592">
        <f t="shared" si="10"/>
        <v>0</v>
      </c>
      <c r="BB20" s="592">
        <f t="shared" si="10"/>
        <v>0</v>
      </c>
      <c r="BC20" s="592">
        <f t="shared" si="10"/>
        <v>0</v>
      </c>
      <c r="BD20" s="592">
        <f t="shared" si="10"/>
        <v>0</v>
      </c>
      <c r="BE20" s="592">
        <f t="shared" si="10"/>
        <v>0</v>
      </c>
      <c r="BF20" s="592">
        <f t="shared" si="10"/>
        <v>0</v>
      </c>
      <c r="BG20" s="592">
        <f t="shared" si="10"/>
        <v>0</v>
      </c>
      <c r="BH20" s="592">
        <f t="shared" si="10"/>
        <v>0</v>
      </c>
      <c r="BI20" s="592">
        <f t="shared" si="10"/>
        <v>0</v>
      </c>
      <c r="BJ20" s="592">
        <f t="shared" si="10"/>
        <v>0</v>
      </c>
      <c r="BK20" s="592">
        <f t="shared" si="10"/>
        <v>0</v>
      </c>
      <c r="BL20" s="592">
        <f t="shared" si="10"/>
        <v>0</v>
      </c>
      <c r="BM20" s="592">
        <f t="shared" si="10"/>
        <v>0</v>
      </c>
      <c r="BN20" s="592">
        <f t="shared" si="10"/>
        <v>0</v>
      </c>
      <c r="BO20" s="592">
        <f t="shared" si="10"/>
        <v>0</v>
      </c>
      <c r="BP20" s="592">
        <f t="shared" si="10"/>
        <v>0</v>
      </c>
      <c r="BQ20" s="592">
        <f t="shared" si="10"/>
        <v>0</v>
      </c>
      <c r="BR20" s="592">
        <f t="shared" si="10"/>
        <v>0</v>
      </c>
      <c r="BS20" s="592">
        <f t="shared" si="10"/>
        <v>0</v>
      </c>
      <c r="BT20" s="592">
        <f t="shared" si="10"/>
        <v>0</v>
      </c>
      <c r="BU20" s="592">
        <f t="shared" si="10"/>
        <v>0</v>
      </c>
      <c r="BV20" s="592">
        <f t="shared" si="10"/>
        <v>0</v>
      </c>
      <c r="BW20" s="592">
        <f t="shared" si="10"/>
        <v>0</v>
      </c>
      <c r="BX20" s="533">
        <f t="shared" si="10"/>
        <v>0</v>
      </c>
      <c r="BY20" s="533">
        <f t="shared" si="10"/>
        <v>0</v>
      </c>
      <c r="BZ20" s="533">
        <f t="shared" si="10"/>
        <v>0</v>
      </c>
      <c r="CA20" s="533">
        <f t="shared" si="10"/>
        <v>0</v>
      </c>
      <c r="CB20" s="533">
        <f t="shared" si="10"/>
        <v>0</v>
      </c>
      <c r="CC20" s="533">
        <f t="shared" si="10"/>
        <v>0</v>
      </c>
      <c r="CD20" s="533">
        <f t="shared" si="10"/>
        <v>0</v>
      </c>
      <c r="CE20" s="533">
        <f t="shared" si="10"/>
        <v>0</v>
      </c>
      <c r="CF20" s="527">
        <f t="shared" si="10"/>
        <v>0</v>
      </c>
    </row>
    <row r="21" spans="1:84" x14ac:dyDescent="0.35">
      <c r="A21" s="427"/>
      <c r="B21" s="288" t="s">
        <v>728</v>
      </c>
      <c r="C21" s="471"/>
      <c r="D21" s="593">
        <v>0</v>
      </c>
      <c r="E21" s="593">
        <v>0</v>
      </c>
      <c r="F21" s="593">
        <v>0</v>
      </c>
      <c r="G21" s="593">
        <v>0</v>
      </c>
      <c r="H21" s="593">
        <v>0</v>
      </c>
      <c r="I21" s="593">
        <v>0</v>
      </c>
      <c r="J21" s="593">
        <v>0</v>
      </c>
      <c r="K21" s="593">
        <v>0</v>
      </c>
      <c r="L21" s="593">
        <v>0</v>
      </c>
      <c r="M21" s="593">
        <v>0</v>
      </c>
      <c r="N21" s="593">
        <v>0</v>
      </c>
      <c r="O21" s="593">
        <v>0</v>
      </c>
      <c r="P21" s="593">
        <v>0</v>
      </c>
      <c r="Q21" s="593">
        <v>0</v>
      </c>
      <c r="R21" s="593">
        <v>0</v>
      </c>
      <c r="S21" s="593">
        <v>0</v>
      </c>
      <c r="T21" s="593">
        <v>0</v>
      </c>
      <c r="U21" s="593">
        <v>0</v>
      </c>
      <c r="V21" s="593">
        <v>0</v>
      </c>
      <c r="W21" s="593">
        <v>0</v>
      </c>
      <c r="X21" s="593">
        <v>0</v>
      </c>
      <c r="Y21" s="593">
        <v>0</v>
      </c>
      <c r="Z21" s="593">
        <v>0</v>
      </c>
      <c r="AA21" s="593">
        <v>0</v>
      </c>
      <c r="AB21" s="593">
        <v>0</v>
      </c>
      <c r="AC21" s="593">
        <v>0</v>
      </c>
      <c r="AD21" s="593">
        <v>0</v>
      </c>
      <c r="AE21" s="593">
        <v>0</v>
      </c>
      <c r="AF21" s="593">
        <v>0.81776216467309248</v>
      </c>
      <c r="AG21" s="593">
        <v>4.0289296143389386</v>
      </c>
      <c r="AH21" s="593">
        <v>9.1014969282685811</v>
      </c>
      <c r="AI21" s="593">
        <v>11.640236243555856</v>
      </c>
      <c r="AJ21" s="593">
        <v>13.630234353478913</v>
      </c>
      <c r="AK21" s="593">
        <v>15.590189419879557</v>
      </c>
      <c r="AL21" s="593">
        <v>17.539349755901764</v>
      </c>
      <c r="AM21" s="593">
        <v>18.772171160752329</v>
      </c>
      <c r="AN21" s="593">
        <v>18.932891833284359</v>
      </c>
      <c r="AO21" s="593">
        <v>19.456935976129234</v>
      </c>
      <c r="AP21" s="593">
        <v>20.544119957107366</v>
      </c>
      <c r="AQ21" s="593">
        <v>21.373524682261195</v>
      </c>
      <c r="AR21" s="593">
        <v>22.393906028598739</v>
      </c>
      <c r="AS21" s="593">
        <v>23.906947632296195</v>
      </c>
      <c r="AT21" s="593">
        <v>26.429268414933048</v>
      </c>
      <c r="AU21" s="593">
        <v>30.590785383135724</v>
      </c>
      <c r="AV21" s="593">
        <v>1.9676571350371104</v>
      </c>
      <c r="AW21" s="593">
        <v>0</v>
      </c>
      <c r="AX21" s="593">
        <v>0</v>
      </c>
      <c r="AY21" s="593">
        <v>0</v>
      </c>
      <c r="AZ21" s="593">
        <v>0</v>
      </c>
      <c r="BA21" s="593">
        <v>0</v>
      </c>
      <c r="BB21" s="593">
        <v>0</v>
      </c>
      <c r="BC21" s="593">
        <v>0</v>
      </c>
      <c r="BD21" s="593">
        <v>0</v>
      </c>
      <c r="BE21" s="593">
        <v>0</v>
      </c>
      <c r="BF21" s="593">
        <v>0</v>
      </c>
      <c r="BG21" s="593">
        <v>0</v>
      </c>
      <c r="BH21" s="593">
        <v>0</v>
      </c>
      <c r="BI21" s="593">
        <v>0</v>
      </c>
      <c r="BJ21" s="593">
        <v>0</v>
      </c>
      <c r="BK21" s="593">
        <v>0</v>
      </c>
      <c r="BL21" s="593">
        <v>0</v>
      </c>
      <c r="BM21" s="593">
        <v>0</v>
      </c>
      <c r="BN21" s="593">
        <v>0</v>
      </c>
      <c r="BO21" s="593">
        <v>0</v>
      </c>
      <c r="BP21" s="593">
        <v>0</v>
      </c>
      <c r="BQ21" s="593">
        <v>0</v>
      </c>
      <c r="BR21" s="593">
        <v>0</v>
      </c>
      <c r="BS21" s="593">
        <v>0</v>
      </c>
      <c r="BT21" s="593">
        <v>0</v>
      </c>
      <c r="BU21" s="593">
        <v>0</v>
      </c>
      <c r="BV21" s="593">
        <v>0</v>
      </c>
      <c r="BW21" s="593">
        <v>0</v>
      </c>
      <c r="BX21" s="528">
        <v>0</v>
      </c>
      <c r="BY21" s="528">
        <v>0</v>
      </c>
      <c r="BZ21" s="528">
        <v>0</v>
      </c>
      <c r="CA21" s="528">
        <v>0</v>
      </c>
      <c r="CB21" s="528">
        <v>0</v>
      </c>
      <c r="CC21" s="528">
        <v>0</v>
      </c>
      <c r="CD21" s="528">
        <v>0</v>
      </c>
      <c r="CE21" s="528">
        <v>0</v>
      </c>
      <c r="CF21" s="530">
        <v>0</v>
      </c>
    </row>
    <row r="22" spans="1:84" x14ac:dyDescent="0.35">
      <c r="A22" s="427"/>
      <c r="B22" s="288" t="s">
        <v>451</v>
      </c>
      <c r="C22" s="471"/>
      <c r="D22" s="593">
        <v>0</v>
      </c>
      <c r="E22" s="593">
        <v>0</v>
      </c>
      <c r="F22" s="593">
        <v>0</v>
      </c>
      <c r="G22" s="593">
        <v>0</v>
      </c>
      <c r="H22" s="593">
        <v>0</v>
      </c>
      <c r="I22" s="593">
        <v>0</v>
      </c>
      <c r="J22" s="593">
        <v>0</v>
      </c>
      <c r="K22" s="593">
        <v>0</v>
      </c>
      <c r="L22" s="593">
        <v>0</v>
      </c>
      <c r="M22" s="593">
        <v>0</v>
      </c>
      <c r="N22" s="593">
        <v>0</v>
      </c>
      <c r="O22" s="593">
        <v>0</v>
      </c>
      <c r="P22" s="593">
        <v>0</v>
      </c>
      <c r="Q22" s="593">
        <v>0</v>
      </c>
      <c r="R22" s="593">
        <v>0</v>
      </c>
      <c r="S22" s="593">
        <v>0</v>
      </c>
      <c r="T22" s="593">
        <v>0</v>
      </c>
      <c r="U22" s="593">
        <v>0</v>
      </c>
      <c r="V22" s="593">
        <v>0</v>
      </c>
      <c r="W22" s="593">
        <v>0</v>
      </c>
      <c r="X22" s="593">
        <v>0</v>
      </c>
      <c r="Y22" s="593">
        <v>0</v>
      </c>
      <c r="Z22" s="593">
        <v>0</v>
      </c>
      <c r="AA22" s="593">
        <v>0</v>
      </c>
      <c r="AB22" s="593">
        <v>0</v>
      </c>
      <c r="AC22" s="593">
        <v>0</v>
      </c>
      <c r="AD22" s="593">
        <v>0</v>
      </c>
      <c r="AE22" s="593">
        <v>0</v>
      </c>
      <c r="AF22" s="593">
        <v>7.3822378353269071</v>
      </c>
      <c r="AG22" s="593">
        <v>15.771070385661062</v>
      </c>
      <c r="AH22" s="593">
        <v>37.898503071731419</v>
      </c>
      <c r="AI22" s="593">
        <v>64.855703618254054</v>
      </c>
      <c r="AJ22" s="593">
        <v>96.569209265311542</v>
      </c>
      <c r="AK22" s="593">
        <v>127.84580671123882</v>
      </c>
      <c r="AL22" s="593">
        <v>169.68592537968243</v>
      </c>
      <c r="AM22" s="593">
        <v>214.43796792257592</v>
      </c>
      <c r="AN22" s="593">
        <v>245.28870869995595</v>
      </c>
      <c r="AO22" s="593">
        <v>282.49343254041281</v>
      </c>
      <c r="AP22" s="593">
        <v>335.26923366467042</v>
      </c>
      <c r="AQ22" s="593">
        <v>380.55923785764566</v>
      </c>
      <c r="AR22" s="593">
        <v>421.4691414374301</v>
      </c>
      <c r="AS22" s="593">
        <v>470.12556674757064</v>
      </c>
      <c r="AT22" s="593">
        <v>529.02542592395196</v>
      </c>
      <c r="AU22" s="593">
        <v>628.73314831467371</v>
      </c>
      <c r="AV22" s="593">
        <v>40.441304458882144</v>
      </c>
      <c r="AW22" s="593">
        <v>0</v>
      </c>
      <c r="AX22" s="593">
        <v>0</v>
      </c>
      <c r="AY22" s="593">
        <v>0</v>
      </c>
      <c r="AZ22" s="593">
        <v>0</v>
      </c>
      <c r="BA22" s="593">
        <v>0</v>
      </c>
      <c r="BB22" s="593">
        <v>0</v>
      </c>
      <c r="BC22" s="593">
        <v>0</v>
      </c>
      <c r="BD22" s="593">
        <v>0</v>
      </c>
      <c r="BE22" s="593">
        <v>0</v>
      </c>
      <c r="BF22" s="593">
        <v>0</v>
      </c>
      <c r="BG22" s="593">
        <v>0</v>
      </c>
      <c r="BH22" s="593">
        <v>0</v>
      </c>
      <c r="BI22" s="593">
        <v>0</v>
      </c>
      <c r="BJ22" s="593">
        <v>0</v>
      </c>
      <c r="BK22" s="593">
        <v>0</v>
      </c>
      <c r="BL22" s="593">
        <v>0</v>
      </c>
      <c r="BM22" s="593">
        <v>0</v>
      </c>
      <c r="BN22" s="593">
        <v>0</v>
      </c>
      <c r="BO22" s="593">
        <v>0</v>
      </c>
      <c r="BP22" s="593">
        <v>0</v>
      </c>
      <c r="BQ22" s="593">
        <v>0</v>
      </c>
      <c r="BR22" s="593">
        <v>0</v>
      </c>
      <c r="BS22" s="593">
        <v>0</v>
      </c>
      <c r="BT22" s="593">
        <v>0</v>
      </c>
      <c r="BU22" s="593">
        <v>0</v>
      </c>
      <c r="BV22" s="593">
        <v>0</v>
      </c>
      <c r="BW22" s="593">
        <v>0</v>
      </c>
      <c r="BX22" s="528">
        <v>0</v>
      </c>
      <c r="BY22" s="528">
        <v>0</v>
      </c>
      <c r="BZ22" s="528">
        <v>0</v>
      </c>
      <c r="CA22" s="528">
        <v>0</v>
      </c>
      <c r="CB22" s="528">
        <v>0</v>
      </c>
      <c r="CC22" s="528">
        <v>0</v>
      </c>
      <c r="CD22" s="528">
        <v>0</v>
      </c>
      <c r="CE22" s="528">
        <v>0</v>
      </c>
      <c r="CF22" s="530">
        <v>0</v>
      </c>
    </row>
    <row r="23" spans="1:84" s="441" customFormat="1" ht="25.5" customHeight="1" thickBot="1" x14ac:dyDescent="0.3">
      <c r="B23" s="482" t="s">
        <v>450</v>
      </c>
      <c r="C23" s="483"/>
      <c r="D23" s="548">
        <v>0</v>
      </c>
      <c r="E23" s="548">
        <v>0</v>
      </c>
      <c r="F23" s="548">
        <v>0</v>
      </c>
      <c r="G23" s="548">
        <v>0</v>
      </c>
      <c r="H23" s="548">
        <v>0</v>
      </c>
      <c r="I23" s="548">
        <v>0</v>
      </c>
      <c r="J23" s="548">
        <v>0</v>
      </c>
      <c r="K23" s="548">
        <v>0</v>
      </c>
      <c r="L23" s="548">
        <v>0</v>
      </c>
      <c r="M23" s="548">
        <v>0</v>
      </c>
      <c r="N23" s="548">
        <v>0</v>
      </c>
      <c r="O23" s="548">
        <v>0</v>
      </c>
      <c r="P23" s="548">
        <v>0</v>
      </c>
      <c r="Q23" s="548">
        <v>0</v>
      </c>
      <c r="R23" s="548">
        <v>0</v>
      </c>
      <c r="S23" s="548">
        <v>0</v>
      </c>
      <c r="T23" s="548">
        <v>0</v>
      </c>
      <c r="U23" s="548">
        <v>0</v>
      </c>
      <c r="V23" s="548">
        <v>0</v>
      </c>
      <c r="W23" s="548">
        <v>0</v>
      </c>
      <c r="X23" s="548">
        <v>0</v>
      </c>
      <c r="Y23" s="548">
        <v>0</v>
      </c>
      <c r="Z23" s="548">
        <v>0</v>
      </c>
      <c r="AA23" s="548">
        <v>0</v>
      </c>
      <c r="AB23" s="548">
        <v>0</v>
      </c>
      <c r="AC23" s="548">
        <v>0</v>
      </c>
      <c r="AD23" s="548">
        <v>0</v>
      </c>
      <c r="AE23" s="548">
        <v>0</v>
      </c>
      <c r="AF23" s="548">
        <v>0</v>
      </c>
      <c r="AG23" s="548">
        <v>0</v>
      </c>
      <c r="AH23" s="548">
        <v>0</v>
      </c>
      <c r="AI23" s="548">
        <v>2.5040601381900864</v>
      </c>
      <c r="AJ23" s="548">
        <v>14.800556381209555</v>
      </c>
      <c r="AK23" s="548">
        <v>29.564003868881628</v>
      </c>
      <c r="AL23" s="548">
        <v>48.774724864415802</v>
      </c>
      <c r="AM23" s="548">
        <v>70.789860916671742</v>
      </c>
      <c r="AN23" s="548">
        <v>91.778399466759709</v>
      </c>
      <c r="AO23" s="548">
        <v>120.04963148345799</v>
      </c>
      <c r="AP23" s="548">
        <v>158.18664637822221</v>
      </c>
      <c r="AQ23" s="548">
        <v>194.28923746009318</v>
      </c>
      <c r="AR23" s="548">
        <v>231.47695253397123</v>
      </c>
      <c r="AS23" s="548">
        <v>275.4664856201332</v>
      </c>
      <c r="AT23" s="548">
        <v>327.80330566111519</v>
      </c>
      <c r="AU23" s="548">
        <v>402.55406630219051</v>
      </c>
      <c r="AV23" s="548">
        <v>25.893038406080755</v>
      </c>
      <c r="AW23" s="548">
        <v>0</v>
      </c>
      <c r="AX23" s="548">
        <v>0</v>
      </c>
      <c r="AY23" s="548">
        <v>0</v>
      </c>
      <c r="AZ23" s="548">
        <v>0</v>
      </c>
      <c r="BA23" s="548">
        <v>0</v>
      </c>
      <c r="BB23" s="548">
        <v>0</v>
      </c>
      <c r="BC23" s="548">
        <v>0</v>
      </c>
      <c r="BD23" s="548">
        <v>0</v>
      </c>
      <c r="BE23" s="548">
        <v>0</v>
      </c>
      <c r="BF23" s="548">
        <v>0</v>
      </c>
      <c r="BG23" s="548">
        <v>0</v>
      </c>
      <c r="BH23" s="548">
        <v>0</v>
      </c>
      <c r="BI23" s="548">
        <v>0</v>
      </c>
      <c r="BJ23" s="548">
        <v>0</v>
      </c>
      <c r="BK23" s="548">
        <v>0</v>
      </c>
      <c r="BL23" s="548">
        <v>0</v>
      </c>
      <c r="BM23" s="548">
        <v>0</v>
      </c>
      <c r="BN23" s="548">
        <v>0</v>
      </c>
      <c r="BO23" s="548">
        <v>0</v>
      </c>
      <c r="BP23" s="548">
        <v>0</v>
      </c>
      <c r="BQ23" s="548">
        <v>0</v>
      </c>
      <c r="BR23" s="548">
        <v>0</v>
      </c>
      <c r="BS23" s="548">
        <v>0</v>
      </c>
      <c r="BT23" s="548">
        <v>0</v>
      </c>
      <c r="BU23" s="548">
        <v>0</v>
      </c>
      <c r="BV23" s="548">
        <v>0</v>
      </c>
      <c r="BW23" s="548">
        <v>0</v>
      </c>
      <c r="BX23" s="548">
        <v>0</v>
      </c>
      <c r="BY23" s="548">
        <v>0</v>
      </c>
      <c r="BZ23" s="548">
        <v>0</v>
      </c>
      <c r="CA23" s="548">
        <v>0</v>
      </c>
      <c r="CB23" s="548">
        <v>0</v>
      </c>
      <c r="CC23" s="548">
        <v>0</v>
      </c>
      <c r="CD23" s="548">
        <v>0</v>
      </c>
      <c r="CE23" s="548">
        <v>0</v>
      </c>
      <c r="CF23" s="549">
        <v>0</v>
      </c>
    </row>
    <row r="24" spans="1:84" ht="26.25" customHeight="1" x14ac:dyDescent="0.35">
      <c r="A24" s="503"/>
      <c r="B24" s="106" t="s">
        <v>727</v>
      </c>
      <c r="D24" s="37" t="s">
        <v>586</v>
      </c>
      <c r="E24" s="37" t="s">
        <v>587</v>
      </c>
      <c r="F24" s="37" t="s">
        <v>588</v>
      </c>
      <c r="G24" s="37" t="s">
        <v>589</v>
      </c>
      <c r="H24" s="37" t="s">
        <v>590</v>
      </c>
      <c r="I24" s="37" t="s">
        <v>591</v>
      </c>
      <c r="J24" s="37" t="s">
        <v>592</v>
      </c>
      <c r="K24" s="37" t="s">
        <v>593</v>
      </c>
      <c r="L24" s="37" t="s">
        <v>594</v>
      </c>
      <c r="M24" s="37" t="s">
        <v>595</v>
      </c>
      <c r="N24" s="37" t="s">
        <v>596</v>
      </c>
      <c r="O24" s="37" t="s">
        <v>597</v>
      </c>
      <c r="P24" s="37" t="s">
        <v>598</v>
      </c>
      <c r="Q24" s="37" t="s">
        <v>599</v>
      </c>
      <c r="R24" s="37" t="s">
        <v>600</v>
      </c>
      <c r="S24" s="37" t="s">
        <v>601</v>
      </c>
      <c r="T24" s="37" t="s">
        <v>602</v>
      </c>
      <c r="U24" s="37" t="s">
        <v>603</v>
      </c>
      <c r="V24" s="37" t="s">
        <v>604</v>
      </c>
      <c r="W24" s="37" t="s">
        <v>605</v>
      </c>
      <c r="X24" s="37" t="s">
        <v>606</v>
      </c>
      <c r="Y24" s="37" t="s">
        <v>607</v>
      </c>
      <c r="Z24" s="37" t="s">
        <v>608</v>
      </c>
      <c r="AA24" s="37" t="s">
        <v>609</v>
      </c>
      <c r="AB24" s="37" t="s">
        <v>610</v>
      </c>
      <c r="AC24" s="37" t="s">
        <v>611</v>
      </c>
      <c r="AD24" s="37" t="s">
        <v>612</v>
      </c>
      <c r="AE24" s="37" t="s">
        <v>613</v>
      </c>
      <c r="AF24" s="37" t="s">
        <v>614</v>
      </c>
      <c r="AG24" s="37" t="s">
        <v>615</v>
      </c>
      <c r="AH24" s="37" t="s">
        <v>616</v>
      </c>
      <c r="AI24" s="37" t="s">
        <v>617</v>
      </c>
      <c r="AJ24" s="37" t="s">
        <v>618</v>
      </c>
      <c r="AK24" s="37" t="s">
        <v>619</v>
      </c>
      <c r="AL24" s="37" t="s">
        <v>620</v>
      </c>
      <c r="AM24" s="37" t="s">
        <v>621</v>
      </c>
      <c r="AN24" s="37" t="s">
        <v>622</v>
      </c>
      <c r="AO24" s="37" t="s">
        <v>623</v>
      </c>
      <c r="AP24" s="37" t="s">
        <v>624</v>
      </c>
      <c r="AQ24" s="37" t="s">
        <v>625</v>
      </c>
      <c r="AR24" s="37" t="s">
        <v>626</v>
      </c>
      <c r="AS24" s="37" t="s">
        <v>627</v>
      </c>
      <c r="AT24" s="37" t="s">
        <v>628</v>
      </c>
      <c r="AU24" s="37" t="s">
        <v>629</v>
      </c>
      <c r="AV24" s="37" t="s">
        <v>630</v>
      </c>
      <c r="AW24" s="37" t="s">
        <v>631</v>
      </c>
      <c r="AX24" s="37" t="s">
        <v>632</v>
      </c>
      <c r="AY24" s="37" t="s">
        <v>633</v>
      </c>
      <c r="AZ24" s="37" t="s">
        <v>634</v>
      </c>
      <c r="BA24" s="37" t="s">
        <v>635</v>
      </c>
      <c r="BB24" s="37" t="s">
        <v>636</v>
      </c>
      <c r="BC24" s="37" t="s">
        <v>637</v>
      </c>
      <c r="BD24" s="37" t="s">
        <v>638</v>
      </c>
      <c r="BE24" s="37" t="s">
        <v>639</v>
      </c>
      <c r="BF24" s="37" t="s">
        <v>515</v>
      </c>
      <c r="BG24" s="37" t="s">
        <v>516</v>
      </c>
      <c r="BH24" s="37" t="s">
        <v>517</v>
      </c>
      <c r="BI24" s="37" t="s">
        <v>518</v>
      </c>
      <c r="BJ24" s="37" t="s">
        <v>519</v>
      </c>
      <c r="BK24" s="37" t="s">
        <v>520</v>
      </c>
      <c r="BL24" s="37" t="s">
        <v>521</v>
      </c>
      <c r="BM24" s="37" t="s">
        <v>522</v>
      </c>
      <c r="BN24" s="37" t="s">
        <v>523</v>
      </c>
      <c r="BO24" s="37" t="s">
        <v>524</v>
      </c>
      <c r="BP24" s="37" t="s">
        <v>525</v>
      </c>
      <c r="BQ24" s="37" t="s">
        <v>526</v>
      </c>
      <c r="BR24" s="37" t="s">
        <v>527</v>
      </c>
      <c r="BS24" s="37" t="s">
        <v>528</v>
      </c>
      <c r="BT24" s="37" t="s">
        <v>529</v>
      </c>
      <c r="BU24" s="37" t="s">
        <v>530</v>
      </c>
      <c r="BV24" s="37" t="s">
        <v>531</v>
      </c>
      <c r="BW24" s="37" t="s">
        <v>532</v>
      </c>
      <c r="BX24" s="37" t="s">
        <v>533</v>
      </c>
      <c r="BY24" s="37" t="s">
        <v>534</v>
      </c>
      <c r="BZ24" s="37" t="s">
        <v>535</v>
      </c>
      <c r="CA24" s="37" t="s">
        <v>536</v>
      </c>
      <c r="CB24" s="37" t="s">
        <v>537</v>
      </c>
      <c r="CC24" s="37" t="s">
        <v>538</v>
      </c>
      <c r="CD24" s="37" t="s">
        <v>539</v>
      </c>
      <c r="CE24" s="37" t="s">
        <v>540</v>
      </c>
      <c r="CF24" s="38" t="s">
        <v>541</v>
      </c>
    </row>
    <row r="25" spans="1:84" x14ac:dyDescent="0.35">
      <c r="A25" s="503"/>
      <c r="B25" s="452" t="s">
        <v>344</v>
      </c>
      <c r="C25" s="466"/>
      <c r="D25" s="281" t="s">
        <v>542</v>
      </c>
      <c r="E25" s="281" t="s">
        <v>542</v>
      </c>
      <c r="F25" s="281" t="s">
        <v>542</v>
      </c>
      <c r="G25" s="281" t="s">
        <v>542</v>
      </c>
      <c r="H25" s="281" t="s">
        <v>542</v>
      </c>
      <c r="I25" s="281" t="s">
        <v>542</v>
      </c>
      <c r="J25" s="281" t="s">
        <v>542</v>
      </c>
      <c r="K25" s="281" t="s">
        <v>542</v>
      </c>
      <c r="L25" s="281" t="s">
        <v>542</v>
      </c>
      <c r="M25" s="281" t="s">
        <v>542</v>
      </c>
      <c r="N25" s="281" t="s">
        <v>542</v>
      </c>
      <c r="O25" s="281" t="s">
        <v>542</v>
      </c>
      <c r="P25" s="281" t="s">
        <v>542</v>
      </c>
      <c r="Q25" s="281" t="s">
        <v>542</v>
      </c>
      <c r="R25" s="281" t="s">
        <v>542</v>
      </c>
      <c r="S25" s="281" t="s">
        <v>542</v>
      </c>
      <c r="T25" s="281" t="s">
        <v>542</v>
      </c>
      <c r="U25" s="281" t="s">
        <v>542</v>
      </c>
      <c r="V25" s="281" t="s">
        <v>542</v>
      </c>
      <c r="W25" s="281" t="s">
        <v>542</v>
      </c>
      <c r="X25" s="281" t="s">
        <v>542</v>
      </c>
      <c r="Y25" s="281" t="s">
        <v>542</v>
      </c>
      <c r="Z25" s="281" t="s">
        <v>542</v>
      </c>
      <c r="AA25" s="281" t="s">
        <v>542</v>
      </c>
      <c r="AB25" s="281" t="s">
        <v>542</v>
      </c>
      <c r="AC25" s="281" t="s">
        <v>542</v>
      </c>
      <c r="AD25" s="281" t="s">
        <v>542</v>
      </c>
      <c r="AE25" s="281" t="s">
        <v>542</v>
      </c>
      <c r="AF25" s="281" t="s">
        <v>542</v>
      </c>
      <c r="AG25" s="281" t="s">
        <v>542</v>
      </c>
      <c r="AH25" s="281" t="s">
        <v>542</v>
      </c>
      <c r="AI25" s="281" t="s">
        <v>542</v>
      </c>
      <c r="AJ25" s="281" t="s">
        <v>542</v>
      </c>
      <c r="AK25" s="281" t="s">
        <v>542</v>
      </c>
      <c r="AL25" s="281" t="s">
        <v>542</v>
      </c>
      <c r="AM25" s="281" t="s">
        <v>542</v>
      </c>
      <c r="AN25" s="281" t="s">
        <v>542</v>
      </c>
      <c r="AO25" s="281" t="s">
        <v>542</v>
      </c>
      <c r="AP25" s="281" t="s">
        <v>542</v>
      </c>
      <c r="AQ25" s="281" t="s">
        <v>542</v>
      </c>
      <c r="AR25" s="281" t="s">
        <v>542</v>
      </c>
      <c r="AS25" s="281" t="s">
        <v>542</v>
      </c>
      <c r="AT25" s="281" t="s">
        <v>542</v>
      </c>
      <c r="AU25" s="281" t="s">
        <v>542</v>
      </c>
      <c r="AV25" s="281" t="s">
        <v>542</v>
      </c>
      <c r="AW25" s="281" t="s">
        <v>542</v>
      </c>
      <c r="AX25" s="281" t="s">
        <v>542</v>
      </c>
      <c r="AY25" s="281" t="s">
        <v>542</v>
      </c>
      <c r="AZ25" s="281" t="s">
        <v>542</v>
      </c>
      <c r="BA25" s="281" t="s">
        <v>542</v>
      </c>
      <c r="BB25" s="281" t="s">
        <v>542</v>
      </c>
      <c r="BC25" s="281" t="s">
        <v>542</v>
      </c>
      <c r="BD25" s="281" t="s">
        <v>542</v>
      </c>
      <c r="BE25" s="281" t="s">
        <v>542</v>
      </c>
      <c r="BF25" s="281" t="s">
        <v>542</v>
      </c>
      <c r="BG25" s="281" t="s">
        <v>542</v>
      </c>
      <c r="BH25" s="281" t="s">
        <v>542</v>
      </c>
      <c r="BI25" s="281" t="s">
        <v>542</v>
      </c>
      <c r="BJ25" s="281" t="s">
        <v>542</v>
      </c>
      <c r="BK25" s="281" t="s">
        <v>542</v>
      </c>
      <c r="BL25" s="281" t="s">
        <v>542</v>
      </c>
      <c r="BM25" s="281" t="s">
        <v>542</v>
      </c>
      <c r="BN25" s="281" t="s">
        <v>542</v>
      </c>
      <c r="BO25" s="281" t="s">
        <v>542</v>
      </c>
      <c r="BP25" s="281" t="s">
        <v>542</v>
      </c>
      <c r="BQ25" s="281" t="s">
        <v>542</v>
      </c>
      <c r="BR25" s="281" t="s">
        <v>542</v>
      </c>
      <c r="BS25" s="281" t="s">
        <v>542</v>
      </c>
      <c r="BT25" s="281" t="s">
        <v>542</v>
      </c>
      <c r="BU25" s="281" t="s">
        <v>542</v>
      </c>
      <c r="BV25" s="281" t="s">
        <v>542</v>
      </c>
      <c r="BW25" s="281" t="s">
        <v>542</v>
      </c>
      <c r="BX25" s="281" t="s">
        <v>542</v>
      </c>
      <c r="BY25" s="281" t="s">
        <v>542</v>
      </c>
      <c r="BZ25" s="281" t="s">
        <v>542</v>
      </c>
      <c r="CA25" s="281" t="s">
        <v>543</v>
      </c>
      <c r="CB25" s="281" t="s">
        <v>543</v>
      </c>
      <c r="CC25" s="281" t="s">
        <v>543</v>
      </c>
      <c r="CD25" s="281" t="s">
        <v>543</v>
      </c>
      <c r="CE25" s="281" t="s">
        <v>543</v>
      </c>
      <c r="CF25" s="282" t="s">
        <v>543</v>
      </c>
    </row>
    <row r="26" spans="1:84" s="251" customFormat="1" ht="24" customHeight="1" x14ac:dyDescent="0.35">
      <c r="A26" s="594"/>
      <c r="B26" s="106" t="s">
        <v>214</v>
      </c>
      <c r="C26" s="591"/>
      <c r="D26" s="592">
        <v>0</v>
      </c>
      <c r="E26" s="592">
        <v>0</v>
      </c>
      <c r="F26" s="592">
        <v>0</v>
      </c>
      <c r="G26" s="592">
        <v>0</v>
      </c>
      <c r="H26" s="592">
        <v>0</v>
      </c>
      <c r="I26" s="592">
        <v>0</v>
      </c>
      <c r="J26" s="592">
        <v>0</v>
      </c>
      <c r="K26" s="592">
        <v>0</v>
      </c>
      <c r="L26" s="592">
        <v>0</v>
      </c>
      <c r="M26" s="592">
        <v>0</v>
      </c>
      <c r="N26" s="592">
        <v>0</v>
      </c>
      <c r="O26" s="592">
        <v>0</v>
      </c>
      <c r="P26" s="592">
        <v>0</v>
      </c>
      <c r="Q26" s="592">
        <v>0</v>
      </c>
      <c r="R26" s="592">
        <v>0</v>
      </c>
      <c r="S26" s="592">
        <v>0</v>
      </c>
      <c r="T26" s="592">
        <v>0</v>
      </c>
      <c r="U26" s="592">
        <v>0</v>
      </c>
      <c r="V26" s="592">
        <v>0</v>
      </c>
      <c r="W26" s="592">
        <v>0</v>
      </c>
      <c r="X26" s="592">
        <v>0</v>
      </c>
      <c r="Y26" s="592">
        <v>0</v>
      </c>
      <c r="Z26" s="592">
        <v>0</v>
      </c>
      <c r="AA26" s="592">
        <f t="shared" ref="AA26:CF26" si="11">SUM(AA27,AA32,AA36,AA37,AA42)</f>
        <v>91.069114783682267</v>
      </c>
      <c r="AB26" s="592">
        <f t="shared" si="11"/>
        <v>324.53301084634893</v>
      </c>
      <c r="AC26" s="592">
        <f t="shared" si="11"/>
        <v>460.35178380734453</v>
      </c>
      <c r="AD26" s="592">
        <f t="shared" si="11"/>
        <v>666.86029419262991</v>
      </c>
      <c r="AE26" s="592">
        <f t="shared" si="11"/>
        <v>825.18936204254396</v>
      </c>
      <c r="AF26" s="592">
        <f t="shared" si="11"/>
        <v>1021.0781472636771</v>
      </c>
      <c r="AG26" s="592">
        <f t="shared" si="11"/>
        <v>1235.6271306330539</v>
      </c>
      <c r="AH26" s="592">
        <f t="shared" si="11"/>
        <v>1280.2970303970176</v>
      </c>
      <c r="AI26" s="592">
        <f t="shared" si="11"/>
        <v>1426.6240319382362</v>
      </c>
      <c r="AJ26" s="592">
        <f t="shared" si="11"/>
        <v>1647.1931306780903</v>
      </c>
      <c r="AK26" s="592">
        <f t="shared" si="11"/>
        <v>1946.9225874174308</v>
      </c>
      <c r="AL26" s="592">
        <f t="shared" si="11"/>
        <v>2303.493664265502</v>
      </c>
      <c r="AM26" s="592">
        <f t="shared" si="11"/>
        <v>2749.3679776542099</v>
      </c>
      <c r="AN26" s="592">
        <f t="shared" si="11"/>
        <v>3030.0097894334604</v>
      </c>
      <c r="AO26" s="592">
        <f t="shared" si="11"/>
        <v>3416.3338964055038</v>
      </c>
      <c r="AP26" s="592">
        <f t="shared" si="11"/>
        <v>3831.4794219535711</v>
      </c>
      <c r="AQ26" s="592">
        <f t="shared" si="11"/>
        <v>4182.2897369867551</v>
      </c>
      <c r="AR26" s="592">
        <f t="shared" si="11"/>
        <v>4401.2001409238837</v>
      </c>
      <c r="AS26" s="592">
        <f t="shared" si="11"/>
        <v>4677.0689922823458</v>
      </c>
      <c r="AT26" s="592">
        <f t="shared" si="11"/>
        <v>5069.4407116221009</v>
      </c>
      <c r="AU26" s="592">
        <f t="shared" si="11"/>
        <v>5842.3730850669581</v>
      </c>
      <c r="AV26" s="592">
        <f t="shared" si="11"/>
        <v>7383.8649325188453</v>
      </c>
      <c r="AW26" s="592">
        <f t="shared" si="11"/>
        <v>9121.7286479358627</v>
      </c>
      <c r="AX26" s="592">
        <f t="shared" si="11"/>
        <v>9994.0161628580063</v>
      </c>
      <c r="AY26" s="592">
        <f t="shared" si="11"/>
        <v>11416.876892273827</v>
      </c>
      <c r="AZ26" s="592">
        <f t="shared" si="11"/>
        <v>12690.98209902724</v>
      </c>
      <c r="BA26" s="592">
        <f t="shared" si="11"/>
        <v>13768.801444570137</v>
      </c>
      <c r="BB26" s="592">
        <f t="shared" si="11"/>
        <v>14530.743509600485</v>
      </c>
      <c r="BC26" s="592">
        <f t="shared" si="11"/>
        <v>15212.214831628495</v>
      </c>
      <c r="BD26" s="592">
        <f t="shared" si="11"/>
        <v>15974.493145894103</v>
      </c>
      <c r="BE26" s="592">
        <f t="shared" si="11"/>
        <v>16939.823616893598</v>
      </c>
      <c r="BF26" s="592">
        <f t="shared" si="11"/>
        <v>17584.297837606668</v>
      </c>
      <c r="BG26" s="592">
        <f t="shared" si="11"/>
        <v>18422.48257468285</v>
      </c>
      <c r="BH26" s="592">
        <f t="shared" si="11"/>
        <v>19041.612246016612</v>
      </c>
      <c r="BI26" s="592">
        <f t="shared" si="11"/>
        <v>19779.731036922898</v>
      </c>
      <c r="BJ26" s="592">
        <f t="shared" si="11"/>
        <v>20435.587758330548</v>
      </c>
      <c r="BK26" s="592">
        <f t="shared" si="11"/>
        <v>21462.44985027134</v>
      </c>
      <c r="BL26" s="592">
        <f t="shared" si="11"/>
        <v>22089.50758972011</v>
      </c>
      <c r="BM26" s="592">
        <f t="shared" si="11"/>
        <v>23658.178310267602</v>
      </c>
      <c r="BN26" s="592">
        <f t="shared" si="11"/>
        <v>23976.826574557141</v>
      </c>
      <c r="BO26" s="592">
        <f t="shared" si="11"/>
        <v>24664.689685934416</v>
      </c>
      <c r="BP26" s="592">
        <f t="shared" si="11"/>
        <v>25573.675283525583</v>
      </c>
      <c r="BQ26" s="592">
        <f t="shared" si="11"/>
        <v>25598.347955086523</v>
      </c>
      <c r="BR26" s="592">
        <f t="shared" si="11"/>
        <v>27261.167775992835</v>
      </c>
      <c r="BS26" s="592">
        <f t="shared" si="11"/>
        <v>28294.766645623953</v>
      </c>
      <c r="BT26" s="592">
        <f t="shared" si="11"/>
        <v>28212.734280035223</v>
      </c>
      <c r="BU26" s="592">
        <f t="shared" si="11"/>
        <v>29520.4022465169</v>
      </c>
      <c r="BV26" s="592">
        <f t="shared" si="11"/>
        <v>29992.779479402263</v>
      </c>
      <c r="BW26" s="592">
        <f t="shared" si="11"/>
        <v>30758.080815949277</v>
      </c>
      <c r="BX26" s="533">
        <f t="shared" si="11"/>
        <v>28257.888876504629</v>
      </c>
      <c r="BY26" s="533">
        <f t="shared" si="11"/>
        <v>30004.055514276261</v>
      </c>
      <c r="BZ26" s="533">
        <f t="shared" si="11"/>
        <v>31446.511949872616</v>
      </c>
      <c r="CA26" s="533">
        <f t="shared" si="11"/>
        <v>35367.68565562414</v>
      </c>
      <c r="CB26" s="533">
        <f t="shared" si="11"/>
        <v>40366.71803887585</v>
      </c>
      <c r="CC26" s="533">
        <f t="shared" si="11"/>
        <v>42793.615359224401</v>
      </c>
      <c r="CD26" s="533">
        <f t="shared" si="11"/>
        <v>44843.32935085144</v>
      </c>
      <c r="CE26" s="533">
        <f t="shared" si="11"/>
        <v>46932.33721049859</v>
      </c>
      <c r="CF26" s="527">
        <f t="shared" si="11"/>
        <v>48785.695398095166</v>
      </c>
    </row>
    <row r="27" spans="1:84" s="251" customFormat="1" ht="26.25" customHeight="1" x14ac:dyDescent="0.35">
      <c r="A27" s="495"/>
      <c r="B27" s="458" t="s">
        <v>272</v>
      </c>
      <c r="C27" s="106"/>
      <c r="D27" s="592">
        <v>0</v>
      </c>
      <c r="E27" s="592">
        <v>0</v>
      </c>
      <c r="F27" s="592">
        <v>0</v>
      </c>
      <c r="G27" s="592">
        <v>0</v>
      </c>
      <c r="H27" s="592">
        <v>0</v>
      </c>
      <c r="I27" s="592">
        <v>0</v>
      </c>
      <c r="J27" s="592">
        <v>0</v>
      </c>
      <c r="K27" s="592">
        <v>0</v>
      </c>
      <c r="L27" s="592">
        <v>0</v>
      </c>
      <c r="M27" s="592">
        <v>0</v>
      </c>
      <c r="N27" s="592">
        <v>0</v>
      </c>
      <c r="O27" s="592">
        <v>0</v>
      </c>
      <c r="P27" s="592">
        <v>0</v>
      </c>
      <c r="Q27" s="592">
        <v>0</v>
      </c>
      <c r="R27" s="592">
        <v>0</v>
      </c>
      <c r="S27" s="592">
        <v>0</v>
      </c>
      <c r="T27" s="592">
        <v>0</v>
      </c>
      <c r="U27" s="592">
        <v>0</v>
      </c>
      <c r="V27" s="592">
        <v>0</v>
      </c>
      <c r="W27" s="592">
        <v>0</v>
      </c>
      <c r="X27" s="592">
        <v>0</v>
      </c>
      <c r="Y27" s="592">
        <v>0</v>
      </c>
      <c r="Z27" s="592">
        <v>0</v>
      </c>
      <c r="AA27" s="592">
        <f t="shared" ref="AA27:BT27" si="12">SUM(AA28:AA30)</f>
        <v>0</v>
      </c>
      <c r="AB27" s="592">
        <f t="shared" si="12"/>
        <v>0</v>
      </c>
      <c r="AC27" s="592">
        <f t="shared" si="12"/>
        <v>0</v>
      </c>
      <c r="AD27" s="592">
        <f t="shared" si="12"/>
        <v>0</v>
      </c>
      <c r="AE27" s="592">
        <f t="shared" si="12"/>
        <v>0</v>
      </c>
      <c r="AF27" s="592">
        <f t="shared" si="12"/>
        <v>0</v>
      </c>
      <c r="AG27" s="592">
        <f t="shared" si="12"/>
        <v>0</v>
      </c>
      <c r="AH27" s="592">
        <f t="shared" si="12"/>
        <v>0</v>
      </c>
      <c r="AI27" s="592">
        <f t="shared" si="12"/>
        <v>0</v>
      </c>
      <c r="AJ27" s="592">
        <f t="shared" si="12"/>
        <v>0</v>
      </c>
      <c r="AK27" s="592">
        <f t="shared" si="12"/>
        <v>0</v>
      </c>
      <c r="AL27" s="592">
        <f t="shared" si="12"/>
        <v>0</v>
      </c>
      <c r="AM27" s="592">
        <f t="shared" si="12"/>
        <v>0</v>
      </c>
      <c r="AN27" s="592">
        <f t="shared" si="12"/>
        <v>0</v>
      </c>
      <c r="AO27" s="592">
        <f t="shared" si="12"/>
        <v>0</v>
      </c>
      <c r="AP27" s="592">
        <f t="shared" si="12"/>
        <v>0</v>
      </c>
      <c r="AQ27" s="592">
        <f t="shared" si="12"/>
        <v>0</v>
      </c>
      <c r="AR27" s="592">
        <f t="shared" si="12"/>
        <v>0</v>
      </c>
      <c r="AS27" s="592">
        <f t="shared" si="12"/>
        <v>0</v>
      </c>
      <c r="AT27" s="592">
        <f t="shared" si="12"/>
        <v>0</v>
      </c>
      <c r="AU27" s="592">
        <f t="shared" si="12"/>
        <v>0</v>
      </c>
      <c r="AV27" s="592">
        <f t="shared" si="12"/>
        <v>4052.8371477110113</v>
      </c>
      <c r="AW27" s="592">
        <f t="shared" si="12"/>
        <v>5536.1868313504829</v>
      </c>
      <c r="AX27" s="592">
        <f t="shared" si="12"/>
        <v>6138.2759912619194</v>
      </c>
      <c r="AY27" s="592">
        <f t="shared" si="12"/>
        <v>7238.9772373892256</v>
      </c>
      <c r="AZ27" s="592">
        <f t="shared" si="12"/>
        <v>8283.8668070388958</v>
      </c>
      <c r="BA27" s="592">
        <f t="shared" si="12"/>
        <v>9124.4959410370047</v>
      </c>
      <c r="BB27" s="592">
        <f t="shared" si="12"/>
        <v>9660.6205276270593</v>
      </c>
      <c r="BC27" s="592">
        <f t="shared" si="12"/>
        <v>10150.075436381827</v>
      </c>
      <c r="BD27" s="592">
        <f t="shared" si="12"/>
        <v>10728.597026896849</v>
      </c>
      <c r="BE27" s="592">
        <f t="shared" si="12"/>
        <v>11485.890266489134</v>
      </c>
      <c r="BF27" s="592">
        <f t="shared" si="12"/>
        <v>12036.121700394702</v>
      </c>
      <c r="BG27" s="592">
        <f t="shared" si="12"/>
        <v>12653.247655224626</v>
      </c>
      <c r="BH27" s="592">
        <f t="shared" si="12"/>
        <v>13089.728123893765</v>
      </c>
      <c r="BI27" s="592">
        <f t="shared" si="12"/>
        <v>13591.268131340006</v>
      </c>
      <c r="BJ27" s="592">
        <f t="shared" si="12"/>
        <v>14062.307961672264</v>
      </c>
      <c r="BK27" s="592">
        <f t="shared" si="12"/>
        <v>14797.27155625858</v>
      </c>
      <c r="BL27" s="592">
        <f t="shared" si="12"/>
        <v>15235.678152476292</v>
      </c>
      <c r="BM27" s="592">
        <f t="shared" si="12"/>
        <v>16365.345036773684</v>
      </c>
      <c r="BN27" s="592">
        <f t="shared" si="12"/>
        <v>16648.591455967919</v>
      </c>
      <c r="BO27" s="592">
        <f t="shared" si="12"/>
        <v>17309.532316775731</v>
      </c>
      <c r="BP27" s="592">
        <f t="shared" si="12"/>
        <v>18166.845502494416</v>
      </c>
      <c r="BQ27" s="592">
        <f t="shared" si="12"/>
        <v>18265.220520296371</v>
      </c>
      <c r="BR27" s="592">
        <f t="shared" si="12"/>
        <v>18092.576948880178</v>
      </c>
      <c r="BS27" s="592">
        <f t="shared" si="12"/>
        <v>17227.612850353369</v>
      </c>
      <c r="BT27" s="592">
        <f t="shared" si="12"/>
        <v>14655.699019698888</v>
      </c>
      <c r="BU27" s="592">
        <f t="shared" ref="BU27:CF27" si="13">SUM(BU28:BU30)</f>
        <v>11755.216677209821</v>
      </c>
      <c r="BV27" s="592">
        <f t="shared" si="13"/>
        <v>9973.9978360619261</v>
      </c>
      <c r="BW27" s="592">
        <f t="shared" si="13"/>
        <v>8673.0829059391672</v>
      </c>
      <c r="BX27" s="533">
        <f t="shared" si="13"/>
        <v>6610.083668561063</v>
      </c>
      <c r="BY27" s="533">
        <f t="shared" si="13"/>
        <v>6530.3991921708457</v>
      </c>
      <c r="BZ27" s="533">
        <f t="shared" si="13"/>
        <v>6416.9424489796238</v>
      </c>
      <c r="CA27" s="533">
        <f t="shared" si="13"/>
        <v>6817.6995311851388</v>
      </c>
      <c r="CB27" s="533">
        <f t="shared" si="13"/>
        <v>7309.5511056801897</v>
      </c>
      <c r="CC27" s="533">
        <f t="shared" si="13"/>
        <v>7444.059637747434</v>
      </c>
      <c r="CD27" s="533">
        <f t="shared" si="13"/>
        <v>7567.690207635118</v>
      </c>
      <c r="CE27" s="533">
        <f t="shared" si="13"/>
        <v>7689.173363514059</v>
      </c>
      <c r="CF27" s="527">
        <f t="shared" si="13"/>
        <v>7627.3141337750621</v>
      </c>
    </row>
    <row r="28" spans="1:84" x14ac:dyDescent="0.35">
      <c r="B28" s="471" t="s">
        <v>728</v>
      </c>
      <c r="C28" s="471"/>
      <c r="D28" s="593">
        <v>0</v>
      </c>
      <c r="E28" s="593">
        <v>0</v>
      </c>
      <c r="F28" s="593">
        <v>0</v>
      </c>
      <c r="G28" s="593">
        <v>0</v>
      </c>
      <c r="H28" s="593">
        <v>0</v>
      </c>
      <c r="I28" s="593">
        <v>0</v>
      </c>
      <c r="J28" s="593">
        <v>0</v>
      </c>
      <c r="K28" s="593">
        <v>0</v>
      </c>
      <c r="L28" s="593">
        <v>0</v>
      </c>
      <c r="M28" s="593">
        <v>0</v>
      </c>
      <c r="N28" s="593">
        <v>0</v>
      </c>
      <c r="O28" s="593">
        <v>0</v>
      </c>
      <c r="P28" s="593">
        <v>0</v>
      </c>
      <c r="Q28" s="593">
        <v>0</v>
      </c>
      <c r="R28" s="593">
        <v>0</v>
      </c>
      <c r="S28" s="593">
        <v>0</v>
      </c>
      <c r="T28" s="593">
        <v>0</v>
      </c>
      <c r="U28" s="593">
        <v>0</v>
      </c>
      <c r="V28" s="593">
        <v>0</v>
      </c>
      <c r="W28" s="593">
        <v>0</v>
      </c>
      <c r="X28" s="593">
        <v>0</v>
      </c>
      <c r="Y28" s="593">
        <v>0</v>
      </c>
      <c r="Z28" s="593">
        <v>0</v>
      </c>
      <c r="AA28" s="593">
        <v>0</v>
      </c>
      <c r="AB28" s="593">
        <v>0</v>
      </c>
      <c r="AC28" s="593">
        <v>0</v>
      </c>
      <c r="AD28" s="593">
        <v>0</v>
      </c>
      <c r="AE28" s="593">
        <v>0</v>
      </c>
      <c r="AF28" s="593">
        <v>0</v>
      </c>
      <c r="AG28" s="593">
        <v>0</v>
      </c>
      <c r="AH28" s="593">
        <v>0</v>
      </c>
      <c r="AI28" s="593">
        <v>0</v>
      </c>
      <c r="AJ28" s="593">
        <v>0</v>
      </c>
      <c r="AK28" s="593">
        <v>0</v>
      </c>
      <c r="AL28" s="593">
        <v>0</v>
      </c>
      <c r="AM28" s="593">
        <v>0</v>
      </c>
      <c r="AN28" s="593">
        <v>0</v>
      </c>
      <c r="AO28" s="593">
        <v>0</v>
      </c>
      <c r="AP28" s="593">
        <v>0</v>
      </c>
      <c r="AQ28" s="593">
        <v>0</v>
      </c>
      <c r="AR28" s="593">
        <v>0</v>
      </c>
      <c r="AS28" s="593">
        <v>0</v>
      </c>
      <c r="AT28" s="593">
        <v>0</v>
      </c>
      <c r="AU28" s="593">
        <v>0</v>
      </c>
      <c r="AV28" s="593">
        <v>475.43354573552858</v>
      </c>
      <c r="AW28" s="593">
        <v>649.4435476071053</v>
      </c>
      <c r="AX28" s="593">
        <v>717.31815511276136</v>
      </c>
      <c r="AY28" s="593">
        <v>832.83651621996148</v>
      </c>
      <c r="AZ28" s="593">
        <v>816.37908787350113</v>
      </c>
      <c r="BA28" s="593">
        <v>900.05445009171103</v>
      </c>
      <c r="BB28" s="593">
        <v>960.55518743621633</v>
      </c>
      <c r="BC28" s="593">
        <v>1015.6714341522569</v>
      </c>
      <c r="BD28" s="593">
        <v>1077.5960567273346</v>
      </c>
      <c r="BE28" s="593">
        <v>1175.8504374048148</v>
      </c>
      <c r="BF28" s="593">
        <v>1300.9548380866313</v>
      </c>
      <c r="BG28" s="593">
        <v>1324.2989079939507</v>
      </c>
      <c r="BH28" s="593">
        <v>1364.4052911142721</v>
      </c>
      <c r="BI28" s="593">
        <v>1456.7991021526295</v>
      </c>
      <c r="BJ28" s="593">
        <v>1494.0045439398518</v>
      </c>
      <c r="BK28" s="593">
        <v>1559.392132897231</v>
      </c>
      <c r="BL28" s="593">
        <v>1600.8940419851087</v>
      </c>
      <c r="BM28" s="593">
        <v>1702.5775931700762</v>
      </c>
      <c r="BN28" s="593">
        <v>1710.4776950949524</v>
      </c>
      <c r="BO28" s="593">
        <v>1811.046328035954</v>
      </c>
      <c r="BP28" s="593">
        <v>1881.1001855378806</v>
      </c>
      <c r="BQ28" s="593">
        <v>1942.1717800841279</v>
      </c>
      <c r="BR28" s="593">
        <v>2251.766403335806</v>
      </c>
      <c r="BS28" s="593">
        <v>2388.52560965257</v>
      </c>
      <c r="BT28" s="593">
        <v>2414.6592522619148</v>
      </c>
      <c r="BU28" s="593">
        <v>2462.7896165686057</v>
      </c>
      <c r="BV28" s="593">
        <v>2594.8430997972064</v>
      </c>
      <c r="BW28" s="593">
        <v>2756.8701541099813</v>
      </c>
      <c r="BX28" s="528">
        <v>2554.7779580138586</v>
      </c>
      <c r="BY28" s="528">
        <v>2802.5365700995144</v>
      </c>
      <c r="BZ28" s="528">
        <v>3076.8337657025727</v>
      </c>
      <c r="CA28" s="528">
        <v>3619.8902593825105</v>
      </c>
      <c r="CB28" s="528">
        <v>4242.4579223835653</v>
      </c>
      <c r="CC28" s="528">
        <v>4668.3878158489097</v>
      </c>
      <c r="CD28" s="528">
        <v>5074.4536523791176</v>
      </c>
      <c r="CE28" s="528">
        <v>5455.0940535390801</v>
      </c>
      <c r="CF28" s="530">
        <v>5795.9646599002808</v>
      </c>
    </row>
    <row r="29" spans="1:84" x14ac:dyDescent="0.35">
      <c r="B29" s="471" t="s">
        <v>451</v>
      </c>
      <c r="C29" s="471"/>
      <c r="D29" s="593">
        <v>0</v>
      </c>
      <c r="E29" s="593">
        <v>0</v>
      </c>
      <c r="F29" s="593">
        <v>0</v>
      </c>
      <c r="G29" s="593">
        <v>0</v>
      </c>
      <c r="H29" s="593">
        <v>0</v>
      </c>
      <c r="I29" s="593">
        <v>0</v>
      </c>
      <c r="J29" s="593">
        <v>0</v>
      </c>
      <c r="K29" s="593">
        <v>0</v>
      </c>
      <c r="L29" s="593">
        <v>0</v>
      </c>
      <c r="M29" s="593">
        <v>0</v>
      </c>
      <c r="N29" s="593">
        <v>0</v>
      </c>
      <c r="O29" s="593">
        <v>0</v>
      </c>
      <c r="P29" s="593">
        <v>0</v>
      </c>
      <c r="Q29" s="593">
        <v>0</v>
      </c>
      <c r="R29" s="593">
        <v>0</v>
      </c>
      <c r="S29" s="593">
        <v>0</v>
      </c>
      <c r="T29" s="593">
        <v>0</v>
      </c>
      <c r="U29" s="593">
        <v>0</v>
      </c>
      <c r="V29" s="593">
        <v>0</v>
      </c>
      <c r="W29" s="593">
        <v>0</v>
      </c>
      <c r="X29" s="593">
        <v>0</v>
      </c>
      <c r="Y29" s="593">
        <v>0</v>
      </c>
      <c r="Z29" s="593">
        <v>0</v>
      </c>
      <c r="AA29" s="593">
        <v>0</v>
      </c>
      <c r="AB29" s="593">
        <v>0</v>
      </c>
      <c r="AC29" s="593">
        <v>0</v>
      </c>
      <c r="AD29" s="593">
        <v>0</v>
      </c>
      <c r="AE29" s="593">
        <v>0</v>
      </c>
      <c r="AF29" s="593">
        <v>0</v>
      </c>
      <c r="AG29" s="593">
        <v>0</v>
      </c>
      <c r="AH29" s="593">
        <v>0</v>
      </c>
      <c r="AI29" s="593">
        <v>0</v>
      </c>
      <c r="AJ29" s="593">
        <v>0</v>
      </c>
      <c r="AK29" s="593">
        <v>0</v>
      </c>
      <c r="AL29" s="593">
        <v>0</v>
      </c>
      <c r="AM29" s="593">
        <v>0</v>
      </c>
      <c r="AN29" s="593">
        <v>0</v>
      </c>
      <c r="AO29" s="593">
        <v>0</v>
      </c>
      <c r="AP29" s="593">
        <v>0</v>
      </c>
      <c r="AQ29" s="593">
        <v>0</v>
      </c>
      <c r="AR29" s="593">
        <v>0</v>
      </c>
      <c r="AS29" s="593">
        <v>0</v>
      </c>
      <c r="AT29" s="593">
        <v>0</v>
      </c>
      <c r="AU29" s="593">
        <v>0</v>
      </c>
      <c r="AV29" s="593">
        <v>2539.1205057328866</v>
      </c>
      <c r="AW29" s="593">
        <v>3468.4456825484881</v>
      </c>
      <c r="AX29" s="593">
        <v>3808.5419224126681</v>
      </c>
      <c r="AY29" s="593">
        <v>4486.8453134521524</v>
      </c>
      <c r="AZ29" s="593">
        <v>5234.306851804582</v>
      </c>
      <c r="BA29" s="593">
        <v>5694.6540766454682</v>
      </c>
      <c r="BB29" s="593">
        <v>5921.0915786364067</v>
      </c>
      <c r="BC29" s="593">
        <v>6112.6345108326977</v>
      </c>
      <c r="BD29" s="593">
        <v>6372.2828966145253</v>
      </c>
      <c r="BE29" s="593">
        <v>6740.9016548299442</v>
      </c>
      <c r="BF29" s="593">
        <v>7006.7261829513727</v>
      </c>
      <c r="BG29" s="593">
        <v>7323.8922202271569</v>
      </c>
      <c r="BH29" s="593">
        <v>7498.6184050089805</v>
      </c>
      <c r="BI29" s="593">
        <v>7679.6272921113105</v>
      </c>
      <c r="BJ29" s="593">
        <v>7868.6663660953445</v>
      </c>
      <c r="BK29" s="593">
        <v>8200.3001053745174</v>
      </c>
      <c r="BL29" s="593">
        <v>8395.2690926693322</v>
      </c>
      <c r="BM29" s="593">
        <v>8965.3294788737439</v>
      </c>
      <c r="BN29" s="593">
        <v>9050.1617293274958</v>
      </c>
      <c r="BO29" s="593">
        <v>9504.5677423199868</v>
      </c>
      <c r="BP29" s="593">
        <v>10036.194602225989</v>
      </c>
      <c r="BQ29" s="593">
        <v>9991.3839483448737</v>
      </c>
      <c r="BR29" s="593">
        <v>9271.6031574307126</v>
      </c>
      <c r="BS29" s="593">
        <v>8634.0184005671399</v>
      </c>
      <c r="BT29" s="593">
        <v>6540.5524939128136</v>
      </c>
      <c r="BU29" s="593">
        <v>4476.6499398045289</v>
      </c>
      <c r="BV29" s="593">
        <v>3051.991359535215</v>
      </c>
      <c r="BW29" s="593">
        <v>1945.3330511097395</v>
      </c>
      <c r="BX29" s="528">
        <v>993.20290445088915</v>
      </c>
      <c r="BY29" s="528">
        <v>921.81809241998144</v>
      </c>
      <c r="BZ29" s="528">
        <v>829.33131021012184</v>
      </c>
      <c r="CA29" s="528">
        <v>779.95035458119605</v>
      </c>
      <c r="CB29" s="528">
        <v>736.02210437770714</v>
      </c>
      <c r="CC29" s="528">
        <v>663.53482286670931</v>
      </c>
      <c r="CD29" s="528">
        <v>595.32421538203619</v>
      </c>
      <c r="CE29" s="528">
        <v>537.58265126780395</v>
      </c>
      <c r="CF29" s="530">
        <v>387.83319589344785</v>
      </c>
    </row>
    <row r="30" spans="1:84" x14ac:dyDescent="0.35">
      <c r="B30" s="471" t="s">
        <v>450</v>
      </c>
      <c r="C30" s="471"/>
      <c r="D30" s="593">
        <v>0</v>
      </c>
      <c r="E30" s="593">
        <v>0</v>
      </c>
      <c r="F30" s="593">
        <v>0</v>
      </c>
      <c r="G30" s="593">
        <v>0</v>
      </c>
      <c r="H30" s="593">
        <v>0</v>
      </c>
      <c r="I30" s="593">
        <v>0</v>
      </c>
      <c r="J30" s="593">
        <v>0</v>
      </c>
      <c r="K30" s="593">
        <v>0</v>
      </c>
      <c r="L30" s="593">
        <v>0</v>
      </c>
      <c r="M30" s="593">
        <v>0</v>
      </c>
      <c r="N30" s="593">
        <v>0</v>
      </c>
      <c r="O30" s="593">
        <v>0</v>
      </c>
      <c r="P30" s="593">
        <v>0</v>
      </c>
      <c r="Q30" s="593">
        <v>0</v>
      </c>
      <c r="R30" s="593">
        <v>0</v>
      </c>
      <c r="S30" s="593">
        <v>0</v>
      </c>
      <c r="T30" s="593">
        <v>0</v>
      </c>
      <c r="U30" s="593">
        <v>0</v>
      </c>
      <c r="V30" s="593">
        <v>0</v>
      </c>
      <c r="W30" s="593">
        <v>0</v>
      </c>
      <c r="X30" s="593">
        <v>0</v>
      </c>
      <c r="Y30" s="593">
        <v>0</v>
      </c>
      <c r="Z30" s="593">
        <v>0</v>
      </c>
      <c r="AA30" s="593">
        <v>0</v>
      </c>
      <c r="AB30" s="593">
        <v>0</v>
      </c>
      <c r="AC30" s="593">
        <v>0</v>
      </c>
      <c r="AD30" s="593">
        <v>0</v>
      </c>
      <c r="AE30" s="593">
        <v>0</v>
      </c>
      <c r="AF30" s="593">
        <v>0</v>
      </c>
      <c r="AG30" s="593">
        <v>0</v>
      </c>
      <c r="AH30" s="593">
        <v>0</v>
      </c>
      <c r="AI30" s="593">
        <v>0</v>
      </c>
      <c r="AJ30" s="593">
        <v>0</v>
      </c>
      <c r="AK30" s="593">
        <v>0</v>
      </c>
      <c r="AL30" s="593">
        <v>0</v>
      </c>
      <c r="AM30" s="593">
        <v>0</v>
      </c>
      <c r="AN30" s="593">
        <v>0</v>
      </c>
      <c r="AO30" s="593">
        <v>0</v>
      </c>
      <c r="AP30" s="593">
        <v>0</v>
      </c>
      <c r="AQ30" s="593">
        <v>0</v>
      </c>
      <c r="AR30" s="593">
        <v>0</v>
      </c>
      <c r="AS30" s="593">
        <v>0</v>
      </c>
      <c r="AT30" s="593">
        <v>0</v>
      </c>
      <c r="AU30" s="593">
        <v>0</v>
      </c>
      <c r="AV30" s="593">
        <v>1038.2830962425958</v>
      </c>
      <c r="AW30" s="593">
        <v>1418.2976011948895</v>
      </c>
      <c r="AX30" s="593">
        <v>1612.4159137364904</v>
      </c>
      <c r="AY30" s="593">
        <v>1919.2954077171119</v>
      </c>
      <c r="AZ30" s="593">
        <v>2233.1808673608125</v>
      </c>
      <c r="BA30" s="593">
        <v>2529.7874142998248</v>
      </c>
      <c r="BB30" s="593">
        <v>2778.9737615544354</v>
      </c>
      <c r="BC30" s="593">
        <v>3021.7694913968735</v>
      </c>
      <c r="BD30" s="593">
        <v>3278.7180735549882</v>
      </c>
      <c r="BE30" s="593">
        <v>3569.1381742543745</v>
      </c>
      <c r="BF30" s="593">
        <v>3728.4406793566973</v>
      </c>
      <c r="BG30" s="593">
        <v>4005.0565270035181</v>
      </c>
      <c r="BH30" s="593">
        <v>4226.7044277705127</v>
      </c>
      <c r="BI30" s="593">
        <v>4454.8417370760644</v>
      </c>
      <c r="BJ30" s="593">
        <v>4699.6370516370671</v>
      </c>
      <c r="BK30" s="593">
        <v>5037.5793179868297</v>
      </c>
      <c r="BL30" s="593">
        <v>5239.5150178218491</v>
      </c>
      <c r="BM30" s="593">
        <v>5697.4379647298656</v>
      </c>
      <c r="BN30" s="593">
        <v>5887.9520315454702</v>
      </c>
      <c r="BO30" s="593">
        <v>5993.9182464197875</v>
      </c>
      <c r="BP30" s="593">
        <v>6249.550714730548</v>
      </c>
      <c r="BQ30" s="593">
        <v>6331.6647918673689</v>
      </c>
      <c r="BR30" s="593">
        <v>6569.2073881136594</v>
      </c>
      <c r="BS30" s="593">
        <v>6205.0688401336583</v>
      </c>
      <c r="BT30" s="593">
        <v>5700.4872735241579</v>
      </c>
      <c r="BU30" s="593">
        <v>4815.7771208366858</v>
      </c>
      <c r="BV30" s="593">
        <v>4327.1633767295043</v>
      </c>
      <c r="BW30" s="593">
        <v>3970.8797007194466</v>
      </c>
      <c r="BX30" s="528">
        <v>3062.1028060963158</v>
      </c>
      <c r="BY30" s="528">
        <v>2806.0445296513499</v>
      </c>
      <c r="BZ30" s="528">
        <v>2510.7773730669292</v>
      </c>
      <c r="CA30" s="528">
        <v>2417.8589172214324</v>
      </c>
      <c r="CB30" s="528">
        <v>2331.0710789189175</v>
      </c>
      <c r="CC30" s="528">
        <v>2112.1369990318149</v>
      </c>
      <c r="CD30" s="528">
        <v>1897.9123398739634</v>
      </c>
      <c r="CE30" s="528">
        <v>1696.4966587071744</v>
      </c>
      <c r="CF30" s="530">
        <v>1443.5162779813334</v>
      </c>
    </row>
    <row r="31" spans="1:84" ht="26.25" customHeight="1" x14ac:dyDescent="0.35">
      <c r="A31" s="427"/>
      <c r="B31" s="288" t="s">
        <v>557</v>
      </c>
      <c r="C31" s="471"/>
      <c r="D31" s="593">
        <v>0</v>
      </c>
      <c r="E31" s="593">
        <v>0</v>
      </c>
      <c r="F31" s="593">
        <v>0</v>
      </c>
      <c r="G31" s="593">
        <v>0</v>
      </c>
      <c r="H31" s="593">
        <v>0</v>
      </c>
      <c r="I31" s="593">
        <v>0</v>
      </c>
      <c r="J31" s="593">
        <v>0</v>
      </c>
      <c r="K31" s="593">
        <v>0</v>
      </c>
      <c r="L31" s="593">
        <v>0</v>
      </c>
      <c r="M31" s="593">
        <v>0</v>
      </c>
      <c r="N31" s="593">
        <v>0</v>
      </c>
      <c r="O31" s="593">
        <v>0</v>
      </c>
      <c r="P31" s="593">
        <v>0</v>
      </c>
      <c r="Q31" s="593">
        <v>0</v>
      </c>
      <c r="R31" s="593">
        <v>0</v>
      </c>
      <c r="S31" s="593">
        <v>0</v>
      </c>
      <c r="T31" s="593">
        <v>0</v>
      </c>
      <c r="U31" s="593">
        <v>0</v>
      </c>
      <c r="V31" s="593">
        <v>0</v>
      </c>
      <c r="W31" s="593">
        <v>0</v>
      </c>
      <c r="X31" s="593">
        <v>0</v>
      </c>
      <c r="Y31" s="593">
        <v>0</v>
      </c>
      <c r="Z31" s="593">
        <v>0</v>
      </c>
      <c r="AA31" s="593">
        <v>0</v>
      </c>
      <c r="AB31" s="593">
        <v>0</v>
      </c>
      <c r="AC31" s="593">
        <v>0</v>
      </c>
      <c r="AD31" s="593">
        <v>0</v>
      </c>
      <c r="AE31" s="593">
        <v>0</v>
      </c>
      <c r="AF31" s="593">
        <v>0</v>
      </c>
      <c r="AG31" s="593">
        <v>0</v>
      </c>
      <c r="AH31" s="593">
        <v>0</v>
      </c>
      <c r="AI31" s="593">
        <v>0</v>
      </c>
      <c r="AJ31" s="593">
        <v>0</v>
      </c>
      <c r="AK31" s="593">
        <v>0</v>
      </c>
      <c r="AL31" s="593">
        <v>0</v>
      </c>
      <c r="AM31" s="593">
        <v>0</v>
      </c>
      <c r="AN31" s="593">
        <v>0</v>
      </c>
      <c r="AO31" s="593">
        <v>0</v>
      </c>
      <c r="AP31" s="593">
        <v>0</v>
      </c>
      <c r="AQ31" s="593">
        <v>0</v>
      </c>
      <c r="AR31" s="593">
        <v>0</v>
      </c>
      <c r="AS31" s="593">
        <v>0</v>
      </c>
      <c r="AT31" s="593">
        <v>0</v>
      </c>
      <c r="AU31" s="593">
        <v>0</v>
      </c>
      <c r="AV31" s="593">
        <v>0</v>
      </c>
      <c r="AW31" s="593">
        <v>0</v>
      </c>
      <c r="AX31" s="593">
        <v>0</v>
      </c>
      <c r="AY31" s="593">
        <v>0</v>
      </c>
      <c r="AZ31" s="593">
        <v>0</v>
      </c>
      <c r="BA31" s="593">
        <v>0</v>
      </c>
      <c r="BB31" s="593">
        <v>0</v>
      </c>
      <c r="BC31" s="593">
        <v>0</v>
      </c>
      <c r="BD31" s="593">
        <v>0</v>
      </c>
      <c r="BE31" s="593">
        <v>0</v>
      </c>
      <c r="BF31" s="593">
        <v>7.7650712938265833</v>
      </c>
      <c r="BG31" s="593">
        <v>8.3188023338242267</v>
      </c>
      <c r="BH31" s="593">
        <v>8.982201289816711</v>
      </c>
      <c r="BI31" s="593">
        <v>9.5943535933470976</v>
      </c>
      <c r="BJ31" s="593">
        <v>10.095713841513893</v>
      </c>
      <c r="BK31" s="593">
        <v>10.366933992546377</v>
      </c>
      <c r="BL31" s="593">
        <v>12.426096011943054</v>
      </c>
      <c r="BM31" s="593">
        <v>13.646280733750052</v>
      </c>
      <c r="BN31" s="593">
        <v>14.264929252636406</v>
      </c>
      <c r="BO31" s="593">
        <v>15.779991689796182</v>
      </c>
      <c r="BP31" s="593">
        <v>17.417989583469605</v>
      </c>
      <c r="BQ31" s="593">
        <v>17.582686082366898</v>
      </c>
      <c r="BR31" s="593">
        <v>17.562801049505676</v>
      </c>
      <c r="BS31" s="593">
        <v>17.385718140381371</v>
      </c>
      <c r="BT31" s="593">
        <v>16.617390132199315</v>
      </c>
      <c r="BU31" s="593">
        <v>15.310976651230847</v>
      </c>
      <c r="BV31" s="593">
        <v>14.223450755627042</v>
      </c>
      <c r="BW31" s="593">
        <v>13.482170067249891</v>
      </c>
      <c r="BX31" s="528">
        <v>10.227128758396351</v>
      </c>
      <c r="BY31" s="528">
        <v>9.8090571464395815</v>
      </c>
      <c r="BZ31" s="528">
        <v>9.0200064498624304</v>
      </c>
      <c r="CA31" s="528">
        <v>8.7001390315993081</v>
      </c>
      <c r="CB31" s="528">
        <v>8.7923109753887907</v>
      </c>
      <c r="CC31" s="528">
        <v>8.7738554520779299</v>
      </c>
      <c r="CD31" s="528">
        <v>8.7091874004392125</v>
      </c>
      <c r="CE31" s="528">
        <v>8.6485422459527044</v>
      </c>
      <c r="CF31" s="530">
        <v>8.4021930889922132</v>
      </c>
    </row>
    <row r="32" spans="1:84" ht="26.25" customHeight="1" x14ac:dyDescent="0.35">
      <c r="A32" s="427"/>
      <c r="B32" s="496" t="s">
        <v>303</v>
      </c>
      <c r="C32" s="471"/>
      <c r="D32" s="592">
        <v>0</v>
      </c>
      <c r="E32" s="592">
        <v>0</v>
      </c>
      <c r="F32" s="592">
        <v>0</v>
      </c>
      <c r="G32" s="592">
        <v>0</v>
      </c>
      <c r="H32" s="592">
        <v>0</v>
      </c>
      <c r="I32" s="592">
        <v>0</v>
      </c>
      <c r="J32" s="592">
        <v>0</v>
      </c>
      <c r="K32" s="592">
        <v>0</v>
      </c>
      <c r="L32" s="592">
        <v>0</v>
      </c>
      <c r="M32" s="592">
        <v>0</v>
      </c>
      <c r="N32" s="592">
        <v>0</v>
      </c>
      <c r="O32" s="592">
        <v>0</v>
      </c>
      <c r="P32" s="592">
        <v>0</v>
      </c>
      <c r="Q32" s="592">
        <v>0</v>
      </c>
      <c r="R32" s="592">
        <v>0</v>
      </c>
      <c r="S32" s="592">
        <v>0</v>
      </c>
      <c r="T32" s="592">
        <v>0</v>
      </c>
      <c r="U32" s="592">
        <v>0</v>
      </c>
      <c r="V32" s="592">
        <v>0</v>
      </c>
      <c r="W32" s="592">
        <v>0</v>
      </c>
      <c r="X32" s="592">
        <v>0</v>
      </c>
      <c r="Y32" s="592">
        <v>0</v>
      </c>
      <c r="Z32" s="592">
        <v>0</v>
      </c>
      <c r="AA32" s="592">
        <f t="shared" ref="AA32:BP32" si="14">SUM(AA33:AA34)</f>
        <v>0</v>
      </c>
      <c r="AB32" s="592">
        <f t="shared" si="14"/>
        <v>0</v>
      </c>
      <c r="AC32" s="592">
        <f t="shared" si="14"/>
        <v>0</v>
      </c>
      <c r="AD32" s="592">
        <f t="shared" si="14"/>
        <v>0</v>
      </c>
      <c r="AE32" s="592">
        <f t="shared" si="14"/>
        <v>0</v>
      </c>
      <c r="AF32" s="592">
        <f t="shared" si="14"/>
        <v>0</v>
      </c>
      <c r="AG32" s="592">
        <f t="shared" si="14"/>
        <v>0</v>
      </c>
      <c r="AH32" s="592">
        <f t="shared" si="14"/>
        <v>0</v>
      </c>
      <c r="AI32" s="592">
        <f t="shared" si="14"/>
        <v>0</v>
      </c>
      <c r="AJ32" s="592">
        <f t="shared" si="14"/>
        <v>0</v>
      </c>
      <c r="AK32" s="592">
        <f t="shared" si="14"/>
        <v>0</v>
      </c>
      <c r="AL32" s="592">
        <f t="shared" si="14"/>
        <v>0</v>
      </c>
      <c r="AM32" s="592">
        <f t="shared" si="14"/>
        <v>0</v>
      </c>
      <c r="AN32" s="592">
        <f t="shared" si="14"/>
        <v>0</v>
      </c>
      <c r="AO32" s="592">
        <f t="shared" si="14"/>
        <v>0</v>
      </c>
      <c r="AP32" s="592">
        <f t="shared" si="14"/>
        <v>0</v>
      </c>
      <c r="AQ32" s="592">
        <f t="shared" si="14"/>
        <v>0</v>
      </c>
      <c r="AR32" s="592">
        <f t="shared" si="14"/>
        <v>0</v>
      </c>
      <c r="AS32" s="592">
        <f t="shared" si="14"/>
        <v>0</v>
      </c>
      <c r="AT32" s="592">
        <f t="shared" si="14"/>
        <v>0</v>
      </c>
      <c r="AU32" s="592">
        <f t="shared" si="14"/>
        <v>0</v>
      </c>
      <c r="AV32" s="592">
        <f t="shared" si="14"/>
        <v>0</v>
      </c>
      <c r="AW32" s="592">
        <f t="shared" si="14"/>
        <v>0</v>
      </c>
      <c r="AX32" s="592">
        <f t="shared" si="14"/>
        <v>0</v>
      </c>
      <c r="AY32" s="592">
        <f t="shared" si="14"/>
        <v>0</v>
      </c>
      <c r="AZ32" s="592">
        <f t="shared" si="14"/>
        <v>0</v>
      </c>
      <c r="BA32" s="592">
        <f t="shared" si="14"/>
        <v>0</v>
      </c>
      <c r="BB32" s="592">
        <f t="shared" si="14"/>
        <v>0</v>
      </c>
      <c r="BC32" s="592">
        <f t="shared" si="14"/>
        <v>0</v>
      </c>
      <c r="BD32" s="592">
        <f t="shared" si="14"/>
        <v>0</v>
      </c>
      <c r="BE32" s="592">
        <f t="shared" si="14"/>
        <v>0</v>
      </c>
      <c r="BF32" s="592">
        <f t="shared" si="14"/>
        <v>0</v>
      </c>
      <c r="BG32" s="592">
        <f t="shared" si="14"/>
        <v>0</v>
      </c>
      <c r="BH32" s="592">
        <f t="shared" si="14"/>
        <v>0</v>
      </c>
      <c r="BI32" s="592">
        <f t="shared" si="14"/>
        <v>0</v>
      </c>
      <c r="BJ32" s="592">
        <f t="shared" si="14"/>
        <v>0</v>
      </c>
      <c r="BK32" s="592">
        <f t="shared" si="14"/>
        <v>0</v>
      </c>
      <c r="BL32" s="592">
        <f t="shared" si="14"/>
        <v>0</v>
      </c>
      <c r="BM32" s="592">
        <f t="shared" si="14"/>
        <v>0</v>
      </c>
      <c r="BN32" s="592">
        <f t="shared" si="14"/>
        <v>0</v>
      </c>
      <c r="BO32" s="592">
        <f t="shared" si="14"/>
        <v>0</v>
      </c>
      <c r="BP32" s="592">
        <f t="shared" si="14"/>
        <v>0</v>
      </c>
      <c r="BQ32" s="592">
        <f t="shared" ref="BQ32:CF32" si="15">SUM(BQ33:BQ34)</f>
        <v>213.05760579857201</v>
      </c>
      <c r="BR32" s="592">
        <f t="shared" si="15"/>
        <v>2051.5246944021437</v>
      </c>
      <c r="BS32" s="592">
        <f t="shared" si="15"/>
        <v>3911.5337384126583</v>
      </c>
      <c r="BT32" s="592">
        <f t="shared" si="15"/>
        <v>6568.6562059786083</v>
      </c>
      <c r="BU32" s="592">
        <f t="shared" si="15"/>
        <v>10825.121440857458</v>
      </c>
      <c r="BV32" s="592">
        <f t="shared" si="15"/>
        <v>13041.467956475046</v>
      </c>
      <c r="BW32" s="592">
        <f t="shared" si="15"/>
        <v>14988.241269067485</v>
      </c>
      <c r="BX32" s="533">
        <f t="shared" si="15"/>
        <v>15565.987382602591</v>
      </c>
      <c r="BY32" s="533">
        <f t="shared" si="15"/>
        <v>17373.874892305175</v>
      </c>
      <c r="BZ32" s="533">
        <f t="shared" si="15"/>
        <v>18924.21801018931</v>
      </c>
      <c r="CA32" s="533">
        <f t="shared" si="15"/>
        <v>21775.062990516719</v>
      </c>
      <c r="CB32" s="533">
        <f t="shared" si="15"/>
        <v>25372.202343342331</v>
      </c>
      <c r="CC32" s="533">
        <f t="shared" si="15"/>
        <v>27410.54422845563</v>
      </c>
      <c r="CD32" s="533">
        <f t="shared" si="15"/>
        <v>29298.988764837755</v>
      </c>
      <c r="CE32" s="533">
        <f t="shared" si="15"/>
        <v>31218.757210556527</v>
      </c>
      <c r="CF32" s="527">
        <f t="shared" si="15"/>
        <v>32949.687077325019</v>
      </c>
    </row>
    <row r="33" spans="1:84" x14ac:dyDescent="0.35">
      <c r="A33" s="427"/>
      <c r="B33" s="288" t="s">
        <v>451</v>
      </c>
      <c r="C33" s="471"/>
      <c r="D33" s="593">
        <v>0</v>
      </c>
      <c r="E33" s="593">
        <v>0</v>
      </c>
      <c r="F33" s="593">
        <v>0</v>
      </c>
      <c r="G33" s="593">
        <v>0</v>
      </c>
      <c r="H33" s="593">
        <v>0</v>
      </c>
      <c r="I33" s="593">
        <v>0</v>
      </c>
      <c r="J33" s="593">
        <v>0</v>
      </c>
      <c r="K33" s="593">
        <v>0</v>
      </c>
      <c r="L33" s="593">
        <v>0</v>
      </c>
      <c r="M33" s="593">
        <v>0</v>
      </c>
      <c r="N33" s="593">
        <v>0</v>
      </c>
      <c r="O33" s="593">
        <v>0</v>
      </c>
      <c r="P33" s="593">
        <v>0</v>
      </c>
      <c r="Q33" s="593">
        <v>0</v>
      </c>
      <c r="R33" s="593">
        <v>0</v>
      </c>
      <c r="S33" s="593">
        <v>0</v>
      </c>
      <c r="T33" s="593">
        <v>0</v>
      </c>
      <c r="U33" s="593">
        <v>0</v>
      </c>
      <c r="V33" s="593">
        <v>0</v>
      </c>
      <c r="W33" s="593">
        <v>0</v>
      </c>
      <c r="X33" s="593">
        <v>0</v>
      </c>
      <c r="Y33" s="593">
        <v>0</v>
      </c>
      <c r="Z33" s="593">
        <v>0</v>
      </c>
      <c r="AA33" s="593">
        <v>0</v>
      </c>
      <c r="AB33" s="593">
        <v>0</v>
      </c>
      <c r="AC33" s="593">
        <v>0</v>
      </c>
      <c r="AD33" s="593">
        <v>0</v>
      </c>
      <c r="AE33" s="593">
        <v>0</v>
      </c>
      <c r="AF33" s="593">
        <v>0</v>
      </c>
      <c r="AG33" s="593">
        <v>0</v>
      </c>
      <c r="AH33" s="593">
        <v>0</v>
      </c>
      <c r="AI33" s="593">
        <v>0</v>
      </c>
      <c r="AJ33" s="593">
        <v>0</v>
      </c>
      <c r="AK33" s="593">
        <v>0</v>
      </c>
      <c r="AL33" s="593">
        <v>0</v>
      </c>
      <c r="AM33" s="593">
        <v>0</v>
      </c>
      <c r="AN33" s="593">
        <v>0</v>
      </c>
      <c r="AO33" s="593">
        <v>0</v>
      </c>
      <c r="AP33" s="593">
        <v>0</v>
      </c>
      <c r="AQ33" s="593">
        <v>0</v>
      </c>
      <c r="AR33" s="593">
        <v>0</v>
      </c>
      <c r="AS33" s="593">
        <v>0</v>
      </c>
      <c r="AT33" s="593">
        <v>0</v>
      </c>
      <c r="AU33" s="593">
        <v>0</v>
      </c>
      <c r="AV33" s="593">
        <v>0</v>
      </c>
      <c r="AW33" s="593">
        <v>0</v>
      </c>
      <c r="AX33" s="593">
        <v>0</v>
      </c>
      <c r="AY33" s="593">
        <v>0</v>
      </c>
      <c r="AZ33" s="593">
        <v>0</v>
      </c>
      <c r="BA33" s="593">
        <v>0</v>
      </c>
      <c r="BB33" s="593">
        <v>0</v>
      </c>
      <c r="BC33" s="593">
        <v>0</v>
      </c>
      <c r="BD33" s="593">
        <v>0</v>
      </c>
      <c r="BE33" s="593">
        <v>0</v>
      </c>
      <c r="BF33" s="593">
        <v>0</v>
      </c>
      <c r="BG33" s="593">
        <v>0</v>
      </c>
      <c r="BH33" s="593">
        <v>0</v>
      </c>
      <c r="BI33" s="593">
        <v>0</v>
      </c>
      <c r="BJ33" s="593">
        <v>0</v>
      </c>
      <c r="BK33" s="593">
        <v>0</v>
      </c>
      <c r="BL33" s="593">
        <v>0</v>
      </c>
      <c r="BM33" s="593">
        <v>0</v>
      </c>
      <c r="BN33" s="593">
        <v>0</v>
      </c>
      <c r="BO33" s="593">
        <v>0</v>
      </c>
      <c r="BP33" s="593">
        <v>0</v>
      </c>
      <c r="BQ33" s="593">
        <v>193.32677088939789</v>
      </c>
      <c r="BR33" s="593">
        <v>1883.1870720455995</v>
      </c>
      <c r="BS33" s="593">
        <v>3748.5715099679451</v>
      </c>
      <c r="BT33" s="593">
        <v>6022.9185509350418</v>
      </c>
      <c r="BU33" s="593">
        <v>9684.3943560642765</v>
      </c>
      <c r="BV33" s="593">
        <v>11669.714728071429</v>
      </c>
      <c r="BW33" s="593">
        <v>12935.709734247141</v>
      </c>
      <c r="BX33" s="528">
        <v>13441.721676381716</v>
      </c>
      <c r="BY33" s="528">
        <v>14832.39953383576</v>
      </c>
      <c r="BZ33" s="528">
        <v>16070.730950878302</v>
      </c>
      <c r="CA33" s="528">
        <v>18398.602035858654</v>
      </c>
      <c r="CB33" s="528">
        <v>21349.879265806976</v>
      </c>
      <c r="CC33" s="528">
        <v>22907.559121839098</v>
      </c>
      <c r="CD33" s="528">
        <v>24363.572977842727</v>
      </c>
      <c r="CE33" s="528">
        <v>26254.997752314415</v>
      </c>
      <c r="CF33" s="530">
        <v>27465.817218229957</v>
      </c>
    </row>
    <row r="34" spans="1:84" x14ac:dyDescent="0.35">
      <c r="A34" s="427"/>
      <c r="B34" s="288" t="s">
        <v>450</v>
      </c>
      <c r="C34" s="471"/>
      <c r="D34" s="593">
        <v>0</v>
      </c>
      <c r="E34" s="593">
        <v>0</v>
      </c>
      <c r="F34" s="593">
        <v>0</v>
      </c>
      <c r="G34" s="593">
        <v>0</v>
      </c>
      <c r="H34" s="593">
        <v>0</v>
      </c>
      <c r="I34" s="593">
        <v>0</v>
      </c>
      <c r="J34" s="593">
        <v>0</v>
      </c>
      <c r="K34" s="593">
        <v>0</v>
      </c>
      <c r="L34" s="593">
        <v>0</v>
      </c>
      <c r="M34" s="593">
        <v>0</v>
      </c>
      <c r="N34" s="593">
        <v>0</v>
      </c>
      <c r="O34" s="593">
        <v>0</v>
      </c>
      <c r="P34" s="593">
        <v>0</v>
      </c>
      <c r="Q34" s="593">
        <v>0</v>
      </c>
      <c r="R34" s="593">
        <v>0</v>
      </c>
      <c r="S34" s="593">
        <v>0</v>
      </c>
      <c r="T34" s="593">
        <v>0</v>
      </c>
      <c r="U34" s="593">
        <v>0</v>
      </c>
      <c r="V34" s="593">
        <v>0</v>
      </c>
      <c r="W34" s="593">
        <v>0</v>
      </c>
      <c r="X34" s="593">
        <v>0</v>
      </c>
      <c r="Y34" s="593">
        <v>0</v>
      </c>
      <c r="Z34" s="593">
        <v>0</v>
      </c>
      <c r="AA34" s="593">
        <v>0</v>
      </c>
      <c r="AB34" s="593">
        <v>0</v>
      </c>
      <c r="AC34" s="593">
        <v>0</v>
      </c>
      <c r="AD34" s="593">
        <v>0</v>
      </c>
      <c r="AE34" s="593">
        <v>0</v>
      </c>
      <c r="AF34" s="593">
        <v>0</v>
      </c>
      <c r="AG34" s="593">
        <v>0</v>
      </c>
      <c r="AH34" s="593">
        <v>0</v>
      </c>
      <c r="AI34" s="593">
        <v>0</v>
      </c>
      <c r="AJ34" s="593">
        <v>0</v>
      </c>
      <c r="AK34" s="593">
        <v>0</v>
      </c>
      <c r="AL34" s="593">
        <v>0</v>
      </c>
      <c r="AM34" s="593">
        <v>0</v>
      </c>
      <c r="AN34" s="593">
        <v>0</v>
      </c>
      <c r="AO34" s="593">
        <v>0</v>
      </c>
      <c r="AP34" s="593">
        <v>0</v>
      </c>
      <c r="AQ34" s="593">
        <v>0</v>
      </c>
      <c r="AR34" s="593">
        <v>0</v>
      </c>
      <c r="AS34" s="593">
        <v>0</v>
      </c>
      <c r="AT34" s="593">
        <v>0</v>
      </c>
      <c r="AU34" s="593">
        <v>0</v>
      </c>
      <c r="AV34" s="593">
        <v>0</v>
      </c>
      <c r="AW34" s="593">
        <v>0</v>
      </c>
      <c r="AX34" s="593">
        <v>0</v>
      </c>
      <c r="AY34" s="593">
        <v>0</v>
      </c>
      <c r="AZ34" s="593">
        <v>0</v>
      </c>
      <c r="BA34" s="593">
        <v>0</v>
      </c>
      <c r="BB34" s="593">
        <v>0</v>
      </c>
      <c r="BC34" s="593">
        <v>0</v>
      </c>
      <c r="BD34" s="593">
        <v>0</v>
      </c>
      <c r="BE34" s="593">
        <v>0</v>
      </c>
      <c r="BF34" s="593">
        <v>0</v>
      </c>
      <c r="BG34" s="593">
        <v>0</v>
      </c>
      <c r="BH34" s="593">
        <v>0</v>
      </c>
      <c r="BI34" s="593">
        <v>0</v>
      </c>
      <c r="BJ34" s="593">
        <v>0</v>
      </c>
      <c r="BK34" s="593">
        <v>0</v>
      </c>
      <c r="BL34" s="593">
        <v>0</v>
      </c>
      <c r="BM34" s="593">
        <v>0</v>
      </c>
      <c r="BN34" s="593">
        <v>0</v>
      </c>
      <c r="BO34" s="593">
        <v>0</v>
      </c>
      <c r="BP34" s="593">
        <v>0</v>
      </c>
      <c r="BQ34" s="593">
        <v>19.730834909174121</v>
      </c>
      <c r="BR34" s="593">
        <v>168.33762235654399</v>
      </c>
      <c r="BS34" s="593">
        <v>162.96222844471316</v>
      </c>
      <c r="BT34" s="593">
        <v>545.73765504356618</v>
      </c>
      <c r="BU34" s="593">
        <v>1140.7270847931818</v>
      </c>
      <c r="BV34" s="593">
        <v>1371.7532284036167</v>
      </c>
      <c r="BW34" s="593">
        <v>2052.5315348203439</v>
      </c>
      <c r="BX34" s="528">
        <v>2124.2657062208737</v>
      </c>
      <c r="BY34" s="528">
        <v>2541.4753584694167</v>
      </c>
      <c r="BZ34" s="528">
        <v>2853.4870593110081</v>
      </c>
      <c r="CA34" s="528">
        <v>3376.4609546580655</v>
      </c>
      <c r="CB34" s="528">
        <v>4022.3230775353563</v>
      </c>
      <c r="CC34" s="528">
        <v>4502.985106616532</v>
      </c>
      <c r="CD34" s="528">
        <v>4935.4157869950286</v>
      </c>
      <c r="CE34" s="528">
        <v>4963.7594582421125</v>
      </c>
      <c r="CF34" s="530">
        <v>5483.8698590950598</v>
      </c>
    </row>
    <row r="35" spans="1:84" ht="25.5" customHeight="1" x14ac:dyDescent="0.35">
      <c r="A35" s="467"/>
      <c r="B35" s="298" t="s">
        <v>557</v>
      </c>
      <c r="C35" s="471"/>
      <c r="D35" s="593"/>
      <c r="E35" s="593"/>
      <c r="F35" s="593"/>
      <c r="G35" s="593"/>
      <c r="H35" s="593"/>
      <c r="I35" s="593"/>
      <c r="J35" s="593"/>
      <c r="K35" s="593"/>
      <c r="L35" s="593"/>
      <c r="M35" s="593"/>
      <c r="N35" s="593"/>
      <c r="O35" s="593"/>
      <c r="P35" s="593"/>
      <c r="Q35" s="593"/>
      <c r="R35" s="593"/>
      <c r="S35" s="593"/>
      <c r="T35" s="593"/>
      <c r="U35" s="593"/>
      <c r="V35" s="593"/>
      <c r="W35" s="593"/>
      <c r="X35" s="593"/>
      <c r="Y35" s="593"/>
      <c r="Z35" s="593"/>
      <c r="AA35" s="593"/>
      <c r="AB35" s="593"/>
      <c r="AC35" s="593"/>
      <c r="AD35" s="593"/>
      <c r="AE35" s="593"/>
      <c r="AF35" s="593"/>
      <c r="AG35" s="593"/>
      <c r="AH35" s="593"/>
      <c r="AI35" s="593"/>
      <c r="AJ35" s="593"/>
      <c r="AK35" s="593"/>
      <c r="AL35" s="593"/>
      <c r="AM35" s="593"/>
      <c r="AN35" s="593"/>
      <c r="AO35" s="593"/>
      <c r="AP35" s="593"/>
      <c r="AQ35" s="593"/>
      <c r="AR35" s="593"/>
      <c r="AS35" s="593"/>
      <c r="AT35" s="593"/>
      <c r="AU35" s="593"/>
      <c r="AV35" s="593"/>
      <c r="AW35" s="593"/>
      <c r="AX35" s="593"/>
      <c r="AY35" s="593"/>
      <c r="AZ35" s="593"/>
      <c r="BA35" s="593"/>
      <c r="BB35" s="593"/>
      <c r="BC35" s="593"/>
      <c r="BD35" s="593"/>
      <c r="BE35" s="593"/>
      <c r="BF35" s="593"/>
      <c r="BG35" s="593"/>
      <c r="BH35" s="593"/>
      <c r="BI35" s="593"/>
      <c r="BJ35" s="593"/>
      <c r="BK35" s="593"/>
      <c r="BL35" s="593"/>
      <c r="BM35" s="593"/>
      <c r="BN35" s="593"/>
      <c r="BO35" s="593"/>
      <c r="BP35" s="593"/>
      <c r="BQ35" s="593">
        <v>6.4083045713362013E-2</v>
      </c>
      <c r="BR35" s="593">
        <v>0.39811777151255623</v>
      </c>
      <c r="BS35" s="593">
        <v>1.0220082025264761</v>
      </c>
      <c r="BT35" s="593">
        <v>1.9426890988854206</v>
      </c>
      <c r="BU35" s="593">
        <v>3.3819110381403816</v>
      </c>
      <c r="BV35" s="593">
        <v>5.2175279986656449</v>
      </c>
      <c r="BW35" s="593">
        <v>7.0875541680755783</v>
      </c>
      <c r="BX35" s="528">
        <v>8.2762971684722562</v>
      </c>
      <c r="BY35" s="528">
        <v>10.082240832900348</v>
      </c>
      <c r="BZ35" s="528">
        <v>9.7034870546192895</v>
      </c>
      <c r="CA35" s="528">
        <v>11.241079857069488</v>
      </c>
      <c r="CB35" s="528">
        <v>13.236657940911615</v>
      </c>
      <c r="CC35" s="528">
        <v>15.02050484288457</v>
      </c>
      <c r="CD35" s="528">
        <v>16.551124734734628</v>
      </c>
      <c r="CE35" s="528">
        <v>18.090289318750578</v>
      </c>
      <c r="CF35" s="530">
        <v>19.804964742195725</v>
      </c>
    </row>
    <row r="36" spans="1:84" s="251" customFormat="1" ht="25.5" customHeight="1" x14ac:dyDescent="0.35">
      <c r="A36" s="467"/>
      <c r="B36" s="496" t="s">
        <v>260</v>
      </c>
      <c r="C36" s="545"/>
      <c r="D36" s="592"/>
      <c r="E36" s="592"/>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2"/>
      <c r="AO36" s="592"/>
      <c r="AP36" s="592"/>
      <c r="AQ36" s="592"/>
      <c r="AR36" s="592"/>
      <c r="AS36" s="592"/>
      <c r="AT36" s="592"/>
      <c r="AU36" s="592"/>
      <c r="AV36" s="592"/>
      <c r="AW36" s="592"/>
      <c r="AX36" s="592"/>
      <c r="AY36" s="592"/>
      <c r="AZ36" s="592"/>
      <c r="BA36" s="592"/>
      <c r="BB36" s="592"/>
      <c r="BC36" s="592"/>
      <c r="BD36" s="592"/>
      <c r="BE36" s="592"/>
      <c r="BF36" s="592"/>
      <c r="BG36" s="592"/>
      <c r="BH36" s="592"/>
      <c r="BI36" s="592"/>
      <c r="BJ36" s="592"/>
      <c r="BK36" s="592"/>
      <c r="BL36" s="592"/>
      <c r="BM36" s="592"/>
      <c r="BN36" s="592"/>
      <c r="BO36" s="592"/>
      <c r="BP36" s="592"/>
      <c r="BQ36" s="592">
        <v>6.3294967281892935</v>
      </c>
      <c r="BR36" s="592">
        <v>7.9198627593050945</v>
      </c>
      <c r="BS36" s="592">
        <v>9.029323222114007</v>
      </c>
      <c r="BT36" s="592">
        <v>9.3537936122989382</v>
      </c>
      <c r="BU36" s="592">
        <v>10.303332953990436</v>
      </c>
      <c r="BV36" s="592">
        <v>11.228468957113224</v>
      </c>
      <c r="BW36" s="592">
        <v>12.038658239436213</v>
      </c>
      <c r="BX36" s="533">
        <v>12.14440912751464</v>
      </c>
      <c r="BY36" s="533">
        <v>14.77762801458711</v>
      </c>
      <c r="BZ36" s="533">
        <v>17.814468047466129</v>
      </c>
      <c r="CA36" s="533">
        <v>19.371136100549084</v>
      </c>
      <c r="CB36" s="533">
        <v>24.064236642462049</v>
      </c>
      <c r="CC36" s="533">
        <v>26.890883365956238</v>
      </c>
      <c r="CD36" s="533">
        <v>29.613813061407544</v>
      </c>
      <c r="CE36" s="533">
        <v>32.376910549471354</v>
      </c>
      <c r="CF36" s="527">
        <v>35.058294586684219</v>
      </c>
    </row>
    <row r="37" spans="1:84" s="251" customFormat="1" ht="26.25" customHeight="1" x14ac:dyDescent="0.35">
      <c r="B37" s="458" t="s">
        <v>262</v>
      </c>
      <c r="C37" s="545"/>
      <c r="D37" s="592">
        <v>0</v>
      </c>
      <c r="E37" s="592">
        <v>0</v>
      </c>
      <c r="F37" s="592">
        <v>0</v>
      </c>
      <c r="G37" s="592">
        <v>0</v>
      </c>
      <c r="H37" s="592">
        <v>0</v>
      </c>
      <c r="I37" s="592">
        <v>0</v>
      </c>
      <c r="J37" s="592">
        <v>0</v>
      </c>
      <c r="K37" s="592">
        <v>0</v>
      </c>
      <c r="L37" s="592">
        <v>0</v>
      </c>
      <c r="M37" s="592">
        <v>0</v>
      </c>
      <c r="N37" s="592">
        <v>0</v>
      </c>
      <c r="O37" s="592">
        <v>0</v>
      </c>
      <c r="P37" s="592">
        <v>0</v>
      </c>
      <c r="Q37" s="592">
        <v>0</v>
      </c>
      <c r="R37" s="592">
        <v>0</v>
      </c>
      <c r="S37" s="592">
        <v>0</v>
      </c>
      <c r="T37" s="592">
        <v>0</v>
      </c>
      <c r="U37" s="592">
        <v>0</v>
      </c>
      <c r="V37" s="592">
        <v>0</v>
      </c>
      <c r="W37" s="592">
        <v>0</v>
      </c>
      <c r="X37" s="592">
        <v>0</v>
      </c>
      <c r="Y37" s="592">
        <v>0</v>
      </c>
      <c r="Z37" s="592">
        <v>0</v>
      </c>
      <c r="AA37" s="592">
        <v>91.069114783682267</v>
      </c>
      <c r="AB37" s="592">
        <v>324.53301084634893</v>
      </c>
      <c r="AC37" s="592">
        <f t="shared" ref="AC37:AI37" si="16">SUM(AC38:AC40)</f>
        <v>460.35178380734453</v>
      </c>
      <c r="AD37" s="592">
        <f t="shared" si="16"/>
        <v>666.86029419262991</v>
      </c>
      <c r="AE37" s="592">
        <f t="shared" si="16"/>
        <v>823.47200645036389</v>
      </c>
      <c r="AF37" s="592">
        <f t="shared" si="16"/>
        <v>959.28596418203767</v>
      </c>
      <c r="AG37" s="592">
        <f t="shared" si="16"/>
        <v>1104.4452690430567</v>
      </c>
      <c r="AH37" s="592">
        <f t="shared" si="16"/>
        <v>1000.4181446823206</v>
      </c>
      <c r="AI37" s="592">
        <f t="shared" si="16"/>
        <v>1024.1122514985195</v>
      </c>
      <c r="AJ37" s="592">
        <f t="shared" ref="AJ37:BL37" si="17">SUM(AJ38:AJ40)</f>
        <v>1112.3901661722168</v>
      </c>
      <c r="AK37" s="592">
        <f t="shared" si="17"/>
        <v>1277.3050772321117</v>
      </c>
      <c r="AL37" s="592">
        <f t="shared" si="17"/>
        <v>1452.7510902957706</v>
      </c>
      <c r="AM37" s="592">
        <f t="shared" si="17"/>
        <v>1703.3005618758873</v>
      </c>
      <c r="AN37" s="592">
        <f t="shared" si="17"/>
        <v>1872.6240758730396</v>
      </c>
      <c r="AO37" s="592">
        <f t="shared" si="17"/>
        <v>2115.1670152835518</v>
      </c>
      <c r="AP37" s="592">
        <f t="shared" si="17"/>
        <v>2308.3700461731105</v>
      </c>
      <c r="AQ37" s="592">
        <f t="shared" si="17"/>
        <v>2512.7922376005595</v>
      </c>
      <c r="AR37" s="592">
        <f t="shared" si="17"/>
        <v>2630.712822744048</v>
      </c>
      <c r="AS37" s="592">
        <f t="shared" si="17"/>
        <v>2810.3929658738466</v>
      </c>
      <c r="AT37" s="592">
        <f t="shared" si="17"/>
        <v>3092.797753389842</v>
      </c>
      <c r="AU37" s="592">
        <f t="shared" si="17"/>
        <v>3601.1644264081706</v>
      </c>
      <c r="AV37" s="592">
        <f t="shared" si="17"/>
        <v>3190.7396933834048</v>
      </c>
      <c r="AW37" s="592">
        <f t="shared" si="17"/>
        <v>3585.5418165853803</v>
      </c>
      <c r="AX37" s="592">
        <f t="shared" si="17"/>
        <v>3855.7401715960873</v>
      </c>
      <c r="AY37" s="592">
        <f t="shared" si="17"/>
        <v>4177.8996548846007</v>
      </c>
      <c r="AZ37" s="592">
        <f t="shared" si="17"/>
        <v>4407.1152919883443</v>
      </c>
      <c r="BA37" s="592">
        <f t="shared" si="17"/>
        <v>4644.3055035331336</v>
      </c>
      <c r="BB37" s="592">
        <f t="shared" si="17"/>
        <v>4870.1229819734244</v>
      </c>
      <c r="BC37" s="592">
        <f t="shared" si="17"/>
        <v>5062.1393952466669</v>
      </c>
      <c r="BD37" s="592">
        <f t="shared" si="17"/>
        <v>5245.8961189972533</v>
      </c>
      <c r="BE37" s="592">
        <f t="shared" si="17"/>
        <v>5453.9333504044653</v>
      </c>
      <c r="BF37" s="592">
        <f t="shared" si="17"/>
        <v>5548.1761372119654</v>
      </c>
      <c r="BG37" s="592">
        <f t="shared" si="17"/>
        <v>5769.2349194582221</v>
      </c>
      <c r="BH37" s="592">
        <f t="shared" si="17"/>
        <v>5951.8841221228477</v>
      </c>
      <c r="BI37" s="592">
        <f t="shared" si="17"/>
        <v>6188.4629055828909</v>
      </c>
      <c r="BJ37" s="592">
        <f t="shared" si="17"/>
        <v>6373.2797966582839</v>
      </c>
      <c r="BK37" s="592">
        <f t="shared" si="17"/>
        <v>6665.1782940127605</v>
      </c>
      <c r="BL37" s="592">
        <f t="shared" si="17"/>
        <v>6853.8294372438168</v>
      </c>
      <c r="BM37" s="592">
        <f>SUM(BM38:BM40)</f>
        <v>7292.8332734939167</v>
      </c>
      <c r="BN37" s="592">
        <f>SUM(BN38:BN40)</f>
        <v>7328.2351185892212</v>
      </c>
      <c r="BO37" s="592">
        <f>SUM(BO38:BO40)</f>
        <v>7355.1573691586846</v>
      </c>
      <c r="BP37" s="592">
        <f>SUM(BP38:BP40)</f>
        <v>7406.8297810311651</v>
      </c>
      <c r="BQ37" s="592">
        <f t="shared" ref="BQ37:CF37" si="18">SUM(BQ38:BQ40)</f>
        <v>7113.7403322633891</v>
      </c>
      <c r="BR37" s="592">
        <f t="shared" si="18"/>
        <v>7109.1462699512058</v>
      </c>
      <c r="BS37" s="592">
        <f t="shared" si="18"/>
        <v>7146.5907336358114</v>
      </c>
      <c r="BT37" s="592">
        <f t="shared" si="18"/>
        <v>6979.0252607454286</v>
      </c>
      <c r="BU37" s="592">
        <f t="shared" si="18"/>
        <v>6929.7607954956293</v>
      </c>
      <c r="BV37" s="592">
        <f t="shared" si="18"/>
        <v>6966.0852179081767</v>
      </c>
      <c r="BW37" s="592">
        <f t="shared" si="18"/>
        <v>7084.7179827031914</v>
      </c>
      <c r="BX37" s="533">
        <f t="shared" si="18"/>
        <v>6069.6734162134589</v>
      </c>
      <c r="BY37" s="533">
        <f t="shared" si="18"/>
        <v>6085.0038017856523</v>
      </c>
      <c r="BZ37" s="533">
        <f t="shared" si="18"/>
        <v>6087.5370226562181</v>
      </c>
      <c r="CA37" s="533">
        <f t="shared" si="18"/>
        <v>6755.5519978217317</v>
      </c>
      <c r="CB37" s="533">
        <f t="shared" si="18"/>
        <v>7660.9003532108645</v>
      </c>
      <c r="CC37" s="533">
        <f t="shared" si="18"/>
        <v>7912.1206096553824</v>
      </c>
      <c r="CD37" s="533">
        <f t="shared" si="18"/>
        <v>7947.0365653171639</v>
      </c>
      <c r="CE37" s="533">
        <f t="shared" si="18"/>
        <v>7992.0297258785276</v>
      </c>
      <c r="CF37" s="527">
        <f t="shared" si="18"/>
        <v>8173.6358924083961</v>
      </c>
    </row>
    <row r="38" spans="1:84" x14ac:dyDescent="0.35">
      <c r="A38" s="427"/>
      <c r="B38" s="288" t="s">
        <v>728</v>
      </c>
      <c r="C38" s="471"/>
      <c r="D38" s="593">
        <v>0</v>
      </c>
      <c r="E38" s="593">
        <v>0</v>
      </c>
      <c r="F38" s="593">
        <v>0</v>
      </c>
      <c r="G38" s="593">
        <v>0</v>
      </c>
      <c r="H38" s="593">
        <v>0</v>
      </c>
      <c r="I38" s="593">
        <v>0</v>
      </c>
      <c r="J38" s="593">
        <v>0</v>
      </c>
      <c r="K38" s="593">
        <v>0</v>
      </c>
      <c r="L38" s="593">
        <v>0</v>
      </c>
      <c r="M38" s="593">
        <v>0</v>
      </c>
      <c r="N38" s="593">
        <v>0</v>
      </c>
      <c r="O38" s="593">
        <v>0</v>
      </c>
      <c r="P38" s="593">
        <v>0</v>
      </c>
      <c r="Q38" s="593">
        <v>0</v>
      </c>
      <c r="R38" s="593">
        <v>0</v>
      </c>
      <c r="S38" s="593">
        <v>0</v>
      </c>
      <c r="T38" s="593">
        <v>0</v>
      </c>
      <c r="U38" s="593">
        <v>0</v>
      </c>
      <c r="V38" s="593">
        <v>0</v>
      </c>
      <c r="W38" s="593">
        <v>0</v>
      </c>
      <c r="X38" s="593">
        <v>0</v>
      </c>
      <c r="Y38" s="593">
        <v>0</v>
      </c>
      <c r="Z38" s="593">
        <v>0</v>
      </c>
      <c r="AA38" s="593">
        <v>0</v>
      </c>
      <c r="AB38" s="593">
        <v>0</v>
      </c>
      <c r="AC38" s="593">
        <v>98.304287167193351</v>
      </c>
      <c r="AD38" s="593">
        <v>139.57475829295103</v>
      </c>
      <c r="AE38" s="593">
        <v>165.01623521739549</v>
      </c>
      <c r="AF38" s="593">
        <v>182.95015254974922</v>
      </c>
      <c r="AG38" s="593">
        <v>204.25559381402013</v>
      </c>
      <c r="AH38" s="593">
        <v>173.34931270968204</v>
      </c>
      <c r="AI38" s="593">
        <v>170.93805530193646</v>
      </c>
      <c r="AJ38" s="593">
        <v>172.71571716512153</v>
      </c>
      <c r="AK38" s="593">
        <v>180.96016520167842</v>
      </c>
      <c r="AL38" s="593">
        <v>195.81567706171015</v>
      </c>
      <c r="AM38" s="593">
        <v>206.03089790586188</v>
      </c>
      <c r="AN38" s="593">
        <v>211.65201751958776</v>
      </c>
      <c r="AO38" s="593">
        <v>228.84195855638038</v>
      </c>
      <c r="AP38" s="593">
        <v>238.39300911436627</v>
      </c>
      <c r="AQ38" s="593">
        <v>252.05447131922614</v>
      </c>
      <c r="AR38" s="593">
        <v>255.20737718954743</v>
      </c>
      <c r="AS38" s="593">
        <v>257.55749925314797</v>
      </c>
      <c r="AT38" s="593">
        <v>279.43571315022535</v>
      </c>
      <c r="AU38" s="593">
        <v>321.89677578192436</v>
      </c>
      <c r="AV38" s="593">
        <v>0</v>
      </c>
      <c r="AW38" s="593">
        <v>0</v>
      </c>
      <c r="AX38" s="593">
        <v>0</v>
      </c>
      <c r="AY38" s="593">
        <v>0</v>
      </c>
      <c r="AZ38" s="593">
        <v>0</v>
      </c>
      <c r="BA38" s="593">
        <v>0</v>
      </c>
      <c r="BB38" s="593">
        <v>0</v>
      </c>
      <c r="BC38" s="593">
        <v>0</v>
      </c>
      <c r="BD38" s="593">
        <v>0</v>
      </c>
      <c r="BE38" s="593">
        <v>0</v>
      </c>
      <c r="BF38" s="593">
        <v>0</v>
      </c>
      <c r="BG38" s="593">
        <v>0</v>
      </c>
      <c r="BH38" s="593">
        <v>0</v>
      </c>
      <c r="BI38" s="593">
        <v>0</v>
      </c>
      <c r="BJ38" s="593">
        <v>0</v>
      </c>
      <c r="BK38" s="593">
        <v>0</v>
      </c>
      <c r="BL38" s="593">
        <v>0</v>
      </c>
      <c r="BM38" s="593">
        <v>0</v>
      </c>
      <c r="BN38" s="593">
        <v>0</v>
      </c>
      <c r="BO38" s="593">
        <v>0</v>
      </c>
      <c r="BP38" s="593">
        <v>0</v>
      </c>
      <c r="BQ38" s="593">
        <v>0</v>
      </c>
      <c r="BR38" s="593">
        <v>0</v>
      </c>
      <c r="BS38" s="593">
        <v>0</v>
      </c>
      <c r="BT38" s="593">
        <v>0</v>
      </c>
      <c r="BU38" s="593">
        <v>0</v>
      </c>
      <c r="BV38" s="593">
        <v>0</v>
      </c>
      <c r="BW38" s="593">
        <v>0</v>
      </c>
      <c r="BX38" s="528">
        <v>0</v>
      </c>
      <c r="BY38" s="528">
        <v>0</v>
      </c>
      <c r="BZ38" s="528">
        <v>0</v>
      </c>
      <c r="CA38" s="528">
        <v>0</v>
      </c>
      <c r="CB38" s="528">
        <v>0</v>
      </c>
      <c r="CC38" s="528">
        <v>0</v>
      </c>
      <c r="CD38" s="528">
        <v>0</v>
      </c>
      <c r="CE38" s="528">
        <v>0</v>
      </c>
      <c r="CF38" s="530">
        <v>0</v>
      </c>
    </row>
    <row r="39" spans="1:84" x14ac:dyDescent="0.35">
      <c r="A39" s="427"/>
      <c r="B39" s="288" t="s">
        <v>451</v>
      </c>
      <c r="C39" s="471"/>
      <c r="D39" s="593">
        <v>0</v>
      </c>
      <c r="E39" s="593">
        <v>0</v>
      </c>
      <c r="F39" s="593">
        <v>0</v>
      </c>
      <c r="G39" s="593">
        <v>0</v>
      </c>
      <c r="H39" s="593">
        <v>0</v>
      </c>
      <c r="I39" s="593">
        <v>0</v>
      </c>
      <c r="J39" s="593">
        <v>0</v>
      </c>
      <c r="K39" s="593">
        <v>0</v>
      </c>
      <c r="L39" s="593">
        <v>0</v>
      </c>
      <c r="M39" s="593">
        <v>0</v>
      </c>
      <c r="N39" s="593">
        <v>0</v>
      </c>
      <c r="O39" s="593">
        <v>0</v>
      </c>
      <c r="P39" s="593">
        <v>0</v>
      </c>
      <c r="Q39" s="593">
        <v>0</v>
      </c>
      <c r="R39" s="593">
        <v>0</v>
      </c>
      <c r="S39" s="593">
        <v>0</v>
      </c>
      <c r="T39" s="593">
        <v>0</v>
      </c>
      <c r="U39" s="593">
        <v>0</v>
      </c>
      <c r="V39" s="593">
        <v>0</v>
      </c>
      <c r="W39" s="593">
        <v>0</v>
      </c>
      <c r="X39" s="593">
        <v>0</v>
      </c>
      <c r="Y39" s="593">
        <v>0</v>
      </c>
      <c r="Z39" s="593">
        <v>0</v>
      </c>
      <c r="AA39" s="593">
        <v>0</v>
      </c>
      <c r="AB39" s="593">
        <v>0</v>
      </c>
      <c r="AC39" s="593">
        <v>128.27510642548401</v>
      </c>
      <c r="AD39" s="593">
        <v>193.88342994013797</v>
      </c>
      <c r="AE39" s="593">
        <v>235.32637715001198</v>
      </c>
      <c r="AF39" s="593">
        <v>278.63340728913403</v>
      </c>
      <c r="AG39" s="593">
        <v>311.59544353739926</v>
      </c>
      <c r="AH39" s="593">
        <v>280.44066589477455</v>
      </c>
      <c r="AI39" s="593">
        <v>289.57133980195005</v>
      </c>
      <c r="AJ39" s="593">
        <v>300.06581317942533</v>
      </c>
      <c r="AK39" s="593">
        <v>348.34114085173439</v>
      </c>
      <c r="AL39" s="593">
        <v>387.76147908267507</v>
      </c>
      <c r="AM39" s="593">
        <v>451.18944293998095</v>
      </c>
      <c r="AN39" s="593">
        <v>483.89429743067615</v>
      </c>
      <c r="AO39" s="593">
        <v>529.8027839016969</v>
      </c>
      <c r="AP39" s="593">
        <v>575.92046181423996</v>
      </c>
      <c r="AQ39" s="593">
        <v>611.5947797211287</v>
      </c>
      <c r="AR39" s="593">
        <v>619.49766745859222</v>
      </c>
      <c r="AS39" s="593">
        <v>649.02553998089434</v>
      </c>
      <c r="AT39" s="593">
        <v>696.75000368199528</v>
      </c>
      <c r="AU39" s="593">
        <v>770.71378417783023</v>
      </c>
      <c r="AV39" s="593">
        <v>0</v>
      </c>
      <c r="AW39" s="593">
        <v>0</v>
      </c>
      <c r="AX39" s="593">
        <v>0</v>
      </c>
      <c r="AY39" s="593">
        <v>0</v>
      </c>
      <c r="AZ39" s="593">
        <v>0</v>
      </c>
      <c r="BA39" s="593">
        <v>0</v>
      </c>
      <c r="BB39" s="593">
        <v>0</v>
      </c>
      <c r="BC39" s="593">
        <v>0</v>
      </c>
      <c r="BD39" s="593">
        <v>0</v>
      </c>
      <c r="BE39" s="593">
        <v>0</v>
      </c>
      <c r="BF39" s="593">
        <v>0</v>
      </c>
      <c r="BG39" s="593">
        <v>0</v>
      </c>
      <c r="BH39" s="593">
        <v>0</v>
      </c>
      <c r="BI39" s="593">
        <v>0</v>
      </c>
      <c r="BJ39" s="593">
        <v>0</v>
      </c>
      <c r="BK39" s="593">
        <v>0</v>
      </c>
      <c r="BL39" s="593">
        <v>0</v>
      </c>
      <c r="BM39" s="593">
        <v>0</v>
      </c>
      <c r="BN39" s="593">
        <v>0</v>
      </c>
      <c r="BO39" s="593">
        <v>0</v>
      </c>
      <c r="BP39" s="593">
        <v>0</v>
      </c>
      <c r="BQ39" s="593">
        <v>0</v>
      </c>
      <c r="BR39" s="593">
        <v>0</v>
      </c>
      <c r="BS39" s="593">
        <v>0</v>
      </c>
      <c r="BT39" s="593">
        <v>0</v>
      </c>
      <c r="BU39" s="593">
        <v>0</v>
      </c>
      <c r="BV39" s="593">
        <v>0</v>
      </c>
      <c r="BW39" s="593">
        <v>0</v>
      </c>
      <c r="BX39" s="528">
        <v>0</v>
      </c>
      <c r="BY39" s="528">
        <v>0</v>
      </c>
      <c r="BZ39" s="528">
        <v>0</v>
      </c>
      <c r="CA39" s="528">
        <v>0</v>
      </c>
      <c r="CB39" s="528">
        <v>0</v>
      </c>
      <c r="CC39" s="528">
        <v>0</v>
      </c>
      <c r="CD39" s="528">
        <v>0</v>
      </c>
      <c r="CE39" s="528">
        <v>0</v>
      </c>
      <c r="CF39" s="530">
        <v>0</v>
      </c>
    </row>
    <row r="40" spans="1:84" x14ac:dyDescent="0.35">
      <c r="A40" s="427"/>
      <c r="B40" s="288" t="s">
        <v>450</v>
      </c>
      <c r="C40" s="471"/>
      <c r="D40" s="593">
        <v>0</v>
      </c>
      <c r="E40" s="593">
        <v>0</v>
      </c>
      <c r="F40" s="593">
        <v>0</v>
      </c>
      <c r="G40" s="593">
        <v>0</v>
      </c>
      <c r="H40" s="593">
        <v>0</v>
      </c>
      <c r="I40" s="593">
        <v>0</v>
      </c>
      <c r="J40" s="593">
        <v>0</v>
      </c>
      <c r="K40" s="593">
        <v>0</v>
      </c>
      <c r="L40" s="593">
        <v>0</v>
      </c>
      <c r="M40" s="593">
        <v>0</v>
      </c>
      <c r="N40" s="593">
        <v>0</v>
      </c>
      <c r="O40" s="593">
        <v>0</v>
      </c>
      <c r="P40" s="593">
        <v>0</v>
      </c>
      <c r="Q40" s="593">
        <v>0</v>
      </c>
      <c r="R40" s="593">
        <v>0</v>
      </c>
      <c r="S40" s="593">
        <v>0</v>
      </c>
      <c r="T40" s="593">
        <v>0</v>
      </c>
      <c r="U40" s="593">
        <v>0</v>
      </c>
      <c r="V40" s="593">
        <v>0</v>
      </c>
      <c r="W40" s="593">
        <v>0</v>
      </c>
      <c r="X40" s="593">
        <v>0</v>
      </c>
      <c r="Y40" s="593">
        <v>0</v>
      </c>
      <c r="Z40" s="593">
        <v>0</v>
      </c>
      <c r="AA40" s="593">
        <v>0</v>
      </c>
      <c r="AB40" s="593">
        <v>0</v>
      </c>
      <c r="AC40" s="593">
        <v>233.77239021466715</v>
      </c>
      <c r="AD40" s="593">
        <v>333.40210595954085</v>
      </c>
      <c r="AE40" s="593">
        <v>423.12939408295642</v>
      </c>
      <c r="AF40" s="593">
        <v>497.7024043431544</v>
      </c>
      <c r="AG40" s="593">
        <v>588.59423169163745</v>
      </c>
      <c r="AH40" s="593">
        <v>546.62816607786408</v>
      </c>
      <c r="AI40" s="593">
        <v>563.60285639463314</v>
      </c>
      <c r="AJ40" s="593">
        <v>639.6086358276699</v>
      </c>
      <c r="AK40" s="593">
        <v>748.00377117869891</v>
      </c>
      <c r="AL40" s="593">
        <v>869.17393415138531</v>
      </c>
      <c r="AM40" s="593">
        <v>1046.0802210300444</v>
      </c>
      <c r="AN40" s="593">
        <v>1177.0777609227757</v>
      </c>
      <c r="AO40" s="593">
        <v>1356.5222728254744</v>
      </c>
      <c r="AP40" s="593">
        <v>1494.0565752445043</v>
      </c>
      <c r="AQ40" s="593">
        <v>1649.1429865602047</v>
      </c>
      <c r="AR40" s="593">
        <v>1756.0077780959086</v>
      </c>
      <c r="AS40" s="593">
        <v>1903.8099266398044</v>
      </c>
      <c r="AT40" s="593">
        <v>2116.6120365576212</v>
      </c>
      <c r="AU40" s="593">
        <v>2508.5538664484161</v>
      </c>
      <c r="AV40" s="593">
        <v>3190.7396933834048</v>
      </c>
      <c r="AW40" s="593">
        <v>3585.5418165853803</v>
      </c>
      <c r="AX40" s="593">
        <v>3855.7401715960873</v>
      </c>
      <c r="AY40" s="593">
        <v>4177.8996548846007</v>
      </c>
      <c r="AZ40" s="593">
        <v>4407.1152919883443</v>
      </c>
      <c r="BA40" s="593">
        <v>4644.3055035331336</v>
      </c>
      <c r="BB40" s="593">
        <v>4870.1229819734244</v>
      </c>
      <c r="BC40" s="593">
        <v>5062.1393952466669</v>
      </c>
      <c r="BD40" s="593">
        <v>5245.8961189972533</v>
      </c>
      <c r="BE40" s="593">
        <v>5453.9333504044653</v>
      </c>
      <c r="BF40" s="593">
        <v>5548.1761372119654</v>
      </c>
      <c r="BG40" s="593">
        <v>5769.2349194582221</v>
      </c>
      <c r="BH40" s="593">
        <v>5951.8841221228477</v>
      </c>
      <c r="BI40" s="593">
        <v>6188.4629055828909</v>
      </c>
      <c r="BJ40" s="593">
        <v>6373.2797966582839</v>
      </c>
      <c r="BK40" s="593">
        <v>6665.1782940127605</v>
      </c>
      <c r="BL40" s="593">
        <v>6853.8294372438168</v>
      </c>
      <c r="BM40" s="593">
        <v>7292.8332734939167</v>
      </c>
      <c r="BN40" s="593">
        <v>7328.2351185892212</v>
      </c>
      <c r="BO40" s="593">
        <v>7355.1573691586846</v>
      </c>
      <c r="BP40" s="593">
        <v>7406.8297810311651</v>
      </c>
      <c r="BQ40" s="593">
        <v>7113.7403322633891</v>
      </c>
      <c r="BR40" s="593">
        <v>7109.1462699512058</v>
      </c>
      <c r="BS40" s="593">
        <v>7146.5907336358114</v>
      </c>
      <c r="BT40" s="593">
        <v>6979.0252607454286</v>
      </c>
      <c r="BU40" s="593">
        <v>6929.7607954956293</v>
      </c>
      <c r="BV40" s="593">
        <v>6966.0852179081767</v>
      </c>
      <c r="BW40" s="593">
        <v>7084.7179827031914</v>
      </c>
      <c r="BX40" s="528">
        <v>6069.6734162134589</v>
      </c>
      <c r="BY40" s="528">
        <v>6085.0038017856523</v>
      </c>
      <c r="BZ40" s="528">
        <v>6087.5370226562181</v>
      </c>
      <c r="CA40" s="528">
        <v>6755.5519978217317</v>
      </c>
      <c r="CB40" s="528">
        <v>7660.9003532108645</v>
      </c>
      <c r="CC40" s="528">
        <v>7912.1206096553824</v>
      </c>
      <c r="CD40" s="528">
        <v>7947.0365653171639</v>
      </c>
      <c r="CE40" s="528">
        <v>7992.0297258785276</v>
      </c>
      <c r="CF40" s="530">
        <v>8173.6358924083961</v>
      </c>
    </row>
    <row r="41" spans="1:84" ht="25.5" customHeight="1" x14ac:dyDescent="0.35">
      <c r="A41" s="427"/>
      <c r="B41" s="298" t="s">
        <v>557</v>
      </c>
      <c r="C41" s="471"/>
      <c r="D41" s="593">
        <v>0</v>
      </c>
      <c r="E41" s="593">
        <v>0</v>
      </c>
      <c r="F41" s="593">
        <v>0</v>
      </c>
      <c r="G41" s="593">
        <v>0</v>
      </c>
      <c r="H41" s="593">
        <v>0</v>
      </c>
      <c r="I41" s="593">
        <v>0</v>
      </c>
      <c r="J41" s="593">
        <v>0</v>
      </c>
      <c r="K41" s="593">
        <v>0</v>
      </c>
      <c r="L41" s="593">
        <v>0</v>
      </c>
      <c r="M41" s="593">
        <v>0</v>
      </c>
      <c r="N41" s="593">
        <v>0</v>
      </c>
      <c r="O41" s="593">
        <v>0</v>
      </c>
      <c r="P41" s="593">
        <v>0</v>
      </c>
      <c r="Q41" s="593">
        <v>0</v>
      </c>
      <c r="R41" s="593">
        <v>0</v>
      </c>
      <c r="S41" s="593">
        <v>0</v>
      </c>
      <c r="T41" s="593">
        <v>0</v>
      </c>
      <c r="U41" s="593">
        <v>0</v>
      </c>
      <c r="V41" s="593">
        <v>0</v>
      </c>
      <c r="W41" s="593">
        <v>0</v>
      </c>
      <c r="X41" s="593">
        <v>0</v>
      </c>
      <c r="Y41" s="593">
        <v>0</v>
      </c>
      <c r="Z41" s="593">
        <v>0</v>
      </c>
      <c r="AA41" s="593">
        <v>0</v>
      </c>
      <c r="AB41" s="593">
        <v>0</v>
      </c>
      <c r="AC41" s="593">
        <v>0</v>
      </c>
      <c r="AD41" s="593">
        <v>0</v>
      </c>
      <c r="AE41" s="593">
        <v>0</v>
      </c>
      <c r="AF41" s="593">
        <v>0</v>
      </c>
      <c r="AG41" s="593">
        <v>0</v>
      </c>
      <c r="AH41" s="593">
        <v>0</v>
      </c>
      <c r="AI41" s="593">
        <v>0</v>
      </c>
      <c r="AJ41" s="593">
        <v>0</v>
      </c>
      <c r="AK41" s="593">
        <v>0</v>
      </c>
      <c r="AL41" s="593">
        <v>0</v>
      </c>
      <c r="AM41" s="593">
        <v>0</v>
      </c>
      <c r="AN41" s="593">
        <v>0</v>
      </c>
      <c r="AO41" s="593">
        <v>0</v>
      </c>
      <c r="AP41" s="593">
        <v>0</v>
      </c>
      <c r="AQ41" s="593">
        <v>0</v>
      </c>
      <c r="AR41" s="593">
        <v>0</v>
      </c>
      <c r="AS41" s="593">
        <v>0</v>
      </c>
      <c r="AT41" s="593">
        <v>0</v>
      </c>
      <c r="AU41" s="593">
        <v>0</v>
      </c>
      <c r="AV41" s="593">
        <v>0</v>
      </c>
      <c r="AW41" s="593">
        <v>0</v>
      </c>
      <c r="AX41" s="593">
        <v>0</v>
      </c>
      <c r="AY41" s="593">
        <v>0</v>
      </c>
      <c r="AZ41" s="593">
        <v>0</v>
      </c>
      <c r="BA41" s="593">
        <v>0</v>
      </c>
      <c r="BB41" s="593">
        <v>0</v>
      </c>
      <c r="BC41" s="593">
        <v>0</v>
      </c>
      <c r="BD41" s="593">
        <v>0</v>
      </c>
      <c r="BE41" s="593">
        <v>0</v>
      </c>
      <c r="BF41" s="593">
        <v>1.6735083492067939</v>
      </c>
      <c r="BG41" s="593">
        <v>1.9148776969618386</v>
      </c>
      <c r="BH41" s="593">
        <v>2.0754513324761299</v>
      </c>
      <c r="BI41" s="593">
        <v>2.1370735364895714</v>
      </c>
      <c r="BJ41" s="593">
        <v>1.8762112573226004</v>
      </c>
      <c r="BK41" s="593">
        <v>2.1006989137180998</v>
      </c>
      <c r="BL41" s="593">
        <v>2.6409825048118907</v>
      </c>
      <c r="BM41" s="593">
        <v>3.7411945970315963</v>
      </c>
      <c r="BN41" s="593">
        <v>4.1967391824707594</v>
      </c>
      <c r="BO41" s="593">
        <v>4.9630789396448431</v>
      </c>
      <c r="BP41" s="593">
        <v>6.3555132012106563</v>
      </c>
      <c r="BQ41" s="593">
        <v>7.881808631438826</v>
      </c>
      <c r="BR41" s="593">
        <v>9.3150468984834536</v>
      </c>
      <c r="BS41" s="593">
        <v>11.202840571436703</v>
      </c>
      <c r="BT41" s="593">
        <v>12.400139874889378</v>
      </c>
      <c r="BU41" s="593">
        <v>13.356028393374487</v>
      </c>
      <c r="BV41" s="593">
        <v>14.942762794321805</v>
      </c>
      <c r="BW41" s="593">
        <v>16.402955026065072</v>
      </c>
      <c r="BX41" s="528">
        <v>17.226378979058321</v>
      </c>
      <c r="BY41" s="528">
        <v>19.627321270987085</v>
      </c>
      <c r="BZ41" s="528">
        <v>20.820559983242362</v>
      </c>
      <c r="CA41" s="528">
        <v>23.105301054774927</v>
      </c>
      <c r="CB41" s="528">
        <v>26.20176842227594</v>
      </c>
      <c r="CC41" s="528">
        <v>27.060990534411257</v>
      </c>
      <c r="CD41" s="528">
        <v>27.180409890141291</v>
      </c>
      <c r="CE41" s="528">
        <v>27.334295245551385</v>
      </c>
      <c r="CF41" s="530">
        <v>27.955423637787753</v>
      </c>
    </row>
    <row r="42" spans="1:84" s="251" customFormat="1" ht="26.25" customHeight="1" x14ac:dyDescent="0.35">
      <c r="B42" s="496" t="s">
        <v>296</v>
      </c>
      <c r="C42" s="545"/>
      <c r="D42" s="592">
        <v>0</v>
      </c>
      <c r="E42" s="592">
        <v>0</v>
      </c>
      <c r="F42" s="592">
        <v>0</v>
      </c>
      <c r="G42" s="592">
        <v>0</v>
      </c>
      <c r="H42" s="592">
        <v>0</v>
      </c>
      <c r="I42" s="592">
        <v>0</v>
      </c>
      <c r="J42" s="592">
        <v>0</v>
      </c>
      <c r="K42" s="592">
        <v>0</v>
      </c>
      <c r="L42" s="592">
        <v>0</v>
      </c>
      <c r="M42" s="592">
        <v>0</v>
      </c>
      <c r="N42" s="592">
        <v>0</v>
      </c>
      <c r="O42" s="592">
        <v>0</v>
      </c>
      <c r="P42" s="592">
        <v>0</v>
      </c>
      <c r="Q42" s="592">
        <v>0</v>
      </c>
      <c r="R42" s="592">
        <v>0</v>
      </c>
      <c r="S42" s="592">
        <v>0</v>
      </c>
      <c r="T42" s="592">
        <v>0</v>
      </c>
      <c r="U42" s="592">
        <v>0</v>
      </c>
      <c r="V42" s="592">
        <v>0</v>
      </c>
      <c r="W42" s="592">
        <v>0</v>
      </c>
      <c r="X42" s="592">
        <v>0</v>
      </c>
      <c r="Y42" s="592">
        <v>0</v>
      </c>
      <c r="Z42" s="592">
        <v>0</v>
      </c>
      <c r="AA42" s="592">
        <v>0</v>
      </c>
      <c r="AB42" s="592">
        <v>0</v>
      </c>
      <c r="AC42" s="592">
        <v>0</v>
      </c>
      <c r="AD42" s="592">
        <v>0</v>
      </c>
      <c r="AE42" s="592">
        <v>1.7173555921801122</v>
      </c>
      <c r="AF42" s="592">
        <f t="shared" ref="AF42:BY42" si="19">SUM(AF43:AF45)</f>
        <v>61.792183081639493</v>
      </c>
      <c r="AG42" s="592">
        <f t="shared" si="19"/>
        <v>131.18186158999717</v>
      </c>
      <c r="AH42" s="592">
        <f t="shared" si="19"/>
        <v>279.87888571469688</v>
      </c>
      <c r="AI42" s="592">
        <f t="shared" si="19"/>
        <v>402.51178043971669</v>
      </c>
      <c r="AJ42" s="592">
        <f t="shared" si="19"/>
        <v>534.80296450587355</v>
      </c>
      <c r="AK42" s="592">
        <f t="shared" si="19"/>
        <v>669.61751018531925</v>
      </c>
      <c r="AL42" s="592">
        <f t="shared" si="19"/>
        <v>850.74257396973167</v>
      </c>
      <c r="AM42" s="592">
        <f t="shared" si="19"/>
        <v>1046.0674157783226</v>
      </c>
      <c r="AN42" s="592">
        <f t="shared" si="19"/>
        <v>1157.3857135604205</v>
      </c>
      <c r="AO42" s="592">
        <f t="shared" si="19"/>
        <v>1301.1668811219517</v>
      </c>
      <c r="AP42" s="592">
        <f t="shared" si="19"/>
        <v>1523.1093757804606</v>
      </c>
      <c r="AQ42" s="592">
        <f t="shared" si="19"/>
        <v>1669.4974993861954</v>
      </c>
      <c r="AR42" s="592">
        <f t="shared" si="19"/>
        <v>1770.4873181798362</v>
      </c>
      <c r="AS42" s="592">
        <f t="shared" si="19"/>
        <v>1866.6760264084987</v>
      </c>
      <c r="AT42" s="592">
        <f t="shared" si="19"/>
        <v>1976.6429582322589</v>
      </c>
      <c r="AU42" s="592">
        <f t="shared" si="19"/>
        <v>2241.2086586587875</v>
      </c>
      <c r="AV42" s="592">
        <f t="shared" si="19"/>
        <v>140.28809142442896</v>
      </c>
      <c r="AW42" s="592">
        <f t="shared" si="19"/>
        <v>0</v>
      </c>
      <c r="AX42" s="592">
        <f t="shared" si="19"/>
        <v>0</v>
      </c>
      <c r="AY42" s="592">
        <f t="shared" si="19"/>
        <v>0</v>
      </c>
      <c r="AZ42" s="592">
        <f t="shared" si="19"/>
        <v>0</v>
      </c>
      <c r="BA42" s="592">
        <f t="shared" si="19"/>
        <v>0</v>
      </c>
      <c r="BB42" s="592">
        <f t="shared" si="19"/>
        <v>0</v>
      </c>
      <c r="BC42" s="592">
        <f t="shared" si="19"/>
        <v>0</v>
      </c>
      <c r="BD42" s="592">
        <f t="shared" si="19"/>
        <v>0</v>
      </c>
      <c r="BE42" s="592">
        <f t="shared" si="19"/>
        <v>0</v>
      </c>
      <c r="BF42" s="592">
        <f t="shared" si="19"/>
        <v>0</v>
      </c>
      <c r="BG42" s="592">
        <f t="shared" si="19"/>
        <v>0</v>
      </c>
      <c r="BH42" s="592">
        <f t="shared" si="19"/>
        <v>0</v>
      </c>
      <c r="BI42" s="592">
        <f t="shared" si="19"/>
        <v>0</v>
      </c>
      <c r="BJ42" s="592">
        <f t="shared" si="19"/>
        <v>0</v>
      </c>
      <c r="BK42" s="592">
        <f t="shared" si="19"/>
        <v>0</v>
      </c>
      <c r="BL42" s="592">
        <f t="shared" si="19"/>
        <v>0</v>
      </c>
      <c r="BM42" s="592">
        <f t="shared" si="19"/>
        <v>0</v>
      </c>
      <c r="BN42" s="592">
        <f t="shared" si="19"/>
        <v>0</v>
      </c>
      <c r="BO42" s="592">
        <f t="shared" si="19"/>
        <v>0</v>
      </c>
      <c r="BP42" s="592">
        <f t="shared" si="19"/>
        <v>0</v>
      </c>
      <c r="BQ42" s="592">
        <f t="shared" si="19"/>
        <v>0</v>
      </c>
      <c r="BR42" s="592">
        <f t="shared" si="19"/>
        <v>0</v>
      </c>
      <c r="BS42" s="592">
        <f t="shared" si="19"/>
        <v>0</v>
      </c>
      <c r="BT42" s="592">
        <f t="shared" si="19"/>
        <v>0</v>
      </c>
      <c r="BU42" s="592">
        <f t="shared" si="19"/>
        <v>0</v>
      </c>
      <c r="BV42" s="592">
        <f t="shared" si="19"/>
        <v>0</v>
      </c>
      <c r="BW42" s="592">
        <f t="shared" si="19"/>
        <v>0</v>
      </c>
      <c r="BX42" s="533">
        <f t="shared" si="19"/>
        <v>0</v>
      </c>
      <c r="BY42" s="533">
        <f t="shared" si="19"/>
        <v>0</v>
      </c>
      <c r="BZ42" s="533">
        <f t="shared" ref="BZ42:CF42" si="20">SUM(BZ43:BZ45)</f>
        <v>0</v>
      </c>
      <c r="CA42" s="533">
        <f t="shared" si="20"/>
        <v>0</v>
      </c>
      <c r="CB42" s="533">
        <f t="shared" si="20"/>
        <v>0</v>
      </c>
      <c r="CC42" s="533">
        <f t="shared" si="20"/>
        <v>0</v>
      </c>
      <c r="CD42" s="533">
        <f t="shared" si="20"/>
        <v>0</v>
      </c>
      <c r="CE42" s="533">
        <f t="shared" si="20"/>
        <v>0</v>
      </c>
      <c r="CF42" s="527">
        <f t="shared" si="20"/>
        <v>0</v>
      </c>
    </row>
    <row r="43" spans="1:84" x14ac:dyDescent="0.35">
      <c r="A43" s="427"/>
      <c r="B43" s="288" t="s">
        <v>728</v>
      </c>
      <c r="C43" s="471"/>
      <c r="D43" s="593">
        <v>0</v>
      </c>
      <c r="E43" s="593">
        <v>0</v>
      </c>
      <c r="F43" s="593">
        <v>0</v>
      </c>
      <c r="G43" s="593">
        <v>0</v>
      </c>
      <c r="H43" s="593">
        <v>0</v>
      </c>
      <c r="I43" s="593">
        <v>0</v>
      </c>
      <c r="J43" s="593">
        <v>0</v>
      </c>
      <c r="K43" s="593">
        <v>0</v>
      </c>
      <c r="L43" s="593">
        <v>0</v>
      </c>
      <c r="M43" s="593">
        <v>0</v>
      </c>
      <c r="N43" s="593">
        <v>0</v>
      </c>
      <c r="O43" s="593">
        <v>0</v>
      </c>
      <c r="P43" s="593">
        <v>0</v>
      </c>
      <c r="Q43" s="593">
        <v>0</v>
      </c>
      <c r="R43" s="593">
        <v>0</v>
      </c>
      <c r="S43" s="593">
        <v>0</v>
      </c>
      <c r="T43" s="593">
        <v>0</v>
      </c>
      <c r="U43" s="593">
        <v>0</v>
      </c>
      <c r="V43" s="593">
        <v>0</v>
      </c>
      <c r="W43" s="593">
        <v>0</v>
      </c>
      <c r="X43" s="593">
        <v>0</v>
      </c>
      <c r="Y43" s="593">
        <v>0</v>
      </c>
      <c r="Z43" s="593">
        <v>0</v>
      </c>
      <c r="AA43" s="593">
        <v>0</v>
      </c>
      <c r="AB43" s="593">
        <v>0</v>
      </c>
      <c r="AC43" s="593">
        <v>0</v>
      </c>
      <c r="AD43" s="593">
        <v>0</v>
      </c>
      <c r="AE43" s="593">
        <v>0</v>
      </c>
      <c r="AF43" s="593">
        <v>6.1623548044777507</v>
      </c>
      <c r="AG43" s="593">
        <v>26.693054900204611</v>
      </c>
      <c r="AH43" s="593">
        <v>54.198230183394614</v>
      </c>
      <c r="AI43" s="593">
        <v>59.308002723197312</v>
      </c>
      <c r="AJ43" s="593">
        <v>58.315917913202568</v>
      </c>
      <c r="AK43" s="593">
        <v>60.343721518250028</v>
      </c>
      <c r="AL43" s="593">
        <v>63.226574394454452</v>
      </c>
      <c r="AM43" s="593">
        <v>64.595251890383366</v>
      </c>
      <c r="AN43" s="593">
        <v>61.552411584910317</v>
      </c>
      <c r="AO43" s="593">
        <v>59.992229147510834</v>
      </c>
      <c r="AP43" s="593">
        <v>60.877318528849621</v>
      </c>
      <c r="AQ43" s="593">
        <v>59.848589971695425</v>
      </c>
      <c r="AR43" s="593">
        <v>58.70839373966453</v>
      </c>
      <c r="AS43" s="593">
        <v>57.994261213868675</v>
      </c>
      <c r="AT43" s="593">
        <v>59.146056196046516</v>
      </c>
      <c r="AU43" s="593">
        <v>64.565169516513635</v>
      </c>
      <c r="AV43" s="593">
        <v>4.0414462834472795</v>
      </c>
      <c r="AW43" s="593">
        <v>0</v>
      </c>
      <c r="AX43" s="593">
        <v>0</v>
      </c>
      <c r="AY43" s="593">
        <v>0</v>
      </c>
      <c r="AZ43" s="593">
        <v>0</v>
      </c>
      <c r="BA43" s="593">
        <v>0</v>
      </c>
      <c r="BB43" s="593">
        <v>0</v>
      </c>
      <c r="BC43" s="593">
        <v>0</v>
      </c>
      <c r="BD43" s="593">
        <v>0</v>
      </c>
      <c r="BE43" s="593">
        <v>0</v>
      </c>
      <c r="BF43" s="593">
        <v>0</v>
      </c>
      <c r="BG43" s="593">
        <v>0</v>
      </c>
      <c r="BH43" s="593">
        <v>0</v>
      </c>
      <c r="BI43" s="593">
        <v>0</v>
      </c>
      <c r="BJ43" s="593">
        <v>0</v>
      </c>
      <c r="BK43" s="593">
        <v>0</v>
      </c>
      <c r="BL43" s="593">
        <v>0</v>
      </c>
      <c r="BM43" s="593">
        <v>0</v>
      </c>
      <c r="BN43" s="593">
        <v>0</v>
      </c>
      <c r="BO43" s="593">
        <v>0</v>
      </c>
      <c r="BP43" s="593">
        <v>0</v>
      </c>
      <c r="BQ43" s="593">
        <v>0</v>
      </c>
      <c r="BR43" s="593">
        <v>0</v>
      </c>
      <c r="BS43" s="593">
        <v>0</v>
      </c>
      <c r="BT43" s="593">
        <v>0</v>
      </c>
      <c r="BU43" s="593">
        <v>0</v>
      </c>
      <c r="BV43" s="593">
        <v>0</v>
      </c>
      <c r="BW43" s="593">
        <v>0</v>
      </c>
      <c r="BX43" s="528">
        <v>0</v>
      </c>
      <c r="BY43" s="528">
        <v>0</v>
      </c>
      <c r="BZ43" s="528">
        <v>0</v>
      </c>
      <c r="CA43" s="528">
        <v>0</v>
      </c>
      <c r="CB43" s="528">
        <v>0</v>
      </c>
      <c r="CC43" s="528">
        <v>0</v>
      </c>
      <c r="CD43" s="528">
        <v>0</v>
      </c>
      <c r="CE43" s="528">
        <v>0</v>
      </c>
      <c r="CF43" s="530">
        <v>0</v>
      </c>
    </row>
    <row r="44" spans="1:84" x14ac:dyDescent="0.35">
      <c r="A44" s="427"/>
      <c r="B44" s="288" t="s">
        <v>451</v>
      </c>
      <c r="C44" s="471"/>
      <c r="D44" s="593">
        <v>0</v>
      </c>
      <c r="E44" s="593">
        <v>0</v>
      </c>
      <c r="F44" s="593">
        <v>0</v>
      </c>
      <c r="G44" s="593">
        <v>0</v>
      </c>
      <c r="H44" s="593">
        <v>0</v>
      </c>
      <c r="I44" s="593">
        <v>0</v>
      </c>
      <c r="J44" s="593">
        <v>0</v>
      </c>
      <c r="K44" s="593">
        <v>0</v>
      </c>
      <c r="L44" s="593">
        <v>0</v>
      </c>
      <c r="M44" s="593">
        <v>0</v>
      </c>
      <c r="N44" s="593">
        <v>0</v>
      </c>
      <c r="O44" s="593">
        <v>0</v>
      </c>
      <c r="P44" s="593">
        <v>0</v>
      </c>
      <c r="Q44" s="593">
        <v>0</v>
      </c>
      <c r="R44" s="593">
        <v>0</v>
      </c>
      <c r="S44" s="593">
        <v>0</v>
      </c>
      <c r="T44" s="593">
        <v>0</v>
      </c>
      <c r="U44" s="593">
        <v>0</v>
      </c>
      <c r="V44" s="593">
        <v>0</v>
      </c>
      <c r="W44" s="593">
        <v>0</v>
      </c>
      <c r="X44" s="593">
        <v>0</v>
      </c>
      <c r="Y44" s="593">
        <v>0</v>
      </c>
      <c r="Z44" s="593">
        <v>0</v>
      </c>
      <c r="AA44" s="593">
        <v>0</v>
      </c>
      <c r="AB44" s="593">
        <v>0</v>
      </c>
      <c r="AC44" s="593">
        <v>0</v>
      </c>
      <c r="AD44" s="593">
        <v>0</v>
      </c>
      <c r="AE44" s="593">
        <v>0</v>
      </c>
      <c r="AF44" s="593">
        <v>55.629828277161742</v>
      </c>
      <c r="AG44" s="593">
        <v>104.48880668979255</v>
      </c>
      <c r="AH44" s="593">
        <v>225.68065553130225</v>
      </c>
      <c r="AI44" s="593">
        <v>330.44537639308879</v>
      </c>
      <c r="AJ44" s="593">
        <v>413.16399516061341</v>
      </c>
      <c r="AK44" s="593">
        <v>494.84272125788038</v>
      </c>
      <c r="AL44" s="593">
        <v>611.69085137265608</v>
      </c>
      <c r="AM44" s="593">
        <v>737.88345707080214</v>
      </c>
      <c r="AN44" s="593">
        <v>797.45406501969842</v>
      </c>
      <c r="AO44" s="593">
        <v>871.02156055934449</v>
      </c>
      <c r="AP44" s="593">
        <v>993.48582335678907</v>
      </c>
      <c r="AQ44" s="593">
        <v>1065.6143114002095</v>
      </c>
      <c r="AR44" s="593">
        <v>1104.933470428397</v>
      </c>
      <c r="AS44" s="593">
        <v>1140.4460887530699</v>
      </c>
      <c r="AT44" s="593">
        <v>1183.9059288207986</v>
      </c>
      <c r="AU44" s="593">
        <v>1327.009483187943</v>
      </c>
      <c r="AV44" s="593">
        <v>83.063942743269948</v>
      </c>
      <c r="AW44" s="593">
        <v>0</v>
      </c>
      <c r="AX44" s="593">
        <v>0</v>
      </c>
      <c r="AY44" s="593">
        <v>0</v>
      </c>
      <c r="AZ44" s="593">
        <v>0</v>
      </c>
      <c r="BA44" s="593">
        <v>0</v>
      </c>
      <c r="BB44" s="593">
        <v>0</v>
      </c>
      <c r="BC44" s="593">
        <v>0</v>
      </c>
      <c r="BD44" s="593">
        <v>0</v>
      </c>
      <c r="BE44" s="593">
        <v>0</v>
      </c>
      <c r="BF44" s="593">
        <v>0</v>
      </c>
      <c r="BG44" s="593">
        <v>0</v>
      </c>
      <c r="BH44" s="593">
        <v>0</v>
      </c>
      <c r="BI44" s="593">
        <v>0</v>
      </c>
      <c r="BJ44" s="593">
        <v>0</v>
      </c>
      <c r="BK44" s="593">
        <v>0</v>
      </c>
      <c r="BL44" s="593">
        <v>0</v>
      </c>
      <c r="BM44" s="593">
        <v>0</v>
      </c>
      <c r="BN44" s="593">
        <v>0</v>
      </c>
      <c r="BO44" s="593">
        <v>0</v>
      </c>
      <c r="BP44" s="593">
        <v>0</v>
      </c>
      <c r="BQ44" s="593">
        <v>0</v>
      </c>
      <c r="BR44" s="593">
        <v>0</v>
      </c>
      <c r="BS44" s="593">
        <v>0</v>
      </c>
      <c r="BT44" s="593">
        <v>0</v>
      </c>
      <c r="BU44" s="593">
        <v>0</v>
      </c>
      <c r="BV44" s="593">
        <v>0</v>
      </c>
      <c r="BW44" s="593">
        <v>0</v>
      </c>
      <c r="BX44" s="528">
        <v>0</v>
      </c>
      <c r="BY44" s="528">
        <v>0</v>
      </c>
      <c r="BZ44" s="528">
        <v>0</v>
      </c>
      <c r="CA44" s="528">
        <v>0</v>
      </c>
      <c r="CB44" s="528">
        <v>0</v>
      </c>
      <c r="CC44" s="528">
        <v>0</v>
      </c>
      <c r="CD44" s="528">
        <v>0</v>
      </c>
      <c r="CE44" s="528">
        <v>0</v>
      </c>
      <c r="CF44" s="530">
        <v>0</v>
      </c>
    </row>
    <row r="45" spans="1:84" s="441" customFormat="1" ht="25.5" customHeight="1" thickBot="1" x14ac:dyDescent="0.3">
      <c r="B45" s="482" t="s">
        <v>450</v>
      </c>
      <c r="C45" s="483"/>
      <c r="D45" s="548">
        <v>0</v>
      </c>
      <c r="E45" s="548">
        <v>0</v>
      </c>
      <c r="F45" s="548">
        <v>0</v>
      </c>
      <c r="G45" s="548">
        <v>0</v>
      </c>
      <c r="H45" s="548">
        <v>0</v>
      </c>
      <c r="I45" s="548">
        <v>0</v>
      </c>
      <c r="J45" s="548">
        <v>0</v>
      </c>
      <c r="K45" s="548">
        <v>0</v>
      </c>
      <c r="L45" s="548">
        <v>0</v>
      </c>
      <c r="M45" s="548">
        <v>0</v>
      </c>
      <c r="N45" s="548">
        <v>0</v>
      </c>
      <c r="O45" s="548">
        <v>0</v>
      </c>
      <c r="P45" s="548">
        <v>0</v>
      </c>
      <c r="Q45" s="548">
        <v>0</v>
      </c>
      <c r="R45" s="548">
        <v>0</v>
      </c>
      <c r="S45" s="548">
        <v>0</v>
      </c>
      <c r="T45" s="548">
        <v>0</v>
      </c>
      <c r="U45" s="548">
        <v>0</v>
      </c>
      <c r="V45" s="548">
        <v>0</v>
      </c>
      <c r="W45" s="548">
        <v>0</v>
      </c>
      <c r="X45" s="548">
        <v>0</v>
      </c>
      <c r="Y45" s="548">
        <v>0</v>
      </c>
      <c r="Z45" s="548">
        <v>0</v>
      </c>
      <c r="AA45" s="548">
        <v>0</v>
      </c>
      <c r="AB45" s="548">
        <v>0</v>
      </c>
      <c r="AC45" s="548">
        <v>0</v>
      </c>
      <c r="AD45" s="548">
        <v>0</v>
      </c>
      <c r="AE45" s="548">
        <v>0</v>
      </c>
      <c r="AF45" s="548">
        <v>0</v>
      </c>
      <c r="AG45" s="548">
        <v>0</v>
      </c>
      <c r="AH45" s="548">
        <v>0</v>
      </c>
      <c r="AI45" s="548">
        <v>12.758401323430567</v>
      </c>
      <c r="AJ45" s="548">
        <v>63.32305143205754</v>
      </c>
      <c r="AK45" s="548">
        <v>114.43106740918877</v>
      </c>
      <c r="AL45" s="548">
        <v>175.82514820262105</v>
      </c>
      <c r="AM45" s="548">
        <v>243.58870681713714</v>
      </c>
      <c r="AN45" s="548">
        <v>298.37923695581179</v>
      </c>
      <c r="AO45" s="548">
        <v>370.15309141509641</v>
      </c>
      <c r="AP45" s="548">
        <v>468.74623389482196</v>
      </c>
      <c r="AQ45" s="548">
        <v>544.0345980142904</v>
      </c>
      <c r="AR45" s="548">
        <v>606.84545401177468</v>
      </c>
      <c r="AS45" s="548">
        <v>668.23567644156014</v>
      </c>
      <c r="AT45" s="548">
        <v>733.59097321541378</v>
      </c>
      <c r="AU45" s="548">
        <v>849.63400595433109</v>
      </c>
      <c r="AV45" s="548">
        <v>53.182702397711736</v>
      </c>
      <c r="AW45" s="548">
        <v>0</v>
      </c>
      <c r="AX45" s="548">
        <v>0</v>
      </c>
      <c r="AY45" s="548">
        <v>0</v>
      </c>
      <c r="AZ45" s="548">
        <v>0</v>
      </c>
      <c r="BA45" s="548">
        <v>0</v>
      </c>
      <c r="BB45" s="548">
        <v>0</v>
      </c>
      <c r="BC45" s="548">
        <v>0</v>
      </c>
      <c r="BD45" s="548">
        <v>0</v>
      </c>
      <c r="BE45" s="548">
        <v>0</v>
      </c>
      <c r="BF45" s="548">
        <v>0</v>
      </c>
      <c r="BG45" s="548">
        <v>0</v>
      </c>
      <c r="BH45" s="548">
        <v>0</v>
      </c>
      <c r="BI45" s="548">
        <v>0</v>
      </c>
      <c r="BJ45" s="548">
        <v>0</v>
      </c>
      <c r="BK45" s="548">
        <v>0</v>
      </c>
      <c r="BL45" s="548">
        <v>0</v>
      </c>
      <c r="BM45" s="548">
        <v>0</v>
      </c>
      <c r="BN45" s="548">
        <v>0</v>
      </c>
      <c r="BO45" s="548">
        <v>0</v>
      </c>
      <c r="BP45" s="548">
        <v>0</v>
      </c>
      <c r="BQ45" s="548">
        <v>0</v>
      </c>
      <c r="BR45" s="548">
        <v>0</v>
      </c>
      <c r="BS45" s="548">
        <v>0</v>
      </c>
      <c r="BT45" s="548">
        <v>0</v>
      </c>
      <c r="BU45" s="548">
        <v>0</v>
      </c>
      <c r="BV45" s="548">
        <v>0</v>
      </c>
      <c r="BW45" s="548">
        <v>0</v>
      </c>
      <c r="BX45" s="548">
        <v>0</v>
      </c>
      <c r="BY45" s="548">
        <v>0</v>
      </c>
      <c r="BZ45" s="548">
        <v>0</v>
      </c>
      <c r="CA45" s="548">
        <v>0</v>
      </c>
      <c r="CB45" s="548">
        <v>0</v>
      </c>
      <c r="CC45" s="548">
        <v>0</v>
      </c>
      <c r="CD45" s="548">
        <v>0</v>
      </c>
      <c r="CE45" s="548">
        <v>0</v>
      </c>
      <c r="CF45" s="549">
        <v>0</v>
      </c>
    </row>
    <row r="46" spans="1:84" ht="39.75" customHeight="1" x14ac:dyDescent="0.35">
      <c r="A46" s="487"/>
      <c r="B46" s="505" t="s">
        <v>729</v>
      </c>
      <c r="C46" s="516"/>
      <c r="D46" s="489" t="s">
        <v>861</v>
      </c>
      <c r="E46" s="489" t="s">
        <v>862</v>
      </c>
      <c r="F46" s="489" t="s">
        <v>863</v>
      </c>
      <c r="G46" s="489" t="s">
        <v>864</v>
      </c>
      <c r="H46" s="489" t="s">
        <v>865</v>
      </c>
      <c r="I46" s="489" t="s">
        <v>866</v>
      </c>
      <c r="J46" s="489" t="s">
        <v>867</v>
      </c>
      <c r="K46" s="489" t="s">
        <v>868</v>
      </c>
      <c r="L46" s="489" t="s">
        <v>869</v>
      </c>
      <c r="M46" s="489" t="s">
        <v>870</v>
      </c>
      <c r="N46" s="489" t="s">
        <v>871</v>
      </c>
      <c r="O46" s="489" t="s">
        <v>872</v>
      </c>
      <c r="P46" s="489" t="s">
        <v>873</v>
      </c>
      <c r="Q46" s="489" t="s">
        <v>874</v>
      </c>
      <c r="R46" s="489" t="s">
        <v>875</v>
      </c>
      <c r="S46" s="489" t="s">
        <v>876</v>
      </c>
      <c r="T46" s="489" t="s">
        <v>877</v>
      </c>
      <c r="U46" s="489" t="s">
        <v>878</v>
      </c>
      <c r="V46" s="489" t="s">
        <v>879</v>
      </c>
      <c r="W46" s="489" t="s">
        <v>880</v>
      </c>
      <c r="X46" s="489" t="s">
        <v>881</v>
      </c>
      <c r="Y46" s="489" t="s">
        <v>882</v>
      </c>
      <c r="Z46" s="489" t="s">
        <v>883</v>
      </c>
      <c r="AA46" s="489" t="s">
        <v>884</v>
      </c>
      <c r="AB46" s="489" t="s">
        <v>885</v>
      </c>
      <c r="AC46" s="489" t="s">
        <v>886</v>
      </c>
      <c r="AD46" s="489" t="s">
        <v>887</v>
      </c>
      <c r="AE46" s="489" t="s">
        <v>888</v>
      </c>
      <c r="AF46" s="489" t="s">
        <v>889</v>
      </c>
      <c r="AG46" s="489" t="s">
        <v>890</v>
      </c>
      <c r="AH46" s="489" t="s">
        <v>891</v>
      </c>
      <c r="AI46" s="489" t="s">
        <v>892</v>
      </c>
      <c r="AJ46" s="489" t="s">
        <v>893</v>
      </c>
      <c r="AK46" s="489" t="s">
        <v>894</v>
      </c>
      <c r="AL46" s="489" t="s">
        <v>895</v>
      </c>
      <c r="AM46" s="489" t="s">
        <v>896</v>
      </c>
      <c r="AN46" s="489" t="s">
        <v>897</v>
      </c>
      <c r="AO46" s="489" t="s">
        <v>898</v>
      </c>
      <c r="AP46" s="489" t="s">
        <v>899</v>
      </c>
      <c r="AQ46" s="489" t="s">
        <v>900</v>
      </c>
      <c r="AR46" s="489" t="s">
        <v>901</v>
      </c>
      <c r="AS46" s="489" t="s">
        <v>902</v>
      </c>
      <c r="AT46" s="489" t="s">
        <v>903</v>
      </c>
      <c r="AU46" s="489" t="s">
        <v>904</v>
      </c>
      <c r="AV46" s="489" t="s">
        <v>905</v>
      </c>
      <c r="AW46" s="489" t="s">
        <v>906</v>
      </c>
      <c r="AX46" s="489" t="s">
        <v>907</v>
      </c>
      <c r="AY46" s="489" t="s">
        <v>908</v>
      </c>
      <c r="AZ46" s="489" t="s">
        <v>909</v>
      </c>
      <c r="BA46" s="489" t="s">
        <v>910</v>
      </c>
      <c r="BB46" s="489" t="s">
        <v>911</v>
      </c>
      <c r="BC46" s="489" t="s">
        <v>912</v>
      </c>
      <c r="BD46" s="489" t="s">
        <v>913</v>
      </c>
      <c r="BE46" s="489" t="s">
        <v>914</v>
      </c>
      <c r="BF46" s="489" t="s">
        <v>915</v>
      </c>
      <c r="BG46" s="489" t="s">
        <v>916</v>
      </c>
      <c r="BH46" s="489" t="s">
        <v>917</v>
      </c>
      <c r="BI46" s="489" t="s">
        <v>918</v>
      </c>
      <c r="BJ46" s="489" t="s">
        <v>919</v>
      </c>
      <c r="BK46" s="489" t="s">
        <v>920</v>
      </c>
      <c r="BL46" s="489" t="s">
        <v>921</v>
      </c>
      <c r="BM46" s="489" t="s">
        <v>922</v>
      </c>
      <c r="BN46" s="489" t="s">
        <v>923</v>
      </c>
      <c r="BO46" s="489" t="s">
        <v>924</v>
      </c>
      <c r="BP46" s="489" t="s">
        <v>925</v>
      </c>
      <c r="BQ46" s="489" t="s">
        <v>926</v>
      </c>
      <c r="BR46" s="489" t="s">
        <v>927</v>
      </c>
      <c r="BS46" s="489" t="s">
        <v>928</v>
      </c>
      <c r="BT46" s="489" t="s">
        <v>929</v>
      </c>
      <c r="BU46" s="489" t="s">
        <v>930</v>
      </c>
      <c r="BV46" s="489" t="s">
        <v>931</v>
      </c>
      <c r="BW46" s="489" t="s">
        <v>932</v>
      </c>
      <c r="BX46" s="489" t="s">
        <v>933</v>
      </c>
      <c r="BY46" s="489" t="s">
        <v>934</v>
      </c>
      <c r="BZ46" s="489" t="s">
        <v>935</v>
      </c>
      <c r="CA46" s="489" t="s">
        <v>936</v>
      </c>
      <c r="CB46" s="489" t="s">
        <v>937</v>
      </c>
      <c r="CC46" s="489" t="s">
        <v>938</v>
      </c>
      <c r="CD46" s="489" t="s">
        <v>939</v>
      </c>
      <c r="CE46" s="489" t="s">
        <v>940</v>
      </c>
      <c r="CF46" s="490" t="s">
        <v>941</v>
      </c>
    </row>
    <row r="47" spans="1:84" ht="26.25" customHeight="1" x14ac:dyDescent="0.35">
      <c r="A47" s="594"/>
      <c r="B47" s="106" t="s">
        <v>214</v>
      </c>
      <c r="C47" s="471"/>
      <c r="D47" s="595"/>
      <c r="E47" s="595"/>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2"/>
      <c r="AW47" s="592"/>
      <c r="AX47" s="592"/>
      <c r="AY47" s="592">
        <v>2937</v>
      </c>
      <c r="AZ47" s="592">
        <v>3144</v>
      </c>
      <c r="BA47" s="592">
        <v>3369</v>
      </c>
      <c r="BB47" s="592">
        <v>3496</v>
      </c>
      <c r="BC47" s="592">
        <v>3599</v>
      </c>
      <c r="BD47" s="592">
        <v>3719</v>
      </c>
      <c r="BE47" s="592">
        <v>3863</v>
      </c>
      <c r="BF47" s="592">
        <v>4000</v>
      </c>
      <c r="BG47" s="592">
        <v>4154</v>
      </c>
      <c r="BH47" s="592">
        <v>4290</v>
      </c>
      <c r="BI47" s="592">
        <v>4406</v>
      </c>
      <c r="BJ47" s="592">
        <v>4518</v>
      </c>
      <c r="BK47" s="592">
        <v>4641</v>
      </c>
      <c r="BL47" s="592">
        <v>4771</v>
      </c>
      <c r="BM47" s="592">
        <v>4909</v>
      </c>
      <c r="BN47" s="592">
        <v>4987</v>
      </c>
      <c r="BO47" s="592">
        <v>5009</v>
      </c>
      <c r="BP47" s="592">
        <v>5017</v>
      </c>
      <c r="BQ47" s="592">
        <v>4962</v>
      </c>
      <c r="BR47" s="592">
        <v>5032</v>
      </c>
      <c r="BS47" s="592">
        <v>5212</v>
      </c>
      <c r="BT47" s="592">
        <v>5278</v>
      </c>
      <c r="BU47" s="592">
        <v>5263</v>
      </c>
      <c r="BV47" s="592">
        <v>5278</v>
      </c>
      <c r="BW47" s="592">
        <v>5355</v>
      </c>
      <c r="BX47" s="533">
        <v>4965</v>
      </c>
      <c r="BY47" s="533">
        <v>5125</v>
      </c>
      <c r="BZ47" s="533">
        <v>5485</v>
      </c>
      <c r="CA47" s="533">
        <v>5915</v>
      </c>
      <c r="CB47" s="533">
        <v>6392</v>
      </c>
      <c r="CC47" s="533">
        <v>6790</v>
      </c>
      <c r="CD47" s="533">
        <v>7118</v>
      </c>
      <c r="CE47" s="533">
        <v>7425</v>
      </c>
      <c r="CF47" s="527">
        <v>7721</v>
      </c>
    </row>
    <row r="48" spans="1:84" x14ac:dyDescent="0.35">
      <c r="A48" s="594"/>
      <c r="B48" s="471" t="s">
        <v>353</v>
      </c>
      <c r="C48" s="471"/>
      <c r="D48" s="595"/>
      <c r="E48" s="595"/>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3">
        <v>1873</v>
      </c>
      <c r="AW48" s="593">
        <v>2243</v>
      </c>
      <c r="AX48" s="593">
        <v>2501</v>
      </c>
      <c r="AY48" s="593">
        <v>2770</v>
      </c>
      <c r="AZ48" s="593">
        <v>2987</v>
      </c>
      <c r="BA48" s="593">
        <v>3202</v>
      </c>
      <c r="BB48" s="593">
        <v>3318</v>
      </c>
      <c r="BC48" s="593">
        <v>3406</v>
      </c>
      <c r="BD48" s="593">
        <v>3515</v>
      </c>
      <c r="BE48" s="593">
        <v>3646</v>
      </c>
      <c r="BF48" s="593">
        <v>3775</v>
      </c>
      <c r="BG48" s="593">
        <v>3931</v>
      </c>
      <c r="BH48" s="593">
        <v>4082</v>
      </c>
      <c r="BI48" s="593">
        <v>4202</v>
      </c>
      <c r="BJ48" s="593">
        <v>4319</v>
      </c>
      <c r="BK48" s="593">
        <v>4446</v>
      </c>
      <c r="BL48" s="593">
        <v>4577</v>
      </c>
      <c r="BM48" s="593">
        <v>4713</v>
      </c>
      <c r="BN48" s="593">
        <v>4796</v>
      </c>
      <c r="BO48" s="593">
        <v>4821</v>
      </c>
      <c r="BP48" s="593">
        <v>4831</v>
      </c>
      <c r="BQ48" s="593">
        <v>4780</v>
      </c>
      <c r="BR48" s="593">
        <v>4845</v>
      </c>
      <c r="BS48" s="593">
        <v>5036</v>
      </c>
      <c r="BT48" s="593">
        <v>5094</v>
      </c>
      <c r="BU48" s="593">
        <v>5081</v>
      </c>
      <c r="BV48" s="593">
        <v>5099</v>
      </c>
      <c r="BW48" s="593">
        <v>5164</v>
      </c>
      <c r="BX48" s="528">
        <v>4834</v>
      </c>
      <c r="BY48" s="528">
        <v>4990</v>
      </c>
      <c r="BZ48" s="528">
        <v>5326</v>
      </c>
      <c r="CA48" s="528">
        <v>5748</v>
      </c>
      <c r="CB48" s="528">
        <v>6211</v>
      </c>
      <c r="CC48" s="528">
        <v>6600</v>
      </c>
      <c r="CD48" s="528">
        <v>6923</v>
      </c>
      <c r="CE48" s="528">
        <v>7225</v>
      </c>
      <c r="CF48" s="530">
        <v>7515</v>
      </c>
    </row>
    <row r="49" spans="1:86" x14ac:dyDescent="0.35">
      <c r="A49" s="594"/>
      <c r="B49" s="471" t="s">
        <v>354</v>
      </c>
      <c r="C49" s="471"/>
      <c r="D49" s="595"/>
      <c r="E49" s="595"/>
      <c r="F49" s="595"/>
      <c r="G49" s="595"/>
      <c r="H49" s="595"/>
      <c r="I49" s="595"/>
      <c r="J49" s="595"/>
      <c r="K49" s="595"/>
      <c r="L49" s="595"/>
      <c r="M49" s="595"/>
      <c r="N49" s="595"/>
      <c r="O49" s="595"/>
      <c r="P49" s="595"/>
      <c r="Q49" s="595"/>
      <c r="R49" s="59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2"/>
      <c r="AW49" s="592"/>
      <c r="AX49" s="592"/>
      <c r="AY49" s="593">
        <v>167</v>
      </c>
      <c r="AZ49" s="593">
        <v>157</v>
      </c>
      <c r="BA49" s="593">
        <v>167</v>
      </c>
      <c r="BB49" s="593">
        <v>178</v>
      </c>
      <c r="BC49" s="593">
        <v>193</v>
      </c>
      <c r="BD49" s="593">
        <v>204</v>
      </c>
      <c r="BE49" s="593">
        <v>217</v>
      </c>
      <c r="BF49" s="593">
        <v>225</v>
      </c>
      <c r="BG49" s="593">
        <v>223</v>
      </c>
      <c r="BH49" s="593">
        <v>208</v>
      </c>
      <c r="BI49" s="593">
        <v>204</v>
      </c>
      <c r="BJ49" s="593">
        <v>199</v>
      </c>
      <c r="BK49" s="593">
        <v>195</v>
      </c>
      <c r="BL49" s="593">
        <v>193</v>
      </c>
      <c r="BM49" s="593">
        <v>196</v>
      </c>
      <c r="BN49" s="593">
        <v>192</v>
      </c>
      <c r="BO49" s="593">
        <v>188</v>
      </c>
      <c r="BP49" s="593">
        <v>187</v>
      </c>
      <c r="BQ49" s="593">
        <v>181</v>
      </c>
      <c r="BR49" s="593">
        <v>187</v>
      </c>
      <c r="BS49" s="593">
        <v>177</v>
      </c>
      <c r="BT49" s="593">
        <v>184</v>
      </c>
      <c r="BU49" s="593">
        <v>181</v>
      </c>
      <c r="BV49" s="593">
        <v>178</v>
      </c>
      <c r="BW49" s="593">
        <v>191</v>
      </c>
      <c r="BX49" s="528">
        <v>131</v>
      </c>
      <c r="BY49" s="528">
        <v>135</v>
      </c>
      <c r="BZ49" s="528">
        <v>159</v>
      </c>
      <c r="CA49" s="528">
        <v>166</v>
      </c>
      <c r="CB49" s="528">
        <v>181</v>
      </c>
      <c r="CC49" s="528">
        <v>190</v>
      </c>
      <c r="CD49" s="528">
        <v>195</v>
      </c>
      <c r="CE49" s="528">
        <v>200</v>
      </c>
      <c r="CF49" s="530">
        <v>206</v>
      </c>
    </row>
    <row r="50" spans="1:86" s="251" customFormat="1" ht="26.25" customHeight="1" x14ac:dyDescent="0.35">
      <c r="A50" s="495"/>
      <c r="B50" s="596" t="s">
        <v>272</v>
      </c>
      <c r="C50" s="597"/>
      <c r="D50" s="592">
        <v>0</v>
      </c>
      <c r="E50" s="592">
        <v>0</v>
      </c>
      <c r="F50" s="592">
        <v>0</v>
      </c>
      <c r="G50" s="592">
        <v>0</v>
      </c>
      <c r="H50" s="592">
        <v>0</v>
      </c>
      <c r="I50" s="592">
        <v>0</v>
      </c>
      <c r="J50" s="592">
        <v>0</v>
      </c>
      <c r="K50" s="592">
        <v>0</v>
      </c>
      <c r="L50" s="592">
        <v>0</v>
      </c>
      <c r="M50" s="592">
        <v>0</v>
      </c>
      <c r="N50" s="592">
        <v>0</v>
      </c>
      <c r="O50" s="592">
        <v>0</v>
      </c>
      <c r="P50" s="592">
        <v>0</v>
      </c>
      <c r="Q50" s="592">
        <v>0</v>
      </c>
      <c r="R50" s="592">
        <v>0</v>
      </c>
      <c r="S50" s="592">
        <v>0</v>
      </c>
      <c r="T50" s="592">
        <v>0</v>
      </c>
      <c r="U50" s="592">
        <v>0</v>
      </c>
      <c r="V50" s="592">
        <v>0</v>
      </c>
      <c r="W50" s="592">
        <v>0</v>
      </c>
      <c r="X50" s="592">
        <v>0</v>
      </c>
      <c r="Y50" s="592">
        <v>0</v>
      </c>
      <c r="Z50" s="592">
        <v>0</v>
      </c>
      <c r="AA50" s="592">
        <v>0</v>
      </c>
      <c r="AB50" s="592">
        <v>0</v>
      </c>
      <c r="AC50" s="592">
        <v>0</v>
      </c>
      <c r="AD50" s="592">
        <v>0</v>
      </c>
      <c r="AE50" s="592">
        <v>0</v>
      </c>
      <c r="AF50" s="592">
        <v>0</v>
      </c>
      <c r="AG50" s="592">
        <v>0</v>
      </c>
      <c r="AH50" s="592">
        <v>0</v>
      </c>
      <c r="AI50" s="592">
        <v>0</v>
      </c>
      <c r="AJ50" s="592">
        <v>0</v>
      </c>
      <c r="AK50" s="592">
        <v>0</v>
      </c>
      <c r="AL50" s="592">
        <v>0</v>
      </c>
      <c r="AM50" s="592">
        <v>0</v>
      </c>
      <c r="AN50" s="592">
        <v>0</v>
      </c>
      <c r="AO50" s="592">
        <v>0</v>
      </c>
      <c r="AP50" s="592">
        <v>0</v>
      </c>
      <c r="AQ50" s="592">
        <v>0</v>
      </c>
      <c r="AR50" s="592">
        <v>0</v>
      </c>
      <c r="AS50" s="592">
        <v>0</v>
      </c>
      <c r="AT50" s="592">
        <v>0</v>
      </c>
      <c r="AU50" s="592">
        <v>0</v>
      </c>
      <c r="AV50" s="592">
        <v>1045</v>
      </c>
      <c r="AW50" s="592">
        <v>1286</v>
      </c>
      <c r="AX50" s="592">
        <v>1466</v>
      </c>
      <c r="AY50" s="592">
        <v>1669</v>
      </c>
      <c r="AZ50" s="592">
        <v>1846</v>
      </c>
      <c r="BA50" s="592">
        <v>2004</v>
      </c>
      <c r="BB50" s="592">
        <v>2092</v>
      </c>
      <c r="BC50" s="592">
        <v>2165</v>
      </c>
      <c r="BD50" s="592">
        <v>2255</v>
      </c>
      <c r="BE50" s="592">
        <v>2368</v>
      </c>
      <c r="BF50" s="592">
        <v>2490</v>
      </c>
      <c r="BG50" s="592">
        <v>2607</v>
      </c>
      <c r="BH50" s="592">
        <v>2701</v>
      </c>
      <c r="BI50" s="592">
        <v>2777</v>
      </c>
      <c r="BJ50" s="592">
        <v>2852</v>
      </c>
      <c r="BK50" s="592">
        <v>2941</v>
      </c>
      <c r="BL50" s="592">
        <v>3034</v>
      </c>
      <c r="BM50" s="592">
        <v>3133</v>
      </c>
      <c r="BN50" s="592">
        <v>3205</v>
      </c>
      <c r="BO50" s="592">
        <v>3253</v>
      </c>
      <c r="BP50" s="592">
        <v>3307</v>
      </c>
      <c r="BQ50" s="592">
        <v>3307</v>
      </c>
      <c r="BR50" s="592">
        <v>3214</v>
      </c>
      <c r="BS50" s="592">
        <v>3015</v>
      </c>
      <c r="BT50" s="592">
        <v>2628</v>
      </c>
      <c r="BU50" s="592">
        <v>2126</v>
      </c>
      <c r="BV50" s="592">
        <v>1789</v>
      </c>
      <c r="BW50" s="592">
        <v>1554</v>
      </c>
      <c r="BX50" s="533">
        <v>1232</v>
      </c>
      <c r="BY50" s="533">
        <v>1206</v>
      </c>
      <c r="BZ50" s="533">
        <v>1214</v>
      </c>
      <c r="CA50" s="533">
        <v>1213</v>
      </c>
      <c r="CB50" s="533">
        <v>1225</v>
      </c>
      <c r="CC50" s="533">
        <v>1242</v>
      </c>
      <c r="CD50" s="533">
        <v>1259</v>
      </c>
      <c r="CE50" s="533">
        <v>1272</v>
      </c>
      <c r="CF50" s="527">
        <v>1255</v>
      </c>
    </row>
    <row r="51" spans="1:86" s="251" customFormat="1" x14ac:dyDescent="0.35">
      <c r="A51" s="495"/>
      <c r="B51" s="471" t="s">
        <v>353</v>
      </c>
      <c r="C51" s="597"/>
      <c r="D51" s="593">
        <v>0</v>
      </c>
      <c r="E51" s="593">
        <v>0</v>
      </c>
      <c r="F51" s="593">
        <v>0</v>
      </c>
      <c r="G51" s="593">
        <v>0</v>
      </c>
      <c r="H51" s="593">
        <v>0</v>
      </c>
      <c r="I51" s="593">
        <v>0</v>
      </c>
      <c r="J51" s="593">
        <v>0</v>
      </c>
      <c r="K51" s="593">
        <v>0</v>
      </c>
      <c r="L51" s="593">
        <v>0</v>
      </c>
      <c r="M51" s="593">
        <v>0</v>
      </c>
      <c r="N51" s="593">
        <v>0</v>
      </c>
      <c r="O51" s="593">
        <v>0</v>
      </c>
      <c r="P51" s="593">
        <v>0</v>
      </c>
      <c r="Q51" s="593">
        <v>0</v>
      </c>
      <c r="R51" s="593">
        <v>0</v>
      </c>
      <c r="S51" s="593">
        <v>0</v>
      </c>
      <c r="T51" s="593">
        <v>0</v>
      </c>
      <c r="U51" s="593">
        <v>0</v>
      </c>
      <c r="V51" s="593">
        <v>0</v>
      </c>
      <c r="W51" s="593">
        <v>0</v>
      </c>
      <c r="X51" s="593">
        <v>0</v>
      </c>
      <c r="Y51" s="593">
        <v>0</v>
      </c>
      <c r="Z51" s="593">
        <v>0</v>
      </c>
      <c r="AA51" s="593">
        <v>0</v>
      </c>
      <c r="AB51" s="593">
        <v>0</v>
      </c>
      <c r="AC51" s="593">
        <v>0</v>
      </c>
      <c r="AD51" s="593">
        <v>0</v>
      </c>
      <c r="AE51" s="593">
        <v>0</v>
      </c>
      <c r="AF51" s="593">
        <v>0</v>
      </c>
      <c r="AG51" s="593">
        <v>0</v>
      </c>
      <c r="AH51" s="593">
        <v>0</v>
      </c>
      <c r="AI51" s="593">
        <v>0</v>
      </c>
      <c r="AJ51" s="593">
        <v>0</v>
      </c>
      <c r="AK51" s="593">
        <v>0</v>
      </c>
      <c r="AL51" s="593">
        <v>0</v>
      </c>
      <c r="AM51" s="593">
        <v>0</v>
      </c>
      <c r="AN51" s="593">
        <v>0</v>
      </c>
      <c r="AO51" s="593">
        <v>0</v>
      </c>
      <c r="AP51" s="593">
        <v>0</v>
      </c>
      <c r="AQ51" s="593">
        <v>0</v>
      </c>
      <c r="AR51" s="593">
        <v>0</v>
      </c>
      <c r="AS51" s="593">
        <v>0</v>
      </c>
      <c r="AT51" s="593">
        <v>0</v>
      </c>
      <c r="AU51" s="593">
        <v>0</v>
      </c>
      <c r="AV51" s="593">
        <v>983</v>
      </c>
      <c r="AW51" s="593">
        <v>1281</v>
      </c>
      <c r="AX51" s="593">
        <v>1455</v>
      </c>
      <c r="AY51" s="593">
        <v>1655</v>
      </c>
      <c r="AZ51" s="593">
        <v>1835</v>
      </c>
      <c r="BA51" s="593">
        <v>1995</v>
      </c>
      <c r="BB51" s="593">
        <v>2080</v>
      </c>
      <c r="BC51" s="593">
        <v>2150</v>
      </c>
      <c r="BD51" s="593">
        <v>2239</v>
      </c>
      <c r="BE51" s="593">
        <v>2350</v>
      </c>
      <c r="BF51" s="593">
        <v>2471</v>
      </c>
      <c r="BG51" s="593">
        <v>2588</v>
      </c>
      <c r="BH51" s="593">
        <v>2682</v>
      </c>
      <c r="BI51" s="593">
        <v>2757</v>
      </c>
      <c r="BJ51" s="593">
        <v>2830</v>
      </c>
      <c r="BK51" s="593">
        <v>2918</v>
      </c>
      <c r="BL51" s="593">
        <v>3009</v>
      </c>
      <c r="BM51" s="593">
        <v>3106</v>
      </c>
      <c r="BN51" s="593">
        <v>3177</v>
      </c>
      <c r="BO51" s="593">
        <v>3224</v>
      </c>
      <c r="BP51" s="593">
        <v>3278</v>
      </c>
      <c r="BQ51" s="593">
        <v>3277</v>
      </c>
      <c r="BR51" s="593">
        <v>3185</v>
      </c>
      <c r="BS51" s="593">
        <v>2989</v>
      </c>
      <c r="BT51" s="593">
        <v>2604</v>
      </c>
      <c r="BU51" s="593">
        <v>2105</v>
      </c>
      <c r="BV51" s="593">
        <v>1771</v>
      </c>
      <c r="BW51" s="593">
        <v>1539</v>
      </c>
      <c r="BX51" s="528">
        <v>1219</v>
      </c>
      <c r="BY51" s="528">
        <v>1195</v>
      </c>
      <c r="BZ51" s="528">
        <v>1203</v>
      </c>
      <c r="CA51" s="528">
        <v>1204</v>
      </c>
      <c r="CB51" s="528">
        <v>1217</v>
      </c>
      <c r="CC51" s="528">
        <v>1234</v>
      </c>
      <c r="CD51" s="528">
        <v>1252</v>
      </c>
      <c r="CE51" s="528">
        <v>1265</v>
      </c>
      <c r="CF51" s="530">
        <v>1249</v>
      </c>
    </row>
    <row r="52" spans="1:86" x14ac:dyDescent="0.35">
      <c r="B52" s="471" t="s">
        <v>404</v>
      </c>
      <c r="C52" s="598"/>
      <c r="D52" s="593">
        <v>0</v>
      </c>
      <c r="E52" s="593">
        <v>0</v>
      </c>
      <c r="F52" s="593">
        <v>0</v>
      </c>
      <c r="G52" s="593">
        <v>0</v>
      </c>
      <c r="H52" s="593">
        <v>0</v>
      </c>
      <c r="I52" s="593">
        <v>0</v>
      </c>
      <c r="J52" s="593">
        <v>0</v>
      </c>
      <c r="K52" s="593">
        <v>0</v>
      </c>
      <c r="L52" s="593">
        <v>0</v>
      </c>
      <c r="M52" s="593">
        <v>0</v>
      </c>
      <c r="N52" s="593">
        <v>0</v>
      </c>
      <c r="O52" s="593">
        <v>0</v>
      </c>
      <c r="P52" s="593">
        <v>0</v>
      </c>
      <c r="Q52" s="593">
        <v>0</v>
      </c>
      <c r="R52" s="593">
        <v>0</v>
      </c>
      <c r="S52" s="593">
        <v>0</v>
      </c>
      <c r="T52" s="593">
        <v>0</v>
      </c>
      <c r="U52" s="593">
        <v>0</v>
      </c>
      <c r="V52" s="593">
        <v>0</v>
      </c>
      <c r="W52" s="593">
        <v>0</v>
      </c>
      <c r="X52" s="593">
        <v>0</v>
      </c>
      <c r="Y52" s="593">
        <v>0</v>
      </c>
      <c r="Z52" s="593">
        <v>0</v>
      </c>
      <c r="AA52" s="593">
        <v>0</v>
      </c>
      <c r="AB52" s="593">
        <v>0</v>
      </c>
      <c r="AC52" s="593">
        <v>0</v>
      </c>
      <c r="AD52" s="593">
        <v>0</v>
      </c>
      <c r="AE52" s="593">
        <v>0</v>
      </c>
      <c r="AF52" s="593">
        <v>0</v>
      </c>
      <c r="AG52" s="593">
        <v>0</v>
      </c>
      <c r="AH52" s="593">
        <v>0</v>
      </c>
      <c r="AI52" s="593">
        <v>0</v>
      </c>
      <c r="AJ52" s="593">
        <v>0</v>
      </c>
      <c r="AK52" s="593">
        <v>0</v>
      </c>
      <c r="AL52" s="593">
        <v>0</v>
      </c>
      <c r="AM52" s="593">
        <v>0</v>
      </c>
      <c r="AN52" s="593">
        <v>0</v>
      </c>
      <c r="AO52" s="593">
        <v>0</v>
      </c>
      <c r="AP52" s="593">
        <v>0</v>
      </c>
      <c r="AQ52" s="593">
        <v>0</v>
      </c>
      <c r="AR52" s="593">
        <v>0</v>
      </c>
      <c r="AS52" s="593">
        <v>0</v>
      </c>
      <c r="AT52" s="593">
        <v>0</v>
      </c>
      <c r="AU52" s="593">
        <v>0</v>
      </c>
      <c r="AV52" s="593">
        <v>99</v>
      </c>
      <c r="AW52" s="593">
        <v>128</v>
      </c>
      <c r="AX52" s="593">
        <v>145</v>
      </c>
      <c r="AY52" s="593">
        <v>164</v>
      </c>
      <c r="AZ52" s="593">
        <v>181</v>
      </c>
      <c r="BA52" s="593">
        <v>197</v>
      </c>
      <c r="BB52" s="593">
        <v>207</v>
      </c>
      <c r="BC52" s="593">
        <v>216</v>
      </c>
      <c r="BD52" s="593">
        <v>226</v>
      </c>
      <c r="BE52" s="593">
        <v>239</v>
      </c>
      <c r="BF52" s="593">
        <v>258</v>
      </c>
      <c r="BG52" s="593">
        <v>270</v>
      </c>
      <c r="BH52" s="593">
        <v>279</v>
      </c>
      <c r="BI52" s="593">
        <v>286</v>
      </c>
      <c r="BJ52" s="593">
        <v>292</v>
      </c>
      <c r="BK52" s="593">
        <v>300</v>
      </c>
      <c r="BL52" s="593">
        <v>310</v>
      </c>
      <c r="BM52" s="593">
        <v>322</v>
      </c>
      <c r="BN52" s="593">
        <v>331</v>
      </c>
      <c r="BO52" s="593">
        <v>339</v>
      </c>
      <c r="BP52" s="593">
        <v>350</v>
      </c>
      <c r="BQ52" s="593">
        <v>362</v>
      </c>
      <c r="BR52" s="593">
        <v>381</v>
      </c>
      <c r="BS52" s="593">
        <v>406</v>
      </c>
      <c r="BT52" s="593">
        <v>426</v>
      </c>
      <c r="BU52" s="593">
        <v>449</v>
      </c>
      <c r="BV52" s="593">
        <v>473</v>
      </c>
      <c r="BW52" s="593">
        <v>506</v>
      </c>
      <c r="BX52" s="528">
        <v>494</v>
      </c>
      <c r="BY52" s="528">
        <v>529</v>
      </c>
      <c r="BZ52" s="528">
        <v>591</v>
      </c>
      <c r="CA52" s="528">
        <v>649</v>
      </c>
      <c r="CB52" s="528">
        <v>714</v>
      </c>
      <c r="CC52" s="528">
        <v>780</v>
      </c>
      <c r="CD52" s="528">
        <v>843</v>
      </c>
      <c r="CE52" s="528">
        <v>898</v>
      </c>
      <c r="CF52" s="530">
        <v>948</v>
      </c>
    </row>
    <row r="53" spans="1:86" x14ac:dyDescent="0.35">
      <c r="B53" s="471" t="s">
        <v>405</v>
      </c>
      <c r="C53" s="598"/>
      <c r="D53" s="593">
        <v>0</v>
      </c>
      <c r="E53" s="593">
        <v>0</v>
      </c>
      <c r="F53" s="593">
        <v>0</v>
      </c>
      <c r="G53" s="593">
        <v>0</v>
      </c>
      <c r="H53" s="593">
        <v>0</v>
      </c>
      <c r="I53" s="593">
        <v>0</v>
      </c>
      <c r="J53" s="593">
        <v>0</v>
      </c>
      <c r="K53" s="593">
        <v>0</v>
      </c>
      <c r="L53" s="593">
        <v>0</v>
      </c>
      <c r="M53" s="593">
        <v>0</v>
      </c>
      <c r="N53" s="593">
        <v>0</v>
      </c>
      <c r="O53" s="593">
        <v>0</v>
      </c>
      <c r="P53" s="593">
        <v>0</v>
      </c>
      <c r="Q53" s="593">
        <v>0</v>
      </c>
      <c r="R53" s="593">
        <v>0</v>
      </c>
      <c r="S53" s="593">
        <v>0</v>
      </c>
      <c r="T53" s="593">
        <v>0</v>
      </c>
      <c r="U53" s="593">
        <v>0</v>
      </c>
      <c r="V53" s="593">
        <v>0</v>
      </c>
      <c r="W53" s="593">
        <v>0</v>
      </c>
      <c r="X53" s="593">
        <v>0</v>
      </c>
      <c r="Y53" s="593">
        <v>0</v>
      </c>
      <c r="Z53" s="593">
        <v>0</v>
      </c>
      <c r="AA53" s="593">
        <v>0</v>
      </c>
      <c r="AB53" s="593">
        <v>0</v>
      </c>
      <c r="AC53" s="593">
        <v>0</v>
      </c>
      <c r="AD53" s="593">
        <v>0</v>
      </c>
      <c r="AE53" s="593">
        <v>0</v>
      </c>
      <c r="AF53" s="593">
        <v>0</v>
      </c>
      <c r="AG53" s="593">
        <v>0</v>
      </c>
      <c r="AH53" s="593">
        <v>0</v>
      </c>
      <c r="AI53" s="593">
        <v>0</v>
      </c>
      <c r="AJ53" s="593">
        <v>0</v>
      </c>
      <c r="AK53" s="593">
        <v>0</v>
      </c>
      <c r="AL53" s="593">
        <v>0</v>
      </c>
      <c r="AM53" s="593">
        <v>0</v>
      </c>
      <c r="AN53" s="593">
        <v>0</v>
      </c>
      <c r="AO53" s="593">
        <v>0</v>
      </c>
      <c r="AP53" s="593">
        <v>0</v>
      </c>
      <c r="AQ53" s="593">
        <v>0</v>
      </c>
      <c r="AR53" s="593">
        <v>0</v>
      </c>
      <c r="AS53" s="593">
        <v>0</v>
      </c>
      <c r="AT53" s="593">
        <v>0</v>
      </c>
      <c r="AU53" s="593">
        <v>0</v>
      </c>
      <c r="AV53" s="593">
        <v>591</v>
      </c>
      <c r="AW53" s="593">
        <v>796</v>
      </c>
      <c r="AX53" s="593">
        <v>908</v>
      </c>
      <c r="AY53" s="593">
        <v>1039</v>
      </c>
      <c r="AZ53" s="593">
        <v>1151</v>
      </c>
      <c r="BA53" s="593">
        <v>1243</v>
      </c>
      <c r="BB53" s="593">
        <v>1278</v>
      </c>
      <c r="BC53" s="593">
        <v>1302</v>
      </c>
      <c r="BD53" s="593">
        <v>1339</v>
      </c>
      <c r="BE53" s="593">
        <v>1396</v>
      </c>
      <c r="BF53" s="593">
        <v>1477</v>
      </c>
      <c r="BG53" s="593">
        <v>1539</v>
      </c>
      <c r="BH53" s="593">
        <v>1582</v>
      </c>
      <c r="BI53" s="593">
        <v>1612</v>
      </c>
      <c r="BJ53" s="593">
        <v>1641</v>
      </c>
      <c r="BK53" s="593">
        <v>1676</v>
      </c>
      <c r="BL53" s="593">
        <v>1715</v>
      </c>
      <c r="BM53" s="593">
        <v>1761</v>
      </c>
      <c r="BN53" s="593">
        <v>1800</v>
      </c>
      <c r="BO53" s="593">
        <v>1828</v>
      </c>
      <c r="BP53" s="593">
        <v>1858</v>
      </c>
      <c r="BQ53" s="593">
        <v>1846</v>
      </c>
      <c r="BR53" s="593">
        <v>1742</v>
      </c>
      <c r="BS53" s="593">
        <v>1555</v>
      </c>
      <c r="BT53" s="593">
        <v>1227</v>
      </c>
      <c r="BU53" s="593">
        <v>829</v>
      </c>
      <c r="BV53" s="593">
        <v>563</v>
      </c>
      <c r="BW53" s="593">
        <v>369</v>
      </c>
      <c r="BX53" s="528">
        <v>198</v>
      </c>
      <c r="BY53" s="528">
        <v>180</v>
      </c>
      <c r="BZ53" s="528">
        <v>165</v>
      </c>
      <c r="CA53" s="528">
        <v>148</v>
      </c>
      <c r="CB53" s="528">
        <v>134</v>
      </c>
      <c r="CC53" s="528">
        <v>121</v>
      </c>
      <c r="CD53" s="528">
        <v>110</v>
      </c>
      <c r="CE53" s="528">
        <v>99</v>
      </c>
      <c r="CF53" s="530">
        <v>73</v>
      </c>
    </row>
    <row r="54" spans="1:86" x14ac:dyDescent="0.35">
      <c r="B54" s="471" t="s">
        <v>406</v>
      </c>
      <c r="C54" s="599"/>
      <c r="D54" s="593">
        <v>0</v>
      </c>
      <c r="E54" s="593">
        <v>0</v>
      </c>
      <c r="F54" s="593">
        <v>0</v>
      </c>
      <c r="G54" s="593">
        <v>0</v>
      </c>
      <c r="H54" s="593">
        <v>0</v>
      </c>
      <c r="I54" s="593">
        <v>0</v>
      </c>
      <c r="J54" s="593">
        <v>0</v>
      </c>
      <c r="K54" s="593">
        <v>0</v>
      </c>
      <c r="L54" s="593">
        <v>0</v>
      </c>
      <c r="M54" s="593">
        <v>0</v>
      </c>
      <c r="N54" s="593">
        <v>0</v>
      </c>
      <c r="O54" s="593">
        <v>0</v>
      </c>
      <c r="P54" s="593">
        <v>0</v>
      </c>
      <c r="Q54" s="593">
        <v>0</v>
      </c>
      <c r="R54" s="593">
        <v>0</v>
      </c>
      <c r="S54" s="593">
        <v>0</v>
      </c>
      <c r="T54" s="593">
        <v>0</v>
      </c>
      <c r="U54" s="593">
        <v>0</v>
      </c>
      <c r="V54" s="593">
        <v>0</v>
      </c>
      <c r="W54" s="593">
        <v>0</v>
      </c>
      <c r="X54" s="593">
        <v>0</v>
      </c>
      <c r="Y54" s="593">
        <v>0</v>
      </c>
      <c r="Z54" s="593">
        <v>0</v>
      </c>
      <c r="AA54" s="593">
        <v>0</v>
      </c>
      <c r="AB54" s="593">
        <v>0</v>
      </c>
      <c r="AC54" s="593">
        <v>0</v>
      </c>
      <c r="AD54" s="593">
        <v>0</v>
      </c>
      <c r="AE54" s="593">
        <v>0</v>
      </c>
      <c r="AF54" s="593">
        <v>0</v>
      </c>
      <c r="AG54" s="593">
        <v>0</v>
      </c>
      <c r="AH54" s="593">
        <v>0</v>
      </c>
      <c r="AI54" s="593">
        <v>0</v>
      </c>
      <c r="AJ54" s="593">
        <v>0</v>
      </c>
      <c r="AK54" s="593">
        <v>0</v>
      </c>
      <c r="AL54" s="593">
        <v>0</v>
      </c>
      <c r="AM54" s="593">
        <v>0</v>
      </c>
      <c r="AN54" s="593">
        <v>0</v>
      </c>
      <c r="AO54" s="593">
        <v>0</v>
      </c>
      <c r="AP54" s="593">
        <v>0</v>
      </c>
      <c r="AQ54" s="593">
        <v>0</v>
      </c>
      <c r="AR54" s="593">
        <v>0</v>
      </c>
      <c r="AS54" s="593">
        <v>0</v>
      </c>
      <c r="AT54" s="593">
        <v>0</v>
      </c>
      <c r="AU54" s="593">
        <v>0</v>
      </c>
      <c r="AV54" s="593">
        <v>292</v>
      </c>
      <c r="AW54" s="593">
        <v>357</v>
      </c>
      <c r="AX54" s="593">
        <v>402</v>
      </c>
      <c r="AY54" s="593">
        <v>452</v>
      </c>
      <c r="AZ54" s="593">
        <v>503</v>
      </c>
      <c r="BA54" s="593">
        <v>555</v>
      </c>
      <c r="BB54" s="593">
        <v>595</v>
      </c>
      <c r="BC54" s="593">
        <v>632</v>
      </c>
      <c r="BD54" s="593">
        <v>674</v>
      </c>
      <c r="BE54" s="593">
        <v>715</v>
      </c>
      <c r="BF54" s="593">
        <v>736</v>
      </c>
      <c r="BG54" s="593">
        <v>779</v>
      </c>
      <c r="BH54" s="593">
        <v>821</v>
      </c>
      <c r="BI54" s="593">
        <v>859</v>
      </c>
      <c r="BJ54" s="593">
        <v>897</v>
      </c>
      <c r="BK54" s="593">
        <v>942</v>
      </c>
      <c r="BL54" s="593">
        <v>984</v>
      </c>
      <c r="BM54" s="593">
        <v>1023</v>
      </c>
      <c r="BN54" s="593">
        <v>1046</v>
      </c>
      <c r="BO54" s="593">
        <v>1057</v>
      </c>
      <c r="BP54" s="593">
        <v>1070</v>
      </c>
      <c r="BQ54" s="593">
        <v>1069</v>
      </c>
      <c r="BR54" s="593">
        <v>1062</v>
      </c>
      <c r="BS54" s="593">
        <v>1028</v>
      </c>
      <c r="BT54" s="593">
        <v>951</v>
      </c>
      <c r="BU54" s="593">
        <v>827</v>
      </c>
      <c r="BV54" s="593">
        <v>735</v>
      </c>
      <c r="BW54" s="593">
        <v>665</v>
      </c>
      <c r="BX54" s="528">
        <v>528</v>
      </c>
      <c r="BY54" s="528">
        <v>486</v>
      </c>
      <c r="BZ54" s="528">
        <v>447</v>
      </c>
      <c r="CA54" s="528">
        <v>406</v>
      </c>
      <c r="CB54" s="528">
        <v>368</v>
      </c>
      <c r="CC54" s="528">
        <v>333</v>
      </c>
      <c r="CD54" s="528">
        <v>299</v>
      </c>
      <c r="CE54" s="528">
        <v>268</v>
      </c>
      <c r="CF54" s="530">
        <v>228</v>
      </c>
    </row>
    <row r="55" spans="1:86" x14ac:dyDescent="0.35">
      <c r="B55" s="471" t="s">
        <v>354</v>
      </c>
      <c r="C55" s="599"/>
      <c r="D55" s="593">
        <v>0</v>
      </c>
      <c r="E55" s="593">
        <v>0</v>
      </c>
      <c r="F55" s="593">
        <v>0</v>
      </c>
      <c r="G55" s="593">
        <v>0</v>
      </c>
      <c r="H55" s="593">
        <v>0</v>
      </c>
      <c r="I55" s="593">
        <v>0</v>
      </c>
      <c r="J55" s="593">
        <v>0</v>
      </c>
      <c r="K55" s="593">
        <v>0</v>
      </c>
      <c r="L55" s="593">
        <v>0</v>
      </c>
      <c r="M55" s="593">
        <v>0</v>
      </c>
      <c r="N55" s="593">
        <v>0</v>
      </c>
      <c r="O55" s="593">
        <v>0</v>
      </c>
      <c r="P55" s="593">
        <v>0</v>
      </c>
      <c r="Q55" s="593">
        <v>0</v>
      </c>
      <c r="R55" s="593">
        <v>0</v>
      </c>
      <c r="S55" s="593">
        <v>0</v>
      </c>
      <c r="T55" s="593">
        <v>0</v>
      </c>
      <c r="U55" s="593">
        <v>0</v>
      </c>
      <c r="V55" s="593">
        <v>0</v>
      </c>
      <c r="W55" s="593">
        <v>0</v>
      </c>
      <c r="X55" s="593">
        <v>0</v>
      </c>
      <c r="Y55" s="593">
        <v>0</v>
      </c>
      <c r="Z55" s="593">
        <v>0</v>
      </c>
      <c r="AA55" s="593">
        <v>0</v>
      </c>
      <c r="AB55" s="593">
        <v>0</v>
      </c>
      <c r="AC55" s="593">
        <v>0</v>
      </c>
      <c r="AD55" s="593">
        <v>0</v>
      </c>
      <c r="AE55" s="593">
        <v>0</v>
      </c>
      <c r="AF55" s="593">
        <v>0</v>
      </c>
      <c r="AG55" s="593">
        <v>0</v>
      </c>
      <c r="AH55" s="593">
        <v>0</v>
      </c>
      <c r="AI55" s="593">
        <v>0</v>
      </c>
      <c r="AJ55" s="593">
        <v>0</v>
      </c>
      <c r="AK55" s="593">
        <v>0</v>
      </c>
      <c r="AL55" s="593">
        <v>0</v>
      </c>
      <c r="AM55" s="593">
        <v>0</v>
      </c>
      <c r="AN55" s="593">
        <v>0</v>
      </c>
      <c r="AO55" s="593">
        <v>0</v>
      </c>
      <c r="AP55" s="593">
        <v>0</v>
      </c>
      <c r="AQ55" s="593">
        <v>0</v>
      </c>
      <c r="AR55" s="593">
        <v>0</v>
      </c>
      <c r="AS55" s="593">
        <v>0</v>
      </c>
      <c r="AT55" s="593">
        <v>0</v>
      </c>
      <c r="AU55" s="593">
        <v>0</v>
      </c>
      <c r="AV55" s="593">
        <v>62</v>
      </c>
      <c r="AW55" s="593">
        <v>5</v>
      </c>
      <c r="AX55" s="593">
        <v>11</v>
      </c>
      <c r="AY55" s="593">
        <v>14</v>
      </c>
      <c r="AZ55" s="593">
        <v>11</v>
      </c>
      <c r="BA55" s="593">
        <v>9</v>
      </c>
      <c r="BB55" s="593">
        <v>12</v>
      </c>
      <c r="BC55" s="593">
        <v>15</v>
      </c>
      <c r="BD55" s="593">
        <v>16</v>
      </c>
      <c r="BE55" s="593">
        <v>18</v>
      </c>
      <c r="BF55" s="593">
        <v>19</v>
      </c>
      <c r="BG55" s="593">
        <v>19</v>
      </c>
      <c r="BH55" s="593">
        <v>19</v>
      </c>
      <c r="BI55" s="593">
        <v>20</v>
      </c>
      <c r="BJ55" s="593">
        <v>22</v>
      </c>
      <c r="BK55" s="593">
        <v>23</v>
      </c>
      <c r="BL55" s="593">
        <v>24</v>
      </c>
      <c r="BM55" s="593">
        <v>27</v>
      </c>
      <c r="BN55" s="593">
        <v>28</v>
      </c>
      <c r="BO55" s="593">
        <v>29</v>
      </c>
      <c r="BP55" s="593">
        <v>29</v>
      </c>
      <c r="BQ55" s="593">
        <v>30</v>
      </c>
      <c r="BR55" s="593">
        <v>30</v>
      </c>
      <c r="BS55" s="593">
        <v>26</v>
      </c>
      <c r="BT55" s="593">
        <v>24</v>
      </c>
      <c r="BU55" s="593">
        <v>20</v>
      </c>
      <c r="BV55" s="593">
        <v>17</v>
      </c>
      <c r="BW55" s="593">
        <v>15</v>
      </c>
      <c r="BX55" s="528">
        <v>13</v>
      </c>
      <c r="BY55" s="528">
        <v>12</v>
      </c>
      <c r="BZ55" s="528">
        <v>11</v>
      </c>
      <c r="CA55" s="528">
        <v>9</v>
      </c>
      <c r="CB55" s="528">
        <v>9</v>
      </c>
      <c r="CC55" s="528">
        <v>8</v>
      </c>
      <c r="CD55" s="528">
        <v>7</v>
      </c>
      <c r="CE55" s="528">
        <v>7</v>
      </c>
      <c r="CF55" s="530">
        <v>6</v>
      </c>
    </row>
    <row r="56" spans="1:86" x14ac:dyDescent="0.35">
      <c r="A56" s="467"/>
      <c r="B56" s="471" t="s">
        <v>404</v>
      </c>
      <c r="C56" s="599"/>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93"/>
      <c r="AB56" s="593"/>
      <c r="AC56" s="593"/>
      <c r="AD56" s="593"/>
      <c r="AE56" s="593"/>
      <c r="AF56" s="593"/>
      <c r="AG56" s="593"/>
      <c r="AH56" s="593"/>
      <c r="AI56" s="593"/>
      <c r="AJ56" s="593"/>
      <c r="AK56" s="593"/>
      <c r="AL56" s="593"/>
      <c r="AM56" s="593"/>
      <c r="AN56" s="593"/>
      <c r="AO56" s="593"/>
      <c r="AP56" s="593"/>
      <c r="AQ56" s="593"/>
      <c r="AR56" s="593"/>
      <c r="AS56" s="593"/>
      <c r="AT56" s="593"/>
      <c r="AU56" s="593"/>
      <c r="AV56" s="593"/>
      <c r="AW56" s="593"/>
      <c r="AX56" s="593"/>
      <c r="AY56" s="593"/>
      <c r="AZ56" s="593"/>
      <c r="BA56" s="593"/>
      <c r="BB56" s="593"/>
      <c r="BC56" s="593"/>
      <c r="BD56" s="593"/>
      <c r="BE56" s="593"/>
      <c r="BF56" s="593"/>
      <c r="BG56" s="593"/>
      <c r="BH56" s="593"/>
      <c r="BI56" s="593"/>
      <c r="BJ56" s="593"/>
      <c r="BK56" s="593"/>
      <c r="BL56" s="593"/>
      <c r="BM56" s="593"/>
      <c r="BN56" s="593"/>
      <c r="BO56" s="593"/>
      <c r="BP56" s="593"/>
      <c r="BQ56" s="593">
        <v>0</v>
      </c>
      <c r="BR56" s="593">
        <v>0</v>
      </c>
      <c r="BS56" s="593">
        <v>0</v>
      </c>
      <c r="BT56" s="593">
        <v>0</v>
      </c>
      <c r="BU56" s="593">
        <v>0</v>
      </c>
      <c r="BV56" s="593">
        <v>1</v>
      </c>
      <c r="BW56" s="593">
        <v>0</v>
      </c>
      <c r="BX56" s="528">
        <v>0</v>
      </c>
      <c r="BY56" s="528">
        <v>0</v>
      </c>
      <c r="BZ56" s="528">
        <v>0</v>
      </c>
      <c r="CA56" s="528">
        <v>0</v>
      </c>
      <c r="CB56" s="528">
        <v>0</v>
      </c>
      <c r="CC56" s="528">
        <v>0</v>
      </c>
      <c r="CD56" s="528">
        <v>0</v>
      </c>
      <c r="CE56" s="528">
        <v>0</v>
      </c>
      <c r="CF56" s="530">
        <v>0</v>
      </c>
    </row>
    <row r="57" spans="1:86" x14ac:dyDescent="0.35">
      <c r="A57" s="467"/>
      <c r="B57" s="471" t="s">
        <v>405</v>
      </c>
      <c r="C57" s="599"/>
      <c r="D57" s="593"/>
      <c r="E57" s="593"/>
      <c r="F57" s="593"/>
      <c r="G57" s="593"/>
      <c r="H57" s="593"/>
      <c r="I57" s="593"/>
      <c r="J57" s="593"/>
      <c r="K57" s="593"/>
      <c r="L57" s="593"/>
      <c r="M57" s="593"/>
      <c r="N57" s="593"/>
      <c r="O57" s="593"/>
      <c r="P57" s="593"/>
      <c r="Q57" s="593"/>
      <c r="R57" s="593"/>
      <c r="S57" s="593"/>
      <c r="T57" s="593"/>
      <c r="U57" s="593"/>
      <c r="V57" s="593"/>
      <c r="W57" s="593"/>
      <c r="X57" s="593"/>
      <c r="Y57" s="593"/>
      <c r="Z57" s="593"/>
      <c r="AA57" s="593"/>
      <c r="AB57" s="593"/>
      <c r="AC57" s="593"/>
      <c r="AD57" s="593"/>
      <c r="AE57" s="593"/>
      <c r="AF57" s="593"/>
      <c r="AG57" s="593"/>
      <c r="AH57" s="593"/>
      <c r="AI57" s="593"/>
      <c r="AJ57" s="593"/>
      <c r="AK57" s="593"/>
      <c r="AL57" s="593"/>
      <c r="AM57" s="593"/>
      <c r="AN57" s="593"/>
      <c r="AO57" s="593"/>
      <c r="AP57" s="593"/>
      <c r="AQ57" s="593"/>
      <c r="AR57" s="593"/>
      <c r="AS57" s="593"/>
      <c r="AT57" s="593"/>
      <c r="AU57" s="593"/>
      <c r="AV57" s="593"/>
      <c r="AW57" s="593"/>
      <c r="AX57" s="593"/>
      <c r="AY57" s="593"/>
      <c r="AZ57" s="593"/>
      <c r="BA57" s="593"/>
      <c r="BB57" s="593"/>
      <c r="BC57" s="593"/>
      <c r="BD57" s="593"/>
      <c r="BE57" s="593"/>
      <c r="BF57" s="593"/>
      <c r="BG57" s="593"/>
      <c r="BH57" s="593"/>
      <c r="BI57" s="593"/>
      <c r="BJ57" s="593"/>
      <c r="BK57" s="593"/>
      <c r="BL57" s="593"/>
      <c r="BM57" s="593"/>
      <c r="BN57" s="593"/>
      <c r="BO57" s="593"/>
      <c r="BP57" s="593"/>
      <c r="BQ57" s="593">
        <v>20</v>
      </c>
      <c r="BR57" s="593">
        <v>19</v>
      </c>
      <c r="BS57" s="593">
        <v>8</v>
      </c>
      <c r="BT57" s="593">
        <v>9</v>
      </c>
      <c r="BU57" s="593">
        <v>8</v>
      </c>
      <c r="BV57" s="593">
        <v>7</v>
      </c>
      <c r="BW57" s="593">
        <v>7</v>
      </c>
      <c r="BX57" s="528">
        <v>7</v>
      </c>
      <c r="BY57" s="528">
        <v>6</v>
      </c>
      <c r="BZ57" s="528">
        <v>5</v>
      </c>
      <c r="CA57" s="528">
        <v>4</v>
      </c>
      <c r="CB57" s="528">
        <v>4</v>
      </c>
      <c r="CC57" s="528">
        <v>4</v>
      </c>
      <c r="CD57" s="528">
        <v>3</v>
      </c>
      <c r="CE57" s="528">
        <v>3</v>
      </c>
      <c r="CF57" s="530">
        <v>3</v>
      </c>
    </row>
    <row r="58" spans="1:86" x14ac:dyDescent="0.35">
      <c r="A58" s="467"/>
      <c r="B58" s="471" t="s">
        <v>406</v>
      </c>
      <c r="C58" s="599"/>
      <c r="D58" s="593"/>
      <c r="E58" s="593"/>
      <c r="F58" s="593"/>
      <c r="G58" s="593"/>
      <c r="H58" s="593"/>
      <c r="I58" s="593"/>
      <c r="J58" s="593"/>
      <c r="K58" s="593"/>
      <c r="L58" s="593"/>
      <c r="M58" s="593"/>
      <c r="N58" s="593"/>
      <c r="O58" s="593"/>
      <c r="P58" s="593"/>
      <c r="Q58" s="593"/>
      <c r="R58" s="593"/>
      <c r="S58" s="593"/>
      <c r="T58" s="593"/>
      <c r="U58" s="593"/>
      <c r="V58" s="593"/>
      <c r="W58" s="593"/>
      <c r="X58" s="593"/>
      <c r="Y58" s="593"/>
      <c r="Z58" s="593"/>
      <c r="AA58" s="593"/>
      <c r="AB58" s="593"/>
      <c r="AC58" s="593"/>
      <c r="AD58" s="593"/>
      <c r="AE58" s="593"/>
      <c r="AF58" s="593"/>
      <c r="AG58" s="593"/>
      <c r="AH58" s="593"/>
      <c r="AI58" s="593"/>
      <c r="AJ58" s="593"/>
      <c r="AK58" s="593"/>
      <c r="AL58" s="593"/>
      <c r="AM58" s="593"/>
      <c r="AN58" s="593"/>
      <c r="AO58" s="593"/>
      <c r="AP58" s="593"/>
      <c r="AQ58" s="593"/>
      <c r="AR58" s="593"/>
      <c r="AS58" s="593"/>
      <c r="AT58" s="593"/>
      <c r="AU58" s="593"/>
      <c r="AV58" s="593"/>
      <c r="AW58" s="593"/>
      <c r="AX58" s="593"/>
      <c r="AY58" s="593"/>
      <c r="AZ58" s="593"/>
      <c r="BA58" s="593"/>
      <c r="BB58" s="593"/>
      <c r="BC58" s="593"/>
      <c r="BD58" s="593"/>
      <c r="BE58" s="593"/>
      <c r="BF58" s="593"/>
      <c r="BG58" s="593"/>
      <c r="BH58" s="593"/>
      <c r="BI58" s="593"/>
      <c r="BJ58" s="593"/>
      <c r="BK58" s="593"/>
      <c r="BL58" s="593"/>
      <c r="BM58" s="593"/>
      <c r="BN58" s="593"/>
      <c r="BO58" s="593"/>
      <c r="BP58" s="593"/>
      <c r="BQ58" s="593">
        <v>10</v>
      </c>
      <c r="BR58" s="593">
        <v>10</v>
      </c>
      <c r="BS58" s="593">
        <v>18</v>
      </c>
      <c r="BT58" s="593">
        <v>15</v>
      </c>
      <c r="BU58" s="593">
        <v>12</v>
      </c>
      <c r="BV58" s="593">
        <v>10</v>
      </c>
      <c r="BW58" s="593">
        <v>8</v>
      </c>
      <c r="BX58" s="528">
        <v>6</v>
      </c>
      <c r="BY58" s="528">
        <v>5</v>
      </c>
      <c r="BZ58" s="528">
        <v>5</v>
      </c>
      <c r="CA58" s="528">
        <v>5</v>
      </c>
      <c r="CB58" s="528">
        <v>4</v>
      </c>
      <c r="CC58" s="528">
        <v>4</v>
      </c>
      <c r="CD58" s="528">
        <v>4</v>
      </c>
      <c r="CE58" s="528">
        <v>4</v>
      </c>
      <c r="CF58" s="530">
        <v>3</v>
      </c>
    </row>
    <row r="59" spans="1:86" ht="25.5" customHeight="1" x14ac:dyDescent="0.35">
      <c r="A59" s="467"/>
      <c r="B59" s="472" t="s">
        <v>557</v>
      </c>
      <c r="C59" s="599"/>
      <c r="D59" s="593"/>
      <c r="E59" s="593"/>
      <c r="F59" s="593"/>
      <c r="G59" s="593"/>
      <c r="H59" s="593"/>
      <c r="I59" s="593"/>
      <c r="J59" s="593"/>
      <c r="K59" s="593"/>
      <c r="L59" s="593"/>
      <c r="M59" s="593"/>
      <c r="N59" s="593"/>
      <c r="O59" s="593"/>
      <c r="P59" s="593"/>
      <c r="Q59" s="593"/>
      <c r="R59" s="593"/>
      <c r="S59" s="593"/>
      <c r="T59" s="593"/>
      <c r="U59" s="593"/>
      <c r="V59" s="593"/>
      <c r="W59" s="593"/>
      <c r="X59" s="593"/>
      <c r="Y59" s="593"/>
      <c r="Z59" s="593"/>
      <c r="AA59" s="593"/>
      <c r="AB59" s="593"/>
      <c r="AC59" s="593"/>
      <c r="AD59" s="593"/>
      <c r="AE59" s="593"/>
      <c r="AF59" s="593"/>
      <c r="AG59" s="593"/>
      <c r="AH59" s="593"/>
      <c r="AI59" s="593"/>
      <c r="AJ59" s="593"/>
      <c r="AK59" s="593"/>
      <c r="AL59" s="593"/>
      <c r="AM59" s="593"/>
      <c r="AN59" s="593"/>
      <c r="AO59" s="593"/>
      <c r="AP59" s="593"/>
      <c r="AQ59" s="593"/>
      <c r="AR59" s="593"/>
      <c r="AS59" s="593"/>
      <c r="AT59" s="593"/>
      <c r="AU59" s="593"/>
      <c r="AV59" s="593"/>
      <c r="AW59" s="593"/>
      <c r="AX59" s="593"/>
      <c r="AY59" s="593"/>
      <c r="AZ59" s="593"/>
      <c r="BA59" s="593"/>
      <c r="BB59" s="593"/>
      <c r="BC59" s="593"/>
      <c r="BD59" s="593"/>
      <c r="BE59" s="593"/>
      <c r="BF59" s="593"/>
      <c r="BG59" s="593">
        <v>2</v>
      </c>
      <c r="BH59" s="593">
        <v>2</v>
      </c>
      <c r="BI59" s="593">
        <v>2</v>
      </c>
      <c r="BJ59" s="593">
        <v>2</v>
      </c>
      <c r="BK59" s="593">
        <v>2</v>
      </c>
      <c r="BL59" s="593">
        <v>3</v>
      </c>
      <c r="BM59" s="593">
        <v>3</v>
      </c>
      <c r="BN59" s="593">
        <v>3</v>
      </c>
      <c r="BO59" s="593">
        <v>4</v>
      </c>
      <c r="BP59" s="593">
        <v>4</v>
      </c>
      <c r="BQ59" s="593">
        <v>4</v>
      </c>
      <c r="BR59" s="593">
        <v>4</v>
      </c>
      <c r="BS59" s="593">
        <v>4</v>
      </c>
      <c r="BT59" s="593">
        <v>4</v>
      </c>
      <c r="BU59" s="593">
        <v>4</v>
      </c>
      <c r="BV59" s="593">
        <v>4</v>
      </c>
      <c r="BW59" s="593">
        <v>3</v>
      </c>
      <c r="BX59" s="528">
        <v>3</v>
      </c>
      <c r="BY59" s="528">
        <v>3</v>
      </c>
      <c r="BZ59" s="528">
        <v>2</v>
      </c>
      <c r="CA59" s="528">
        <v>2</v>
      </c>
      <c r="CB59" s="528">
        <v>2</v>
      </c>
      <c r="CC59" s="528">
        <v>2</v>
      </c>
      <c r="CD59" s="528">
        <v>2</v>
      </c>
      <c r="CE59" s="528">
        <v>2</v>
      </c>
      <c r="CF59" s="530">
        <v>2</v>
      </c>
    </row>
    <row r="60" spans="1:86" ht="24" customHeight="1" x14ac:dyDescent="0.35">
      <c r="B60" s="496" t="s">
        <v>303</v>
      </c>
      <c r="C60" s="599"/>
      <c r="D60" s="592">
        <v>0</v>
      </c>
      <c r="E60" s="592">
        <v>0</v>
      </c>
      <c r="F60" s="592">
        <v>0</v>
      </c>
      <c r="G60" s="592">
        <v>0</v>
      </c>
      <c r="H60" s="592">
        <v>0</v>
      </c>
      <c r="I60" s="592">
        <v>0</v>
      </c>
      <c r="J60" s="592">
        <v>0</v>
      </c>
      <c r="K60" s="592">
        <v>0</v>
      </c>
      <c r="L60" s="592">
        <v>0</v>
      </c>
      <c r="M60" s="592">
        <v>0</v>
      </c>
      <c r="N60" s="592">
        <v>0</v>
      </c>
      <c r="O60" s="592">
        <v>0</v>
      </c>
      <c r="P60" s="592">
        <v>0</v>
      </c>
      <c r="Q60" s="592">
        <v>0</v>
      </c>
      <c r="R60" s="592">
        <v>0</v>
      </c>
      <c r="S60" s="592">
        <v>0</v>
      </c>
      <c r="T60" s="592">
        <v>0</v>
      </c>
      <c r="U60" s="592">
        <v>0</v>
      </c>
      <c r="V60" s="592">
        <v>0</v>
      </c>
      <c r="W60" s="592">
        <v>0</v>
      </c>
      <c r="X60" s="592">
        <v>0</v>
      </c>
      <c r="Y60" s="592">
        <v>0</v>
      </c>
      <c r="Z60" s="592">
        <v>0</v>
      </c>
      <c r="AA60" s="592">
        <v>0</v>
      </c>
      <c r="AB60" s="592">
        <v>0</v>
      </c>
      <c r="AC60" s="592">
        <v>0</v>
      </c>
      <c r="AD60" s="592">
        <v>0</v>
      </c>
      <c r="AE60" s="592">
        <v>0</v>
      </c>
      <c r="AF60" s="592">
        <v>0</v>
      </c>
      <c r="AG60" s="592">
        <v>0</v>
      </c>
      <c r="AH60" s="592">
        <v>0</v>
      </c>
      <c r="AI60" s="592">
        <v>0</v>
      </c>
      <c r="AJ60" s="592">
        <v>0</v>
      </c>
      <c r="AK60" s="592">
        <v>0</v>
      </c>
      <c r="AL60" s="592">
        <v>0</v>
      </c>
      <c r="AM60" s="592">
        <v>0</v>
      </c>
      <c r="AN60" s="592">
        <v>0</v>
      </c>
      <c r="AO60" s="592">
        <v>0</v>
      </c>
      <c r="AP60" s="592">
        <v>0</v>
      </c>
      <c r="AQ60" s="592">
        <v>0</v>
      </c>
      <c r="AR60" s="592">
        <v>0</v>
      </c>
      <c r="AS60" s="592">
        <v>0</v>
      </c>
      <c r="AT60" s="592">
        <v>0</v>
      </c>
      <c r="AU60" s="592">
        <v>0</v>
      </c>
      <c r="AV60" s="592">
        <v>0</v>
      </c>
      <c r="AW60" s="592">
        <v>0</v>
      </c>
      <c r="AX60" s="592">
        <v>0</v>
      </c>
      <c r="AY60" s="592">
        <v>0</v>
      </c>
      <c r="AZ60" s="592">
        <v>0</v>
      </c>
      <c r="BA60" s="592">
        <v>0</v>
      </c>
      <c r="BB60" s="592">
        <v>0</v>
      </c>
      <c r="BC60" s="592">
        <v>0</v>
      </c>
      <c r="BD60" s="592">
        <v>0</v>
      </c>
      <c r="BE60" s="592">
        <v>0</v>
      </c>
      <c r="BF60" s="592">
        <v>0</v>
      </c>
      <c r="BG60" s="592">
        <v>0</v>
      </c>
      <c r="BH60" s="592">
        <v>0</v>
      </c>
      <c r="BI60" s="592">
        <v>0</v>
      </c>
      <c r="BJ60" s="592">
        <v>0</v>
      </c>
      <c r="BK60" s="592">
        <v>0</v>
      </c>
      <c r="BL60" s="592">
        <v>0</v>
      </c>
      <c r="BM60" s="592">
        <v>0</v>
      </c>
      <c r="BN60" s="592">
        <v>0</v>
      </c>
      <c r="BO60" s="592">
        <v>0</v>
      </c>
      <c r="BP60" s="592">
        <v>0</v>
      </c>
      <c r="BQ60" s="592">
        <v>13</v>
      </c>
      <c r="BR60" s="592">
        <v>200</v>
      </c>
      <c r="BS60" s="592">
        <v>594</v>
      </c>
      <c r="BT60" s="592">
        <v>1056</v>
      </c>
      <c r="BU60" s="592">
        <v>1558</v>
      </c>
      <c r="BV60" s="592">
        <v>1919</v>
      </c>
      <c r="BW60" s="592">
        <v>2215</v>
      </c>
      <c r="BX60" s="533">
        <v>2351</v>
      </c>
      <c r="BY60" s="533">
        <v>2546</v>
      </c>
      <c r="BZ60" s="533">
        <v>2851</v>
      </c>
      <c r="CA60" s="533">
        <v>3173</v>
      </c>
      <c r="CB60" s="533">
        <v>3527</v>
      </c>
      <c r="CC60" s="533">
        <v>3858</v>
      </c>
      <c r="CD60" s="533">
        <v>4159</v>
      </c>
      <c r="CE60" s="533">
        <v>4443</v>
      </c>
      <c r="CF60" s="527">
        <v>4714</v>
      </c>
    </row>
    <row r="61" spans="1:86" x14ac:dyDescent="0.35">
      <c r="B61" s="471" t="s">
        <v>353</v>
      </c>
      <c r="C61" s="599"/>
      <c r="D61" s="593">
        <v>0</v>
      </c>
      <c r="E61" s="593">
        <v>0</v>
      </c>
      <c r="F61" s="593">
        <v>0</v>
      </c>
      <c r="G61" s="593">
        <v>0</v>
      </c>
      <c r="H61" s="593">
        <v>0</v>
      </c>
      <c r="I61" s="593">
        <v>0</v>
      </c>
      <c r="J61" s="593">
        <v>0</v>
      </c>
      <c r="K61" s="593">
        <v>0</v>
      </c>
      <c r="L61" s="593">
        <v>0</v>
      </c>
      <c r="M61" s="593">
        <v>0</v>
      </c>
      <c r="N61" s="593">
        <v>0</v>
      </c>
      <c r="O61" s="593">
        <v>0</v>
      </c>
      <c r="P61" s="593">
        <v>0</v>
      </c>
      <c r="Q61" s="593">
        <v>0</v>
      </c>
      <c r="R61" s="593">
        <v>0</v>
      </c>
      <c r="S61" s="593">
        <v>0</v>
      </c>
      <c r="T61" s="593">
        <v>0</v>
      </c>
      <c r="U61" s="593">
        <v>0</v>
      </c>
      <c r="V61" s="593">
        <v>0</v>
      </c>
      <c r="W61" s="593">
        <v>0</v>
      </c>
      <c r="X61" s="593">
        <v>0</v>
      </c>
      <c r="Y61" s="593">
        <v>0</v>
      </c>
      <c r="Z61" s="593">
        <v>0</v>
      </c>
      <c r="AA61" s="593">
        <v>0</v>
      </c>
      <c r="AB61" s="593">
        <v>0</v>
      </c>
      <c r="AC61" s="593">
        <v>0</v>
      </c>
      <c r="AD61" s="593">
        <v>0</v>
      </c>
      <c r="AE61" s="593">
        <v>0</v>
      </c>
      <c r="AF61" s="593">
        <v>0</v>
      </c>
      <c r="AG61" s="593">
        <v>0</v>
      </c>
      <c r="AH61" s="593">
        <v>0</v>
      </c>
      <c r="AI61" s="593">
        <v>0</v>
      </c>
      <c r="AJ61" s="593">
        <v>0</v>
      </c>
      <c r="AK61" s="593">
        <v>0</v>
      </c>
      <c r="AL61" s="593">
        <v>0</v>
      </c>
      <c r="AM61" s="593">
        <v>0</v>
      </c>
      <c r="AN61" s="593">
        <v>0</v>
      </c>
      <c r="AO61" s="593">
        <v>0</v>
      </c>
      <c r="AP61" s="593">
        <v>0</v>
      </c>
      <c r="AQ61" s="593">
        <v>0</v>
      </c>
      <c r="AR61" s="593">
        <v>0</v>
      </c>
      <c r="AS61" s="593">
        <v>0</v>
      </c>
      <c r="AT61" s="593">
        <v>0</v>
      </c>
      <c r="AU61" s="593">
        <v>0</v>
      </c>
      <c r="AV61" s="593">
        <v>0</v>
      </c>
      <c r="AW61" s="593">
        <v>0</v>
      </c>
      <c r="AX61" s="593">
        <v>0</v>
      </c>
      <c r="AY61" s="593">
        <v>0</v>
      </c>
      <c r="AZ61" s="593">
        <v>0</v>
      </c>
      <c r="BA61" s="593">
        <v>0</v>
      </c>
      <c r="BB61" s="593">
        <v>0</v>
      </c>
      <c r="BC61" s="593">
        <v>0</v>
      </c>
      <c r="BD61" s="593">
        <v>0</v>
      </c>
      <c r="BE61" s="593">
        <v>0</v>
      </c>
      <c r="BF61" s="593">
        <v>0</v>
      </c>
      <c r="BG61" s="593">
        <v>0</v>
      </c>
      <c r="BH61" s="593">
        <v>0</v>
      </c>
      <c r="BI61" s="593">
        <v>0</v>
      </c>
      <c r="BJ61" s="593">
        <v>0</v>
      </c>
      <c r="BK61" s="593">
        <v>0</v>
      </c>
      <c r="BL61" s="593">
        <v>0</v>
      </c>
      <c r="BM61" s="593">
        <v>0</v>
      </c>
      <c r="BN61" s="593">
        <v>0</v>
      </c>
      <c r="BO61" s="593">
        <v>0</v>
      </c>
      <c r="BP61" s="593">
        <v>0</v>
      </c>
      <c r="BQ61" s="593">
        <v>13</v>
      </c>
      <c r="BR61" s="593">
        <v>198</v>
      </c>
      <c r="BS61" s="593">
        <v>588</v>
      </c>
      <c r="BT61" s="593">
        <v>1045</v>
      </c>
      <c r="BU61" s="593">
        <v>1541</v>
      </c>
      <c r="BV61" s="593">
        <v>1898</v>
      </c>
      <c r="BW61" s="593">
        <v>2190</v>
      </c>
      <c r="BX61" s="528">
        <v>2325</v>
      </c>
      <c r="BY61" s="528">
        <v>2518</v>
      </c>
      <c r="BZ61" s="528">
        <v>2820</v>
      </c>
      <c r="CA61" s="528">
        <v>3138</v>
      </c>
      <c r="CB61" s="528">
        <v>3488</v>
      </c>
      <c r="CC61" s="528">
        <v>3816</v>
      </c>
      <c r="CD61" s="528">
        <v>4113</v>
      </c>
      <c r="CE61" s="528">
        <v>4394</v>
      </c>
      <c r="CF61" s="530">
        <v>4662</v>
      </c>
    </row>
    <row r="62" spans="1:86" x14ac:dyDescent="0.35">
      <c r="B62" s="471" t="s">
        <v>405</v>
      </c>
      <c r="C62" s="599"/>
      <c r="D62" s="593">
        <v>0</v>
      </c>
      <c r="E62" s="593">
        <v>0</v>
      </c>
      <c r="F62" s="593">
        <v>0</v>
      </c>
      <c r="G62" s="593">
        <v>0</v>
      </c>
      <c r="H62" s="593">
        <v>0</v>
      </c>
      <c r="I62" s="593">
        <v>0</v>
      </c>
      <c r="J62" s="593">
        <v>0</v>
      </c>
      <c r="K62" s="593">
        <v>0</v>
      </c>
      <c r="L62" s="593">
        <v>0</v>
      </c>
      <c r="M62" s="593">
        <v>0</v>
      </c>
      <c r="N62" s="593">
        <v>0</v>
      </c>
      <c r="O62" s="593">
        <v>0</v>
      </c>
      <c r="P62" s="593">
        <v>0</v>
      </c>
      <c r="Q62" s="593">
        <v>0</v>
      </c>
      <c r="R62" s="593">
        <v>0</v>
      </c>
      <c r="S62" s="593">
        <v>0</v>
      </c>
      <c r="T62" s="593">
        <v>0</v>
      </c>
      <c r="U62" s="593">
        <v>0</v>
      </c>
      <c r="V62" s="593">
        <v>0</v>
      </c>
      <c r="W62" s="593">
        <v>0</v>
      </c>
      <c r="X62" s="593">
        <v>0</v>
      </c>
      <c r="Y62" s="593">
        <v>0</v>
      </c>
      <c r="Z62" s="593">
        <v>0</v>
      </c>
      <c r="AA62" s="593">
        <v>0</v>
      </c>
      <c r="AB62" s="593">
        <v>0</v>
      </c>
      <c r="AC62" s="593">
        <v>0</v>
      </c>
      <c r="AD62" s="593">
        <v>0</v>
      </c>
      <c r="AE62" s="593">
        <v>0</v>
      </c>
      <c r="AF62" s="593">
        <v>0</v>
      </c>
      <c r="AG62" s="593">
        <v>0</v>
      </c>
      <c r="AH62" s="593">
        <v>0</v>
      </c>
      <c r="AI62" s="593">
        <v>0</v>
      </c>
      <c r="AJ62" s="593">
        <v>0</v>
      </c>
      <c r="AK62" s="593">
        <v>0</v>
      </c>
      <c r="AL62" s="593">
        <v>0</v>
      </c>
      <c r="AM62" s="593">
        <v>0</v>
      </c>
      <c r="AN62" s="593">
        <v>0</v>
      </c>
      <c r="AO62" s="593">
        <v>0</v>
      </c>
      <c r="AP62" s="593">
        <v>0</v>
      </c>
      <c r="AQ62" s="593">
        <v>0</v>
      </c>
      <c r="AR62" s="593">
        <v>0</v>
      </c>
      <c r="AS62" s="593">
        <v>0</v>
      </c>
      <c r="AT62" s="593">
        <v>0</v>
      </c>
      <c r="AU62" s="593">
        <v>0</v>
      </c>
      <c r="AV62" s="593">
        <v>0</v>
      </c>
      <c r="AW62" s="593">
        <v>0</v>
      </c>
      <c r="AX62" s="593">
        <v>0</v>
      </c>
      <c r="AY62" s="593">
        <v>0</v>
      </c>
      <c r="AZ62" s="593">
        <v>0</v>
      </c>
      <c r="BA62" s="593">
        <v>0</v>
      </c>
      <c r="BB62" s="593">
        <v>0</v>
      </c>
      <c r="BC62" s="593">
        <v>0</v>
      </c>
      <c r="BD62" s="593">
        <v>0</v>
      </c>
      <c r="BE62" s="593">
        <v>0</v>
      </c>
      <c r="BF62" s="593">
        <v>0</v>
      </c>
      <c r="BG62" s="593">
        <v>0</v>
      </c>
      <c r="BH62" s="593">
        <v>0</v>
      </c>
      <c r="BI62" s="593">
        <v>0</v>
      </c>
      <c r="BJ62" s="593">
        <v>0</v>
      </c>
      <c r="BK62" s="593">
        <v>0</v>
      </c>
      <c r="BL62" s="593">
        <v>0</v>
      </c>
      <c r="BM62" s="593">
        <v>0</v>
      </c>
      <c r="BN62" s="593">
        <v>0</v>
      </c>
      <c r="BO62" s="593">
        <v>0</v>
      </c>
      <c r="BP62" s="593">
        <v>0</v>
      </c>
      <c r="BQ62" s="593">
        <v>12</v>
      </c>
      <c r="BR62" s="593">
        <v>182</v>
      </c>
      <c r="BS62" s="593">
        <v>564</v>
      </c>
      <c r="BT62" s="593">
        <v>958</v>
      </c>
      <c r="BU62" s="593">
        <v>1379</v>
      </c>
      <c r="BV62" s="593">
        <v>1699</v>
      </c>
      <c r="BW62" s="593">
        <v>1916</v>
      </c>
      <c r="BX62" s="528">
        <v>2008</v>
      </c>
      <c r="BY62" s="528">
        <v>2150</v>
      </c>
      <c r="BZ62" s="528">
        <v>2395</v>
      </c>
      <c r="CA62" s="528">
        <v>2652</v>
      </c>
      <c r="CB62" s="528">
        <v>2935</v>
      </c>
      <c r="CC62" s="528">
        <v>3189</v>
      </c>
      <c r="CD62" s="528">
        <v>3421</v>
      </c>
      <c r="CE62" s="528">
        <v>3695</v>
      </c>
      <c r="CF62" s="530">
        <v>3887</v>
      </c>
      <c r="CH62" s="600"/>
    </row>
    <row r="63" spans="1:86" x14ac:dyDescent="0.35">
      <c r="B63" s="471" t="s">
        <v>406</v>
      </c>
      <c r="C63" s="599"/>
      <c r="D63" s="593">
        <v>0</v>
      </c>
      <c r="E63" s="593">
        <v>0</v>
      </c>
      <c r="F63" s="593">
        <v>0</v>
      </c>
      <c r="G63" s="593">
        <v>0</v>
      </c>
      <c r="H63" s="593">
        <v>0</v>
      </c>
      <c r="I63" s="593">
        <v>0</v>
      </c>
      <c r="J63" s="593">
        <v>0</v>
      </c>
      <c r="K63" s="593">
        <v>0</v>
      </c>
      <c r="L63" s="593">
        <v>0</v>
      </c>
      <c r="M63" s="593">
        <v>0</v>
      </c>
      <c r="N63" s="593">
        <v>0</v>
      </c>
      <c r="O63" s="593">
        <v>0</v>
      </c>
      <c r="P63" s="593">
        <v>0</v>
      </c>
      <c r="Q63" s="593">
        <v>0</v>
      </c>
      <c r="R63" s="593">
        <v>0</v>
      </c>
      <c r="S63" s="593">
        <v>0</v>
      </c>
      <c r="T63" s="593">
        <v>0</v>
      </c>
      <c r="U63" s="593">
        <v>0</v>
      </c>
      <c r="V63" s="593">
        <v>0</v>
      </c>
      <c r="W63" s="593">
        <v>0</v>
      </c>
      <c r="X63" s="593">
        <v>0</v>
      </c>
      <c r="Y63" s="593">
        <v>0</v>
      </c>
      <c r="Z63" s="593">
        <v>0</v>
      </c>
      <c r="AA63" s="593">
        <v>0</v>
      </c>
      <c r="AB63" s="593">
        <v>0</v>
      </c>
      <c r="AC63" s="593">
        <v>0</v>
      </c>
      <c r="AD63" s="593">
        <v>0</v>
      </c>
      <c r="AE63" s="593">
        <v>0</v>
      </c>
      <c r="AF63" s="593">
        <v>0</v>
      </c>
      <c r="AG63" s="593">
        <v>0</v>
      </c>
      <c r="AH63" s="593">
        <v>0</v>
      </c>
      <c r="AI63" s="593">
        <v>0</v>
      </c>
      <c r="AJ63" s="593">
        <v>0</v>
      </c>
      <c r="AK63" s="593">
        <v>0</v>
      </c>
      <c r="AL63" s="593">
        <v>0</v>
      </c>
      <c r="AM63" s="593">
        <v>0</v>
      </c>
      <c r="AN63" s="593">
        <v>0</v>
      </c>
      <c r="AO63" s="593">
        <v>0</v>
      </c>
      <c r="AP63" s="593">
        <v>0</v>
      </c>
      <c r="AQ63" s="593">
        <v>0</v>
      </c>
      <c r="AR63" s="593">
        <v>0</v>
      </c>
      <c r="AS63" s="593">
        <v>0</v>
      </c>
      <c r="AT63" s="593">
        <v>0</v>
      </c>
      <c r="AU63" s="593">
        <v>0</v>
      </c>
      <c r="AV63" s="593">
        <v>0</v>
      </c>
      <c r="AW63" s="593">
        <v>0</v>
      </c>
      <c r="AX63" s="593">
        <v>0</v>
      </c>
      <c r="AY63" s="593">
        <v>0</v>
      </c>
      <c r="AZ63" s="593">
        <v>0</v>
      </c>
      <c r="BA63" s="593">
        <v>0</v>
      </c>
      <c r="BB63" s="593">
        <v>0</v>
      </c>
      <c r="BC63" s="593">
        <v>0</v>
      </c>
      <c r="BD63" s="593">
        <v>0</v>
      </c>
      <c r="BE63" s="593">
        <v>0</v>
      </c>
      <c r="BF63" s="593">
        <v>0</v>
      </c>
      <c r="BG63" s="593">
        <v>0</v>
      </c>
      <c r="BH63" s="593">
        <v>0</v>
      </c>
      <c r="BI63" s="593">
        <v>0</v>
      </c>
      <c r="BJ63" s="593">
        <v>0</v>
      </c>
      <c r="BK63" s="593">
        <v>0</v>
      </c>
      <c r="BL63" s="593">
        <v>0</v>
      </c>
      <c r="BM63" s="593">
        <v>0</v>
      </c>
      <c r="BN63" s="593">
        <v>0</v>
      </c>
      <c r="BO63" s="593">
        <v>0</v>
      </c>
      <c r="BP63" s="593">
        <v>0</v>
      </c>
      <c r="BQ63" s="593">
        <v>1</v>
      </c>
      <c r="BR63" s="593">
        <v>16</v>
      </c>
      <c r="BS63" s="593">
        <v>24</v>
      </c>
      <c r="BT63" s="593">
        <v>87</v>
      </c>
      <c r="BU63" s="593">
        <v>162</v>
      </c>
      <c r="BV63" s="593">
        <v>200</v>
      </c>
      <c r="BW63" s="593">
        <v>274</v>
      </c>
      <c r="BX63" s="528">
        <v>317</v>
      </c>
      <c r="BY63" s="528">
        <v>368</v>
      </c>
      <c r="BZ63" s="528">
        <v>425</v>
      </c>
      <c r="CA63" s="528">
        <v>487</v>
      </c>
      <c r="CB63" s="528">
        <v>553</v>
      </c>
      <c r="CC63" s="528">
        <v>627</v>
      </c>
      <c r="CD63" s="528">
        <v>693</v>
      </c>
      <c r="CE63" s="528">
        <v>699</v>
      </c>
      <c r="CF63" s="530">
        <v>775</v>
      </c>
    </row>
    <row r="64" spans="1:86" x14ac:dyDescent="0.35">
      <c r="B64" s="471" t="s">
        <v>354</v>
      </c>
      <c r="C64" s="599"/>
      <c r="D64" s="593">
        <v>0</v>
      </c>
      <c r="E64" s="593">
        <v>0</v>
      </c>
      <c r="F64" s="593">
        <v>0</v>
      </c>
      <c r="G64" s="593">
        <v>0</v>
      </c>
      <c r="H64" s="593">
        <v>0</v>
      </c>
      <c r="I64" s="593">
        <v>0</v>
      </c>
      <c r="J64" s="593">
        <v>0</v>
      </c>
      <c r="K64" s="593">
        <v>0</v>
      </c>
      <c r="L64" s="593">
        <v>0</v>
      </c>
      <c r="M64" s="593">
        <v>0</v>
      </c>
      <c r="N64" s="593">
        <v>0</v>
      </c>
      <c r="O64" s="593">
        <v>0</v>
      </c>
      <c r="P64" s="593">
        <v>0</v>
      </c>
      <c r="Q64" s="593">
        <v>0</v>
      </c>
      <c r="R64" s="593">
        <v>0</v>
      </c>
      <c r="S64" s="593">
        <v>0</v>
      </c>
      <c r="T64" s="593">
        <v>0</v>
      </c>
      <c r="U64" s="593">
        <v>0</v>
      </c>
      <c r="V64" s="593">
        <v>0</v>
      </c>
      <c r="W64" s="593">
        <v>0</v>
      </c>
      <c r="X64" s="593">
        <v>0</v>
      </c>
      <c r="Y64" s="593">
        <v>0</v>
      </c>
      <c r="Z64" s="593">
        <v>0</v>
      </c>
      <c r="AA64" s="593">
        <v>0</v>
      </c>
      <c r="AB64" s="593">
        <v>0</v>
      </c>
      <c r="AC64" s="593">
        <v>0</v>
      </c>
      <c r="AD64" s="593">
        <v>0</v>
      </c>
      <c r="AE64" s="593">
        <v>0</v>
      </c>
      <c r="AF64" s="593">
        <v>0</v>
      </c>
      <c r="AG64" s="593">
        <v>0</v>
      </c>
      <c r="AH64" s="593">
        <v>0</v>
      </c>
      <c r="AI64" s="593">
        <v>0</v>
      </c>
      <c r="AJ64" s="593">
        <v>0</v>
      </c>
      <c r="AK64" s="593">
        <v>0</v>
      </c>
      <c r="AL64" s="593">
        <v>0</v>
      </c>
      <c r="AM64" s="593">
        <v>0</v>
      </c>
      <c r="AN64" s="593">
        <v>0</v>
      </c>
      <c r="AO64" s="593">
        <v>0</v>
      </c>
      <c r="AP64" s="593">
        <v>0</v>
      </c>
      <c r="AQ64" s="593">
        <v>0</v>
      </c>
      <c r="AR64" s="593">
        <v>0</v>
      </c>
      <c r="AS64" s="593">
        <v>0</v>
      </c>
      <c r="AT64" s="593">
        <v>0</v>
      </c>
      <c r="AU64" s="593">
        <v>0</v>
      </c>
      <c r="AV64" s="593">
        <v>0</v>
      </c>
      <c r="AW64" s="593">
        <v>0</v>
      </c>
      <c r="AX64" s="593">
        <v>0</v>
      </c>
      <c r="AY64" s="593">
        <v>0</v>
      </c>
      <c r="AZ64" s="593">
        <v>0</v>
      </c>
      <c r="BA64" s="593">
        <v>0</v>
      </c>
      <c r="BB64" s="593">
        <v>0</v>
      </c>
      <c r="BC64" s="593">
        <v>0</v>
      </c>
      <c r="BD64" s="593">
        <v>0</v>
      </c>
      <c r="BE64" s="593">
        <v>0</v>
      </c>
      <c r="BF64" s="593">
        <v>0</v>
      </c>
      <c r="BG64" s="593">
        <v>0</v>
      </c>
      <c r="BH64" s="593">
        <v>0</v>
      </c>
      <c r="BI64" s="593">
        <v>0</v>
      </c>
      <c r="BJ64" s="593">
        <v>0</v>
      </c>
      <c r="BK64" s="593">
        <v>0</v>
      </c>
      <c r="BL64" s="593">
        <v>0</v>
      </c>
      <c r="BM64" s="593">
        <v>0</v>
      </c>
      <c r="BN64" s="593">
        <v>0</v>
      </c>
      <c r="BO64" s="593">
        <v>0</v>
      </c>
      <c r="BP64" s="593">
        <v>0</v>
      </c>
      <c r="BQ64" s="593">
        <v>0</v>
      </c>
      <c r="BR64" s="593">
        <v>2</v>
      </c>
      <c r="BS64" s="593">
        <v>6</v>
      </c>
      <c r="BT64" s="593">
        <v>12</v>
      </c>
      <c r="BU64" s="593">
        <v>17</v>
      </c>
      <c r="BV64" s="593">
        <v>21</v>
      </c>
      <c r="BW64" s="593">
        <v>24</v>
      </c>
      <c r="BX64" s="528">
        <v>26</v>
      </c>
      <c r="BY64" s="528">
        <v>28</v>
      </c>
      <c r="BZ64" s="528">
        <v>31</v>
      </c>
      <c r="CA64" s="528">
        <v>35</v>
      </c>
      <c r="CB64" s="528">
        <v>39</v>
      </c>
      <c r="CC64" s="528">
        <v>42</v>
      </c>
      <c r="CD64" s="528">
        <v>45</v>
      </c>
      <c r="CE64" s="528">
        <v>49</v>
      </c>
      <c r="CF64" s="530">
        <v>52</v>
      </c>
      <c r="CH64" s="600"/>
    </row>
    <row r="65" spans="1:84" x14ac:dyDescent="0.35">
      <c r="A65" s="467"/>
      <c r="B65" s="471" t="s">
        <v>405</v>
      </c>
      <c r="C65" s="599"/>
      <c r="D65" s="593"/>
      <c r="E65" s="593"/>
      <c r="F65" s="593"/>
      <c r="G65" s="593"/>
      <c r="H65" s="593"/>
      <c r="I65" s="593"/>
      <c r="J65" s="593"/>
      <c r="K65" s="593"/>
      <c r="L65" s="593"/>
      <c r="M65" s="593"/>
      <c r="N65" s="593"/>
      <c r="O65" s="593"/>
      <c r="P65" s="593"/>
      <c r="Q65" s="593"/>
      <c r="R65" s="593"/>
      <c r="S65" s="593"/>
      <c r="T65" s="593"/>
      <c r="U65" s="593"/>
      <c r="V65" s="593"/>
      <c r="W65" s="593"/>
      <c r="X65" s="593"/>
      <c r="Y65" s="593"/>
      <c r="Z65" s="593"/>
      <c r="AA65" s="593"/>
      <c r="AB65" s="593"/>
      <c r="AC65" s="593"/>
      <c r="AD65" s="593"/>
      <c r="AE65" s="593"/>
      <c r="AF65" s="593"/>
      <c r="AG65" s="593"/>
      <c r="AH65" s="593"/>
      <c r="AI65" s="593"/>
      <c r="AJ65" s="593"/>
      <c r="AK65" s="593"/>
      <c r="AL65" s="593"/>
      <c r="AM65" s="593"/>
      <c r="AN65" s="593"/>
      <c r="AO65" s="593"/>
      <c r="AP65" s="593"/>
      <c r="AQ65" s="593"/>
      <c r="AR65" s="593"/>
      <c r="AS65" s="593"/>
      <c r="AT65" s="593"/>
      <c r="AU65" s="593"/>
      <c r="AV65" s="593"/>
      <c r="AW65" s="593"/>
      <c r="AX65" s="593"/>
      <c r="AY65" s="593"/>
      <c r="AZ65" s="593"/>
      <c r="BA65" s="593"/>
      <c r="BB65" s="593"/>
      <c r="BC65" s="593"/>
      <c r="BD65" s="593"/>
      <c r="BE65" s="593"/>
      <c r="BF65" s="593"/>
      <c r="BG65" s="593"/>
      <c r="BH65" s="593"/>
      <c r="BI65" s="593"/>
      <c r="BJ65" s="593"/>
      <c r="BK65" s="593"/>
      <c r="BL65" s="593"/>
      <c r="BM65" s="593"/>
      <c r="BN65" s="593"/>
      <c r="BO65" s="593"/>
      <c r="BP65" s="593"/>
      <c r="BQ65" s="593">
        <v>0</v>
      </c>
      <c r="BR65" s="593">
        <v>2</v>
      </c>
      <c r="BS65" s="593">
        <v>6</v>
      </c>
      <c r="BT65" s="593">
        <v>11</v>
      </c>
      <c r="BU65" s="593">
        <v>15</v>
      </c>
      <c r="BV65" s="593">
        <v>19</v>
      </c>
      <c r="BW65" s="593">
        <v>21</v>
      </c>
      <c r="BX65" s="528">
        <v>22</v>
      </c>
      <c r="BY65" s="528">
        <v>24</v>
      </c>
      <c r="BZ65" s="528">
        <v>26</v>
      </c>
      <c r="CA65" s="528">
        <v>29</v>
      </c>
      <c r="CB65" s="528">
        <v>32</v>
      </c>
      <c r="CC65" s="528">
        <v>35</v>
      </c>
      <c r="CD65" s="528">
        <v>38</v>
      </c>
      <c r="CE65" s="528">
        <v>41</v>
      </c>
      <c r="CF65" s="530">
        <v>43</v>
      </c>
    </row>
    <row r="66" spans="1:84" x14ac:dyDescent="0.35">
      <c r="A66" s="467"/>
      <c r="B66" s="471" t="s">
        <v>406</v>
      </c>
      <c r="C66" s="599"/>
      <c r="D66" s="593"/>
      <c r="E66" s="593"/>
      <c r="F66" s="593"/>
      <c r="G66" s="593"/>
      <c r="H66" s="593"/>
      <c r="I66" s="593"/>
      <c r="J66" s="593"/>
      <c r="K66" s="593"/>
      <c r="L66" s="593"/>
      <c r="M66" s="593"/>
      <c r="N66" s="593"/>
      <c r="O66" s="593"/>
      <c r="P66" s="593"/>
      <c r="Q66" s="593"/>
      <c r="R66" s="593"/>
      <c r="S66" s="593"/>
      <c r="T66" s="593"/>
      <c r="U66" s="593"/>
      <c r="V66" s="593"/>
      <c r="W66" s="593"/>
      <c r="X66" s="593"/>
      <c r="Y66" s="593"/>
      <c r="Z66" s="593"/>
      <c r="AA66" s="593"/>
      <c r="AB66" s="593"/>
      <c r="AC66" s="593"/>
      <c r="AD66" s="593"/>
      <c r="AE66" s="593"/>
      <c r="AF66" s="593"/>
      <c r="AG66" s="593"/>
      <c r="AH66" s="593"/>
      <c r="AI66" s="593"/>
      <c r="AJ66" s="593"/>
      <c r="AK66" s="593"/>
      <c r="AL66" s="593"/>
      <c r="AM66" s="593"/>
      <c r="AN66" s="593"/>
      <c r="AO66" s="593"/>
      <c r="AP66" s="593"/>
      <c r="AQ66" s="593"/>
      <c r="AR66" s="593"/>
      <c r="AS66" s="593"/>
      <c r="AT66" s="593"/>
      <c r="AU66" s="593"/>
      <c r="AV66" s="593"/>
      <c r="AW66" s="593"/>
      <c r="AX66" s="593"/>
      <c r="AY66" s="593"/>
      <c r="AZ66" s="593"/>
      <c r="BA66" s="593"/>
      <c r="BB66" s="593"/>
      <c r="BC66" s="593"/>
      <c r="BD66" s="593"/>
      <c r="BE66" s="593"/>
      <c r="BF66" s="593"/>
      <c r="BG66" s="593"/>
      <c r="BH66" s="593"/>
      <c r="BI66" s="593"/>
      <c r="BJ66" s="593"/>
      <c r="BK66" s="593"/>
      <c r="BL66" s="593"/>
      <c r="BM66" s="593"/>
      <c r="BN66" s="593"/>
      <c r="BO66" s="593"/>
      <c r="BP66" s="593"/>
      <c r="BQ66" s="593">
        <v>0</v>
      </c>
      <c r="BR66" s="593">
        <v>0</v>
      </c>
      <c r="BS66" s="593">
        <v>0</v>
      </c>
      <c r="BT66" s="593">
        <v>1</v>
      </c>
      <c r="BU66" s="593">
        <v>2</v>
      </c>
      <c r="BV66" s="593">
        <v>2</v>
      </c>
      <c r="BW66" s="593">
        <v>3</v>
      </c>
      <c r="BX66" s="528">
        <v>4</v>
      </c>
      <c r="BY66" s="528">
        <v>4</v>
      </c>
      <c r="BZ66" s="528">
        <v>5</v>
      </c>
      <c r="CA66" s="528">
        <v>6</v>
      </c>
      <c r="CB66" s="528">
        <v>6</v>
      </c>
      <c r="CC66" s="528">
        <v>7</v>
      </c>
      <c r="CD66" s="528">
        <v>8</v>
      </c>
      <c r="CE66" s="528">
        <v>8</v>
      </c>
      <c r="CF66" s="530">
        <v>9</v>
      </c>
    </row>
    <row r="67" spans="1:84" ht="27" customHeight="1" x14ac:dyDescent="0.35">
      <c r="A67" s="467"/>
      <c r="B67" s="472" t="s">
        <v>557</v>
      </c>
      <c r="C67" s="599"/>
      <c r="D67" s="593"/>
      <c r="E67" s="593"/>
      <c r="F67" s="593"/>
      <c r="G67" s="593"/>
      <c r="H67" s="593"/>
      <c r="I67" s="593"/>
      <c r="J67" s="593"/>
      <c r="K67" s="593"/>
      <c r="L67" s="593"/>
      <c r="M67" s="593"/>
      <c r="N67" s="593"/>
      <c r="O67" s="593"/>
      <c r="P67" s="593"/>
      <c r="Q67" s="593"/>
      <c r="R67" s="593"/>
      <c r="S67" s="593"/>
      <c r="T67" s="593"/>
      <c r="U67" s="593"/>
      <c r="V67" s="593"/>
      <c r="W67" s="593"/>
      <c r="X67" s="593"/>
      <c r="Y67" s="593"/>
      <c r="Z67" s="593"/>
      <c r="AA67" s="593"/>
      <c r="AB67" s="593"/>
      <c r="AC67" s="593"/>
      <c r="AD67" s="593"/>
      <c r="AE67" s="593"/>
      <c r="AF67" s="593"/>
      <c r="AG67" s="593"/>
      <c r="AH67" s="593"/>
      <c r="AI67" s="593"/>
      <c r="AJ67" s="593"/>
      <c r="AK67" s="593"/>
      <c r="AL67" s="593"/>
      <c r="AM67" s="593"/>
      <c r="AN67" s="593"/>
      <c r="AO67" s="593"/>
      <c r="AP67" s="593"/>
      <c r="AQ67" s="593"/>
      <c r="AR67" s="593"/>
      <c r="AS67" s="593"/>
      <c r="AT67" s="593"/>
      <c r="AU67" s="593"/>
      <c r="AV67" s="593"/>
      <c r="AW67" s="593"/>
      <c r="AX67" s="593"/>
      <c r="AY67" s="593"/>
      <c r="AZ67" s="593"/>
      <c r="BA67" s="593"/>
      <c r="BB67" s="593"/>
      <c r="BC67" s="593"/>
      <c r="BD67" s="593"/>
      <c r="BE67" s="593"/>
      <c r="BF67" s="593"/>
      <c r="BG67" s="593"/>
      <c r="BH67" s="593"/>
      <c r="BI67" s="593"/>
      <c r="BJ67" s="593"/>
      <c r="BK67" s="593"/>
      <c r="BL67" s="593"/>
      <c r="BM67" s="593"/>
      <c r="BN67" s="593"/>
      <c r="BO67" s="593"/>
      <c r="BP67" s="593"/>
      <c r="BQ67" s="593">
        <v>0</v>
      </c>
      <c r="BR67" s="593">
        <v>0</v>
      </c>
      <c r="BS67" s="593">
        <v>0</v>
      </c>
      <c r="BT67" s="593">
        <v>0</v>
      </c>
      <c r="BU67" s="593">
        <v>1</v>
      </c>
      <c r="BV67" s="593">
        <v>1</v>
      </c>
      <c r="BW67" s="593">
        <v>1</v>
      </c>
      <c r="BX67" s="528">
        <v>2</v>
      </c>
      <c r="BY67" s="528">
        <v>2</v>
      </c>
      <c r="BZ67" s="528">
        <v>2</v>
      </c>
      <c r="CA67" s="528">
        <v>2</v>
      </c>
      <c r="CB67" s="528">
        <v>3</v>
      </c>
      <c r="CC67" s="528">
        <v>3</v>
      </c>
      <c r="CD67" s="528">
        <v>4</v>
      </c>
      <c r="CE67" s="528">
        <v>4</v>
      </c>
      <c r="CF67" s="530">
        <v>4</v>
      </c>
    </row>
    <row r="68" spans="1:84" ht="25.5" customHeight="1" x14ac:dyDescent="0.35">
      <c r="A68" s="467"/>
      <c r="B68" s="496" t="s">
        <v>260</v>
      </c>
      <c r="C68" s="599"/>
      <c r="D68" s="593"/>
      <c r="E68" s="593"/>
      <c r="F68" s="593"/>
      <c r="G68" s="593"/>
      <c r="H68" s="593"/>
      <c r="I68" s="593"/>
      <c r="J68" s="593"/>
      <c r="K68" s="593"/>
      <c r="L68" s="593"/>
      <c r="M68" s="593"/>
      <c r="N68" s="593"/>
      <c r="O68" s="593"/>
      <c r="P68" s="593"/>
      <c r="Q68" s="593"/>
      <c r="R68" s="593"/>
      <c r="S68" s="593"/>
      <c r="T68" s="593"/>
      <c r="U68" s="593"/>
      <c r="V68" s="593"/>
      <c r="W68" s="593"/>
      <c r="X68" s="593"/>
      <c r="Y68" s="593"/>
      <c r="Z68" s="593"/>
      <c r="AA68" s="593"/>
      <c r="AB68" s="593"/>
      <c r="AC68" s="593"/>
      <c r="AD68" s="593"/>
      <c r="AE68" s="593"/>
      <c r="AF68" s="593"/>
      <c r="AG68" s="593"/>
      <c r="AH68" s="593"/>
      <c r="AI68" s="593"/>
      <c r="AJ68" s="593"/>
      <c r="AK68" s="593"/>
      <c r="AL68" s="593"/>
      <c r="AM68" s="593"/>
      <c r="AN68" s="593"/>
      <c r="AO68" s="593"/>
      <c r="AP68" s="593"/>
      <c r="AQ68" s="593"/>
      <c r="AR68" s="593"/>
      <c r="AS68" s="593"/>
      <c r="AT68" s="593"/>
      <c r="AU68" s="593"/>
      <c r="AV68" s="593"/>
      <c r="AW68" s="593"/>
      <c r="AX68" s="593"/>
      <c r="AY68" s="593"/>
      <c r="AZ68" s="593"/>
      <c r="BA68" s="593"/>
      <c r="BB68" s="593"/>
      <c r="BC68" s="593"/>
      <c r="BD68" s="593"/>
      <c r="BE68" s="593"/>
      <c r="BF68" s="593"/>
      <c r="BG68" s="593"/>
      <c r="BH68" s="593"/>
      <c r="BI68" s="593"/>
      <c r="BJ68" s="593"/>
      <c r="BK68" s="593"/>
      <c r="BL68" s="593"/>
      <c r="BM68" s="593"/>
      <c r="BN68" s="593"/>
      <c r="BO68" s="593"/>
      <c r="BP68" s="593"/>
      <c r="BQ68" s="592">
        <v>1</v>
      </c>
      <c r="BR68" s="592">
        <v>1</v>
      </c>
      <c r="BS68" s="592">
        <v>1</v>
      </c>
      <c r="BT68" s="592">
        <v>1</v>
      </c>
      <c r="BU68" s="592">
        <v>1</v>
      </c>
      <c r="BV68" s="592">
        <v>1</v>
      </c>
      <c r="BW68" s="592">
        <v>1</v>
      </c>
      <c r="BX68" s="533">
        <v>1</v>
      </c>
      <c r="BY68" s="533">
        <v>1</v>
      </c>
      <c r="BZ68" s="533">
        <v>1</v>
      </c>
      <c r="CA68" s="533">
        <v>2</v>
      </c>
      <c r="CB68" s="533">
        <v>2</v>
      </c>
      <c r="CC68" s="533">
        <v>2</v>
      </c>
      <c r="CD68" s="533">
        <v>2</v>
      </c>
      <c r="CE68" s="533">
        <v>2</v>
      </c>
      <c r="CF68" s="527">
        <v>3</v>
      </c>
    </row>
    <row r="69" spans="1:84" s="251" customFormat="1" ht="26.25" customHeight="1" x14ac:dyDescent="0.35">
      <c r="B69" s="496" t="s">
        <v>262</v>
      </c>
      <c r="C69" s="495"/>
      <c r="D69" s="593">
        <v>0</v>
      </c>
      <c r="E69" s="593">
        <v>0</v>
      </c>
      <c r="F69" s="593">
        <v>0</v>
      </c>
      <c r="G69" s="593">
        <v>0</v>
      </c>
      <c r="H69" s="593">
        <v>0</v>
      </c>
      <c r="I69" s="593">
        <v>0</v>
      </c>
      <c r="J69" s="593">
        <v>0</v>
      </c>
      <c r="K69" s="593">
        <v>0</v>
      </c>
      <c r="L69" s="593">
        <v>0</v>
      </c>
      <c r="M69" s="593">
        <v>0</v>
      </c>
      <c r="N69" s="593">
        <v>0</v>
      </c>
      <c r="O69" s="593">
        <v>0</v>
      </c>
      <c r="P69" s="593">
        <v>0</v>
      </c>
      <c r="Q69" s="593">
        <v>0</v>
      </c>
      <c r="R69" s="593">
        <v>0</v>
      </c>
      <c r="S69" s="593">
        <v>0</v>
      </c>
      <c r="T69" s="593">
        <v>0</v>
      </c>
      <c r="U69" s="593">
        <v>0</v>
      </c>
      <c r="V69" s="593">
        <v>0</v>
      </c>
      <c r="W69" s="593">
        <v>0</v>
      </c>
      <c r="X69" s="593">
        <v>0</v>
      </c>
      <c r="Y69" s="593">
        <v>0</v>
      </c>
      <c r="Z69" s="593">
        <v>0</v>
      </c>
      <c r="AA69" s="593">
        <v>0</v>
      </c>
      <c r="AB69" s="593">
        <v>0</v>
      </c>
      <c r="AC69" s="593">
        <v>0</v>
      </c>
      <c r="AD69" s="593">
        <v>0</v>
      </c>
      <c r="AE69" s="593">
        <v>0</v>
      </c>
      <c r="AF69" s="593">
        <v>0</v>
      </c>
      <c r="AG69" s="593">
        <v>0</v>
      </c>
      <c r="AH69" s="593">
        <v>0</v>
      </c>
      <c r="AI69" s="593">
        <v>0</v>
      </c>
      <c r="AJ69" s="593">
        <v>0</v>
      </c>
      <c r="AK69" s="593">
        <v>0</v>
      </c>
      <c r="AL69" s="593">
        <v>0</v>
      </c>
      <c r="AM69" s="593">
        <v>0</v>
      </c>
      <c r="AN69" s="593">
        <v>0</v>
      </c>
      <c r="AO69" s="593">
        <v>0</v>
      </c>
      <c r="AP69" s="593">
        <v>0</v>
      </c>
      <c r="AQ69" s="593">
        <v>0</v>
      </c>
      <c r="AR69" s="593">
        <v>0</v>
      </c>
      <c r="AS69" s="593">
        <v>0</v>
      </c>
      <c r="AT69" s="593">
        <v>0</v>
      </c>
      <c r="AU69" s="593">
        <v>0</v>
      </c>
      <c r="AV69" s="593">
        <v>0</v>
      </c>
      <c r="AW69" s="593">
        <v>0</v>
      </c>
      <c r="AX69" s="593">
        <v>0</v>
      </c>
      <c r="AY69" s="592">
        <v>1268</v>
      </c>
      <c r="AZ69" s="592">
        <v>1298</v>
      </c>
      <c r="BA69" s="592">
        <v>1365</v>
      </c>
      <c r="BB69" s="592">
        <v>1404</v>
      </c>
      <c r="BC69" s="592">
        <v>1434</v>
      </c>
      <c r="BD69" s="592">
        <v>1464</v>
      </c>
      <c r="BE69" s="592">
        <v>1495</v>
      </c>
      <c r="BF69" s="592">
        <v>1510</v>
      </c>
      <c r="BG69" s="592">
        <v>1547</v>
      </c>
      <c r="BH69" s="592">
        <v>1589</v>
      </c>
      <c r="BI69" s="592">
        <v>1629</v>
      </c>
      <c r="BJ69" s="592">
        <v>1666</v>
      </c>
      <c r="BK69" s="592">
        <v>1700</v>
      </c>
      <c r="BL69" s="592">
        <v>1737</v>
      </c>
      <c r="BM69" s="592">
        <v>1776</v>
      </c>
      <c r="BN69" s="592">
        <v>1782</v>
      </c>
      <c r="BO69" s="592">
        <v>1756</v>
      </c>
      <c r="BP69" s="592">
        <v>1710</v>
      </c>
      <c r="BQ69" s="592">
        <v>1641</v>
      </c>
      <c r="BR69" s="592">
        <v>1617</v>
      </c>
      <c r="BS69" s="592">
        <v>1603</v>
      </c>
      <c r="BT69" s="592">
        <v>1594</v>
      </c>
      <c r="BU69" s="592">
        <v>1578</v>
      </c>
      <c r="BV69" s="592">
        <v>1570</v>
      </c>
      <c r="BW69" s="592">
        <v>1587</v>
      </c>
      <c r="BX69" s="533">
        <v>1382</v>
      </c>
      <c r="BY69" s="533">
        <v>1373</v>
      </c>
      <c r="BZ69" s="533">
        <v>1420</v>
      </c>
      <c r="CA69" s="533">
        <v>1529</v>
      </c>
      <c r="CB69" s="533">
        <v>1640</v>
      </c>
      <c r="CC69" s="533">
        <v>1690</v>
      </c>
      <c r="CD69" s="533">
        <v>1700</v>
      </c>
      <c r="CE69" s="533">
        <v>1710</v>
      </c>
      <c r="CF69" s="527">
        <v>1752</v>
      </c>
    </row>
    <row r="70" spans="1:84" s="251" customFormat="1" x14ac:dyDescent="0.35">
      <c r="B70" s="471" t="s">
        <v>353</v>
      </c>
      <c r="C70" s="495"/>
      <c r="D70" s="593">
        <v>0</v>
      </c>
      <c r="E70" s="593">
        <v>0</v>
      </c>
      <c r="F70" s="593">
        <v>0</v>
      </c>
      <c r="G70" s="593">
        <v>0</v>
      </c>
      <c r="H70" s="593">
        <v>0</v>
      </c>
      <c r="I70" s="593">
        <v>0</v>
      </c>
      <c r="J70" s="593">
        <v>0</v>
      </c>
      <c r="K70" s="593">
        <v>0</v>
      </c>
      <c r="L70" s="593">
        <v>0</v>
      </c>
      <c r="M70" s="593">
        <v>0</v>
      </c>
      <c r="N70" s="593">
        <v>0</v>
      </c>
      <c r="O70" s="593">
        <v>0</v>
      </c>
      <c r="P70" s="593">
        <v>0</v>
      </c>
      <c r="Q70" s="593">
        <v>0</v>
      </c>
      <c r="R70" s="593">
        <v>0</v>
      </c>
      <c r="S70" s="593">
        <v>0</v>
      </c>
      <c r="T70" s="593">
        <v>0</v>
      </c>
      <c r="U70" s="593">
        <v>0</v>
      </c>
      <c r="V70" s="593">
        <v>0</v>
      </c>
      <c r="W70" s="593">
        <v>0</v>
      </c>
      <c r="X70" s="593">
        <v>0</v>
      </c>
      <c r="Y70" s="593">
        <v>0</v>
      </c>
      <c r="Z70" s="593">
        <v>0</v>
      </c>
      <c r="AA70" s="593">
        <v>0</v>
      </c>
      <c r="AB70" s="593">
        <v>0</v>
      </c>
      <c r="AC70" s="593">
        <v>143</v>
      </c>
      <c r="AD70" s="593">
        <v>170</v>
      </c>
      <c r="AE70" s="593">
        <v>193</v>
      </c>
      <c r="AF70" s="593">
        <v>217</v>
      </c>
      <c r="AG70" s="593">
        <v>243</v>
      </c>
      <c r="AH70" s="593">
        <v>264</v>
      </c>
      <c r="AI70" s="593">
        <v>278</v>
      </c>
      <c r="AJ70" s="593">
        <v>314</v>
      </c>
      <c r="AK70" s="593">
        <v>350</v>
      </c>
      <c r="AL70" s="593">
        <v>388</v>
      </c>
      <c r="AM70" s="593">
        <v>441</v>
      </c>
      <c r="AN70" s="593">
        <v>507</v>
      </c>
      <c r="AO70" s="593">
        <v>562</v>
      </c>
      <c r="AP70" s="593">
        <v>611</v>
      </c>
      <c r="AQ70" s="593">
        <v>677</v>
      </c>
      <c r="AR70" s="593">
        <v>737</v>
      </c>
      <c r="AS70" s="593">
        <v>798</v>
      </c>
      <c r="AT70" s="593">
        <v>875</v>
      </c>
      <c r="AU70" s="593">
        <v>988</v>
      </c>
      <c r="AV70" s="593">
        <v>890</v>
      </c>
      <c r="AW70" s="593">
        <v>962</v>
      </c>
      <c r="AX70" s="593">
        <v>1046</v>
      </c>
      <c r="AY70" s="593">
        <v>1115</v>
      </c>
      <c r="AZ70" s="593">
        <v>1152</v>
      </c>
      <c r="BA70" s="593">
        <v>1207</v>
      </c>
      <c r="BB70" s="593">
        <v>1238</v>
      </c>
      <c r="BC70" s="593">
        <v>1256</v>
      </c>
      <c r="BD70" s="593">
        <v>1276</v>
      </c>
      <c r="BE70" s="593">
        <v>1296</v>
      </c>
      <c r="BF70" s="593">
        <v>1304</v>
      </c>
      <c r="BG70" s="593">
        <v>1343</v>
      </c>
      <c r="BH70" s="593">
        <v>1400</v>
      </c>
      <c r="BI70" s="593">
        <v>1445</v>
      </c>
      <c r="BJ70" s="593">
        <v>1489</v>
      </c>
      <c r="BK70" s="593">
        <v>1528</v>
      </c>
      <c r="BL70" s="593">
        <v>1568</v>
      </c>
      <c r="BM70" s="593">
        <v>1607</v>
      </c>
      <c r="BN70" s="593">
        <v>1619</v>
      </c>
      <c r="BO70" s="593">
        <v>1597</v>
      </c>
      <c r="BP70" s="593">
        <v>1553</v>
      </c>
      <c r="BQ70" s="593">
        <v>1490</v>
      </c>
      <c r="BR70" s="593">
        <v>1462</v>
      </c>
      <c r="BS70" s="593">
        <v>1459</v>
      </c>
      <c r="BT70" s="593">
        <v>1445</v>
      </c>
      <c r="BU70" s="593">
        <v>1435</v>
      </c>
      <c r="BV70" s="593">
        <v>1430</v>
      </c>
      <c r="BW70" s="593">
        <v>1435</v>
      </c>
      <c r="BX70" s="528">
        <v>1290</v>
      </c>
      <c r="BY70" s="528">
        <v>1277</v>
      </c>
      <c r="BZ70" s="528">
        <v>1303</v>
      </c>
      <c r="CA70" s="528">
        <v>1407</v>
      </c>
      <c r="CB70" s="528">
        <v>1506</v>
      </c>
      <c r="CC70" s="528">
        <v>1550</v>
      </c>
      <c r="CD70" s="528">
        <v>1557</v>
      </c>
      <c r="CE70" s="528">
        <v>1565</v>
      </c>
      <c r="CF70" s="530">
        <v>1604</v>
      </c>
    </row>
    <row r="71" spans="1:84" x14ac:dyDescent="0.35">
      <c r="A71" s="427"/>
      <c r="B71" s="288" t="s">
        <v>728</v>
      </c>
      <c r="D71" s="593">
        <v>0</v>
      </c>
      <c r="E71" s="593">
        <v>0</v>
      </c>
      <c r="F71" s="593">
        <v>0</v>
      </c>
      <c r="G71" s="593">
        <v>0</v>
      </c>
      <c r="H71" s="593">
        <v>0</v>
      </c>
      <c r="I71" s="593">
        <v>0</v>
      </c>
      <c r="J71" s="593">
        <v>0</v>
      </c>
      <c r="K71" s="593">
        <v>0</v>
      </c>
      <c r="L71" s="593">
        <v>0</v>
      </c>
      <c r="M71" s="593">
        <v>0</v>
      </c>
      <c r="N71" s="593">
        <v>0</v>
      </c>
      <c r="O71" s="593">
        <v>0</v>
      </c>
      <c r="P71" s="593">
        <v>0</v>
      </c>
      <c r="Q71" s="593">
        <v>0</v>
      </c>
      <c r="R71" s="593">
        <v>0</v>
      </c>
      <c r="S71" s="593">
        <v>0</v>
      </c>
      <c r="T71" s="593">
        <v>0</v>
      </c>
      <c r="U71" s="593">
        <v>0</v>
      </c>
      <c r="V71" s="593">
        <v>0</v>
      </c>
      <c r="W71" s="593">
        <v>0</v>
      </c>
      <c r="X71" s="593">
        <v>0</v>
      </c>
      <c r="Y71" s="593">
        <v>0</v>
      </c>
      <c r="Z71" s="593">
        <v>0</v>
      </c>
      <c r="AA71" s="593">
        <v>0</v>
      </c>
      <c r="AB71" s="593">
        <v>0</v>
      </c>
      <c r="AC71" s="593">
        <v>30</v>
      </c>
      <c r="AD71" s="593">
        <v>35</v>
      </c>
      <c r="AE71" s="593">
        <v>39</v>
      </c>
      <c r="AF71" s="593">
        <v>41</v>
      </c>
      <c r="AG71" s="593">
        <v>45</v>
      </c>
      <c r="AH71" s="593">
        <v>46</v>
      </c>
      <c r="AI71" s="593">
        <v>47</v>
      </c>
      <c r="AJ71" s="593">
        <v>49</v>
      </c>
      <c r="AK71" s="593">
        <v>50</v>
      </c>
      <c r="AL71" s="593">
        <v>53</v>
      </c>
      <c r="AM71" s="593">
        <v>54</v>
      </c>
      <c r="AN71" s="593">
        <v>58</v>
      </c>
      <c r="AO71" s="593">
        <v>61</v>
      </c>
      <c r="AP71" s="593">
        <v>64</v>
      </c>
      <c r="AQ71" s="593">
        <v>68</v>
      </c>
      <c r="AR71" s="593">
        <v>72</v>
      </c>
      <c r="AS71" s="593">
        <v>74</v>
      </c>
      <c r="AT71" s="593">
        <v>80</v>
      </c>
      <c r="AU71" s="593">
        <v>90</v>
      </c>
      <c r="AV71" s="593">
        <v>0</v>
      </c>
      <c r="AW71" s="593">
        <v>0</v>
      </c>
      <c r="AX71" s="593">
        <v>0</v>
      </c>
      <c r="AY71" s="593">
        <v>0</v>
      </c>
      <c r="AZ71" s="593">
        <v>0</v>
      </c>
      <c r="BA71" s="593">
        <v>0</v>
      </c>
      <c r="BB71" s="593">
        <v>0</v>
      </c>
      <c r="BC71" s="593">
        <v>0</v>
      </c>
      <c r="BD71" s="593">
        <v>0</v>
      </c>
      <c r="BE71" s="593">
        <v>0</v>
      </c>
      <c r="BF71" s="593">
        <v>0</v>
      </c>
      <c r="BG71" s="593">
        <v>0</v>
      </c>
      <c r="BH71" s="593">
        <v>0</v>
      </c>
      <c r="BI71" s="593">
        <v>0</v>
      </c>
      <c r="BJ71" s="593">
        <v>0</v>
      </c>
      <c r="BK71" s="593">
        <v>0</v>
      </c>
      <c r="BL71" s="593">
        <v>0</v>
      </c>
      <c r="BM71" s="593">
        <v>0</v>
      </c>
      <c r="BN71" s="593">
        <v>0</v>
      </c>
      <c r="BO71" s="593">
        <v>0</v>
      </c>
      <c r="BP71" s="593">
        <v>0</v>
      </c>
      <c r="BQ71" s="593">
        <v>0</v>
      </c>
      <c r="BR71" s="593">
        <v>0</v>
      </c>
      <c r="BS71" s="593">
        <v>0</v>
      </c>
      <c r="BT71" s="593">
        <v>0</v>
      </c>
      <c r="BU71" s="593">
        <v>0</v>
      </c>
      <c r="BV71" s="593">
        <v>0</v>
      </c>
      <c r="BW71" s="593">
        <v>0</v>
      </c>
      <c r="BX71" s="528">
        <v>0</v>
      </c>
      <c r="BY71" s="528">
        <v>0</v>
      </c>
      <c r="BZ71" s="528">
        <v>0</v>
      </c>
      <c r="CA71" s="528">
        <v>0</v>
      </c>
      <c r="CB71" s="528">
        <v>0</v>
      </c>
      <c r="CC71" s="528">
        <v>0</v>
      </c>
      <c r="CD71" s="528">
        <v>0</v>
      </c>
      <c r="CE71" s="528">
        <v>0</v>
      </c>
      <c r="CF71" s="530">
        <v>0</v>
      </c>
    </row>
    <row r="72" spans="1:84" x14ac:dyDescent="0.35">
      <c r="A72" s="427"/>
      <c r="B72" s="288" t="s">
        <v>451</v>
      </c>
      <c r="D72" s="593">
        <v>0</v>
      </c>
      <c r="E72" s="593">
        <v>0</v>
      </c>
      <c r="F72" s="593">
        <v>0</v>
      </c>
      <c r="G72" s="593">
        <v>0</v>
      </c>
      <c r="H72" s="593">
        <v>0</v>
      </c>
      <c r="I72" s="593">
        <v>0</v>
      </c>
      <c r="J72" s="593">
        <v>0</v>
      </c>
      <c r="K72" s="593">
        <v>0</v>
      </c>
      <c r="L72" s="593">
        <v>0</v>
      </c>
      <c r="M72" s="593">
        <v>0</v>
      </c>
      <c r="N72" s="593">
        <v>0</v>
      </c>
      <c r="O72" s="593">
        <v>0</v>
      </c>
      <c r="P72" s="593">
        <v>0</v>
      </c>
      <c r="Q72" s="593">
        <v>0</v>
      </c>
      <c r="R72" s="593">
        <v>0</v>
      </c>
      <c r="S72" s="593">
        <v>0</v>
      </c>
      <c r="T72" s="593">
        <v>0</v>
      </c>
      <c r="U72" s="593">
        <v>0</v>
      </c>
      <c r="V72" s="593">
        <v>0</v>
      </c>
      <c r="W72" s="593">
        <v>0</v>
      </c>
      <c r="X72" s="593">
        <v>0</v>
      </c>
      <c r="Y72" s="593">
        <v>0</v>
      </c>
      <c r="Z72" s="593">
        <v>0</v>
      </c>
      <c r="AA72" s="593">
        <v>0</v>
      </c>
      <c r="AB72" s="593">
        <v>0</v>
      </c>
      <c r="AC72" s="593">
        <v>41</v>
      </c>
      <c r="AD72" s="593">
        <v>51</v>
      </c>
      <c r="AE72" s="593">
        <v>56</v>
      </c>
      <c r="AF72" s="593">
        <v>64</v>
      </c>
      <c r="AG72" s="593">
        <v>70</v>
      </c>
      <c r="AH72" s="593">
        <v>76</v>
      </c>
      <c r="AI72" s="593">
        <v>80</v>
      </c>
      <c r="AJ72" s="593">
        <v>86</v>
      </c>
      <c r="AK72" s="593">
        <v>97</v>
      </c>
      <c r="AL72" s="593">
        <v>105</v>
      </c>
      <c r="AM72" s="593">
        <v>118</v>
      </c>
      <c r="AN72" s="593">
        <v>132</v>
      </c>
      <c r="AO72" s="593">
        <v>142</v>
      </c>
      <c r="AP72" s="593">
        <v>154</v>
      </c>
      <c r="AQ72" s="593">
        <v>166</v>
      </c>
      <c r="AR72" s="593">
        <v>176</v>
      </c>
      <c r="AS72" s="593">
        <v>186</v>
      </c>
      <c r="AT72" s="593">
        <v>199</v>
      </c>
      <c r="AU72" s="593">
        <v>212</v>
      </c>
      <c r="AV72" s="593">
        <v>0</v>
      </c>
      <c r="AW72" s="593">
        <v>0</v>
      </c>
      <c r="AX72" s="593">
        <v>0</v>
      </c>
      <c r="AY72" s="593">
        <v>0</v>
      </c>
      <c r="AZ72" s="593">
        <v>0</v>
      </c>
      <c r="BA72" s="593">
        <v>0</v>
      </c>
      <c r="BB72" s="593">
        <v>0</v>
      </c>
      <c r="BC72" s="593">
        <v>0</v>
      </c>
      <c r="BD72" s="593">
        <v>0</v>
      </c>
      <c r="BE72" s="593">
        <v>0</v>
      </c>
      <c r="BF72" s="593">
        <v>0</v>
      </c>
      <c r="BG72" s="593">
        <v>0</v>
      </c>
      <c r="BH72" s="593">
        <v>0</v>
      </c>
      <c r="BI72" s="593">
        <v>0</v>
      </c>
      <c r="BJ72" s="593">
        <v>0</v>
      </c>
      <c r="BK72" s="593">
        <v>0</v>
      </c>
      <c r="BL72" s="593">
        <v>0</v>
      </c>
      <c r="BM72" s="593">
        <v>0</v>
      </c>
      <c r="BN72" s="593">
        <v>0</v>
      </c>
      <c r="BO72" s="593">
        <v>0</v>
      </c>
      <c r="BP72" s="593">
        <v>0</v>
      </c>
      <c r="BQ72" s="593">
        <v>0</v>
      </c>
      <c r="BR72" s="593">
        <v>0</v>
      </c>
      <c r="BS72" s="593">
        <v>0</v>
      </c>
      <c r="BT72" s="593">
        <v>0</v>
      </c>
      <c r="BU72" s="593">
        <v>0</v>
      </c>
      <c r="BV72" s="593">
        <v>0</v>
      </c>
      <c r="BW72" s="593">
        <v>0</v>
      </c>
      <c r="BX72" s="528">
        <v>0</v>
      </c>
      <c r="BY72" s="528">
        <v>0</v>
      </c>
      <c r="BZ72" s="528">
        <v>0</v>
      </c>
      <c r="CA72" s="528">
        <v>0</v>
      </c>
      <c r="CB72" s="528">
        <v>0</v>
      </c>
      <c r="CC72" s="528">
        <v>0</v>
      </c>
      <c r="CD72" s="528">
        <v>0</v>
      </c>
      <c r="CE72" s="528">
        <v>0</v>
      </c>
      <c r="CF72" s="530">
        <v>0</v>
      </c>
    </row>
    <row r="73" spans="1:84" x14ac:dyDescent="0.35">
      <c r="A73" s="427"/>
      <c r="B73" s="288" t="s">
        <v>450</v>
      </c>
      <c r="D73" s="593">
        <v>0</v>
      </c>
      <c r="E73" s="593">
        <v>0</v>
      </c>
      <c r="F73" s="593">
        <v>0</v>
      </c>
      <c r="G73" s="593">
        <v>0</v>
      </c>
      <c r="H73" s="593">
        <v>0</v>
      </c>
      <c r="I73" s="593">
        <v>0</v>
      </c>
      <c r="J73" s="593">
        <v>0</v>
      </c>
      <c r="K73" s="593">
        <v>0</v>
      </c>
      <c r="L73" s="593">
        <v>0</v>
      </c>
      <c r="M73" s="593">
        <v>0</v>
      </c>
      <c r="N73" s="593">
        <v>0</v>
      </c>
      <c r="O73" s="593">
        <v>0</v>
      </c>
      <c r="P73" s="593">
        <v>0</v>
      </c>
      <c r="Q73" s="593">
        <v>0</v>
      </c>
      <c r="R73" s="593">
        <v>0</v>
      </c>
      <c r="S73" s="593">
        <v>0</v>
      </c>
      <c r="T73" s="593">
        <v>0</v>
      </c>
      <c r="U73" s="593">
        <v>0</v>
      </c>
      <c r="V73" s="593">
        <v>0</v>
      </c>
      <c r="W73" s="593">
        <v>0</v>
      </c>
      <c r="X73" s="593">
        <v>0</v>
      </c>
      <c r="Y73" s="593">
        <v>0</v>
      </c>
      <c r="Z73" s="593">
        <v>0</v>
      </c>
      <c r="AA73" s="593">
        <v>0</v>
      </c>
      <c r="AB73" s="593">
        <v>0</v>
      </c>
      <c r="AC73" s="593">
        <v>72</v>
      </c>
      <c r="AD73" s="593">
        <v>84</v>
      </c>
      <c r="AE73" s="593">
        <v>99</v>
      </c>
      <c r="AF73" s="593">
        <v>112</v>
      </c>
      <c r="AG73" s="593">
        <v>129</v>
      </c>
      <c r="AH73" s="593">
        <v>143</v>
      </c>
      <c r="AI73" s="593">
        <v>151</v>
      </c>
      <c r="AJ73" s="593">
        <v>179</v>
      </c>
      <c r="AK73" s="593">
        <v>203</v>
      </c>
      <c r="AL73" s="593">
        <v>230</v>
      </c>
      <c r="AM73" s="593">
        <v>269</v>
      </c>
      <c r="AN73" s="593">
        <v>317</v>
      </c>
      <c r="AO73" s="593">
        <v>359</v>
      </c>
      <c r="AP73" s="593">
        <v>394</v>
      </c>
      <c r="AQ73" s="593">
        <v>443</v>
      </c>
      <c r="AR73" s="593">
        <v>490</v>
      </c>
      <c r="AS73" s="593">
        <v>538</v>
      </c>
      <c r="AT73" s="593">
        <v>596</v>
      </c>
      <c r="AU73" s="593">
        <v>686</v>
      </c>
      <c r="AV73" s="593">
        <v>890</v>
      </c>
      <c r="AW73" s="593">
        <v>962</v>
      </c>
      <c r="AX73" s="593">
        <v>1046</v>
      </c>
      <c r="AY73" s="593">
        <v>1115</v>
      </c>
      <c r="AZ73" s="593">
        <v>1152</v>
      </c>
      <c r="BA73" s="593">
        <v>1207</v>
      </c>
      <c r="BB73" s="593">
        <v>1238</v>
      </c>
      <c r="BC73" s="593">
        <v>1256</v>
      </c>
      <c r="BD73" s="593">
        <v>1276</v>
      </c>
      <c r="BE73" s="593">
        <v>1296</v>
      </c>
      <c r="BF73" s="593">
        <v>1304</v>
      </c>
      <c r="BG73" s="593">
        <v>1343</v>
      </c>
      <c r="BH73" s="593">
        <v>1400</v>
      </c>
      <c r="BI73" s="593">
        <v>1445</v>
      </c>
      <c r="BJ73" s="593">
        <v>1489</v>
      </c>
      <c r="BK73" s="593">
        <v>1528</v>
      </c>
      <c r="BL73" s="593">
        <v>1568</v>
      </c>
      <c r="BM73" s="593">
        <v>1607</v>
      </c>
      <c r="BN73" s="593">
        <v>1619</v>
      </c>
      <c r="BO73" s="593">
        <v>1597</v>
      </c>
      <c r="BP73" s="593">
        <v>1553</v>
      </c>
      <c r="BQ73" s="593">
        <v>1490</v>
      </c>
      <c r="BR73" s="593">
        <v>1462</v>
      </c>
      <c r="BS73" s="593">
        <v>1459</v>
      </c>
      <c r="BT73" s="593">
        <v>1445</v>
      </c>
      <c r="BU73" s="593">
        <v>1435</v>
      </c>
      <c r="BV73" s="593">
        <v>1430</v>
      </c>
      <c r="BW73" s="593">
        <v>1435</v>
      </c>
      <c r="BX73" s="528">
        <v>1290</v>
      </c>
      <c r="BY73" s="528">
        <v>1277</v>
      </c>
      <c r="BZ73" s="528">
        <v>1303</v>
      </c>
      <c r="CA73" s="528">
        <v>1407</v>
      </c>
      <c r="CB73" s="528">
        <v>1506</v>
      </c>
      <c r="CC73" s="528">
        <v>1550</v>
      </c>
      <c r="CD73" s="528">
        <v>1557</v>
      </c>
      <c r="CE73" s="528">
        <v>1565</v>
      </c>
      <c r="CF73" s="530">
        <v>1604</v>
      </c>
    </row>
    <row r="74" spans="1:84" x14ac:dyDescent="0.35">
      <c r="A74" s="427"/>
      <c r="B74" s="471" t="s">
        <v>354</v>
      </c>
      <c r="D74" s="593">
        <v>0</v>
      </c>
      <c r="E74" s="593">
        <v>0</v>
      </c>
      <c r="F74" s="593">
        <v>0</v>
      </c>
      <c r="G74" s="593">
        <v>0</v>
      </c>
      <c r="H74" s="593">
        <v>0</v>
      </c>
      <c r="I74" s="593">
        <v>0</v>
      </c>
      <c r="J74" s="593">
        <v>0</v>
      </c>
      <c r="K74" s="593">
        <v>0</v>
      </c>
      <c r="L74" s="593">
        <v>0</v>
      </c>
      <c r="M74" s="593">
        <v>0</v>
      </c>
      <c r="N74" s="593">
        <v>0</v>
      </c>
      <c r="O74" s="593">
        <v>0</v>
      </c>
      <c r="P74" s="593">
        <v>0</v>
      </c>
      <c r="Q74" s="593">
        <v>0</v>
      </c>
      <c r="R74" s="593">
        <v>0</v>
      </c>
      <c r="S74" s="593">
        <v>0</v>
      </c>
      <c r="T74" s="593">
        <v>0</v>
      </c>
      <c r="U74" s="593">
        <v>0</v>
      </c>
      <c r="V74" s="593">
        <v>0</v>
      </c>
      <c r="W74" s="593">
        <v>0</v>
      </c>
      <c r="X74" s="593">
        <v>0</v>
      </c>
      <c r="Y74" s="593">
        <v>0</v>
      </c>
      <c r="Z74" s="593">
        <v>0</v>
      </c>
      <c r="AA74" s="593">
        <v>0</v>
      </c>
      <c r="AB74" s="593">
        <v>0</v>
      </c>
      <c r="AC74" s="593">
        <v>0</v>
      </c>
      <c r="AD74" s="593">
        <v>0</v>
      </c>
      <c r="AE74" s="593">
        <v>0</v>
      </c>
      <c r="AF74" s="593">
        <v>0</v>
      </c>
      <c r="AG74" s="593">
        <v>0</v>
      </c>
      <c r="AH74" s="593">
        <v>0</v>
      </c>
      <c r="AI74" s="593">
        <v>0</v>
      </c>
      <c r="AJ74" s="593">
        <v>0</v>
      </c>
      <c r="AK74" s="593">
        <v>0</v>
      </c>
      <c r="AL74" s="593">
        <v>0</v>
      </c>
      <c r="AM74" s="593">
        <v>0</v>
      </c>
      <c r="AN74" s="593">
        <v>0</v>
      </c>
      <c r="AO74" s="593">
        <v>0</v>
      </c>
      <c r="AP74" s="593">
        <v>0</v>
      </c>
      <c r="AQ74" s="593">
        <v>0</v>
      </c>
      <c r="AR74" s="593">
        <v>0</v>
      </c>
      <c r="AS74" s="593">
        <v>0</v>
      </c>
      <c r="AT74" s="593">
        <v>0</v>
      </c>
      <c r="AU74" s="593">
        <v>0</v>
      </c>
      <c r="AV74" s="593">
        <v>0</v>
      </c>
      <c r="AW74" s="593">
        <v>0</v>
      </c>
      <c r="AX74" s="593">
        <v>0</v>
      </c>
      <c r="AY74" s="593">
        <v>153</v>
      </c>
      <c r="AZ74" s="593">
        <v>146</v>
      </c>
      <c r="BA74" s="593">
        <v>158</v>
      </c>
      <c r="BB74" s="593">
        <v>166</v>
      </c>
      <c r="BC74" s="593">
        <v>178</v>
      </c>
      <c r="BD74" s="593">
        <v>188</v>
      </c>
      <c r="BE74" s="593">
        <v>199</v>
      </c>
      <c r="BF74" s="593">
        <v>206</v>
      </c>
      <c r="BG74" s="593">
        <v>204</v>
      </c>
      <c r="BH74" s="593">
        <v>189</v>
      </c>
      <c r="BI74" s="593">
        <v>184</v>
      </c>
      <c r="BJ74" s="593">
        <v>177</v>
      </c>
      <c r="BK74" s="593">
        <v>172</v>
      </c>
      <c r="BL74" s="593">
        <v>169</v>
      </c>
      <c r="BM74" s="593">
        <v>169</v>
      </c>
      <c r="BN74" s="593">
        <v>163</v>
      </c>
      <c r="BO74" s="593">
        <v>160</v>
      </c>
      <c r="BP74" s="593">
        <v>158</v>
      </c>
      <c r="BQ74" s="593">
        <v>151</v>
      </c>
      <c r="BR74" s="593">
        <v>155</v>
      </c>
      <c r="BS74" s="593">
        <v>144</v>
      </c>
      <c r="BT74" s="593">
        <v>149</v>
      </c>
      <c r="BU74" s="593">
        <v>144</v>
      </c>
      <c r="BV74" s="593">
        <v>140</v>
      </c>
      <c r="BW74" s="593">
        <v>152</v>
      </c>
      <c r="BX74" s="528">
        <v>92</v>
      </c>
      <c r="BY74" s="528">
        <v>96</v>
      </c>
      <c r="BZ74" s="528">
        <v>117</v>
      </c>
      <c r="CA74" s="528">
        <v>122</v>
      </c>
      <c r="CB74" s="528">
        <v>134</v>
      </c>
      <c r="CC74" s="528">
        <v>140</v>
      </c>
      <c r="CD74" s="528">
        <v>143</v>
      </c>
      <c r="CE74" s="528">
        <v>145</v>
      </c>
      <c r="CF74" s="530">
        <v>148</v>
      </c>
    </row>
    <row r="75" spans="1:84" ht="25.5" customHeight="1" x14ac:dyDescent="0.35">
      <c r="A75" s="427"/>
      <c r="B75" s="298" t="s">
        <v>557</v>
      </c>
      <c r="D75" s="593"/>
      <c r="E75" s="593"/>
      <c r="F75" s="593"/>
      <c r="G75" s="593"/>
      <c r="H75" s="593"/>
      <c r="I75" s="593"/>
      <c r="J75" s="593"/>
      <c r="K75" s="593"/>
      <c r="L75" s="593"/>
      <c r="M75" s="593"/>
      <c r="N75" s="593"/>
      <c r="O75" s="593"/>
      <c r="P75" s="593"/>
      <c r="Q75" s="593"/>
      <c r="R75" s="593"/>
      <c r="S75" s="593"/>
      <c r="T75" s="593"/>
      <c r="U75" s="593"/>
      <c r="V75" s="593"/>
      <c r="W75" s="593"/>
      <c r="X75" s="593"/>
      <c r="Y75" s="593"/>
      <c r="Z75" s="593"/>
      <c r="AA75" s="593"/>
      <c r="AB75" s="593"/>
      <c r="AC75" s="593"/>
      <c r="AD75" s="593"/>
      <c r="AE75" s="593"/>
      <c r="AF75" s="593"/>
      <c r="AG75" s="593"/>
      <c r="AH75" s="593"/>
      <c r="AI75" s="593"/>
      <c r="AJ75" s="593"/>
      <c r="AK75" s="593"/>
      <c r="AL75" s="593"/>
      <c r="AM75" s="593"/>
      <c r="AN75" s="593"/>
      <c r="AO75" s="593"/>
      <c r="AP75" s="593"/>
      <c r="AQ75" s="593"/>
      <c r="AR75" s="593"/>
      <c r="AS75" s="593"/>
      <c r="AT75" s="593"/>
      <c r="AU75" s="593"/>
      <c r="AV75" s="593"/>
      <c r="AW75" s="593"/>
      <c r="AX75" s="593"/>
      <c r="AY75" s="593"/>
      <c r="AZ75" s="593"/>
      <c r="BA75" s="593"/>
      <c r="BB75" s="593"/>
      <c r="BC75" s="593"/>
      <c r="BD75" s="593"/>
      <c r="BE75" s="593"/>
      <c r="BF75" s="593"/>
      <c r="BG75" s="593">
        <v>0</v>
      </c>
      <c r="BH75" s="593">
        <v>0</v>
      </c>
      <c r="BI75" s="593">
        <v>0</v>
      </c>
      <c r="BJ75" s="593">
        <v>0</v>
      </c>
      <c r="BK75" s="593">
        <v>0</v>
      </c>
      <c r="BL75" s="593">
        <v>0</v>
      </c>
      <c r="BM75" s="593">
        <v>1</v>
      </c>
      <c r="BN75" s="593">
        <v>1</v>
      </c>
      <c r="BO75" s="593">
        <v>1</v>
      </c>
      <c r="BP75" s="593">
        <v>1</v>
      </c>
      <c r="BQ75" s="593">
        <v>2</v>
      </c>
      <c r="BR75" s="593">
        <v>2</v>
      </c>
      <c r="BS75" s="593">
        <v>2</v>
      </c>
      <c r="BT75" s="593">
        <v>3</v>
      </c>
      <c r="BU75" s="593">
        <v>3</v>
      </c>
      <c r="BV75" s="593">
        <v>3</v>
      </c>
      <c r="BW75" s="593">
        <v>3</v>
      </c>
      <c r="BX75" s="528">
        <v>4</v>
      </c>
      <c r="BY75" s="528">
        <v>5</v>
      </c>
      <c r="BZ75" s="528">
        <v>5</v>
      </c>
      <c r="CA75" s="528">
        <v>5</v>
      </c>
      <c r="CB75" s="528">
        <v>6</v>
      </c>
      <c r="CC75" s="528">
        <v>6</v>
      </c>
      <c r="CD75" s="528">
        <v>6</v>
      </c>
      <c r="CE75" s="528">
        <v>6</v>
      </c>
      <c r="CF75" s="530">
        <v>6</v>
      </c>
    </row>
    <row r="76" spans="1:84" s="251" customFormat="1" ht="26.25" customHeight="1" x14ac:dyDescent="0.35">
      <c r="B76" s="496" t="s">
        <v>296</v>
      </c>
      <c r="C76" s="495"/>
      <c r="D76" s="593">
        <v>0</v>
      </c>
      <c r="E76" s="593">
        <v>0</v>
      </c>
      <c r="F76" s="593">
        <v>0</v>
      </c>
      <c r="G76" s="593">
        <v>0</v>
      </c>
      <c r="H76" s="593">
        <v>0</v>
      </c>
      <c r="I76" s="593">
        <v>0</v>
      </c>
      <c r="J76" s="593">
        <v>0</v>
      </c>
      <c r="K76" s="593">
        <v>0</v>
      </c>
      <c r="L76" s="593">
        <v>0</v>
      </c>
      <c r="M76" s="593">
        <v>0</v>
      </c>
      <c r="N76" s="593">
        <v>0</v>
      </c>
      <c r="O76" s="593">
        <v>0</v>
      </c>
      <c r="P76" s="593">
        <v>0</v>
      </c>
      <c r="Q76" s="593">
        <v>0</v>
      </c>
      <c r="R76" s="593">
        <v>0</v>
      </c>
      <c r="S76" s="593">
        <v>0</v>
      </c>
      <c r="T76" s="593">
        <v>0</v>
      </c>
      <c r="U76" s="593">
        <v>0</v>
      </c>
      <c r="V76" s="593">
        <v>0</v>
      </c>
      <c r="W76" s="593">
        <v>0</v>
      </c>
      <c r="X76" s="593">
        <v>0</v>
      </c>
      <c r="Y76" s="593">
        <v>0</v>
      </c>
      <c r="Z76" s="593">
        <v>0</v>
      </c>
      <c r="AA76" s="593">
        <v>0</v>
      </c>
      <c r="AB76" s="593">
        <v>0</v>
      </c>
      <c r="AC76" s="593">
        <v>0</v>
      </c>
      <c r="AD76" s="593">
        <v>0</v>
      </c>
      <c r="AE76" s="593">
        <v>0</v>
      </c>
      <c r="AF76" s="593">
        <v>34</v>
      </c>
      <c r="AG76" s="593">
        <v>55</v>
      </c>
      <c r="AH76" s="593">
        <v>75</v>
      </c>
      <c r="AI76" s="593">
        <v>105</v>
      </c>
      <c r="AJ76" s="593">
        <v>147</v>
      </c>
      <c r="AK76" s="593">
        <v>177</v>
      </c>
      <c r="AL76" s="593">
        <v>214</v>
      </c>
      <c r="AM76" s="593">
        <v>263</v>
      </c>
      <c r="AN76" s="593">
        <v>314</v>
      </c>
      <c r="AO76" s="593">
        <v>367</v>
      </c>
      <c r="AP76" s="593">
        <v>422</v>
      </c>
      <c r="AQ76" s="593">
        <v>474</v>
      </c>
      <c r="AR76" s="593">
        <v>520</v>
      </c>
      <c r="AS76" s="593">
        <v>565</v>
      </c>
      <c r="AT76" s="593">
        <v>607</v>
      </c>
      <c r="AU76" s="593">
        <v>654</v>
      </c>
      <c r="AV76" s="593">
        <v>0</v>
      </c>
      <c r="AW76" s="593">
        <v>0</v>
      </c>
      <c r="AX76" s="593">
        <v>0</v>
      </c>
      <c r="AY76" s="593">
        <v>0</v>
      </c>
      <c r="AZ76" s="593">
        <v>0</v>
      </c>
      <c r="BA76" s="593">
        <v>0</v>
      </c>
      <c r="BB76" s="593">
        <v>0</v>
      </c>
      <c r="BC76" s="593">
        <v>0</v>
      </c>
      <c r="BD76" s="593">
        <v>0</v>
      </c>
      <c r="BE76" s="593">
        <v>0</v>
      </c>
      <c r="BF76" s="593">
        <v>0</v>
      </c>
      <c r="BG76" s="593">
        <v>0</v>
      </c>
      <c r="BH76" s="593">
        <v>0</v>
      </c>
      <c r="BI76" s="593">
        <v>0</v>
      </c>
      <c r="BJ76" s="593">
        <v>0</v>
      </c>
      <c r="BK76" s="593">
        <v>0</v>
      </c>
      <c r="BL76" s="593">
        <v>0</v>
      </c>
      <c r="BM76" s="593">
        <v>0</v>
      </c>
      <c r="BN76" s="593">
        <v>0</v>
      </c>
      <c r="BO76" s="593">
        <v>0</v>
      </c>
      <c r="BP76" s="593">
        <v>0</v>
      </c>
      <c r="BQ76" s="593">
        <v>0</v>
      </c>
      <c r="BR76" s="593">
        <v>0</v>
      </c>
      <c r="BS76" s="593">
        <v>0</v>
      </c>
      <c r="BT76" s="593">
        <v>0</v>
      </c>
      <c r="BU76" s="593">
        <v>0</v>
      </c>
      <c r="BV76" s="593">
        <v>0</v>
      </c>
      <c r="BW76" s="593">
        <v>0</v>
      </c>
      <c r="BX76" s="528">
        <v>0</v>
      </c>
      <c r="BY76" s="528">
        <v>0</v>
      </c>
      <c r="BZ76" s="528">
        <v>0</v>
      </c>
      <c r="CA76" s="528">
        <v>0</v>
      </c>
      <c r="CB76" s="528">
        <v>0</v>
      </c>
      <c r="CC76" s="528">
        <v>0</v>
      </c>
      <c r="CD76" s="528">
        <v>0</v>
      </c>
      <c r="CE76" s="528">
        <v>0</v>
      </c>
      <c r="CF76" s="530">
        <v>0</v>
      </c>
    </row>
    <row r="77" spans="1:84" x14ac:dyDescent="0.35">
      <c r="A77" s="427"/>
      <c r="B77" s="471" t="s">
        <v>728</v>
      </c>
      <c r="D77" s="593">
        <v>0</v>
      </c>
      <c r="E77" s="593">
        <v>0</v>
      </c>
      <c r="F77" s="593">
        <v>0</v>
      </c>
      <c r="G77" s="593">
        <v>0</v>
      </c>
      <c r="H77" s="593">
        <v>0</v>
      </c>
      <c r="I77" s="593">
        <v>0</v>
      </c>
      <c r="J77" s="593">
        <v>0</v>
      </c>
      <c r="K77" s="593">
        <v>0</v>
      </c>
      <c r="L77" s="593">
        <v>0</v>
      </c>
      <c r="M77" s="593">
        <v>0</v>
      </c>
      <c r="N77" s="593">
        <v>0</v>
      </c>
      <c r="O77" s="593">
        <v>0</v>
      </c>
      <c r="P77" s="593">
        <v>0</v>
      </c>
      <c r="Q77" s="593">
        <v>0</v>
      </c>
      <c r="R77" s="593">
        <v>0</v>
      </c>
      <c r="S77" s="593">
        <v>0</v>
      </c>
      <c r="T77" s="593">
        <v>0</v>
      </c>
      <c r="U77" s="593">
        <v>0</v>
      </c>
      <c r="V77" s="593">
        <v>0</v>
      </c>
      <c r="W77" s="593">
        <v>0</v>
      </c>
      <c r="X77" s="593">
        <v>0</v>
      </c>
      <c r="Y77" s="593">
        <v>0</v>
      </c>
      <c r="Z77" s="593">
        <v>0</v>
      </c>
      <c r="AA77" s="593">
        <v>0</v>
      </c>
      <c r="AB77" s="593">
        <v>0</v>
      </c>
      <c r="AC77" s="593">
        <v>0</v>
      </c>
      <c r="AD77" s="593">
        <v>0</v>
      </c>
      <c r="AE77" s="593">
        <v>0</v>
      </c>
      <c r="AF77" s="593">
        <v>3</v>
      </c>
      <c r="AG77" s="593">
        <v>11</v>
      </c>
      <c r="AH77" s="593">
        <v>15</v>
      </c>
      <c r="AI77" s="593">
        <v>15</v>
      </c>
      <c r="AJ77" s="593">
        <v>16</v>
      </c>
      <c r="AK77" s="593">
        <v>16</v>
      </c>
      <c r="AL77" s="593">
        <v>16</v>
      </c>
      <c r="AM77" s="593">
        <v>16</v>
      </c>
      <c r="AN77" s="593">
        <v>17</v>
      </c>
      <c r="AO77" s="593">
        <v>17</v>
      </c>
      <c r="AP77" s="593">
        <v>17</v>
      </c>
      <c r="AQ77" s="593">
        <v>17</v>
      </c>
      <c r="AR77" s="593">
        <v>17</v>
      </c>
      <c r="AS77" s="593">
        <v>18</v>
      </c>
      <c r="AT77" s="593">
        <v>18</v>
      </c>
      <c r="AU77" s="593">
        <v>19</v>
      </c>
      <c r="AV77" s="593">
        <v>0</v>
      </c>
      <c r="AW77" s="593">
        <v>0</v>
      </c>
      <c r="AX77" s="593">
        <v>0</v>
      </c>
      <c r="AY77" s="593">
        <v>0</v>
      </c>
      <c r="AZ77" s="593">
        <v>0</v>
      </c>
      <c r="BA77" s="593">
        <v>0</v>
      </c>
      <c r="BB77" s="593">
        <v>0</v>
      </c>
      <c r="BC77" s="593">
        <v>0</v>
      </c>
      <c r="BD77" s="593">
        <v>0</v>
      </c>
      <c r="BE77" s="593">
        <v>0</v>
      </c>
      <c r="BF77" s="593">
        <v>0</v>
      </c>
      <c r="BG77" s="593">
        <v>0</v>
      </c>
      <c r="BH77" s="593">
        <v>0</v>
      </c>
      <c r="BI77" s="593">
        <v>0</v>
      </c>
      <c r="BJ77" s="593">
        <v>0</v>
      </c>
      <c r="BK77" s="593">
        <v>0</v>
      </c>
      <c r="BL77" s="593">
        <v>0</v>
      </c>
      <c r="BM77" s="593">
        <v>0</v>
      </c>
      <c r="BN77" s="593">
        <v>0</v>
      </c>
      <c r="BO77" s="593">
        <v>0</v>
      </c>
      <c r="BP77" s="593">
        <v>0</v>
      </c>
      <c r="BQ77" s="593">
        <v>0</v>
      </c>
      <c r="BR77" s="593">
        <v>0</v>
      </c>
      <c r="BS77" s="593">
        <v>0</v>
      </c>
      <c r="BT77" s="593">
        <v>0</v>
      </c>
      <c r="BU77" s="593">
        <v>0</v>
      </c>
      <c r="BV77" s="593">
        <v>0</v>
      </c>
      <c r="BW77" s="593">
        <v>0</v>
      </c>
      <c r="BX77" s="528">
        <v>0</v>
      </c>
      <c r="BY77" s="528">
        <v>0</v>
      </c>
      <c r="BZ77" s="528">
        <v>0</v>
      </c>
      <c r="CA77" s="528">
        <v>0</v>
      </c>
      <c r="CB77" s="528">
        <v>0</v>
      </c>
      <c r="CC77" s="528">
        <v>0</v>
      </c>
      <c r="CD77" s="528">
        <v>0</v>
      </c>
      <c r="CE77" s="528">
        <v>0</v>
      </c>
      <c r="CF77" s="530">
        <v>0</v>
      </c>
    </row>
    <row r="78" spans="1:84" x14ac:dyDescent="0.35">
      <c r="A78" s="427"/>
      <c r="B78" s="471" t="s">
        <v>451</v>
      </c>
      <c r="D78" s="593">
        <v>0</v>
      </c>
      <c r="E78" s="593">
        <v>0</v>
      </c>
      <c r="F78" s="593">
        <v>0</v>
      </c>
      <c r="G78" s="593">
        <v>0</v>
      </c>
      <c r="H78" s="593">
        <v>0</v>
      </c>
      <c r="I78" s="593">
        <v>0</v>
      </c>
      <c r="J78" s="593">
        <v>0</v>
      </c>
      <c r="K78" s="593">
        <v>0</v>
      </c>
      <c r="L78" s="593">
        <v>0</v>
      </c>
      <c r="M78" s="593">
        <v>0</v>
      </c>
      <c r="N78" s="593">
        <v>0</v>
      </c>
      <c r="O78" s="593">
        <v>0</v>
      </c>
      <c r="P78" s="593">
        <v>0</v>
      </c>
      <c r="Q78" s="593">
        <v>0</v>
      </c>
      <c r="R78" s="593">
        <v>0</v>
      </c>
      <c r="S78" s="593">
        <v>0</v>
      </c>
      <c r="T78" s="593">
        <v>0</v>
      </c>
      <c r="U78" s="593">
        <v>0</v>
      </c>
      <c r="V78" s="593">
        <v>0</v>
      </c>
      <c r="W78" s="593">
        <v>0</v>
      </c>
      <c r="X78" s="593">
        <v>0</v>
      </c>
      <c r="Y78" s="593">
        <v>0</v>
      </c>
      <c r="Z78" s="593">
        <v>0</v>
      </c>
      <c r="AA78" s="593">
        <v>0</v>
      </c>
      <c r="AB78" s="593">
        <v>0</v>
      </c>
      <c r="AC78" s="593">
        <v>0</v>
      </c>
      <c r="AD78" s="593">
        <v>0</v>
      </c>
      <c r="AE78" s="593">
        <v>0</v>
      </c>
      <c r="AF78" s="593">
        <v>31</v>
      </c>
      <c r="AG78" s="593">
        <v>44</v>
      </c>
      <c r="AH78" s="593">
        <v>61</v>
      </c>
      <c r="AI78" s="593">
        <v>86</v>
      </c>
      <c r="AJ78" s="593">
        <v>114</v>
      </c>
      <c r="AK78" s="593">
        <v>131</v>
      </c>
      <c r="AL78" s="593">
        <v>154</v>
      </c>
      <c r="AM78" s="593">
        <v>185</v>
      </c>
      <c r="AN78" s="593">
        <v>216</v>
      </c>
      <c r="AO78" s="593">
        <v>246</v>
      </c>
      <c r="AP78" s="593">
        <v>275</v>
      </c>
      <c r="AQ78" s="593">
        <v>303</v>
      </c>
      <c r="AR78" s="593">
        <v>325</v>
      </c>
      <c r="AS78" s="593">
        <v>345</v>
      </c>
      <c r="AT78" s="593">
        <v>364</v>
      </c>
      <c r="AU78" s="593">
        <v>387</v>
      </c>
      <c r="AV78" s="593">
        <v>0</v>
      </c>
      <c r="AW78" s="593">
        <v>0</v>
      </c>
      <c r="AX78" s="593">
        <v>0</v>
      </c>
      <c r="AY78" s="593">
        <v>0</v>
      </c>
      <c r="AZ78" s="593">
        <v>0</v>
      </c>
      <c r="BA78" s="593">
        <v>0</v>
      </c>
      <c r="BB78" s="593">
        <v>0</v>
      </c>
      <c r="BC78" s="593">
        <v>0</v>
      </c>
      <c r="BD78" s="593">
        <v>0</v>
      </c>
      <c r="BE78" s="593">
        <v>0</v>
      </c>
      <c r="BF78" s="593">
        <v>0</v>
      </c>
      <c r="BG78" s="593">
        <v>0</v>
      </c>
      <c r="BH78" s="593">
        <v>0</v>
      </c>
      <c r="BI78" s="593">
        <v>0</v>
      </c>
      <c r="BJ78" s="593">
        <v>0</v>
      </c>
      <c r="BK78" s="593">
        <v>0</v>
      </c>
      <c r="BL78" s="593">
        <v>0</v>
      </c>
      <c r="BM78" s="593">
        <v>0</v>
      </c>
      <c r="BN78" s="593">
        <v>0</v>
      </c>
      <c r="BO78" s="593">
        <v>0</v>
      </c>
      <c r="BP78" s="593">
        <v>0</v>
      </c>
      <c r="BQ78" s="593">
        <v>0</v>
      </c>
      <c r="BR78" s="593">
        <v>0</v>
      </c>
      <c r="BS78" s="593">
        <v>0</v>
      </c>
      <c r="BT78" s="593">
        <v>0</v>
      </c>
      <c r="BU78" s="593">
        <v>0</v>
      </c>
      <c r="BV78" s="593">
        <v>0</v>
      </c>
      <c r="BW78" s="593">
        <v>0</v>
      </c>
      <c r="BX78" s="528">
        <v>0</v>
      </c>
      <c r="BY78" s="528">
        <v>0</v>
      </c>
      <c r="BZ78" s="528">
        <v>0</v>
      </c>
      <c r="CA78" s="528">
        <v>0</v>
      </c>
      <c r="CB78" s="528">
        <v>0</v>
      </c>
      <c r="CC78" s="528">
        <v>0</v>
      </c>
      <c r="CD78" s="528">
        <v>0</v>
      </c>
      <c r="CE78" s="528">
        <v>0</v>
      </c>
      <c r="CF78" s="530">
        <v>0</v>
      </c>
    </row>
    <row r="79" spans="1:84" x14ac:dyDescent="0.35">
      <c r="A79" s="427"/>
      <c r="B79" s="471" t="s">
        <v>450</v>
      </c>
      <c r="D79" s="593">
        <v>0</v>
      </c>
      <c r="E79" s="593">
        <v>0</v>
      </c>
      <c r="F79" s="593">
        <v>0</v>
      </c>
      <c r="G79" s="593">
        <v>0</v>
      </c>
      <c r="H79" s="593">
        <v>0</v>
      </c>
      <c r="I79" s="593">
        <v>0</v>
      </c>
      <c r="J79" s="593">
        <v>0</v>
      </c>
      <c r="K79" s="593">
        <v>0</v>
      </c>
      <c r="L79" s="593">
        <v>0</v>
      </c>
      <c r="M79" s="593">
        <v>0</v>
      </c>
      <c r="N79" s="593">
        <v>0</v>
      </c>
      <c r="O79" s="593">
        <v>0</v>
      </c>
      <c r="P79" s="593">
        <v>0</v>
      </c>
      <c r="Q79" s="593">
        <v>0</v>
      </c>
      <c r="R79" s="593">
        <v>0</v>
      </c>
      <c r="S79" s="593">
        <v>0</v>
      </c>
      <c r="T79" s="593">
        <v>0</v>
      </c>
      <c r="U79" s="593">
        <v>0</v>
      </c>
      <c r="V79" s="593">
        <v>0</v>
      </c>
      <c r="W79" s="593">
        <v>0</v>
      </c>
      <c r="X79" s="593">
        <v>0</v>
      </c>
      <c r="Y79" s="593">
        <v>0</v>
      </c>
      <c r="Z79" s="593">
        <v>0</v>
      </c>
      <c r="AA79" s="593">
        <v>0</v>
      </c>
      <c r="AB79" s="593">
        <v>0</v>
      </c>
      <c r="AC79" s="593">
        <v>0</v>
      </c>
      <c r="AD79" s="593">
        <v>0</v>
      </c>
      <c r="AE79" s="593">
        <v>0</v>
      </c>
      <c r="AF79" s="593">
        <v>0</v>
      </c>
      <c r="AG79" s="593">
        <v>0</v>
      </c>
      <c r="AH79" s="593">
        <v>0</v>
      </c>
      <c r="AI79" s="593">
        <v>3</v>
      </c>
      <c r="AJ79" s="593">
        <v>17</v>
      </c>
      <c r="AK79" s="593">
        <v>30</v>
      </c>
      <c r="AL79" s="593">
        <v>44</v>
      </c>
      <c r="AM79" s="593">
        <v>61</v>
      </c>
      <c r="AN79" s="593">
        <v>81</v>
      </c>
      <c r="AO79" s="593">
        <v>104</v>
      </c>
      <c r="AP79" s="593">
        <v>130</v>
      </c>
      <c r="AQ79" s="593">
        <v>155</v>
      </c>
      <c r="AR79" s="593">
        <v>178</v>
      </c>
      <c r="AS79" s="593">
        <v>202</v>
      </c>
      <c r="AT79" s="593">
        <v>225</v>
      </c>
      <c r="AU79" s="593">
        <v>248</v>
      </c>
      <c r="AV79" s="593">
        <v>0</v>
      </c>
      <c r="AW79" s="593">
        <v>0</v>
      </c>
      <c r="AX79" s="593">
        <v>0</v>
      </c>
      <c r="AY79" s="593">
        <v>0</v>
      </c>
      <c r="AZ79" s="593">
        <v>0</v>
      </c>
      <c r="BA79" s="593">
        <v>0</v>
      </c>
      <c r="BB79" s="593">
        <v>0</v>
      </c>
      <c r="BC79" s="593">
        <v>0</v>
      </c>
      <c r="BD79" s="593">
        <v>0</v>
      </c>
      <c r="BE79" s="593">
        <v>0</v>
      </c>
      <c r="BF79" s="593">
        <v>0</v>
      </c>
      <c r="BG79" s="593">
        <v>0</v>
      </c>
      <c r="BH79" s="593">
        <v>0</v>
      </c>
      <c r="BI79" s="593">
        <v>0</v>
      </c>
      <c r="BJ79" s="593">
        <v>0</v>
      </c>
      <c r="BK79" s="593">
        <v>0</v>
      </c>
      <c r="BL79" s="593">
        <v>0</v>
      </c>
      <c r="BM79" s="593">
        <v>0</v>
      </c>
      <c r="BN79" s="593">
        <v>0</v>
      </c>
      <c r="BO79" s="593">
        <v>0</v>
      </c>
      <c r="BP79" s="593">
        <v>0</v>
      </c>
      <c r="BQ79" s="593">
        <v>0</v>
      </c>
      <c r="BR79" s="593">
        <v>0</v>
      </c>
      <c r="BS79" s="593">
        <v>0</v>
      </c>
      <c r="BT79" s="593">
        <v>0</v>
      </c>
      <c r="BU79" s="593">
        <v>0</v>
      </c>
      <c r="BV79" s="593">
        <v>0</v>
      </c>
      <c r="BW79" s="593">
        <v>0</v>
      </c>
      <c r="BX79" s="528">
        <v>0</v>
      </c>
      <c r="BY79" s="528">
        <v>0</v>
      </c>
      <c r="BZ79" s="528">
        <v>0</v>
      </c>
      <c r="CA79" s="528">
        <v>0</v>
      </c>
      <c r="CB79" s="528">
        <v>0</v>
      </c>
      <c r="CC79" s="528">
        <v>0</v>
      </c>
      <c r="CD79" s="528">
        <v>0</v>
      </c>
      <c r="CE79" s="528">
        <v>0</v>
      </c>
      <c r="CF79" s="530">
        <v>0</v>
      </c>
    </row>
    <row r="80" spans="1:84" ht="16" thickBot="1" x14ac:dyDescent="0.4">
      <c r="A80" s="498"/>
      <c r="B80" s="601"/>
      <c r="C80" s="498"/>
      <c r="D80" s="602"/>
      <c r="E80" s="602"/>
      <c r="F80" s="602"/>
      <c r="G80" s="602"/>
      <c r="H80" s="602"/>
      <c r="I80" s="602"/>
      <c r="J80" s="602"/>
      <c r="K80" s="602"/>
      <c r="L80" s="602"/>
      <c r="M80" s="602"/>
      <c r="N80" s="602"/>
      <c r="O80" s="602"/>
      <c r="P80" s="602"/>
      <c r="Q80" s="602"/>
      <c r="R80" s="602"/>
      <c r="S80" s="602"/>
      <c r="T80" s="602"/>
      <c r="U80" s="602"/>
      <c r="V80" s="602"/>
      <c r="W80" s="602"/>
      <c r="X80" s="602"/>
      <c r="Y80" s="602"/>
      <c r="Z80" s="602"/>
      <c r="AA80" s="602"/>
      <c r="AB80" s="602"/>
      <c r="AC80" s="602"/>
      <c r="AD80" s="602"/>
      <c r="AE80" s="602"/>
      <c r="AF80" s="602"/>
      <c r="AG80" s="602"/>
      <c r="AH80" s="602"/>
      <c r="AI80" s="602"/>
      <c r="AJ80" s="602"/>
      <c r="AK80" s="602"/>
      <c r="AL80" s="602"/>
      <c r="AM80" s="602"/>
      <c r="AN80" s="602"/>
      <c r="AO80" s="602"/>
      <c r="AP80" s="602"/>
      <c r="AQ80" s="602"/>
      <c r="AR80" s="602"/>
      <c r="AS80" s="602"/>
      <c r="AT80" s="602"/>
      <c r="AU80" s="602"/>
      <c r="AV80" s="602"/>
      <c r="AW80" s="602"/>
      <c r="AX80" s="602"/>
      <c r="AY80" s="602"/>
      <c r="AZ80" s="602"/>
      <c r="BA80" s="602"/>
      <c r="BB80" s="602"/>
      <c r="BC80" s="602"/>
      <c r="BD80" s="602"/>
      <c r="BE80" s="602"/>
      <c r="BF80" s="602"/>
      <c r="BG80" s="602"/>
      <c r="BH80" s="602"/>
      <c r="BI80" s="602"/>
      <c r="BJ80" s="602"/>
      <c r="BK80" s="602"/>
      <c r="BL80" s="602"/>
      <c r="BM80" s="602"/>
      <c r="BN80" s="602"/>
      <c r="BO80" s="602"/>
      <c r="BP80" s="602"/>
      <c r="BQ80" s="602"/>
      <c r="BR80" s="602"/>
      <c r="BS80" s="602"/>
      <c r="BT80" s="602"/>
      <c r="BU80" s="602"/>
      <c r="BV80" s="602"/>
      <c r="BW80" s="602"/>
      <c r="BX80" s="602"/>
      <c r="BY80" s="602"/>
      <c r="BZ80" s="602"/>
      <c r="CA80" s="602"/>
      <c r="CB80" s="602"/>
      <c r="CC80" s="602"/>
      <c r="CD80" s="602"/>
      <c r="CE80" s="602"/>
      <c r="CF80" s="603"/>
    </row>
  </sheetData>
  <hyperlinks>
    <hyperlink ref="B1" location="Notes!A1" display="Information relating to this table can be found in the 'Notes' tab" xr:uid="{5E131E69-B592-4FBF-9BEB-3B316B73A1DA}"/>
    <hyperlink ref="A1" location="Contents!A1" display="Contents page" xr:uid="{85EBC71D-48FD-4195-A08B-66B9447BF5D3}"/>
  </hyperlinks>
  <pageMargins left="0.75" right="0.75" top="1" bottom="1" header="0.5" footer="0.5"/>
  <pageSetup paperSize="9"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AE11D-905D-4F43-A4C9-EBD29E02AE94}">
  <dimension ref="A1:CF178"/>
  <sheetViews>
    <sheetView zoomScale="70" zoomScaleNormal="70" workbookViewId="0">
      <pane xSplit="2" topLeftCell="BN1" activePane="topRight" state="frozen"/>
      <selection pane="topRight"/>
    </sheetView>
  </sheetViews>
  <sheetFormatPr defaultColWidth="9" defaultRowHeight="15.5" x14ac:dyDescent="0.35"/>
  <cols>
    <col min="1" max="1" width="23" style="424" bestFit="1" customWidth="1"/>
    <col min="2" max="2" width="97.7265625" style="424" bestFit="1" customWidth="1"/>
    <col min="3" max="3" width="25.54296875" style="424" customWidth="1"/>
    <col min="4" max="75" width="12.54296875" style="223" customWidth="1"/>
    <col min="76" max="84" width="12.54296875" style="427" customWidth="1"/>
    <col min="85" max="16384" width="9" style="427"/>
  </cols>
  <sheetData>
    <row r="1" spans="1:84" s="425" customFormat="1" ht="25.5" customHeight="1" thickBot="1" x14ac:dyDescent="0.3">
      <c r="A1" s="29" t="s">
        <v>45</v>
      </c>
      <c r="B1" s="113" t="s">
        <v>200</v>
      </c>
      <c r="C1" s="29"/>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3"/>
      <c r="BN1" s="423"/>
      <c r="BO1" s="423"/>
      <c r="BP1" s="423"/>
      <c r="BQ1" s="464"/>
      <c r="BR1" s="464"/>
      <c r="BS1" s="464"/>
      <c r="BT1" s="464"/>
      <c r="BU1" s="464"/>
      <c r="BV1" s="464"/>
      <c r="BW1" s="464"/>
      <c r="BX1" s="464"/>
      <c r="BY1" s="464"/>
      <c r="BZ1" s="464"/>
      <c r="CA1" s="464"/>
      <c r="CB1" s="464"/>
      <c r="CC1" s="464"/>
      <c r="CD1" s="464"/>
      <c r="CE1" s="464"/>
      <c r="CF1" s="464"/>
    </row>
    <row r="2" spans="1:84" x14ac:dyDescent="0.35">
      <c r="A2" s="33" t="s">
        <v>584</v>
      </c>
      <c r="B2" s="34" t="s">
        <v>730</v>
      </c>
      <c r="C2" s="465"/>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ht="16" thickBot="1" x14ac:dyDescent="0.4">
      <c r="A3" s="116">
        <v>2024</v>
      </c>
      <c r="B3" s="428" t="s">
        <v>258</v>
      </c>
      <c r="C3" s="466"/>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s="251" customFormat="1" ht="24" customHeight="1" x14ac:dyDescent="0.35">
      <c r="A4" s="109"/>
      <c r="B4" s="106" t="s">
        <v>214</v>
      </c>
      <c r="C4" s="106"/>
      <c r="D4" s="605">
        <v>0</v>
      </c>
      <c r="E4" s="605">
        <v>0</v>
      </c>
      <c r="F4" s="605">
        <v>0</v>
      </c>
      <c r="G4" s="605">
        <v>0</v>
      </c>
      <c r="H4" s="605">
        <v>0</v>
      </c>
      <c r="I4" s="605">
        <v>0</v>
      </c>
      <c r="J4" s="605">
        <v>0</v>
      </c>
      <c r="K4" s="605">
        <v>0</v>
      </c>
      <c r="L4" s="605">
        <v>0</v>
      </c>
      <c r="M4" s="605">
        <v>0</v>
      </c>
      <c r="N4" s="605">
        <v>0</v>
      </c>
      <c r="O4" s="605">
        <v>0</v>
      </c>
      <c r="P4" s="605">
        <v>0</v>
      </c>
      <c r="Q4" s="605">
        <v>0</v>
      </c>
      <c r="R4" s="605">
        <v>0</v>
      </c>
      <c r="S4" s="605">
        <v>0</v>
      </c>
      <c r="T4" s="605">
        <v>0</v>
      </c>
      <c r="U4" s="605">
        <v>0</v>
      </c>
      <c r="V4" s="605">
        <v>0</v>
      </c>
      <c r="W4" s="605">
        <v>0</v>
      </c>
      <c r="X4" s="605">
        <v>0</v>
      </c>
      <c r="Y4" s="605">
        <v>0</v>
      </c>
      <c r="Z4" s="605">
        <v>22</v>
      </c>
      <c r="AA4" s="605">
        <v>20</v>
      </c>
      <c r="AB4" s="605">
        <v>105</v>
      </c>
      <c r="AC4" s="605">
        <v>225</v>
      </c>
      <c r="AD4" s="605">
        <v>138</v>
      </c>
      <c r="AE4" s="605">
        <v>194</v>
      </c>
      <c r="AF4" s="605">
        <v>201</v>
      </c>
      <c r="AG4" s="605">
        <v>684</v>
      </c>
      <c r="AH4" s="605">
        <v>721</v>
      </c>
      <c r="AI4" s="605">
        <v>793</v>
      </c>
      <c r="AJ4" s="605">
        <v>1024</v>
      </c>
      <c r="AK4" s="605">
        <v>1655.6</v>
      </c>
      <c r="AL4" s="605">
        <v>2128</v>
      </c>
      <c r="AM4" s="605">
        <v>2516</v>
      </c>
      <c r="AN4" s="605">
        <v>2833</v>
      </c>
      <c r="AO4" s="605">
        <v>3177</v>
      </c>
      <c r="AP4" s="605">
        <v>3415</v>
      </c>
      <c r="AQ4" s="605">
        <v>3536</v>
      </c>
      <c r="AR4" s="605">
        <v>3723.4489999999996</v>
      </c>
      <c r="AS4" s="605">
        <v>4232.5369999999994</v>
      </c>
      <c r="AT4" s="605">
        <v>5095.3410000000003</v>
      </c>
      <c r="AU4" s="605">
        <v>6358.652</v>
      </c>
      <c r="AV4" s="605">
        <v>7812.0959999999995</v>
      </c>
      <c r="AW4" s="605">
        <v>9216.8450000000012</v>
      </c>
      <c r="AX4" s="605">
        <v>10103.235919999999</v>
      </c>
      <c r="AY4" s="605">
        <v>10874.666694000003</v>
      </c>
      <c r="AZ4" s="605">
        <v>11379.761964999998</v>
      </c>
      <c r="BA4" s="605">
        <v>11176.396122999999</v>
      </c>
      <c r="BB4" s="605">
        <v>11064.804220000002</v>
      </c>
      <c r="BC4" s="605">
        <v>11064.103816674598</v>
      </c>
      <c r="BD4" s="605">
        <v>11162.3689748</v>
      </c>
      <c r="BE4" s="605">
        <v>11588.695131</v>
      </c>
      <c r="BF4" s="605">
        <v>12636.220416</v>
      </c>
      <c r="BG4" s="605">
        <v>12347.373120710001</v>
      </c>
      <c r="BH4" s="605">
        <v>13157.570061439999</v>
      </c>
      <c r="BI4" s="605">
        <v>13928.205135</v>
      </c>
      <c r="BJ4" s="605">
        <v>14840.547586000004</v>
      </c>
      <c r="BK4" s="605">
        <v>15731.800594999997</v>
      </c>
      <c r="BL4" s="605">
        <f t="shared" ref="BL4:BV4" si="0">SUM(BL5:BL8)</f>
        <v>17103.441162000006</v>
      </c>
      <c r="BM4" s="605">
        <f t="shared" si="0"/>
        <v>19989.231178000002</v>
      </c>
      <c r="BN4" s="605">
        <f t="shared" si="0"/>
        <v>21426.990300999998</v>
      </c>
      <c r="BO4" s="605">
        <f t="shared" si="0"/>
        <v>22820.290123000006</v>
      </c>
      <c r="BP4" s="605">
        <f t="shared" si="0"/>
        <v>23899.631612000001</v>
      </c>
      <c r="BQ4" s="605">
        <f t="shared" si="0"/>
        <v>24169.807673000003</v>
      </c>
      <c r="BR4" s="605">
        <f t="shared" si="0"/>
        <v>24316.565554999994</v>
      </c>
      <c r="BS4" s="605">
        <f t="shared" si="0"/>
        <v>24243.713647000004</v>
      </c>
      <c r="BT4" s="605">
        <f t="shared" si="0"/>
        <v>23440.599919000008</v>
      </c>
      <c r="BU4" s="605">
        <f t="shared" si="0"/>
        <v>22301.220213999997</v>
      </c>
      <c r="BV4" s="605">
        <f t="shared" si="0"/>
        <v>20729.821950999998</v>
      </c>
      <c r="BW4" s="605">
        <f t="shared" ref="BW4:CD4" si="1">SUM(BW5:BW8)</f>
        <v>24299.726283939341</v>
      </c>
      <c r="BX4" s="605">
        <f t="shared" si="1"/>
        <v>28985.344200399893</v>
      </c>
      <c r="BY4" s="605">
        <f t="shared" si="1"/>
        <v>29576.287383586539</v>
      </c>
      <c r="BZ4" s="605">
        <f>SUM(BZ5:BZ8)</f>
        <v>29758.056796331231</v>
      </c>
      <c r="CA4" s="605">
        <f t="shared" si="1"/>
        <v>31770.243735247815</v>
      </c>
      <c r="CB4" s="605">
        <f t="shared" si="1"/>
        <v>35323.015288610346</v>
      </c>
      <c r="CC4" s="605">
        <f t="shared" si="1"/>
        <v>35965.833886289678</v>
      </c>
      <c r="CD4" s="605">
        <f t="shared" si="1"/>
        <v>37279.055874992846</v>
      </c>
      <c r="CE4" s="605">
        <f>SUM(CE5:CE8)</f>
        <v>38116.923107903116</v>
      </c>
      <c r="CF4" s="606">
        <f>SUM(CF5:CF8)</f>
        <v>39198.635413692093</v>
      </c>
    </row>
    <row r="5" spans="1:84" s="251" customFormat="1" x14ac:dyDescent="0.35">
      <c r="A5" s="486"/>
      <c r="B5" s="59" t="s">
        <v>731</v>
      </c>
      <c r="C5" s="106"/>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c r="AG5" s="468"/>
      <c r="AH5" s="468"/>
      <c r="AI5" s="468"/>
      <c r="AJ5" s="468"/>
      <c r="AK5" s="468"/>
      <c r="AL5" s="468"/>
      <c r="AM5" s="468"/>
      <c r="AN5" s="468"/>
      <c r="AO5" s="468"/>
      <c r="AP5" s="468"/>
      <c r="AQ5" s="468"/>
      <c r="AR5" s="468"/>
      <c r="AS5" s="468"/>
      <c r="AT5" s="468"/>
      <c r="AU5" s="468"/>
      <c r="AV5" s="468"/>
      <c r="AW5" s="468"/>
      <c r="AX5" s="468"/>
      <c r="AY5" s="468"/>
      <c r="AZ5" s="468"/>
      <c r="BA5" s="468"/>
      <c r="BB5" s="468"/>
      <c r="BC5" s="468"/>
      <c r="BD5" s="468"/>
      <c r="BE5" s="468"/>
      <c r="BF5" s="468"/>
      <c r="BG5" s="468"/>
      <c r="BH5" s="468"/>
      <c r="BI5" s="468"/>
      <c r="BJ5" s="468"/>
      <c r="BK5" s="468"/>
      <c r="BL5" s="470">
        <v>15141.776923958705</v>
      </c>
      <c r="BM5" s="470">
        <v>16923.255930776253</v>
      </c>
      <c r="BN5" s="470">
        <v>18018.287469340114</v>
      </c>
      <c r="BO5" s="470">
        <v>19055.311208911484</v>
      </c>
      <c r="BP5" s="470">
        <v>19879.676398880401</v>
      </c>
      <c r="BQ5" s="470">
        <v>20522.749055613676</v>
      </c>
      <c r="BR5" s="470">
        <v>21398.772408641653</v>
      </c>
      <c r="BS5" s="470">
        <v>21750.305519860998</v>
      </c>
      <c r="BT5" s="470">
        <v>21298.013079496453</v>
      </c>
      <c r="BU5" s="470">
        <v>20268.515139952928</v>
      </c>
      <c r="BV5" s="470">
        <v>19121.662095377484</v>
      </c>
      <c r="BW5" s="470">
        <v>17367.520159591215</v>
      </c>
      <c r="BX5" s="470">
        <v>16510.894920611816</v>
      </c>
      <c r="BY5" s="470">
        <v>15369.794350334201</v>
      </c>
      <c r="BZ5" s="470">
        <v>14839.630317697764</v>
      </c>
      <c r="CA5" s="470">
        <v>14839.523266073966</v>
      </c>
      <c r="CB5" s="470">
        <v>13827.711603566024</v>
      </c>
      <c r="CC5" s="470">
        <v>11872.764767954821</v>
      </c>
      <c r="CD5" s="470">
        <v>11943.6313290091</v>
      </c>
      <c r="CE5" s="470">
        <v>11602.326161335688</v>
      </c>
      <c r="CF5" s="436">
        <v>10687.22133422162</v>
      </c>
    </row>
    <row r="6" spans="1:84" s="251" customFormat="1" x14ac:dyDescent="0.35">
      <c r="A6" s="486"/>
      <c r="B6" s="59" t="s">
        <v>732</v>
      </c>
      <c r="C6" s="106"/>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70">
        <v>1613.425236041295</v>
      </c>
      <c r="BM6" s="470">
        <v>2679.944486223746</v>
      </c>
      <c r="BN6" s="470">
        <v>3009.2036966598816</v>
      </c>
      <c r="BO6" s="470">
        <v>3331.7742650885075</v>
      </c>
      <c r="BP6" s="470">
        <v>3573.0294971195967</v>
      </c>
      <c r="BQ6" s="470">
        <v>3176.1656353863264</v>
      </c>
      <c r="BR6" s="470">
        <v>2353.825090358343</v>
      </c>
      <c r="BS6" s="470">
        <v>1865.1421391390063</v>
      </c>
      <c r="BT6" s="470">
        <v>1596.4824745035512</v>
      </c>
      <c r="BU6" s="470">
        <v>1407.9342720470704</v>
      </c>
      <c r="BV6" s="470">
        <v>1075.1419406225161</v>
      </c>
      <c r="BW6" s="470">
        <v>514.96610075901299</v>
      </c>
      <c r="BX6" s="470">
        <v>367.35823438818261</v>
      </c>
      <c r="BY6" s="470">
        <v>253.47812582013648</v>
      </c>
      <c r="BZ6" s="470">
        <v>160.78647461457334</v>
      </c>
      <c r="CA6" s="470">
        <v>93.607503054555991</v>
      </c>
      <c r="CB6" s="470">
        <v>0</v>
      </c>
      <c r="CC6" s="470">
        <v>0</v>
      </c>
      <c r="CD6" s="470">
        <v>0</v>
      </c>
      <c r="CE6" s="470">
        <v>0</v>
      </c>
      <c r="CF6" s="436">
        <v>0</v>
      </c>
    </row>
    <row r="7" spans="1:84" s="251" customFormat="1" x14ac:dyDescent="0.35">
      <c r="A7" s="486"/>
      <c r="B7" s="59" t="s">
        <v>285</v>
      </c>
      <c r="C7" s="106"/>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c r="AG7" s="468"/>
      <c r="AH7" s="468"/>
      <c r="AI7" s="468"/>
      <c r="AJ7" s="468"/>
      <c r="AK7" s="468"/>
      <c r="AL7" s="468"/>
      <c r="AM7" s="468"/>
      <c r="AN7" s="468"/>
      <c r="AO7" s="468"/>
      <c r="AP7" s="468"/>
      <c r="AQ7" s="468"/>
      <c r="AR7" s="468"/>
      <c r="AS7" s="468"/>
      <c r="AT7" s="468"/>
      <c r="AU7" s="468"/>
      <c r="AV7" s="468"/>
      <c r="AW7" s="468"/>
      <c r="AX7" s="468"/>
      <c r="AY7" s="468"/>
      <c r="AZ7" s="468"/>
      <c r="BA7" s="468"/>
      <c r="BB7" s="468"/>
      <c r="BC7" s="468"/>
      <c r="BD7" s="468"/>
      <c r="BE7" s="468"/>
      <c r="BF7" s="468"/>
      <c r="BG7" s="468"/>
      <c r="BH7" s="468"/>
      <c r="BI7" s="468"/>
      <c r="BJ7" s="468"/>
      <c r="BK7" s="468"/>
      <c r="BL7" s="470">
        <v>348.23900200000571</v>
      </c>
      <c r="BM7" s="470">
        <v>386.0307610000018</v>
      </c>
      <c r="BN7" s="470">
        <v>399.49913500000184</v>
      </c>
      <c r="BO7" s="470">
        <v>433.20464900001389</v>
      </c>
      <c r="BP7" s="470">
        <v>446.92571600000156</v>
      </c>
      <c r="BQ7" s="470">
        <v>470.89298200000121</v>
      </c>
      <c r="BR7" s="470">
        <v>563.96805599999789</v>
      </c>
      <c r="BS7" s="470">
        <v>628.2659879999992</v>
      </c>
      <c r="BT7" s="470">
        <v>546.10436500000287</v>
      </c>
      <c r="BU7" s="470">
        <v>624.77080199999909</v>
      </c>
      <c r="BV7" s="470">
        <v>533.01791499999558</v>
      </c>
      <c r="BW7" s="470">
        <v>496.51820399999997</v>
      </c>
      <c r="BX7" s="470">
        <v>456.04254800000126</v>
      </c>
      <c r="BY7" s="470">
        <v>502.48501104114075</v>
      </c>
      <c r="BZ7" s="470">
        <v>578.73585277024722</v>
      </c>
      <c r="CA7" s="470">
        <v>554.4992413133624</v>
      </c>
      <c r="CB7" s="470">
        <v>543.07103336690363</v>
      </c>
      <c r="CC7" s="470">
        <v>511.48533303090539</v>
      </c>
      <c r="CD7" s="470">
        <v>519.63121483888119</v>
      </c>
      <c r="CE7" s="470">
        <v>516.59632957543181</v>
      </c>
      <c r="CF7" s="436">
        <v>518.93369925321713</v>
      </c>
    </row>
    <row r="8" spans="1:84" s="251" customFormat="1" x14ac:dyDescent="0.35">
      <c r="A8" s="486"/>
      <c r="B8" s="607" t="s">
        <v>733</v>
      </c>
      <c r="C8" s="106"/>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c r="BB8" s="468"/>
      <c r="BC8" s="468"/>
      <c r="BD8" s="468"/>
      <c r="BE8" s="468"/>
      <c r="BF8" s="468"/>
      <c r="BG8" s="468"/>
      <c r="BH8" s="468"/>
      <c r="BI8" s="468"/>
      <c r="BJ8" s="468"/>
      <c r="BK8" s="468"/>
      <c r="BL8" s="470"/>
      <c r="BM8" s="470"/>
      <c r="BN8" s="470"/>
      <c r="BO8" s="470"/>
      <c r="BP8" s="470"/>
      <c r="BQ8" s="470"/>
      <c r="BR8" s="470"/>
      <c r="BS8" s="470"/>
      <c r="BT8" s="470"/>
      <c r="BU8" s="470"/>
      <c r="BV8" s="470"/>
      <c r="BW8" s="494">
        <v>5920.7218195891146</v>
      </c>
      <c r="BX8" s="470">
        <v>11651.048497399894</v>
      </c>
      <c r="BY8" s="494">
        <v>13450.529896391059</v>
      </c>
      <c r="BZ8" s="494">
        <v>14178.904151248647</v>
      </c>
      <c r="CA8" s="494">
        <v>16282.613724805929</v>
      </c>
      <c r="CB8" s="494">
        <v>20952.232651677416</v>
      </c>
      <c r="CC8" s="494">
        <v>23581.583785303952</v>
      </c>
      <c r="CD8" s="494">
        <v>24815.793331144865</v>
      </c>
      <c r="CE8" s="494">
        <v>25998.000616991998</v>
      </c>
      <c r="CF8" s="436">
        <v>27992.480380217254</v>
      </c>
    </row>
    <row r="9" spans="1:84" s="39" customFormat="1" ht="26.25" customHeight="1" x14ac:dyDescent="0.35">
      <c r="A9" s="103"/>
      <c r="B9" s="61" t="s">
        <v>734</v>
      </c>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608"/>
      <c r="BZ9" s="199"/>
      <c r="CA9" s="199"/>
      <c r="CB9" s="199"/>
      <c r="CC9" s="199"/>
      <c r="CD9" s="199"/>
      <c r="CE9" s="199"/>
      <c r="CF9" s="224"/>
    </row>
    <row r="10" spans="1:84" s="39" customFormat="1" x14ac:dyDescent="0.35">
      <c r="A10" s="103"/>
      <c r="B10" s="609" t="s">
        <v>735</v>
      </c>
      <c r="D10" s="470" t="s">
        <v>567</v>
      </c>
      <c r="E10" s="470" t="s">
        <v>567</v>
      </c>
      <c r="F10" s="470" t="s">
        <v>567</v>
      </c>
      <c r="G10" s="470" t="s">
        <v>567</v>
      </c>
      <c r="H10" s="470" t="s">
        <v>567</v>
      </c>
      <c r="I10" s="470" t="s">
        <v>567</v>
      </c>
      <c r="J10" s="470" t="s">
        <v>567</v>
      </c>
      <c r="K10" s="470" t="s">
        <v>567</v>
      </c>
      <c r="L10" s="470" t="s">
        <v>567</v>
      </c>
      <c r="M10" s="470" t="s">
        <v>567</v>
      </c>
      <c r="N10" s="470" t="s">
        <v>567</v>
      </c>
      <c r="O10" s="470" t="s">
        <v>567</v>
      </c>
      <c r="P10" s="470" t="s">
        <v>567</v>
      </c>
      <c r="Q10" s="470" t="s">
        <v>567</v>
      </c>
      <c r="R10" s="470" t="s">
        <v>567</v>
      </c>
      <c r="S10" s="470" t="s">
        <v>567</v>
      </c>
      <c r="T10" s="470" t="s">
        <v>567</v>
      </c>
      <c r="U10" s="470" t="s">
        <v>567</v>
      </c>
      <c r="V10" s="470" t="s">
        <v>567</v>
      </c>
      <c r="W10" s="470" t="s">
        <v>567</v>
      </c>
      <c r="X10" s="470" t="s">
        <v>567</v>
      </c>
      <c r="Y10" s="470" t="s">
        <v>567</v>
      </c>
      <c r="Z10" s="470">
        <v>22</v>
      </c>
      <c r="AA10" s="470">
        <v>20</v>
      </c>
      <c r="AB10" s="470">
        <v>90</v>
      </c>
      <c r="AC10" s="470">
        <v>196</v>
      </c>
      <c r="AD10" s="470">
        <v>122</v>
      </c>
      <c r="AE10" s="470">
        <v>162</v>
      </c>
      <c r="AF10" s="470">
        <v>174</v>
      </c>
      <c r="AG10" s="470">
        <v>541</v>
      </c>
      <c r="AH10" s="470">
        <v>574</v>
      </c>
      <c r="AI10" s="470">
        <v>636</v>
      </c>
      <c r="AJ10" s="470">
        <v>841</v>
      </c>
      <c r="AK10" s="470">
        <v>1385.6</v>
      </c>
      <c r="AL10" s="470">
        <v>1777</v>
      </c>
      <c r="AM10" s="470">
        <v>1980</v>
      </c>
      <c r="AN10" s="470">
        <v>2146</v>
      </c>
      <c r="AO10" s="470">
        <v>2296</v>
      </c>
      <c r="AP10" s="470">
        <v>2419</v>
      </c>
      <c r="AQ10" s="470">
        <v>2506</v>
      </c>
      <c r="AR10" s="470">
        <v>2652.7289999999998</v>
      </c>
      <c r="AS10" s="470">
        <v>2867.1709999999998</v>
      </c>
      <c r="AT10" s="470">
        <v>3328.549</v>
      </c>
      <c r="AU10" s="470">
        <v>3945.2429999999999</v>
      </c>
      <c r="AV10" s="470">
        <v>4566.0839999999998</v>
      </c>
      <c r="AW10" s="470">
        <v>5028.2650000000003</v>
      </c>
      <c r="AX10" s="470">
        <v>5228.0419039999988</v>
      </c>
      <c r="AY10" s="470">
        <v>5429.9853480000011</v>
      </c>
      <c r="AZ10" s="470">
        <v>5569.4310189999987</v>
      </c>
      <c r="BA10" s="470">
        <v>5497.5839939999996</v>
      </c>
      <c r="BB10" s="470">
        <v>5404.9490960500016</v>
      </c>
      <c r="BC10" s="470">
        <v>5344.729778154182</v>
      </c>
      <c r="BD10" s="470">
        <v>5258.2568189613457</v>
      </c>
      <c r="BE10" s="470">
        <v>5282.4738553494062</v>
      </c>
      <c r="BF10" s="470">
        <v>5405.2261763595543</v>
      </c>
      <c r="BG10" s="470">
        <v>5029.8907191137514</v>
      </c>
      <c r="BH10" s="470">
        <v>5200.1683993846509</v>
      </c>
      <c r="BI10" s="470">
        <v>5262.5853160000006</v>
      </c>
      <c r="BJ10" s="470">
        <v>5369.7323449999994</v>
      </c>
      <c r="BK10" s="470">
        <v>5453.8794029999999</v>
      </c>
      <c r="BL10" s="470">
        <v>5368.0309110000007</v>
      </c>
      <c r="BM10" s="470">
        <v>5469.598512999999</v>
      </c>
      <c r="BN10" s="470">
        <v>5405.463205</v>
      </c>
      <c r="BO10" s="470">
        <v>5577.661986000001</v>
      </c>
      <c r="BP10" s="470">
        <v>5877.8337030000002</v>
      </c>
      <c r="BQ10" s="470">
        <v>5949.4745670000002</v>
      </c>
      <c r="BR10" s="470">
        <v>5996.8369509999993</v>
      </c>
      <c r="BS10" s="470">
        <v>5971.5869619999994</v>
      </c>
      <c r="BT10" s="470">
        <v>5801.1453980000015</v>
      </c>
      <c r="BU10" s="470">
        <v>5485.4757249999984</v>
      </c>
      <c r="BV10" s="470">
        <v>5177.6325700000007</v>
      </c>
      <c r="BW10" s="470">
        <v>4802.5128439999999</v>
      </c>
      <c r="BX10" s="470">
        <v>4627.0056789999999</v>
      </c>
      <c r="BY10" s="470">
        <v>4369.6281436568788</v>
      </c>
      <c r="BZ10" s="470">
        <v>4332.1930272781947</v>
      </c>
      <c r="CA10" s="470">
        <v>4483.9057666386179</v>
      </c>
      <c r="CB10" s="470">
        <v>4482.0307107821745</v>
      </c>
      <c r="CC10" s="470">
        <v>4200.6700234407172</v>
      </c>
      <c r="CD10" s="470">
        <v>4241.3622490127782</v>
      </c>
      <c r="CE10" s="470">
        <v>4152.4196414634553</v>
      </c>
      <c r="CF10" s="436">
        <v>3968.7878541090381</v>
      </c>
    </row>
    <row r="11" spans="1:84" s="39" customFormat="1" x14ac:dyDescent="0.35">
      <c r="A11" s="103"/>
      <c r="B11" s="609" t="s">
        <v>736</v>
      </c>
      <c r="D11" s="470" t="s">
        <v>567</v>
      </c>
      <c r="E11" s="470" t="s">
        <v>567</v>
      </c>
      <c r="F11" s="470" t="s">
        <v>567</v>
      </c>
      <c r="G11" s="470" t="s">
        <v>567</v>
      </c>
      <c r="H11" s="470" t="s">
        <v>567</v>
      </c>
      <c r="I11" s="470" t="s">
        <v>567</v>
      </c>
      <c r="J11" s="470" t="s">
        <v>567</v>
      </c>
      <c r="K11" s="470" t="s">
        <v>567</v>
      </c>
      <c r="L11" s="470" t="s">
        <v>567</v>
      </c>
      <c r="M11" s="470" t="s">
        <v>567</v>
      </c>
      <c r="N11" s="470" t="s">
        <v>567</v>
      </c>
      <c r="O11" s="470" t="s">
        <v>567</v>
      </c>
      <c r="P11" s="470" t="s">
        <v>567</v>
      </c>
      <c r="Q11" s="470" t="s">
        <v>567</v>
      </c>
      <c r="R11" s="470" t="s">
        <v>567</v>
      </c>
      <c r="S11" s="470" t="s">
        <v>567</v>
      </c>
      <c r="T11" s="470" t="s">
        <v>567</v>
      </c>
      <c r="U11" s="470" t="s">
        <v>567</v>
      </c>
      <c r="V11" s="470" t="s">
        <v>567</v>
      </c>
      <c r="W11" s="470" t="s">
        <v>567</v>
      </c>
      <c r="X11" s="470" t="s">
        <v>567</v>
      </c>
      <c r="Y11" s="470" t="s">
        <v>567</v>
      </c>
      <c r="Z11" s="470" t="s">
        <v>567</v>
      </c>
      <c r="AA11" s="470" t="s">
        <v>567</v>
      </c>
      <c r="AB11" s="470" t="s">
        <v>567</v>
      </c>
      <c r="AC11" s="470" t="s">
        <v>567</v>
      </c>
      <c r="AD11" s="470" t="s">
        <v>567</v>
      </c>
      <c r="AE11" s="470" t="s">
        <v>567</v>
      </c>
      <c r="AF11" s="470" t="s">
        <v>567</v>
      </c>
      <c r="AG11" s="470" t="s">
        <v>567</v>
      </c>
      <c r="AH11" s="470" t="s">
        <v>567</v>
      </c>
      <c r="AI11" s="470" t="s">
        <v>567</v>
      </c>
      <c r="AJ11" s="470" t="s">
        <v>567</v>
      </c>
      <c r="AK11" s="470" t="s">
        <v>567</v>
      </c>
      <c r="AL11" s="470" t="s">
        <v>567</v>
      </c>
      <c r="AM11" s="470" t="s">
        <v>567</v>
      </c>
      <c r="AN11" s="470" t="s">
        <v>567</v>
      </c>
      <c r="AO11" s="470" t="s">
        <v>567</v>
      </c>
      <c r="AP11" s="470" t="s">
        <v>567</v>
      </c>
      <c r="AQ11" s="470" t="s">
        <v>567</v>
      </c>
      <c r="AR11" s="470" t="s">
        <v>567</v>
      </c>
      <c r="AS11" s="470" t="s">
        <v>567</v>
      </c>
      <c r="AT11" s="470" t="s">
        <v>567</v>
      </c>
      <c r="AU11" s="470" t="s">
        <v>567</v>
      </c>
      <c r="AV11" s="470" t="s">
        <v>567</v>
      </c>
      <c r="AW11" s="470" t="s">
        <v>567</v>
      </c>
      <c r="AX11" s="470">
        <v>1308.5634420000383</v>
      </c>
      <c r="AY11" s="470">
        <v>1640.2769817999344</v>
      </c>
      <c r="AZ11" s="470">
        <v>1990.7376319759783</v>
      </c>
      <c r="BA11" s="470">
        <v>2242.2150966862773</v>
      </c>
      <c r="BB11" s="470">
        <v>2480.1925472964745</v>
      </c>
      <c r="BC11" s="470">
        <v>2753.0026466072081</v>
      </c>
      <c r="BD11" s="470">
        <v>3053.0684534672382</v>
      </c>
      <c r="BE11" s="470">
        <v>3481.9717405472043</v>
      </c>
      <c r="BF11" s="470">
        <v>4199.332684970158</v>
      </c>
      <c r="BG11" s="470">
        <v>4292.258269780411</v>
      </c>
      <c r="BH11" s="470">
        <v>4603.3960303730873</v>
      </c>
      <c r="BI11" s="470">
        <v>4949.5769554409108</v>
      </c>
      <c r="BJ11" s="470">
        <v>5195.0334294040358</v>
      </c>
      <c r="BK11" s="470">
        <v>5579.7007413789333</v>
      </c>
      <c r="BL11" s="470">
        <v>6111.8128355627241</v>
      </c>
      <c r="BM11" s="470">
        <v>6947.1654035862148</v>
      </c>
      <c r="BN11" s="470">
        <v>7349.7853795119054</v>
      </c>
      <c r="BO11" s="470">
        <v>8026.1615392231415</v>
      </c>
      <c r="BP11" s="470">
        <v>8749.8103466936554</v>
      </c>
      <c r="BQ11" s="470">
        <v>8945.1177198424903</v>
      </c>
      <c r="BR11" s="470">
        <v>9221.9510450522685</v>
      </c>
      <c r="BS11" s="470">
        <v>9488.978110994547</v>
      </c>
      <c r="BT11" s="470">
        <v>9348.6610615558184</v>
      </c>
      <c r="BU11" s="470">
        <v>9106.6553628610582</v>
      </c>
      <c r="BV11" s="470">
        <v>8681.201595014214</v>
      </c>
      <c r="BW11" s="470">
        <v>7967.028298480519</v>
      </c>
      <c r="BX11" s="470">
        <v>7726.0940272998196</v>
      </c>
      <c r="BY11" s="470">
        <v>7304.6900109224625</v>
      </c>
      <c r="BZ11" s="470">
        <v>7265.7885946296074</v>
      </c>
      <c r="CA11" s="470">
        <v>7409.447324803934</v>
      </c>
      <c r="CB11" s="470">
        <v>6922.4417476146036</v>
      </c>
      <c r="CC11" s="470">
        <v>5981.3395470050791</v>
      </c>
      <c r="CD11" s="470">
        <v>6111.5743117880866</v>
      </c>
      <c r="CE11" s="470">
        <v>5975.3485709051683</v>
      </c>
      <c r="CF11" s="436">
        <v>5409.8694058772953</v>
      </c>
    </row>
    <row r="12" spans="1:84" s="39" customFormat="1" x14ac:dyDescent="0.35">
      <c r="A12" s="103"/>
      <c r="B12" s="609" t="s">
        <v>737</v>
      </c>
      <c r="D12" s="470" t="s">
        <v>567</v>
      </c>
      <c r="E12" s="470" t="s">
        <v>567</v>
      </c>
      <c r="F12" s="470" t="s">
        <v>567</v>
      </c>
      <c r="G12" s="470" t="s">
        <v>567</v>
      </c>
      <c r="H12" s="470" t="s">
        <v>567</v>
      </c>
      <c r="I12" s="470" t="s">
        <v>567</v>
      </c>
      <c r="J12" s="470" t="s">
        <v>567</v>
      </c>
      <c r="K12" s="470" t="s">
        <v>567</v>
      </c>
      <c r="L12" s="470" t="s">
        <v>567</v>
      </c>
      <c r="M12" s="470" t="s">
        <v>567</v>
      </c>
      <c r="N12" s="470" t="s">
        <v>567</v>
      </c>
      <c r="O12" s="470" t="s">
        <v>567</v>
      </c>
      <c r="P12" s="470" t="s">
        <v>567</v>
      </c>
      <c r="Q12" s="470" t="s">
        <v>567</v>
      </c>
      <c r="R12" s="470" t="s">
        <v>567</v>
      </c>
      <c r="S12" s="470" t="s">
        <v>567</v>
      </c>
      <c r="T12" s="470" t="s">
        <v>567</v>
      </c>
      <c r="U12" s="470" t="s">
        <v>567</v>
      </c>
      <c r="V12" s="470" t="s">
        <v>567</v>
      </c>
      <c r="W12" s="470" t="s">
        <v>567</v>
      </c>
      <c r="X12" s="470" t="s">
        <v>567</v>
      </c>
      <c r="Y12" s="470" t="s">
        <v>567</v>
      </c>
      <c r="Z12" s="470" t="s">
        <v>567</v>
      </c>
      <c r="AA12" s="470" t="s">
        <v>567</v>
      </c>
      <c r="AB12" s="470" t="s">
        <v>567</v>
      </c>
      <c r="AC12" s="470" t="s">
        <v>567</v>
      </c>
      <c r="AD12" s="470" t="s">
        <v>567</v>
      </c>
      <c r="AE12" s="470" t="s">
        <v>567</v>
      </c>
      <c r="AF12" s="470" t="s">
        <v>567</v>
      </c>
      <c r="AG12" s="470" t="s">
        <v>567</v>
      </c>
      <c r="AH12" s="470" t="s">
        <v>567</v>
      </c>
      <c r="AI12" s="470" t="s">
        <v>567</v>
      </c>
      <c r="AJ12" s="470" t="s">
        <v>567</v>
      </c>
      <c r="AK12" s="470" t="s">
        <v>567</v>
      </c>
      <c r="AL12" s="470" t="s">
        <v>567</v>
      </c>
      <c r="AM12" s="470" t="s">
        <v>567</v>
      </c>
      <c r="AN12" s="470" t="s">
        <v>567</v>
      </c>
      <c r="AO12" s="470" t="s">
        <v>567</v>
      </c>
      <c r="AP12" s="470" t="s">
        <v>567</v>
      </c>
      <c r="AQ12" s="470" t="s">
        <v>567</v>
      </c>
      <c r="AR12" s="470" t="s">
        <v>567</v>
      </c>
      <c r="AS12" s="470" t="s">
        <v>567</v>
      </c>
      <c r="AT12" s="470" t="s">
        <v>567</v>
      </c>
      <c r="AU12" s="470" t="s">
        <v>567</v>
      </c>
      <c r="AV12" s="470" t="s">
        <v>567</v>
      </c>
      <c r="AW12" s="470" t="s">
        <v>567</v>
      </c>
      <c r="AX12" s="470">
        <v>3566.6305739999607</v>
      </c>
      <c r="AY12" s="470">
        <v>3804.4043642000647</v>
      </c>
      <c r="AZ12" s="470">
        <v>3819.5933140240209</v>
      </c>
      <c r="BA12" s="470">
        <v>3436.5970323137235</v>
      </c>
      <c r="BB12" s="470">
        <v>3179.6625766535249</v>
      </c>
      <c r="BC12" s="470">
        <v>2966.3833413927578</v>
      </c>
      <c r="BD12" s="470">
        <v>2851.0551250032404</v>
      </c>
      <c r="BE12" s="470">
        <v>2824.2625689397278</v>
      </c>
      <c r="BF12" s="470">
        <v>3031.6314852320297</v>
      </c>
      <c r="BG12" s="470">
        <v>3027.5829635595874</v>
      </c>
      <c r="BH12" s="470">
        <v>3354.006205881341</v>
      </c>
      <c r="BI12" s="470">
        <v>3716.0428635590897</v>
      </c>
      <c r="BJ12" s="470">
        <v>4275.7818115959699</v>
      </c>
      <c r="BK12" s="470">
        <v>4698.2204506210655</v>
      </c>
      <c r="BL12" s="470">
        <v>5623.5974154372798</v>
      </c>
      <c r="BM12" s="470">
        <v>7572.4672614137844</v>
      </c>
      <c r="BN12" s="470">
        <v>8671.7417164880899</v>
      </c>
      <c r="BO12" s="470">
        <v>9216.4665977768636</v>
      </c>
      <c r="BP12" s="470">
        <v>9271.9875623063435</v>
      </c>
      <c r="BQ12" s="470">
        <v>9275.2153861575061</v>
      </c>
      <c r="BR12" s="470">
        <v>9097.7775589477278</v>
      </c>
      <c r="BS12" s="470">
        <v>8783.1485740054559</v>
      </c>
      <c r="BT12" s="470">
        <v>8290.7934594441886</v>
      </c>
      <c r="BU12" s="470">
        <v>7709.0891261389406</v>
      </c>
      <c r="BV12" s="470">
        <v>6870.9877859857834</v>
      </c>
      <c r="BW12" s="470">
        <v>5609.463321869709</v>
      </c>
      <c r="BX12" s="470">
        <v>4981.1959967001821</v>
      </c>
      <c r="BY12" s="470">
        <v>4451.4393326161407</v>
      </c>
      <c r="BZ12" s="470">
        <v>3981.1710231636102</v>
      </c>
      <c r="CA12" s="470">
        <v>3594.2769189993364</v>
      </c>
      <c r="CB12" s="470">
        <v>2965.3101785361423</v>
      </c>
      <c r="CC12" s="470">
        <v>2202.240530539932</v>
      </c>
      <c r="CD12" s="470">
        <v>2110.325983032762</v>
      </c>
      <c r="CE12" s="470">
        <v>1991.1542785136576</v>
      </c>
      <c r="CF12" s="436">
        <v>1827.497773488506</v>
      </c>
    </row>
    <row r="13" spans="1:84" s="39" customFormat="1" x14ac:dyDescent="0.35">
      <c r="A13" s="103"/>
      <c r="B13" s="610" t="s">
        <v>738</v>
      </c>
      <c r="D13" s="470" t="s">
        <v>567</v>
      </c>
      <c r="E13" s="470" t="s">
        <v>567</v>
      </c>
      <c r="F13" s="470" t="s">
        <v>567</v>
      </c>
      <c r="G13" s="470" t="s">
        <v>567</v>
      </c>
      <c r="H13" s="470" t="s">
        <v>567</v>
      </c>
      <c r="I13" s="470" t="s">
        <v>567</v>
      </c>
      <c r="J13" s="470" t="s">
        <v>567</v>
      </c>
      <c r="K13" s="470" t="s">
        <v>567</v>
      </c>
      <c r="L13" s="470" t="s">
        <v>567</v>
      </c>
      <c r="M13" s="470" t="s">
        <v>567</v>
      </c>
      <c r="N13" s="470" t="s">
        <v>567</v>
      </c>
      <c r="O13" s="470" t="s">
        <v>567</v>
      </c>
      <c r="P13" s="470" t="s">
        <v>567</v>
      </c>
      <c r="Q13" s="470" t="s">
        <v>567</v>
      </c>
      <c r="R13" s="470" t="s">
        <v>567</v>
      </c>
      <c r="S13" s="470" t="s">
        <v>567</v>
      </c>
      <c r="T13" s="470" t="s">
        <v>567</v>
      </c>
      <c r="U13" s="470" t="s">
        <v>567</v>
      </c>
      <c r="V13" s="470" t="s">
        <v>567</v>
      </c>
      <c r="W13" s="470" t="s">
        <v>567</v>
      </c>
      <c r="X13" s="470" t="s">
        <v>567</v>
      </c>
      <c r="Y13" s="470" t="s">
        <v>567</v>
      </c>
      <c r="Z13" s="470" t="s">
        <v>567</v>
      </c>
      <c r="AA13" s="470" t="s">
        <v>567</v>
      </c>
      <c r="AB13" s="470" t="s">
        <v>567</v>
      </c>
      <c r="AC13" s="470" t="s">
        <v>567</v>
      </c>
      <c r="AD13" s="470" t="s">
        <v>567</v>
      </c>
      <c r="AE13" s="470" t="s">
        <v>567</v>
      </c>
      <c r="AF13" s="470" t="s">
        <v>567</v>
      </c>
      <c r="AG13" s="470" t="s">
        <v>567</v>
      </c>
      <c r="AH13" s="470" t="s">
        <v>567</v>
      </c>
      <c r="AI13" s="470" t="s">
        <v>567</v>
      </c>
      <c r="AJ13" s="470" t="s">
        <v>567</v>
      </c>
      <c r="AK13" s="470" t="s">
        <v>567</v>
      </c>
      <c r="AL13" s="470" t="s">
        <v>567</v>
      </c>
      <c r="AM13" s="470" t="s">
        <v>567</v>
      </c>
      <c r="AN13" s="470" t="s">
        <v>567</v>
      </c>
      <c r="AO13" s="470" t="s">
        <v>567</v>
      </c>
      <c r="AP13" s="470" t="s">
        <v>567</v>
      </c>
      <c r="AQ13" s="470" t="s">
        <v>567</v>
      </c>
      <c r="AR13" s="470" t="s">
        <v>567</v>
      </c>
      <c r="AS13" s="470" t="s">
        <v>567</v>
      </c>
      <c r="AT13" s="470" t="s">
        <v>567</v>
      </c>
      <c r="AU13" s="470" t="s">
        <v>567</v>
      </c>
      <c r="AV13" s="470" t="s">
        <v>567</v>
      </c>
      <c r="AW13" s="470" t="s">
        <v>567</v>
      </c>
      <c r="AX13" s="470" t="s">
        <v>567</v>
      </c>
      <c r="AY13" s="470" t="s">
        <v>567</v>
      </c>
      <c r="AZ13" s="470" t="s">
        <v>567</v>
      </c>
      <c r="BA13" s="470" t="s">
        <v>567</v>
      </c>
      <c r="BB13" s="470" t="s">
        <v>567</v>
      </c>
      <c r="BC13" s="470" t="s">
        <v>567</v>
      </c>
      <c r="BD13" s="470" t="s">
        <v>567</v>
      </c>
      <c r="BE13" s="470" t="s">
        <v>567</v>
      </c>
      <c r="BF13" s="470" t="s">
        <v>567</v>
      </c>
      <c r="BG13" s="470" t="s">
        <v>567</v>
      </c>
      <c r="BH13" s="470" t="s">
        <v>567</v>
      </c>
      <c r="BI13" s="470" t="s">
        <v>567</v>
      </c>
      <c r="BJ13" s="470">
        <v>378.67377499999998</v>
      </c>
      <c r="BK13" s="470">
        <v>421.67804699999999</v>
      </c>
      <c r="BL13" s="470">
        <v>1863.213853579424</v>
      </c>
      <c r="BM13" s="470">
        <v>4769.8138420000005</v>
      </c>
      <c r="BN13" s="470">
        <v>6358.6353639999998</v>
      </c>
      <c r="BO13" s="470">
        <v>7201.4408910000002</v>
      </c>
      <c r="BP13" s="470">
        <v>7480.1284109999988</v>
      </c>
      <c r="BQ13" s="470">
        <v>7686.8701579999997</v>
      </c>
      <c r="BR13" s="470">
        <v>7627.6554859999987</v>
      </c>
      <c r="BS13" s="470">
        <v>7440.5281910000012</v>
      </c>
      <c r="BT13" s="470">
        <v>7054.434866999999</v>
      </c>
      <c r="BU13" s="470">
        <v>6550.6822560000019</v>
      </c>
      <c r="BV13" s="470">
        <v>5783.0674838660107</v>
      </c>
      <c r="BW13" s="470">
        <v>4375.4119602827104</v>
      </c>
      <c r="BX13" s="470">
        <v>3885.3600228568466</v>
      </c>
      <c r="BY13" s="470">
        <v>3472.1469379194809</v>
      </c>
      <c r="BZ13" s="470">
        <v>3105.3350937812966</v>
      </c>
      <c r="CA13" s="470">
        <v>2803.5555841224318</v>
      </c>
      <c r="CB13" s="470">
        <v>2312.9580989559868</v>
      </c>
      <c r="CC13" s="470">
        <v>1717.759615109142</v>
      </c>
      <c r="CD13" s="470">
        <v>1646.0657671577842</v>
      </c>
      <c r="CE13" s="470">
        <v>1553.1111881970346</v>
      </c>
      <c r="CF13" s="436">
        <v>1425.4582224180479</v>
      </c>
    </row>
    <row r="14" spans="1:84" s="39" customFormat="1" x14ac:dyDescent="0.35">
      <c r="A14" s="103"/>
      <c r="B14" s="609" t="s">
        <v>739</v>
      </c>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c r="BH14" s="470"/>
      <c r="BI14" s="470"/>
      <c r="BJ14" s="470"/>
      <c r="BK14" s="470"/>
      <c r="BL14" s="470"/>
      <c r="BM14" s="470"/>
      <c r="BN14" s="470"/>
      <c r="BO14" s="470"/>
      <c r="BP14" s="470"/>
      <c r="BQ14" s="470"/>
      <c r="BR14" s="470"/>
      <c r="BS14" s="470"/>
      <c r="BT14" s="470"/>
      <c r="BU14" s="470"/>
      <c r="BV14" s="470"/>
      <c r="BW14" s="494">
        <v>2640.9920179231126</v>
      </c>
      <c r="BX14" s="494">
        <v>4307.4562065269265</v>
      </c>
      <c r="BY14" s="494">
        <v>5306.7885262061072</v>
      </c>
      <c r="BZ14" s="494">
        <v>7296.4468463302901</v>
      </c>
      <c r="CA14" s="494">
        <v>7973.2181534136334</v>
      </c>
      <c r="CB14" s="494">
        <v>9864.8770363196436</v>
      </c>
      <c r="CC14" s="494">
        <v>10880.53438139563</v>
      </c>
      <c r="CD14" s="494">
        <v>11296.978521266494</v>
      </c>
      <c r="CE14" s="494">
        <v>11678.578101051547</v>
      </c>
      <c r="CF14" s="436">
        <v>12213.844430356374</v>
      </c>
    </row>
    <row r="15" spans="1:84" s="39" customFormat="1" x14ac:dyDescent="0.35">
      <c r="A15" s="103"/>
      <c r="B15" s="609" t="s">
        <v>740</v>
      </c>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c r="AL15" s="470"/>
      <c r="AM15" s="470"/>
      <c r="AN15" s="470"/>
      <c r="AO15" s="470"/>
      <c r="AP15" s="470"/>
      <c r="AQ15" s="470"/>
      <c r="AR15" s="470"/>
      <c r="AS15" s="470"/>
      <c r="AT15" s="470"/>
      <c r="AU15" s="470"/>
      <c r="AV15" s="470"/>
      <c r="AW15" s="470"/>
      <c r="AX15" s="470"/>
      <c r="AY15" s="470"/>
      <c r="AZ15" s="470"/>
      <c r="BA15" s="470"/>
      <c r="BB15" s="470"/>
      <c r="BC15" s="470"/>
      <c r="BD15" s="470"/>
      <c r="BE15" s="470"/>
      <c r="BF15" s="470"/>
      <c r="BG15" s="470"/>
      <c r="BH15" s="470"/>
      <c r="BI15" s="470"/>
      <c r="BJ15" s="470"/>
      <c r="BK15" s="470"/>
      <c r="BL15" s="470"/>
      <c r="BM15" s="470"/>
      <c r="BN15" s="470"/>
      <c r="BO15" s="470"/>
      <c r="BP15" s="470"/>
      <c r="BQ15" s="470"/>
      <c r="BR15" s="470"/>
      <c r="BS15" s="470"/>
      <c r="BT15" s="470"/>
      <c r="BU15" s="470"/>
      <c r="BV15" s="470"/>
      <c r="BW15" s="494">
        <v>3095.072653179489</v>
      </c>
      <c r="BX15" s="494">
        <v>6750.2680570575103</v>
      </c>
      <c r="BY15" s="494">
        <v>7396.5984333349006</v>
      </c>
      <c r="BZ15" s="494">
        <v>6044.2295240356862</v>
      </c>
      <c r="CA15" s="494">
        <v>7368.6344271137186</v>
      </c>
      <c r="CB15" s="494">
        <v>9915.0226396392245</v>
      </c>
      <c r="CC15" s="494">
        <v>11471.09290356058</v>
      </c>
      <c r="CD15" s="494">
        <v>12240.520692119999</v>
      </c>
      <c r="CE15" s="494">
        <v>13014.516415632117</v>
      </c>
      <c r="CF15" s="436">
        <v>14401.750119825892</v>
      </c>
    </row>
    <row r="16" spans="1:84" s="39" customFormat="1" x14ac:dyDescent="0.35">
      <c r="A16" s="103"/>
      <c r="B16" s="609" t="s">
        <v>741</v>
      </c>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470"/>
      <c r="BJ16" s="470"/>
      <c r="BK16" s="470"/>
      <c r="BL16" s="470"/>
      <c r="BM16" s="470"/>
      <c r="BN16" s="470"/>
      <c r="BO16" s="470"/>
      <c r="BP16" s="470"/>
      <c r="BQ16" s="470"/>
      <c r="BR16" s="470"/>
      <c r="BS16" s="470"/>
      <c r="BT16" s="470"/>
      <c r="BU16" s="470"/>
      <c r="BV16" s="470"/>
      <c r="BW16" s="494">
        <v>184.65714848651371</v>
      </c>
      <c r="BX16" s="494">
        <v>593.32423381545834</v>
      </c>
      <c r="BY16" s="494">
        <v>747.14293685005157</v>
      </c>
      <c r="BZ16" s="494">
        <v>838.22778088266875</v>
      </c>
      <c r="CA16" s="494">
        <v>940.76114427857738</v>
      </c>
      <c r="CB16" s="494">
        <v>1172.3329757185481</v>
      </c>
      <c r="CC16" s="494">
        <v>1229.9565003477392</v>
      </c>
      <c r="CD16" s="494">
        <v>1278.2941177583762</v>
      </c>
      <c r="CE16" s="494">
        <v>1304.9061003083266</v>
      </c>
      <c r="CF16" s="436">
        <v>1376.8858300349864</v>
      </c>
    </row>
    <row r="17" spans="1:84" s="39" customFormat="1" x14ac:dyDescent="0.35">
      <c r="A17" s="103"/>
      <c r="B17" s="607" t="s">
        <v>742</v>
      </c>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0"/>
      <c r="AF17" s="470"/>
      <c r="AG17" s="470"/>
      <c r="AH17" s="470"/>
      <c r="AI17" s="470"/>
      <c r="AJ17" s="470"/>
      <c r="AK17" s="470"/>
      <c r="AL17" s="470"/>
      <c r="AM17" s="470"/>
      <c r="AN17" s="470"/>
      <c r="AO17" s="470"/>
      <c r="AP17" s="470"/>
      <c r="AQ17" s="470"/>
      <c r="AR17" s="470"/>
      <c r="AS17" s="470"/>
      <c r="AT17" s="470"/>
      <c r="AU17" s="470"/>
      <c r="AV17" s="470"/>
      <c r="AW17" s="470"/>
      <c r="AX17" s="470"/>
      <c r="AY17" s="470"/>
      <c r="AZ17" s="470"/>
      <c r="BA17" s="470"/>
      <c r="BB17" s="470"/>
      <c r="BC17" s="470"/>
      <c r="BD17" s="470"/>
      <c r="BE17" s="470"/>
      <c r="BF17" s="470"/>
      <c r="BG17" s="470"/>
      <c r="BH17" s="470"/>
      <c r="BI17" s="470"/>
      <c r="BJ17" s="470"/>
      <c r="BK17" s="470"/>
      <c r="BL17" s="470"/>
      <c r="BM17" s="470"/>
      <c r="BN17" s="470"/>
      <c r="BO17" s="470"/>
      <c r="BP17" s="470"/>
      <c r="BQ17" s="470"/>
      <c r="BR17" s="470"/>
      <c r="BS17" s="470"/>
      <c r="BT17" s="470"/>
      <c r="BU17" s="470"/>
      <c r="BV17" s="470"/>
      <c r="BW17" s="470">
        <f>SUM(BW10:BW11,BW15)</f>
        <v>15864.613795660007</v>
      </c>
      <c r="BX17" s="470">
        <f t="shared" ref="BX17:CD17" si="2">SUM(BX10:BX11,BX15)</f>
        <v>19103.367763357332</v>
      </c>
      <c r="BY17" s="470">
        <f t="shared" si="2"/>
        <v>19070.916587914242</v>
      </c>
      <c r="BZ17" s="470">
        <f t="shared" si="2"/>
        <v>17642.211145943489</v>
      </c>
      <c r="CA17" s="470">
        <f t="shared" si="2"/>
        <v>19261.987518556271</v>
      </c>
      <c r="CB17" s="470">
        <f t="shared" si="2"/>
        <v>21319.495098036001</v>
      </c>
      <c r="CC17" s="470">
        <f t="shared" si="2"/>
        <v>21653.102474006377</v>
      </c>
      <c r="CD17" s="470">
        <f t="shared" si="2"/>
        <v>22593.457252920864</v>
      </c>
      <c r="CE17" s="470">
        <f>SUM(CE10:CE11,CE15)</f>
        <v>23142.284628000743</v>
      </c>
      <c r="CF17" s="436">
        <f>SUM(CF10:CF11,CF15)</f>
        <v>23780.407379812226</v>
      </c>
    </row>
    <row r="18" spans="1:84" s="39" customFormat="1" x14ac:dyDescent="0.35">
      <c r="A18" s="103"/>
      <c r="B18" s="607" t="s">
        <v>743</v>
      </c>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470"/>
      <c r="AC18" s="470"/>
      <c r="AD18" s="470"/>
      <c r="AE18" s="470"/>
      <c r="AF18" s="470"/>
      <c r="AG18" s="470"/>
      <c r="AH18" s="470"/>
      <c r="AI18" s="470"/>
      <c r="AJ18" s="470"/>
      <c r="AK18" s="470"/>
      <c r="AL18" s="470"/>
      <c r="AM18" s="470"/>
      <c r="AN18" s="470"/>
      <c r="AO18" s="470"/>
      <c r="AP18" s="470"/>
      <c r="AQ18" s="470"/>
      <c r="AR18" s="470"/>
      <c r="AS18" s="470"/>
      <c r="AT18" s="470"/>
      <c r="AU18" s="470"/>
      <c r="AV18" s="470"/>
      <c r="AW18" s="470"/>
      <c r="AX18" s="470"/>
      <c r="AY18" s="470"/>
      <c r="AZ18" s="470"/>
      <c r="BA18" s="470"/>
      <c r="BB18" s="470"/>
      <c r="BC18" s="470"/>
      <c r="BD18" s="470"/>
      <c r="BE18" s="470"/>
      <c r="BF18" s="470"/>
      <c r="BG18" s="470"/>
      <c r="BH18" s="470"/>
      <c r="BI18" s="470"/>
      <c r="BJ18" s="470"/>
      <c r="BK18" s="470"/>
      <c r="BL18" s="470"/>
      <c r="BM18" s="470"/>
      <c r="BN18" s="470"/>
      <c r="BO18" s="470"/>
      <c r="BP18" s="470"/>
      <c r="BQ18" s="470"/>
      <c r="BR18" s="470"/>
      <c r="BS18" s="470"/>
      <c r="BT18" s="470"/>
      <c r="BU18" s="470"/>
      <c r="BV18" s="470"/>
      <c r="BW18" s="470">
        <f t="shared" ref="BW18:CD18" si="3">SUM(BW12,BW14)</f>
        <v>8250.4553397928212</v>
      </c>
      <c r="BX18" s="494">
        <f t="shared" si="3"/>
        <v>9288.6522032271096</v>
      </c>
      <c r="BY18" s="494">
        <f t="shared" si="3"/>
        <v>9758.2278588222471</v>
      </c>
      <c r="BZ18" s="494">
        <f>SUM(BZ12,BZ14)</f>
        <v>11277.617869493901</v>
      </c>
      <c r="CA18" s="494">
        <f t="shared" si="3"/>
        <v>11567.49507241297</v>
      </c>
      <c r="CB18" s="494">
        <f t="shared" si="3"/>
        <v>12830.187214855785</v>
      </c>
      <c r="CC18" s="494">
        <f t="shared" si="3"/>
        <v>13082.774911935561</v>
      </c>
      <c r="CD18" s="494">
        <f t="shared" si="3"/>
        <v>13407.304504299256</v>
      </c>
      <c r="CE18" s="494">
        <f>SUM(CE12,CE14)</f>
        <v>13669.732379565205</v>
      </c>
      <c r="CF18" s="436">
        <f>SUM(CF12,CF14)</f>
        <v>14041.342203844881</v>
      </c>
    </row>
    <row r="19" spans="1:84" s="39" customFormat="1" ht="26.25" customHeight="1" x14ac:dyDescent="0.35">
      <c r="A19" s="611"/>
      <c r="B19" s="612" t="s">
        <v>744</v>
      </c>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0"/>
      <c r="AE19" s="470"/>
      <c r="AF19" s="470"/>
      <c r="AG19" s="470"/>
      <c r="AH19" s="470"/>
      <c r="AI19" s="470"/>
      <c r="AJ19" s="470"/>
      <c r="AK19" s="470"/>
      <c r="AL19" s="470"/>
      <c r="AM19" s="470"/>
      <c r="AN19" s="470"/>
      <c r="AO19" s="470"/>
      <c r="AP19" s="470"/>
      <c r="AQ19" s="470"/>
      <c r="AR19" s="470"/>
      <c r="AS19" s="470"/>
      <c r="AT19" s="470"/>
      <c r="AU19" s="470"/>
      <c r="AV19" s="470"/>
      <c r="AW19" s="470"/>
      <c r="AX19" s="470"/>
      <c r="AY19" s="470"/>
      <c r="AZ19" s="470"/>
      <c r="BA19" s="470"/>
      <c r="BB19" s="470"/>
      <c r="BC19" s="470"/>
      <c r="BD19" s="470"/>
      <c r="BE19" s="470"/>
      <c r="BF19" s="470"/>
      <c r="BG19" s="470"/>
      <c r="BH19" s="470"/>
      <c r="BI19" s="470"/>
      <c r="BJ19" s="470"/>
      <c r="BK19" s="470"/>
      <c r="BL19" s="470"/>
      <c r="BM19" s="470"/>
      <c r="BN19" s="470"/>
      <c r="BO19" s="470"/>
      <c r="BP19" s="470"/>
      <c r="BQ19" s="470"/>
      <c r="BR19" s="470"/>
      <c r="BS19" s="470"/>
      <c r="BT19" s="470"/>
      <c r="BU19" s="470"/>
      <c r="BV19" s="470"/>
      <c r="BW19" s="470"/>
      <c r="BX19" s="470"/>
      <c r="BY19" s="470"/>
      <c r="BZ19" s="470"/>
      <c r="CA19" s="470"/>
      <c r="CB19" s="470"/>
      <c r="CC19" s="470"/>
      <c r="CD19" s="470"/>
      <c r="CE19" s="470"/>
      <c r="CF19" s="436"/>
    </row>
    <row r="20" spans="1:84" s="39" customFormat="1" x14ac:dyDescent="0.35">
      <c r="A20" s="613"/>
      <c r="B20" s="59" t="s">
        <v>698</v>
      </c>
      <c r="D20" s="470" t="s">
        <v>567</v>
      </c>
      <c r="E20" s="470" t="s">
        <v>567</v>
      </c>
      <c r="F20" s="470" t="s">
        <v>567</v>
      </c>
      <c r="G20" s="470" t="s">
        <v>567</v>
      </c>
      <c r="H20" s="470" t="s">
        <v>567</v>
      </c>
      <c r="I20" s="470" t="s">
        <v>567</v>
      </c>
      <c r="J20" s="470" t="s">
        <v>567</v>
      </c>
      <c r="K20" s="470" t="s">
        <v>567</v>
      </c>
      <c r="L20" s="470" t="s">
        <v>567</v>
      </c>
      <c r="M20" s="470" t="s">
        <v>567</v>
      </c>
      <c r="N20" s="470" t="s">
        <v>567</v>
      </c>
      <c r="O20" s="470" t="s">
        <v>567</v>
      </c>
      <c r="P20" s="470" t="s">
        <v>567</v>
      </c>
      <c r="Q20" s="470" t="s">
        <v>567</v>
      </c>
      <c r="R20" s="470" t="s">
        <v>567</v>
      </c>
      <c r="S20" s="470" t="s">
        <v>567</v>
      </c>
      <c r="T20" s="470" t="s">
        <v>567</v>
      </c>
      <c r="U20" s="470" t="s">
        <v>567</v>
      </c>
      <c r="V20" s="470" t="s">
        <v>567</v>
      </c>
      <c r="W20" s="470" t="s">
        <v>567</v>
      </c>
      <c r="X20" s="470" t="s">
        <v>567</v>
      </c>
      <c r="Y20" s="470" t="s">
        <v>567</v>
      </c>
      <c r="Z20" s="470" t="s">
        <v>567</v>
      </c>
      <c r="AA20" s="470" t="s">
        <v>567</v>
      </c>
      <c r="AB20" s="470" t="s">
        <v>567</v>
      </c>
      <c r="AC20" s="470" t="s">
        <v>567</v>
      </c>
      <c r="AD20" s="470" t="s">
        <v>567</v>
      </c>
      <c r="AE20" s="470" t="s">
        <v>567</v>
      </c>
      <c r="AF20" s="470" t="s">
        <v>567</v>
      </c>
      <c r="AG20" s="470" t="s">
        <v>567</v>
      </c>
      <c r="AH20" s="470" t="s">
        <v>567</v>
      </c>
      <c r="AI20" s="470" t="s">
        <v>567</v>
      </c>
      <c r="AJ20" s="470" t="s">
        <v>567</v>
      </c>
      <c r="AK20" s="470" t="s">
        <v>567</v>
      </c>
      <c r="AL20" s="470" t="s">
        <v>567</v>
      </c>
      <c r="AM20" s="470" t="s">
        <v>567</v>
      </c>
      <c r="AN20" s="470" t="s">
        <v>567</v>
      </c>
      <c r="AO20" s="470" t="s">
        <v>567</v>
      </c>
      <c r="AP20" s="470" t="s">
        <v>567</v>
      </c>
      <c r="AQ20" s="470" t="s">
        <v>567</v>
      </c>
      <c r="AR20" s="470" t="s">
        <v>567</v>
      </c>
      <c r="AS20" s="470" t="s">
        <v>567</v>
      </c>
      <c r="AT20" s="470" t="s">
        <v>567</v>
      </c>
      <c r="AU20" s="470" t="s">
        <v>567</v>
      </c>
      <c r="AV20" s="470" t="s">
        <v>567</v>
      </c>
      <c r="AW20" s="470" t="s">
        <v>567</v>
      </c>
      <c r="AX20" s="470" t="s">
        <v>567</v>
      </c>
      <c r="AY20" s="470" t="s">
        <v>567</v>
      </c>
      <c r="AZ20" s="470" t="s">
        <v>567</v>
      </c>
      <c r="BA20" s="470" t="s">
        <v>567</v>
      </c>
      <c r="BB20" s="470" t="s">
        <v>567</v>
      </c>
      <c r="BC20" s="470" t="s">
        <v>567</v>
      </c>
      <c r="BD20" s="470" t="s">
        <v>567</v>
      </c>
      <c r="BE20" s="470" t="s">
        <v>567</v>
      </c>
      <c r="BF20" s="470" t="s">
        <v>567</v>
      </c>
      <c r="BG20" s="470" t="s">
        <v>567</v>
      </c>
      <c r="BH20" s="470" t="s">
        <v>567</v>
      </c>
      <c r="BI20" s="470" t="s">
        <v>567</v>
      </c>
      <c r="BJ20" s="470" t="s">
        <v>567</v>
      </c>
      <c r="BK20" s="470" t="s">
        <v>567</v>
      </c>
      <c r="BL20" s="470">
        <v>1646.9585583274306</v>
      </c>
      <c r="BM20" s="470">
        <v>2732.7185734874533</v>
      </c>
      <c r="BN20" s="470">
        <v>3068.8441160952298</v>
      </c>
      <c r="BO20" s="470">
        <v>3399.1006602323869</v>
      </c>
      <c r="BP20" s="470">
        <v>3644.1718667287919</v>
      </c>
      <c r="BQ20" s="470">
        <v>3241.9422918321306</v>
      </c>
      <c r="BR20" s="470">
        <v>2411.6856133845986</v>
      </c>
      <c r="BS20" s="470">
        <v>1916.7666369866961</v>
      </c>
      <c r="BT20" s="470">
        <v>1636.6315206723273</v>
      </c>
      <c r="BU20" s="470">
        <v>1451.7127921035253</v>
      </c>
      <c r="BV20" s="470">
        <v>1105.4230032394248</v>
      </c>
      <c r="BW20" s="470">
        <v>528.45708434416804</v>
      </c>
      <c r="BX20" s="470">
        <v>375.94350546184688</v>
      </c>
      <c r="BY20" s="470">
        <v>260.27179289283532</v>
      </c>
      <c r="BZ20" s="470">
        <v>165.68615937184339</v>
      </c>
      <c r="CA20" s="470">
        <v>96.955786136684296</v>
      </c>
      <c r="CB20" s="470">
        <v>0</v>
      </c>
      <c r="CC20" s="470">
        <v>0</v>
      </c>
      <c r="CD20" s="470">
        <v>0</v>
      </c>
      <c r="CE20" s="470">
        <v>0</v>
      </c>
      <c r="CF20" s="436">
        <v>0</v>
      </c>
    </row>
    <row r="21" spans="1:84" s="39" customFormat="1" x14ac:dyDescent="0.35">
      <c r="A21" s="613"/>
      <c r="B21" s="59" t="s">
        <v>699</v>
      </c>
      <c r="D21" s="470" t="s">
        <v>567</v>
      </c>
      <c r="E21" s="470" t="s">
        <v>567</v>
      </c>
      <c r="F21" s="470" t="s">
        <v>567</v>
      </c>
      <c r="G21" s="470" t="s">
        <v>567</v>
      </c>
      <c r="H21" s="470" t="s">
        <v>567</v>
      </c>
      <c r="I21" s="470" t="s">
        <v>567</v>
      </c>
      <c r="J21" s="470" t="s">
        <v>567</v>
      </c>
      <c r="K21" s="470" t="s">
        <v>567</v>
      </c>
      <c r="L21" s="470" t="s">
        <v>567</v>
      </c>
      <c r="M21" s="470" t="s">
        <v>567</v>
      </c>
      <c r="N21" s="470" t="s">
        <v>567</v>
      </c>
      <c r="O21" s="470" t="s">
        <v>567</v>
      </c>
      <c r="P21" s="470" t="s">
        <v>567</v>
      </c>
      <c r="Q21" s="470" t="s">
        <v>567</v>
      </c>
      <c r="R21" s="470" t="s">
        <v>567</v>
      </c>
      <c r="S21" s="470" t="s">
        <v>567</v>
      </c>
      <c r="T21" s="470" t="s">
        <v>567</v>
      </c>
      <c r="U21" s="470" t="s">
        <v>567</v>
      </c>
      <c r="V21" s="470" t="s">
        <v>567</v>
      </c>
      <c r="W21" s="470" t="s">
        <v>567</v>
      </c>
      <c r="X21" s="470" t="s">
        <v>567</v>
      </c>
      <c r="Y21" s="470" t="s">
        <v>567</v>
      </c>
      <c r="Z21" s="470" t="s">
        <v>567</v>
      </c>
      <c r="AA21" s="470" t="s">
        <v>567</v>
      </c>
      <c r="AB21" s="470" t="s">
        <v>567</v>
      </c>
      <c r="AC21" s="470" t="s">
        <v>567</v>
      </c>
      <c r="AD21" s="470" t="s">
        <v>567</v>
      </c>
      <c r="AE21" s="470" t="s">
        <v>567</v>
      </c>
      <c r="AF21" s="470" t="s">
        <v>567</v>
      </c>
      <c r="AG21" s="470" t="s">
        <v>567</v>
      </c>
      <c r="AH21" s="470" t="s">
        <v>567</v>
      </c>
      <c r="AI21" s="470" t="s">
        <v>567</v>
      </c>
      <c r="AJ21" s="470" t="s">
        <v>567</v>
      </c>
      <c r="AK21" s="470" t="s">
        <v>567</v>
      </c>
      <c r="AL21" s="470" t="s">
        <v>567</v>
      </c>
      <c r="AM21" s="470" t="s">
        <v>567</v>
      </c>
      <c r="AN21" s="470" t="s">
        <v>567</v>
      </c>
      <c r="AO21" s="470" t="s">
        <v>567</v>
      </c>
      <c r="AP21" s="470" t="s">
        <v>567</v>
      </c>
      <c r="AQ21" s="470" t="s">
        <v>567</v>
      </c>
      <c r="AR21" s="470" t="s">
        <v>567</v>
      </c>
      <c r="AS21" s="470" t="s">
        <v>567</v>
      </c>
      <c r="AT21" s="470" t="s">
        <v>567</v>
      </c>
      <c r="AU21" s="470" t="s">
        <v>567</v>
      </c>
      <c r="AV21" s="470" t="s">
        <v>567</v>
      </c>
      <c r="AW21" s="470" t="s">
        <v>567</v>
      </c>
      <c r="AX21" s="470" t="s">
        <v>567</v>
      </c>
      <c r="AY21" s="470" t="s">
        <v>567</v>
      </c>
      <c r="AZ21" s="470" t="s">
        <v>567</v>
      </c>
      <c r="BA21" s="470" t="s">
        <v>567</v>
      </c>
      <c r="BB21" s="470" t="s">
        <v>567</v>
      </c>
      <c r="BC21" s="470" t="s">
        <v>567</v>
      </c>
      <c r="BD21" s="470" t="s">
        <v>567</v>
      </c>
      <c r="BE21" s="470" t="s">
        <v>567</v>
      </c>
      <c r="BF21" s="470" t="s">
        <v>567</v>
      </c>
      <c r="BG21" s="470" t="s">
        <v>567</v>
      </c>
      <c r="BH21" s="470" t="s">
        <v>567</v>
      </c>
      <c r="BI21" s="470" t="s">
        <v>567</v>
      </c>
      <c r="BJ21" s="470" t="s">
        <v>567</v>
      </c>
      <c r="BK21" s="470" t="s">
        <v>567</v>
      </c>
      <c r="BL21" s="470">
        <v>4476.9210732179572</v>
      </c>
      <c r="BM21" s="470">
        <v>5069.1288261388017</v>
      </c>
      <c r="BN21" s="470">
        <v>5380.0316400709962</v>
      </c>
      <c r="BO21" s="470">
        <v>5751.430097558853</v>
      </c>
      <c r="BP21" s="470">
        <v>6054.4950272257229</v>
      </c>
      <c r="BQ21" s="470">
        <v>6194.2714010260988</v>
      </c>
      <c r="BR21" s="470">
        <v>6678.1472903271933</v>
      </c>
      <c r="BS21" s="470">
        <v>6946.5151764190032</v>
      </c>
      <c r="BT21" s="470">
        <v>6870.0617211736808</v>
      </c>
      <c r="BU21" s="470">
        <v>6679.3883075615377</v>
      </c>
      <c r="BV21" s="470">
        <v>6268.7171839573311</v>
      </c>
      <c r="BW21" s="470">
        <v>5669.1485899978188</v>
      </c>
      <c r="BX21" s="470">
        <v>5431.8340381891176</v>
      </c>
      <c r="BY21" s="470">
        <v>5035.5088229492994</v>
      </c>
      <c r="BZ21" s="470">
        <v>4750.5160676256646</v>
      </c>
      <c r="CA21" s="470">
        <v>4618.0200584800723</v>
      </c>
      <c r="CB21" s="470">
        <v>4499.9518322708764</v>
      </c>
      <c r="CC21" s="470">
        <v>4007.7206849022646</v>
      </c>
      <c r="CD21" s="470">
        <v>3940.661773630582</v>
      </c>
      <c r="CE21" s="470">
        <v>3664.5723487570476</v>
      </c>
      <c r="CF21" s="436">
        <v>2676.8080218202776</v>
      </c>
    </row>
    <row r="22" spans="1:84" s="39" customFormat="1" x14ac:dyDescent="0.35">
      <c r="A22" s="613"/>
      <c r="B22" s="59" t="s">
        <v>700</v>
      </c>
      <c r="D22" s="470" t="s">
        <v>567</v>
      </c>
      <c r="E22" s="470" t="s">
        <v>567</v>
      </c>
      <c r="F22" s="470" t="s">
        <v>567</v>
      </c>
      <c r="G22" s="470" t="s">
        <v>567</v>
      </c>
      <c r="H22" s="470" t="s">
        <v>567</v>
      </c>
      <c r="I22" s="470" t="s">
        <v>567</v>
      </c>
      <c r="J22" s="470" t="s">
        <v>567</v>
      </c>
      <c r="K22" s="470" t="s">
        <v>567</v>
      </c>
      <c r="L22" s="470" t="s">
        <v>567</v>
      </c>
      <c r="M22" s="470" t="s">
        <v>567</v>
      </c>
      <c r="N22" s="470" t="s">
        <v>567</v>
      </c>
      <c r="O22" s="470" t="s">
        <v>567</v>
      </c>
      <c r="P22" s="470" t="s">
        <v>567</v>
      </c>
      <c r="Q22" s="470" t="s">
        <v>567</v>
      </c>
      <c r="R22" s="470" t="s">
        <v>567</v>
      </c>
      <c r="S22" s="470" t="s">
        <v>567</v>
      </c>
      <c r="T22" s="470" t="s">
        <v>567</v>
      </c>
      <c r="U22" s="470" t="s">
        <v>567</v>
      </c>
      <c r="V22" s="470" t="s">
        <v>567</v>
      </c>
      <c r="W22" s="470" t="s">
        <v>567</v>
      </c>
      <c r="X22" s="470" t="s">
        <v>567</v>
      </c>
      <c r="Y22" s="470" t="s">
        <v>567</v>
      </c>
      <c r="Z22" s="470" t="s">
        <v>567</v>
      </c>
      <c r="AA22" s="470" t="s">
        <v>567</v>
      </c>
      <c r="AB22" s="470" t="s">
        <v>567</v>
      </c>
      <c r="AC22" s="470" t="s">
        <v>567</v>
      </c>
      <c r="AD22" s="470" t="s">
        <v>567</v>
      </c>
      <c r="AE22" s="470" t="s">
        <v>567</v>
      </c>
      <c r="AF22" s="470" t="s">
        <v>567</v>
      </c>
      <c r="AG22" s="470" t="s">
        <v>567</v>
      </c>
      <c r="AH22" s="470" t="s">
        <v>567</v>
      </c>
      <c r="AI22" s="470" t="s">
        <v>567</v>
      </c>
      <c r="AJ22" s="470" t="s">
        <v>567</v>
      </c>
      <c r="AK22" s="470" t="s">
        <v>567</v>
      </c>
      <c r="AL22" s="470" t="s">
        <v>567</v>
      </c>
      <c r="AM22" s="470" t="s">
        <v>567</v>
      </c>
      <c r="AN22" s="470" t="s">
        <v>567</v>
      </c>
      <c r="AO22" s="470" t="s">
        <v>567</v>
      </c>
      <c r="AP22" s="470" t="s">
        <v>567</v>
      </c>
      <c r="AQ22" s="470" t="s">
        <v>567</v>
      </c>
      <c r="AR22" s="470" t="s">
        <v>567</v>
      </c>
      <c r="AS22" s="470" t="s">
        <v>567</v>
      </c>
      <c r="AT22" s="470" t="s">
        <v>567</v>
      </c>
      <c r="AU22" s="470" t="s">
        <v>567</v>
      </c>
      <c r="AV22" s="470" t="s">
        <v>567</v>
      </c>
      <c r="AW22" s="470" t="s">
        <v>567</v>
      </c>
      <c r="AX22" s="470" t="s">
        <v>567</v>
      </c>
      <c r="AY22" s="470" t="s">
        <v>567</v>
      </c>
      <c r="AZ22" s="470" t="s">
        <v>567</v>
      </c>
      <c r="BA22" s="470" t="s">
        <v>567</v>
      </c>
      <c r="BB22" s="470" t="s">
        <v>567</v>
      </c>
      <c r="BC22" s="470" t="s">
        <v>567</v>
      </c>
      <c r="BD22" s="470" t="s">
        <v>567</v>
      </c>
      <c r="BE22" s="470" t="s">
        <v>567</v>
      </c>
      <c r="BF22" s="470" t="s">
        <v>567</v>
      </c>
      <c r="BG22" s="470" t="s">
        <v>567</v>
      </c>
      <c r="BH22" s="470" t="s">
        <v>567</v>
      </c>
      <c r="BI22" s="470" t="s">
        <v>567</v>
      </c>
      <c r="BJ22" s="470" t="s">
        <v>567</v>
      </c>
      <c r="BK22" s="470" t="s">
        <v>567</v>
      </c>
      <c r="BL22" s="470">
        <v>3278.6721206416673</v>
      </c>
      <c r="BM22" s="470">
        <v>3414.699558166159</v>
      </c>
      <c r="BN22" s="470">
        <v>3246.9003947534702</v>
      </c>
      <c r="BO22" s="470">
        <v>3003.0285087410157</v>
      </c>
      <c r="BP22" s="470">
        <v>2754.4785976389271</v>
      </c>
      <c r="BQ22" s="470">
        <v>2504.5623245995998</v>
      </c>
      <c r="BR22" s="470">
        <v>2378.8444446022886</v>
      </c>
      <c r="BS22" s="470">
        <v>2256.0112500659761</v>
      </c>
      <c r="BT22" s="470">
        <v>2088.7413831652643</v>
      </c>
      <c r="BU22" s="470">
        <v>1868.0857479177519</v>
      </c>
      <c r="BV22" s="470">
        <v>1624.7547253145538</v>
      </c>
      <c r="BW22" s="470">
        <v>1152.5859545698952</v>
      </c>
      <c r="BX22" s="470">
        <v>841.90021053132944</v>
      </c>
      <c r="BY22" s="470">
        <v>614.08719892553017</v>
      </c>
      <c r="BZ22" s="470">
        <v>456.3633813403161</v>
      </c>
      <c r="CA22" s="470">
        <v>364.38644835595966</v>
      </c>
      <c r="CB22" s="470">
        <v>113.88918046614205</v>
      </c>
      <c r="CC22" s="614" t="s">
        <v>942</v>
      </c>
      <c r="CD22" s="494" t="s">
        <v>567</v>
      </c>
      <c r="CE22" s="470">
        <v>0</v>
      </c>
      <c r="CF22" s="436">
        <v>0</v>
      </c>
    </row>
    <row r="23" spans="1:84" s="39" customFormat="1" x14ac:dyDescent="0.35">
      <c r="A23" s="613"/>
      <c r="B23" s="59" t="s">
        <v>485</v>
      </c>
      <c r="D23" s="470" t="s">
        <v>567</v>
      </c>
      <c r="E23" s="470" t="s">
        <v>567</v>
      </c>
      <c r="F23" s="470" t="s">
        <v>567</v>
      </c>
      <c r="G23" s="470" t="s">
        <v>567</v>
      </c>
      <c r="H23" s="470" t="s">
        <v>567</v>
      </c>
      <c r="I23" s="470" t="s">
        <v>567</v>
      </c>
      <c r="J23" s="470" t="s">
        <v>567</v>
      </c>
      <c r="K23" s="470" t="s">
        <v>567</v>
      </c>
      <c r="L23" s="470" t="s">
        <v>567</v>
      </c>
      <c r="M23" s="470" t="s">
        <v>567</v>
      </c>
      <c r="N23" s="470" t="s">
        <v>567</v>
      </c>
      <c r="O23" s="470" t="s">
        <v>567</v>
      </c>
      <c r="P23" s="470" t="s">
        <v>567</v>
      </c>
      <c r="Q23" s="470" t="s">
        <v>567</v>
      </c>
      <c r="R23" s="470" t="s">
        <v>567</v>
      </c>
      <c r="S23" s="470" t="s">
        <v>567</v>
      </c>
      <c r="T23" s="470" t="s">
        <v>567</v>
      </c>
      <c r="U23" s="470" t="s">
        <v>567</v>
      </c>
      <c r="V23" s="470" t="s">
        <v>567</v>
      </c>
      <c r="W23" s="470" t="s">
        <v>567</v>
      </c>
      <c r="X23" s="470" t="s">
        <v>567</v>
      </c>
      <c r="Y23" s="470" t="s">
        <v>567</v>
      </c>
      <c r="Z23" s="470" t="s">
        <v>567</v>
      </c>
      <c r="AA23" s="470" t="s">
        <v>567</v>
      </c>
      <c r="AB23" s="470" t="s">
        <v>567</v>
      </c>
      <c r="AC23" s="470" t="s">
        <v>567</v>
      </c>
      <c r="AD23" s="470" t="s">
        <v>567</v>
      </c>
      <c r="AE23" s="470" t="s">
        <v>567</v>
      </c>
      <c r="AF23" s="470" t="s">
        <v>567</v>
      </c>
      <c r="AG23" s="470" t="s">
        <v>567</v>
      </c>
      <c r="AH23" s="470" t="s">
        <v>567</v>
      </c>
      <c r="AI23" s="470" t="s">
        <v>567</v>
      </c>
      <c r="AJ23" s="470" t="s">
        <v>567</v>
      </c>
      <c r="AK23" s="470" t="s">
        <v>567</v>
      </c>
      <c r="AL23" s="470" t="s">
        <v>567</v>
      </c>
      <c r="AM23" s="470" t="s">
        <v>567</v>
      </c>
      <c r="AN23" s="470" t="s">
        <v>567</v>
      </c>
      <c r="AO23" s="470" t="s">
        <v>567</v>
      </c>
      <c r="AP23" s="470" t="s">
        <v>567</v>
      </c>
      <c r="AQ23" s="470" t="s">
        <v>567</v>
      </c>
      <c r="AR23" s="470" t="s">
        <v>567</v>
      </c>
      <c r="AS23" s="470" t="s">
        <v>567</v>
      </c>
      <c r="AT23" s="470" t="s">
        <v>567</v>
      </c>
      <c r="AU23" s="470" t="s">
        <v>567</v>
      </c>
      <c r="AV23" s="470" t="s">
        <v>567</v>
      </c>
      <c r="AW23" s="470" t="s">
        <v>567</v>
      </c>
      <c r="AX23" s="470" t="s">
        <v>567</v>
      </c>
      <c r="AY23" s="470" t="s">
        <v>567</v>
      </c>
      <c r="AZ23" s="470" t="s">
        <v>567</v>
      </c>
      <c r="BA23" s="470" t="s">
        <v>567</v>
      </c>
      <c r="BB23" s="470" t="s">
        <v>567</v>
      </c>
      <c r="BC23" s="470" t="s">
        <v>567</v>
      </c>
      <c r="BD23" s="470" t="s">
        <v>567</v>
      </c>
      <c r="BE23" s="470" t="s">
        <v>567</v>
      </c>
      <c r="BF23" s="470" t="s">
        <v>567</v>
      </c>
      <c r="BG23" s="470" t="s">
        <v>567</v>
      </c>
      <c r="BH23" s="470" t="s">
        <v>567</v>
      </c>
      <c r="BI23" s="470" t="s">
        <v>567</v>
      </c>
      <c r="BJ23" s="470" t="s">
        <v>567</v>
      </c>
      <c r="BK23" s="470" t="s">
        <v>567</v>
      </c>
      <c r="BL23" s="470">
        <v>315.32689004851829</v>
      </c>
      <c r="BM23" s="470">
        <v>391.93425198433891</v>
      </c>
      <c r="BN23" s="470">
        <v>465.09166515156534</v>
      </c>
      <c r="BO23" s="470">
        <v>540.50149467791391</v>
      </c>
      <c r="BP23" s="470">
        <v>626.09691811330299</v>
      </c>
      <c r="BQ23" s="470">
        <v>695.36424794605682</v>
      </c>
      <c r="BR23" s="470">
        <v>781.28564014637732</v>
      </c>
      <c r="BS23" s="470">
        <v>885.7633665276046</v>
      </c>
      <c r="BT23" s="470">
        <v>935.86524437191224</v>
      </c>
      <c r="BU23" s="470">
        <v>953.07062235629201</v>
      </c>
      <c r="BV23" s="470">
        <v>940.40185978316003</v>
      </c>
      <c r="BW23" s="470">
        <v>846.18591161976656</v>
      </c>
      <c r="BX23" s="470">
        <v>779.67067405148509</v>
      </c>
      <c r="BY23" s="470">
        <v>710.79495320214107</v>
      </c>
      <c r="BZ23" s="470">
        <v>683.30971387269585</v>
      </c>
      <c r="CA23" s="470">
        <v>610.68359652323738</v>
      </c>
      <c r="CB23" s="470">
        <v>194.0490633981583</v>
      </c>
      <c r="CC23" s="614" t="s">
        <v>942</v>
      </c>
      <c r="CD23" s="494" t="s">
        <v>567</v>
      </c>
      <c r="CE23" s="470">
        <v>0</v>
      </c>
      <c r="CF23" s="436">
        <v>0</v>
      </c>
    </row>
    <row r="24" spans="1:84" s="39" customFormat="1" x14ac:dyDescent="0.35">
      <c r="A24" s="613"/>
      <c r="B24" s="59" t="s">
        <v>745</v>
      </c>
      <c r="D24" s="470" t="s">
        <v>567</v>
      </c>
      <c r="E24" s="470" t="s">
        <v>567</v>
      </c>
      <c r="F24" s="470" t="s">
        <v>567</v>
      </c>
      <c r="G24" s="470" t="s">
        <v>567</v>
      </c>
      <c r="H24" s="470" t="s">
        <v>567</v>
      </c>
      <c r="I24" s="470" t="s">
        <v>567</v>
      </c>
      <c r="J24" s="470" t="s">
        <v>567</v>
      </c>
      <c r="K24" s="470" t="s">
        <v>567</v>
      </c>
      <c r="L24" s="470" t="s">
        <v>567</v>
      </c>
      <c r="M24" s="470" t="s">
        <v>567</v>
      </c>
      <c r="N24" s="470" t="s">
        <v>567</v>
      </c>
      <c r="O24" s="470" t="s">
        <v>567</v>
      </c>
      <c r="P24" s="470" t="s">
        <v>567</v>
      </c>
      <c r="Q24" s="470" t="s">
        <v>567</v>
      </c>
      <c r="R24" s="470" t="s">
        <v>567</v>
      </c>
      <c r="S24" s="470" t="s">
        <v>567</v>
      </c>
      <c r="T24" s="470" t="s">
        <v>567</v>
      </c>
      <c r="U24" s="470" t="s">
        <v>567</v>
      </c>
      <c r="V24" s="470" t="s">
        <v>567</v>
      </c>
      <c r="W24" s="470" t="s">
        <v>567</v>
      </c>
      <c r="X24" s="470" t="s">
        <v>567</v>
      </c>
      <c r="Y24" s="470" t="s">
        <v>567</v>
      </c>
      <c r="Z24" s="470" t="s">
        <v>567</v>
      </c>
      <c r="AA24" s="470" t="s">
        <v>567</v>
      </c>
      <c r="AB24" s="470" t="s">
        <v>567</v>
      </c>
      <c r="AC24" s="470" t="s">
        <v>567</v>
      </c>
      <c r="AD24" s="470" t="s">
        <v>567</v>
      </c>
      <c r="AE24" s="470" t="s">
        <v>567</v>
      </c>
      <c r="AF24" s="470" t="s">
        <v>567</v>
      </c>
      <c r="AG24" s="470" t="s">
        <v>567</v>
      </c>
      <c r="AH24" s="470" t="s">
        <v>567</v>
      </c>
      <c r="AI24" s="470" t="s">
        <v>567</v>
      </c>
      <c r="AJ24" s="470" t="s">
        <v>567</v>
      </c>
      <c r="AK24" s="470" t="s">
        <v>567</v>
      </c>
      <c r="AL24" s="470" t="s">
        <v>567</v>
      </c>
      <c r="AM24" s="470" t="s">
        <v>567</v>
      </c>
      <c r="AN24" s="470" t="s">
        <v>567</v>
      </c>
      <c r="AO24" s="470" t="s">
        <v>567</v>
      </c>
      <c r="AP24" s="470" t="s">
        <v>567</v>
      </c>
      <c r="AQ24" s="470" t="s">
        <v>567</v>
      </c>
      <c r="AR24" s="470" t="s">
        <v>567</v>
      </c>
      <c r="AS24" s="470" t="s">
        <v>567</v>
      </c>
      <c r="AT24" s="470" t="s">
        <v>567</v>
      </c>
      <c r="AU24" s="470" t="s">
        <v>567</v>
      </c>
      <c r="AV24" s="470" t="s">
        <v>567</v>
      </c>
      <c r="AW24" s="470" t="s">
        <v>567</v>
      </c>
      <c r="AX24" s="470" t="s">
        <v>567</v>
      </c>
      <c r="AY24" s="470" t="s">
        <v>567</v>
      </c>
      <c r="AZ24" s="470" t="s">
        <v>567</v>
      </c>
      <c r="BA24" s="470" t="s">
        <v>567</v>
      </c>
      <c r="BB24" s="470" t="s">
        <v>567</v>
      </c>
      <c r="BC24" s="470" t="s">
        <v>567</v>
      </c>
      <c r="BD24" s="470" t="s">
        <v>567</v>
      </c>
      <c r="BE24" s="470" t="s">
        <v>567</v>
      </c>
      <c r="BF24" s="470" t="s">
        <v>567</v>
      </c>
      <c r="BG24" s="470" t="s">
        <v>567</v>
      </c>
      <c r="BH24" s="470" t="s">
        <v>567</v>
      </c>
      <c r="BI24" s="470" t="s">
        <v>567</v>
      </c>
      <c r="BJ24" s="470" t="s">
        <v>567</v>
      </c>
      <c r="BK24" s="470" t="s">
        <v>567</v>
      </c>
      <c r="BL24" s="470">
        <v>648.39868019601681</v>
      </c>
      <c r="BM24" s="470">
        <v>677.56700463404729</v>
      </c>
      <c r="BN24" s="470">
        <v>663.08095054898035</v>
      </c>
      <c r="BO24" s="470">
        <v>626.78101775676737</v>
      </c>
      <c r="BP24" s="470">
        <v>550.93048016298599</v>
      </c>
      <c r="BQ24" s="470">
        <v>491.29283105119077</v>
      </c>
      <c r="BR24" s="470">
        <v>443.77461406450112</v>
      </c>
      <c r="BS24" s="470">
        <v>381.44098743695912</v>
      </c>
      <c r="BT24" s="470">
        <v>309.89289354464535</v>
      </c>
      <c r="BU24" s="470">
        <v>223.58938666833674</v>
      </c>
      <c r="BV24" s="470">
        <v>129.18126513060972</v>
      </c>
      <c r="BW24" s="470">
        <v>72.70363447009683</v>
      </c>
      <c r="BX24" s="470">
        <v>50.805339842238681</v>
      </c>
      <c r="BY24" s="470">
        <v>41.016415656275093</v>
      </c>
      <c r="BZ24" s="470">
        <v>34.495313757704018</v>
      </c>
      <c r="CA24" s="470">
        <v>29.230407763943454</v>
      </c>
      <c r="CB24" s="470">
        <v>8.4045433315390614</v>
      </c>
      <c r="CC24" s="470" t="s">
        <v>567</v>
      </c>
      <c r="CD24" s="470" t="s">
        <v>567</v>
      </c>
      <c r="CE24" s="615">
        <v>0</v>
      </c>
      <c r="CF24" s="436">
        <v>0</v>
      </c>
    </row>
    <row r="25" spans="1:84" s="39" customFormat="1" ht="26.25" customHeight="1" x14ac:dyDescent="0.35">
      <c r="A25" s="613"/>
      <c r="B25" s="59" t="s">
        <v>702</v>
      </c>
      <c r="D25" s="470" t="s">
        <v>567</v>
      </c>
      <c r="E25" s="470" t="s">
        <v>567</v>
      </c>
      <c r="F25" s="470" t="s">
        <v>567</v>
      </c>
      <c r="G25" s="470" t="s">
        <v>567</v>
      </c>
      <c r="H25" s="470" t="s">
        <v>567</v>
      </c>
      <c r="I25" s="470" t="s">
        <v>567</v>
      </c>
      <c r="J25" s="470" t="s">
        <v>567</v>
      </c>
      <c r="K25" s="470" t="s">
        <v>567</v>
      </c>
      <c r="L25" s="470" t="s">
        <v>567</v>
      </c>
      <c r="M25" s="470" t="s">
        <v>567</v>
      </c>
      <c r="N25" s="470" t="s">
        <v>567</v>
      </c>
      <c r="O25" s="470" t="s">
        <v>567</v>
      </c>
      <c r="P25" s="470" t="s">
        <v>567</v>
      </c>
      <c r="Q25" s="470" t="s">
        <v>567</v>
      </c>
      <c r="R25" s="470" t="s">
        <v>567</v>
      </c>
      <c r="S25" s="470" t="s">
        <v>567</v>
      </c>
      <c r="T25" s="470" t="s">
        <v>567</v>
      </c>
      <c r="U25" s="470" t="s">
        <v>567</v>
      </c>
      <c r="V25" s="470" t="s">
        <v>567</v>
      </c>
      <c r="W25" s="470" t="s">
        <v>567</v>
      </c>
      <c r="X25" s="470" t="s">
        <v>567</v>
      </c>
      <c r="Y25" s="470" t="s">
        <v>567</v>
      </c>
      <c r="Z25" s="470" t="s">
        <v>567</v>
      </c>
      <c r="AA25" s="470" t="s">
        <v>567</v>
      </c>
      <c r="AB25" s="470" t="s">
        <v>567</v>
      </c>
      <c r="AC25" s="470" t="s">
        <v>567</v>
      </c>
      <c r="AD25" s="470" t="s">
        <v>567</v>
      </c>
      <c r="AE25" s="470" t="s">
        <v>567</v>
      </c>
      <c r="AF25" s="470" t="s">
        <v>567</v>
      </c>
      <c r="AG25" s="470" t="s">
        <v>567</v>
      </c>
      <c r="AH25" s="470" t="s">
        <v>567</v>
      </c>
      <c r="AI25" s="470" t="s">
        <v>567</v>
      </c>
      <c r="AJ25" s="470" t="s">
        <v>567</v>
      </c>
      <c r="AK25" s="470" t="s">
        <v>567</v>
      </c>
      <c r="AL25" s="470" t="s">
        <v>567</v>
      </c>
      <c r="AM25" s="470" t="s">
        <v>567</v>
      </c>
      <c r="AN25" s="470" t="s">
        <v>567</v>
      </c>
      <c r="AO25" s="470" t="s">
        <v>567</v>
      </c>
      <c r="AP25" s="470" t="s">
        <v>567</v>
      </c>
      <c r="AQ25" s="470" t="s">
        <v>567</v>
      </c>
      <c r="AR25" s="470" t="s">
        <v>567</v>
      </c>
      <c r="AS25" s="470" t="s">
        <v>567</v>
      </c>
      <c r="AT25" s="470" t="s">
        <v>567</v>
      </c>
      <c r="AU25" s="470" t="s">
        <v>567</v>
      </c>
      <c r="AV25" s="470" t="s">
        <v>567</v>
      </c>
      <c r="AW25" s="470" t="s">
        <v>567</v>
      </c>
      <c r="AX25" s="470" t="s">
        <v>567</v>
      </c>
      <c r="AY25" s="470" t="s">
        <v>567</v>
      </c>
      <c r="AZ25" s="470" t="s">
        <v>567</v>
      </c>
      <c r="BA25" s="470" t="s">
        <v>567</v>
      </c>
      <c r="BB25" s="470" t="s">
        <v>567</v>
      </c>
      <c r="BC25" s="470" t="s">
        <v>567</v>
      </c>
      <c r="BD25" s="470" t="s">
        <v>567</v>
      </c>
      <c r="BE25" s="470" t="s">
        <v>567</v>
      </c>
      <c r="BF25" s="470" t="s">
        <v>567</v>
      </c>
      <c r="BG25" s="470" t="s">
        <v>567</v>
      </c>
      <c r="BH25" s="470" t="s">
        <v>567</v>
      </c>
      <c r="BI25" s="470" t="s">
        <v>567</v>
      </c>
      <c r="BJ25" s="470" t="s">
        <v>567</v>
      </c>
      <c r="BK25" s="470" t="s">
        <v>567</v>
      </c>
      <c r="BL25" s="470">
        <v>4152.579372791467</v>
      </c>
      <c r="BM25" s="470">
        <v>4313.2385099654957</v>
      </c>
      <c r="BN25" s="470">
        <v>4443.152787180662</v>
      </c>
      <c r="BO25" s="470">
        <v>4622.5520183609024</v>
      </c>
      <c r="BP25" s="470">
        <v>4745.7790610750062</v>
      </c>
      <c r="BQ25" s="470">
        <v>4846.240294482328</v>
      </c>
      <c r="BR25" s="470">
        <v>4852.202471269452</v>
      </c>
      <c r="BS25" s="470">
        <v>4802.0500860739676</v>
      </c>
      <c r="BT25" s="470">
        <v>4647.386078796203</v>
      </c>
      <c r="BU25" s="470">
        <v>4480.8573206008805</v>
      </c>
      <c r="BV25" s="470">
        <v>4304.6380938767288</v>
      </c>
      <c r="BW25" s="470">
        <v>4197.4133171045278</v>
      </c>
      <c r="BX25" s="470">
        <v>4138.8330686008376</v>
      </c>
      <c r="BY25" s="470">
        <v>4021.5597614583803</v>
      </c>
      <c r="BZ25" s="470">
        <v>4093.2206777674546</v>
      </c>
      <c r="CA25" s="470">
        <v>4189.2320956520416</v>
      </c>
      <c r="CB25" s="470">
        <v>4524.3362472582266</v>
      </c>
      <c r="CC25" s="470">
        <v>4458.0656845070089</v>
      </c>
      <c r="CD25" s="470">
        <v>4323.3510103460012</v>
      </c>
      <c r="CE25" s="470">
        <v>4043.5726910550966</v>
      </c>
      <c r="CF25" s="436">
        <v>3752.6252514306016</v>
      </c>
    </row>
    <row r="26" spans="1:84" s="39" customFormat="1" x14ac:dyDescent="0.35">
      <c r="A26" s="613"/>
      <c r="B26" s="59" t="s">
        <v>486</v>
      </c>
      <c r="D26" s="470" t="s">
        <v>567</v>
      </c>
      <c r="E26" s="470" t="s">
        <v>567</v>
      </c>
      <c r="F26" s="470" t="s">
        <v>567</v>
      </c>
      <c r="G26" s="470" t="s">
        <v>567</v>
      </c>
      <c r="H26" s="470" t="s">
        <v>567</v>
      </c>
      <c r="I26" s="470" t="s">
        <v>567</v>
      </c>
      <c r="J26" s="470" t="s">
        <v>567</v>
      </c>
      <c r="K26" s="470" t="s">
        <v>567</v>
      </c>
      <c r="L26" s="470" t="s">
        <v>567</v>
      </c>
      <c r="M26" s="470" t="s">
        <v>567</v>
      </c>
      <c r="N26" s="470" t="s">
        <v>567</v>
      </c>
      <c r="O26" s="470" t="s">
        <v>567</v>
      </c>
      <c r="P26" s="470" t="s">
        <v>567</v>
      </c>
      <c r="Q26" s="470" t="s">
        <v>567</v>
      </c>
      <c r="R26" s="470" t="s">
        <v>567</v>
      </c>
      <c r="S26" s="470" t="s">
        <v>567</v>
      </c>
      <c r="T26" s="470" t="s">
        <v>567</v>
      </c>
      <c r="U26" s="470" t="s">
        <v>567</v>
      </c>
      <c r="V26" s="470" t="s">
        <v>567</v>
      </c>
      <c r="W26" s="470" t="s">
        <v>567</v>
      </c>
      <c r="X26" s="470" t="s">
        <v>567</v>
      </c>
      <c r="Y26" s="470" t="s">
        <v>567</v>
      </c>
      <c r="Z26" s="470" t="s">
        <v>567</v>
      </c>
      <c r="AA26" s="470" t="s">
        <v>567</v>
      </c>
      <c r="AB26" s="470" t="s">
        <v>567</v>
      </c>
      <c r="AC26" s="470" t="s">
        <v>567</v>
      </c>
      <c r="AD26" s="470" t="s">
        <v>567</v>
      </c>
      <c r="AE26" s="470" t="s">
        <v>567</v>
      </c>
      <c r="AF26" s="470" t="s">
        <v>567</v>
      </c>
      <c r="AG26" s="470" t="s">
        <v>567</v>
      </c>
      <c r="AH26" s="470" t="s">
        <v>567</v>
      </c>
      <c r="AI26" s="470" t="s">
        <v>567</v>
      </c>
      <c r="AJ26" s="470" t="s">
        <v>567</v>
      </c>
      <c r="AK26" s="470" t="s">
        <v>567</v>
      </c>
      <c r="AL26" s="470" t="s">
        <v>567</v>
      </c>
      <c r="AM26" s="470" t="s">
        <v>567</v>
      </c>
      <c r="AN26" s="470" t="s">
        <v>567</v>
      </c>
      <c r="AO26" s="470" t="s">
        <v>567</v>
      </c>
      <c r="AP26" s="470" t="s">
        <v>567</v>
      </c>
      <c r="AQ26" s="470" t="s">
        <v>567</v>
      </c>
      <c r="AR26" s="470" t="s">
        <v>567</v>
      </c>
      <c r="AS26" s="470" t="s">
        <v>567</v>
      </c>
      <c r="AT26" s="470" t="s">
        <v>567</v>
      </c>
      <c r="AU26" s="470" t="s">
        <v>567</v>
      </c>
      <c r="AV26" s="470" t="s">
        <v>567</v>
      </c>
      <c r="AW26" s="470" t="s">
        <v>567</v>
      </c>
      <c r="AX26" s="470" t="s">
        <v>567</v>
      </c>
      <c r="AY26" s="470" t="s">
        <v>567</v>
      </c>
      <c r="AZ26" s="470" t="s">
        <v>567</v>
      </c>
      <c r="BA26" s="470" t="s">
        <v>567</v>
      </c>
      <c r="BB26" s="470" t="s">
        <v>567</v>
      </c>
      <c r="BC26" s="470" t="s">
        <v>567</v>
      </c>
      <c r="BD26" s="470" t="s">
        <v>567</v>
      </c>
      <c r="BE26" s="470" t="s">
        <v>567</v>
      </c>
      <c r="BF26" s="470" t="s">
        <v>567</v>
      </c>
      <c r="BG26" s="470" t="s">
        <v>567</v>
      </c>
      <c r="BH26" s="470" t="s">
        <v>567</v>
      </c>
      <c r="BI26" s="470" t="s">
        <v>567</v>
      </c>
      <c r="BJ26" s="470" t="s">
        <v>567</v>
      </c>
      <c r="BK26" s="470" t="s">
        <v>567</v>
      </c>
      <c r="BL26" s="470">
        <v>99.45993897531325</v>
      </c>
      <c r="BM26" s="470">
        <v>126.1038655767793</v>
      </c>
      <c r="BN26" s="470">
        <v>152.98604032937789</v>
      </c>
      <c r="BO26" s="470">
        <v>179.42766398503792</v>
      </c>
      <c r="BP26" s="470">
        <v>220.87045793975454</v>
      </c>
      <c r="BQ26" s="470">
        <v>252.27197576665208</v>
      </c>
      <c r="BR26" s="470">
        <v>274.23709589580255</v>
      </c>
      <c r="BS26" s="470">
        <v>300.25519274908095</v>
      </c>
      <c r="BT26" s="470">
        <v>302.12204374352308</v>
      </c>
      <c r="BU26" s="470">
        <v>285.93220021424474</v>
      </c>
      <c r="BV26" s="470">
        <v>307.00938115698864</v>
      </c>
      <c r="BW26" s="470">
        <v>345.25748577713114</v>
      </c>
      <c r="BX26" s="470">
        <v>420.80895447009993</v>
      </c>
      <c r="BY26" s="470">
        <v>500.69367743036167</v>
      </c>
      <c r="BZ26" s="470">
        <v>662.28603794986986</v>
      </c>
      <c r="CA26" s="470">
        <v>817.34292064146325</v>
      </c>
      <c r="CB26" s="470">
        <v>512.63683128894149</v>
      </c>
      <c r="CC26" s="470">
        <v>455.32500095786406</v>
      </c>
      <c r="CD26" s="470">
        <v>578.90172558509755</v>
      </c>
      <c r="CE26" s="470">
        <v>612.57166847999804</v>
      </c>
      <c r="CF26" s="436">
        <v>643.36709591111298</v>
      </c>
    </row>
    <row r="27" spans="1:84" s="39" customFormat="1" x14ac:dyDescent="0.35">
      <c r="A27" s="613"/>
      <c r="B27" s="59" t="s">
        <v>703</v>
      </c>
      <c r="D27" s="470" t="s">
        <v>567</v>
      </c>
      <c r="E27" s="470" t="s">
        <v>567</v>
      </c>
      <c r="F27" s="470" t="s">
        <v>567</v>
      </c>
      <c r="G27" s="470" t="s">
        <v>567</v>
      </c>
      <c r="H27" s="470" t="s">
        <v>567</v>
      </c>
      <c r="I27" s="470" t="s">
        <v>567</v>
      </c>
      <c r="J27" s="470" t="s">
        <v>567</v>
      </c>
      <c r="K27" s="470" t="s">
        <v>567</v>
      </c>
      <c r="L27" s="470" t="s">
        <v>567</v>
      </c>
      <c r="M27" s="470" t="s">
        <v>567</v>
      </c>
      <c r="N27" s="470" t="s">
        <v>567</v>
      </c>
      <c r="O27" s="470" t="s">
        <v>567</v>
      </c>
      <c r="P27" s="470" t="s">
        <v>567</v>
      </c>
      <c r="Q27" s="470" t="s">
        <v>567</v>
      </c>
      <c r="R27" s="470" t="s">
        <v>567</v>
      </c>
      <c r="S27" s="470" t="s">
        <v>567</v>
      </c>
      <c r="T27" s="470" t="s">
        <v>567</v>
      </c>
      <c r="U27" s="470" t="s">
        <v>567</v>
      </c>
      <c r="V27" s="470" t="s">
        <v>567</v>
      </c>
      <c r="W27" s="470" t="s">
        <v>567</v>
      </c>
      <c r="X27" s="470" t="s">
        <v>567</v>
      </c>
      <c r="Y27" s="470" t="s">
        <v>567</v>
      </c>
      <c r="Z27" s="470" t="s">
        <v>567</v>
      </c>
      <c r="AA27" s="470" t="s">
        <v>567</v>
      </c>
      <c r="AB27" s="470" t="s">
        <v>567</v>
      </c>
      <c r="AC27" s="470" t="s">
        <v>567</v>
      </c>
      <c r="AD27" s="470" t="s">
        <v>567</v>
      </c>
      <c r="AE27" s="470" t="s">
        <v>567</v>
      </c>
      <c r="AF27" s="470" t="s">
        <v>567</v>
      </c>
      <c r="AG27" s="470" t="s">
        <v>567</v>
      </c>
      <c r="AH27" s="470" t="s">
        <v>567</v>
      </c>
      <c r="AI27" s="470" t="s">
        <v>567</v>
      </c>
      <c r="AJ27" s="470" t="s">
        <v>567</v>
      </c>
      <c r="AK27" s="470" t="s">
        <v>567</v>
      </c>
      <c r="AL27" s="470" t="s">
        <v>567</v>
      </c>
      <c r="AM27" s="470" t="s">
        <v>567</v>
      </c>
      <c r="AN27" s="470" t="s">
        <v>567</v>
      </c>
      <c r="AO27" s="470" t="s">
        <v>567</v>
      </c>
      <c r="AP27" s="470" t="s">
        <v>567</v>
      </c>
      <c r="AQ27" s="470" t="s">
        <v>567</v>
      </c>
      <c r="AR27" s="470" t="s">
        <v>567</v>
      </c>
      <c r="AS27" s="470" t="s">
        <v>567</v>
      </c>
      <c r="AT27" s="470" t="s">
        <v>567</v>
      </c>
      <c r="AU27" s="470" t="s">
        <v>567</v>
      </c>
      <c r="AV27" s="470" t="s">
        <v>567</v>
      </c>
      <c r="AW27" s="470" t="s">
        <v>567</v>
      </c>
      <c r="AX27" s="470" t="s">
        <v>567</v>
      </c>
      <c r="AY27" s="470" t="s">
        <v>567</v>
      </c>
      <c r="AZ27" s="470" t="s">
        <v>567</v>
      </c>
      <c r="BA27" s="470" t="s">
        <v>567</v>
      </c>
      <c r="BB27" s="470" t="s">
        <v>567</v>
      </c>
      <c r="BC27" s="470" t="s">
        <v>567</v>
      </c>
      <c r="BD27" s="470" t="s">
        <v>567</v>
      </c>
      <c r="BE27" s="470" t="s">
        <v>567</v>
      </c>
      <c r="BF27" s="470" t="s">
        <v>567</v>
      </c>
      <c r="BG27" s="470" t="s">
        <v>567</v>
      </c>
      <c r="BH27" s="470" t="s">
        <v>567</v>
      </c>
      <c r="BI27" s="470" t="s">
        <v>567</v>
      </c>
      <c r="BJ27" s="470" t="s">
        <v>567</v>
      </c>
      <c r="BK27" s="470" t="s">
        <v>567</v>
      </c>
      <c r="BL27" s="470">
        <v>22.911098280285508</v>
      </c>
      <c r="BM27" s="470">
        <v>26.48139283378131</v>
      </c>
      <c r="BN27" s="470">
        <v>29.383466506712136</v>
      </c>
      <c r="BO27" s="470">
        <v>31.163302722754715</v>
      </c>
      <c r="BP27" s="470">
        <v>32.761190341591991</v>
      </c>
      <c r="BQ27" s="470">
        <v>32.515440545309076</v>
      </c>
      <c r="BR27" s="470">
        <v>32.218041485030888</v>
      </c>
      <c r="BS27" s="470">
        <v>32.620100909511436</v>
      </c>
      <c r="BT27" s="470">
        <v>31.906919767503069</v>
      </c>
      <c r="BU27" s="470">
        <v>26.665432947447133</v>
      </c>
      <c r="BV27" s="470">
        <v>24.959949829831139</v>
      </c>
      <c r="BW27" s="470">
        <v>18.638667864965907</v>
      </c>
      <c r="BX27" s="470">
        <v>14.247975373449069</v>
      </c>
      <c r="BY27" s="470">
        <v>11.381068063983371</v>
      </c>
      <c r="BZ27" s="470">
        <v>8.4095643646398024</v>
      </c>
      <c r="CA27" s="470">
        <v>7.1700729462051509</v>
      </c>
      <c r="CB27" s="470">
        <v>2.3082501671918569</v>
      </c>
      <c r="CC27" s="470" t="s">
        <v>567</v>
      </c>
      <c r="CD27" s="470" t="s">
        <v>567</v>
      </c>
      <c r="CE27" s="470" t="s">
        <v>567</v>
      </c>
      <c r="CF27" s="436" t="s">
        <v>567</v>
      </c>
    </row>
    <row r="28" spans="1:84" s="39" customFormat="1" x14ac:dyDescent="0.35">
      <c r="A28" s="613"/>
      <c r="B28" s="59" t="s">
        <v>35</v>
      </c>
      <c r="D28" s="470" t="s">
        <v>567</v>
      </c>
      <c r="E28" s="470" t="s">
        <v>567</v>
      </c>
      <c r="F28" s="470" t="s">
        <v>567</v>
      </c>
      <c r="G28" s="470" t="s">
        <v>567</v>
      </c>
      <c r="H28" s="470" t="s">
        <v>567</v>
      </c>
      <c r="I28" s="470" t="s">
        <v>567</v>
      </c>
      <c r="J28" s="470" t="s">
        <v>567</v>
      </c>
      <c r="K28" s="470" t="s">
        <v>567</v>
      </c>
      <c r="L28" s="470" t="s">
        <v>567</v>
      </c>
      <c r="M28" s="470" t="s">
        <v>567</v>
      </c>
      <c r="N28" s="470" t="s">
        <v>567</v>
      </c>
      <c r="O28" s="470" t="s">
        <v>567</v>
      </c>
      <c r="P28" s="470" t="s">
        <v>567</v>
      </c>
      <c r="Q28" s="470" t="s">
        <v>567</v>
      </c>
      <c r="R28" s="470" t="s">
        <v>567</v>
      </c>
      <c r="S28" s="470" t="s">
        <v>567</v>
      </c>
      <c r="T28" s="470" t="s">
        <v>567</v>
      </c>
      <c r="U28" s="470" t="s">
        <v>567</v>
      </c>
      <c r="V28" s="470" t="s">
        <v>567</v>
      </c>
      <c r="W28" s="470" t="s">
        <v>567</v>
      </c>
      <c r="X28" s="470" t="s">
        <v>567</v>
      </c>
      <c r="Y28" s="470" t="s">
        <v>567</v>
      </c>
      <c r="Z28" s="470" t="s">
        <v>567</v>
      </c>
      <c r="AA28" s="470" t="s">
        <v>567</v>
      </c>
      <c r="AB28" s="470" t="s">
        <v>567</v>
      </c>
      <c r="AC28" s="470" t="s">
        <v>567</v>
      </c>
      <c r="AD28" s="470" t="s">
        <v>567</v>
      </c>
      <c r="AE28" s="470" t="s">
        <v>567</v>
      </c>
      <c r="AF28" s="470" t="s">
        <v>567</v>
      </c>
      <c r="AG28" s="470" t="s">
        <v>567</v>
      </c>
      <c r="AH28" s="470" t="s">
        <v>567</v>
      </c>
      <c r="AI28" s="470" t="s">
        <v>567</v>
      </c>
      <c r="AJ28" s="470" t="s">
        <v>567</v>
      </c>
      <c r="AK28" s="470" t="s">
        <v>567</v>
      </c>
      <c r="AL28" s="470" t="s">
        <v>567</v>
      </c>
      <c r="AM28" s="470" t="s">
        <v>567</v>
      </c>
      <c r="AN28" s="470" t="s">
        <v>567</v>
      </c>
      <c r="AO28" s="470" t="s">
        <v>567</v>
      </c>
      <c r="AP28" s="470" t="s">
        <v>567</v>
      </c>
      <c r="AQ28" s="470" t="s">
        <v>567</v>
      </c>
      <c r="AR28" s="470" t="s">
        <v>567</v>
      </c>
      <c r="AS28" s="470" t="s">
        <v>567</v>
      </c>
      <c r="AT28" s="470" t="s">
        <v>567</v>
      </c>
      <c r="AU28" s="470" t="s">
        <v>567</v>
      </c>
      <c r="AV28" s="470" t="s">
        <v>567</v>
      </c>
      <c r="AW28" s="470" t="s">
        <v>567</v>
      </c>
      <c r="AX28" s="470" t="s">
        <v>567</v>
      </c>
      <c r="AY28" s="470" t="s">
        <v>567</v>
      </c>
      <c r="AZ28" s="470" t="s">
        <v>567</v>
      </c>
      <c r="BA28" s="470" t="s">
        <v>567</v>
      </c>
      <c r="BB28" s="470" t="s">
        <v>567</v>
      </c>
      <c r="BC28" s="470" t="s">
        <v>567</v>
      </c>
      <c r="BD28" s="470" t="s">
        <v>567</v>
      </c>
      <c r="BE28" s="470" t="s">
        <v>567</v>
      </c>
      <c r="BF28" s="470" t="s">
        <v>567</v>
      </c>
      <c r="BG28" s="470" t="s">
        <v>567</v>
      </c>
      <c r="BH28" s="470" t="s">
        <v>567</v>
      </c>
      <c r="BI28" s="470" t="s">
        <v>567</v>
      </c>
      <c r="BJ28" s="470" t="s">
        <v>567</v>
      </c>
      <c r="BK28" s="470" t="s">
        <v>567</v>
      </c>
      <c r="BL28" s="470">
        <v>729.57844381337998</v>
      </c>
      <c r="BM28" s="470">
        <v>811.77139366659742</v>
      </c>
      <c r="BN28" s="470">
        <v>789.08018610923807</v>
      </c>
      <c r="BO28" s="470">
        <v>845.76504266207826</v>
      </c>
      <c r="BP28" s="470">
        <v>954.91007025113925</v>
      </c>
      <c r="BQ28" s="470">
        <v>1050.0322154118712</v>
      </c>
      <c r="BR28" s="470">
        <v>1152.4229375804537</v>
      </c>
      <c r="BS28" s="470">
        <v>1242.6322315630098</v>
      </c>
      <c r="BT28" s="470">
        <v>1317.0764254864059</v>
      </c>
      <c r="BU28" s="470">
        <v>1382.1764984226986</v>
      </c>
      <c r="BV28" s="470">
        <v>1433.7626230447277</v>
      </c>
      <c r="BW28" s="470">
        <v>1488.0625701761858</v>
      </c>
      <c r="BX28" s="470">
        <v>1572.0684177442804</v>
      </c>
      <c r="BY28" s="470">
        <v>1653.5244285917215</v>
      </c>
      <c r="BZ28" s="470">
        <v>1765.2498846493579</v>
      </c>
      <c r="CA28" s="470">
        <v>1866.7335763457463</v>
      </c>
      <c r="CB28" s="470">
        <v>2132.3604068124878</v>
      </c>
      <c r="CC28" s="470">
        <v>2253.8251491228457</v>
      </c>
      <c r="CD28" s="470">
        <v>2375.7733122562536</v>
      </c>
      <c r="CE28" s="470">
        <v>2486.7557082892017</v>
      </c>
      <c r="CF28" s="436">
        <v>2739.0611848078038</v>
      </c>
    </row>
    <row r="29" spans="1:84" s="39" customFormat="1" x14ac:dyDescent="0.35">
      <c r="A29" s="613"/>
      <c r="B29" s="59" t="s">
        <v>746</v>
      </c>
      <c r="D29" s="470" t="s">
        <v>567</v>
      </c>
      <c r="E29" s="470" t="s">
        <v>567</v>
      </c>
      <c r="F29" s="470" t="s">
        <v>567</v>
      </c>
      <c r="G29" s="470" t="s">
        <v>567</v>
      </c>
      <c r="H29" s="470" t="s">
        <v>567</v>
      </c>
      <c r="I29" s="470" t="s">
        <v>567</v>
      </c>
      <c r="J29" s="470" t="s">
        <v>567</v>
      </c>
      <c r="K29" s="470" t="s">
        <v>567</v>
      </c>
      <c r="L29" s="470" t="s">
        <v>567</v>
      </c>
      <c r="M29" s="470" t="s">
        <v>567</v>
      </c>
      <c r="N29" s="470" t="s">
        <v>567</v>
      </c>
      <c r="O29" s="470" t="s">
        <v>567</v>
      </c>
      <c r="P29" s="470" t="s">
        <v>567</v>
      </c>
      <c r="Q29" s="470" t="s">
        <v>567</v>
      </c>
      <c r="R29" s="470" t="s">
        <v>567</v>
      </c>
      <c r="S29" s="470" t="s">
        <v>567</v>
      </c>
      <c r="T29" s="470" t="s">
        <v>567</v>
      </c>
      <c r="U29" s="470" t="s">
        <v>567</v>
      </c>
      <c r="V29" s="470" t="s">
        <v>567</v>
      </c>
      <c r="W29" s="470" t="s">
        <v>567</v>
      </c>
      <c r="X29" s="470" t="s">
        <v>567</v>
      </c>
      <c r="Y29" s="470" t="s">
        <v>567</v>
      </c>
      <c r="Z29" s="470" t="s">
        <v>567</v>
      </c>
      <c r="AA29" s="470" t="s">
        <v>567</v>
      </c>
      <c r="AB29" s="470" t="s">
        <v>567</v>
      </c>
      <c r="AC29" s="470" t="s">
        <v>567</v>
      </c>
      <c r="AD29" s="470" t="s">
        <v>567</v>
      </c>
      <c r="AE29" s="470" t="s">
        <v>567</v>
      </c>
      <c r="AF29" s="470" t="s">
        <v>567</v>
      </c>
      <c r="AG29" s="470" t="s">
        <v>567</v>
      </c>
      <c r="AH29" s="470" t="s">
        <v>567</v>
      </c>
      <c r="AI29" s="470" t="s">
        <v>567</v>
      </c>
      <c r="AJ29" s="470" t="s">
        <v>567</v>
      </c>
      <c r="AK29" s="470" t="s">
        <v>567</v>
      </c>
      <c r="AL29" s="470" t="s">
        <v>567</v>
      </c>
      <c r="AM29" s="470" t="s">
        <v>567</v>
      </c>
      <c r="AN29" s="470" t="s">
        <v>567</v>
      </c>
      <c r="AO29" s="470" t="s">
        <v>567</v>
      </c>
      <c r="AP29" s="470" t="s">
        <v>567</v>
      </c>
      <c r="AQ29" s="470" t="s">
        <v>567</v>
      </c>
      <c r="AR29" s="470" t="s">
        <v>567</v>
      </c>
      <c r="AS29" s="470" t="s">
        <v>567</v>
      </c>
      <c r="AT29" s="470" t="s">
        <v>567</v>
      </c>
      <c r="AU29" s="470" t="s">
        <v>567</v>
      </c>
      <c r="AV29" s="470" t="s">
        <v>567</v>
      </c>
      <c r="AW29" s="470" t="s">
        <v>567</v>
      </c>
      <c r="AX29" s="470" t="s">
        <v>567</v>
      </c>
      <c r="AY29" s="470" t="s">
        <v>567</v>
      </c>
      <c r="AZ29" s="470" t="s">
        <v>567</v>
      </c>
      <c r="BA29" s="470" t="s">
        <v>567</v>
      </c>
      <c r="BB29" s="470" t="s">
        <v>567</v>
      </c>
      <c r="BC29" s="470" t="s">
        <v>567</v>
      </c>
      <c r="BD29" s="470" t="s">
        <v>567</v>
      </c>
      <c r="BE29" s="470" t="s">
        <v>567</v>
      </c>
      <c r="BF29" s="470" t="s">
        <v>567</v>
      </c>
      <c r="BG29" s="470" t="s">
        <v>567</v>
      </c>
      <c r="BH29" s="470" t="s">
        <v>567</v>
      </c>
      <c r="BI29" s="470" t="s">
        <v>567</v>
      </c>
      <c r="BJ29" s="470" t="s">
        <v>567</v>
      </c>
      <c r="BK29" s="470" t="s">
        <v>567</v>
      </c>
      <c r="BL29" s="470">
        <v>1732.6349857079667</v>
      </c>
      <c r="BM29" s="470">
        <v>2425.5878015465441</v>
      </c>
      <c r="BN29" s="470">
        <v>3188.439054253764</v>
      </c>
      <c r="BO29" s="470">
        <v>3820.5403163022961</v>
      </c>
      <c r="BP29" s="470">
        <v>4315.1379425227778</v>
      </c>
      <c r="BQ29" s="470">
        <v>4861.3146503387634</v>
      </c>
      <c r="BR29" s="470">
        <v>5311.7474062442998</v>
      </c>
      <c r="BS29" s="470">
        <v>5479.6586182681949</v>
      </c>
      <c r="BT29" s="470">
        <v>5300.9156882785428</v>
      </c>
      <c r="BU29" s="470">
        <v>4949.7419052072837</v>
      </c>
      <c r="BV29" s="470">
        <v>4590.9738656666432</v>
      </c>
      <c r="BW29" s="470">
        <v>4060.5512484256724</v>
      </c>
      <c r="BX29" s="470">
        <v>3708.1835187353158</v>
      </c>
      <c r="BY29" s="470">
        <v>3276.9193680249527</v>
      </c>
      <c r="BZ29" s="470">
        <v>2959.615844371865</v>
      </c>
      <c r="CA29" s="470">
        <v>2887.875047596528</v>
      </c>
      <c r="CB29" s="470">
        <v>2381.846281939359</v>
      </c>
      <c r="CC29" s="470">
        <v>1209.3135814957427</v>
      </c>
      <c r="CD29" s="470">
        <v>1244.5747220156952</v>
      </c>
      <c r="CE29" s="470">
        <v>1311.4500743009373</v>
      </c>
      <c r="CF29" s="436">
        <v>1394.2934795050437</v>
      </c>
    </row>
    <row r="30" spans="1:84" s="39" customFormat="1" ht="26.25" customHeight="1" x14ac:dyDescent="0.35">
      <c r="A30" s="613"/>
      <c r="B30" s="609" t="s">
        <v>747</v>
      </c>
      <c r="D30" s="470">
        <f t="shared" ref="D30:AG30" si="4">D33</f>
        <v>0</v>
      </c>
      <c r="E30" s="470">
        <f t="shared" si="4"/>
        <v>0</v>
      </c>
      <c r="F30" s="470">
        <f t="shared" si="4"/>
        <v>0</v>
      </c>
      <c r="G30" s="470">
        <f t="shared" si="4"/>
        <v>0</v>
      </c>
      <c r="H30" s="470">
        <f t="shared" si="4"/>
        <v>0</v>
      </c>
      <c r="I30" s="470">
        <f t="shared" si="4"/>
        <v>0</v>
      </c>
      <c r="J30" s="470">
        <f t="shared" si="4"/>
        <v>0</v>
      </c>
      <c r="K30" s="470">
        <f t="shared" si="4"/>
        <v>0</v>
      </c>
      <c r="L30" s="470">
        <f t="shared" si="4"/>
        <v>0</v>
      </c>
      <c r="M30" s="470">
        <f t="shared" si="4"/>
        <v>0</v>
      </c>
      <c r="N30" s="470">
        <f t="shared" si="4"/>
        <v>0</v>
      </c>
      <c r="O30" s="470">
        <f t="shared" si="4"/>
        <v>0</v>
      </c>
      <c r="P30" s="470">
        <f t="shared" si="4"/>
        <v>0</v>
      </c>
      <c r="Q30" s="470">
        <f t="shared" si="4"/>
        <v>0</v>
      </c>
      <c r="R30" s="470">
        <f t="shared" si="4"/>
        <v>0</v>
      </c>
      <c r="S30" s="470">
        <f t="shared" si="4"/>
        <v>0</v>
      </c>
      <c r="T30" s="470">
        <f t="shared" si="4"/>
        <v>0</v>
      </c>
      <c r="U30" s="470">
        <f t="shared" si="4"/>
        <v>0</v>
      </c>
      <c r="V30" s="470">
        <f t="shared" si="4"/>
        <v>0</v>
      </c>
      <c r="W30" s="470">
        <f t="shared" si="4"/>
        <v>0</v>
      </c>
      <c r="X30" s="470">
        <f t="shared" si="4"/>
        <v>0</v>
      </c>
      <c r="Y30" s="470">
        <f t="shared" si="4"/>
        <v>0</v>
      </c>
      <c r="Z30" s="470">
        <f t="shared" si="4"/>
        <v>0</v>
      </c>
      <c r="AA30" s="470">
        <f t="shared" si="4"/>
        <v>0</v>
      </c>
      <c r="AB30" s="470">
        <f t="shared" si="4"/>
        <v>0</v>
      </c>
      <c r="AC30" s="470">
        <f t="shared" si="4"/>
        <v>0</v>
      </c>
      <c r="AD30" s="470">
        <f t="shared" si="4"/>
        <v>0</v>
      </c>
      <c r="AE30" s="470">
        <f t="shared" si="4"/>
        <v>0</v>
      </c>
      <c r="AF30" s="470">
        <f t="shared" si="4"/>
        <v>0</v>
      </c>
      <c r="AG30" s="470">
        <f t="shared" si="4"/>
        <v>0</v>
      </c>
      <c r="AH30" s="470">
        <f>AH33</f>
        <v>320.9395900106818</v>
      </c>
      <c r="AI30" s="470">
        <f t="shared" ref="AI30:AQ30" si="5">AI33</f>
        <v>352.75813604081998</v>
      </c>
      <c r="AJ30" s="470">
        <f t="shared" si="5"/>
        <v>455.35323341022615</v>
      </c>
      <c r="AK30" s="470">
        <f t="shared" si="5"/>
        <v>736.40552867942881</v>
      </c>
      <c r="AL30" s="470">
        <f t="shared" si="5"/>
        <v>946.35929177961918</v>
      </c>
      <c r="AM30" s="470">
        <f t="shared" si="5"/>
        <v>1119.0866247744702</v>
      </c>
      <c r="AN30" s="470">
        <f t="shared" si="5"/>
        <v>1260.4022225303984</v>
      </c>
      <c r="AO30" s="470">
        <f t="shared" si="5"/>
        <v>1413.4558865030046</v>
      </c>
      <c r="AP30" s="470">
        <f t="shared" si="5"/>
        <v>1518.3915054319073</v>
      </c>
      <c r="AQ30" s="470">
        <f t="shared" si="5"/>
        <v>1572.8116400781266</v>
      </c>
      <c r="AR30" s="470">
        <f>AR33</f>
        <v>1819.8820000000001</v>
      </c>
      <c r="AS30" s="470">
        <f>AS33</f>
        <v>2044.9829999999999</v>
      </c>
      <c r="AT30" s="470">
        <f t="shared" ref="AT30:BQ30" si="6">AT33</f>
        <v>2323.52</v>
      </c>
      <c r="AU30" s="470">
        <f t="shared" si="6"/>
        <v>2573.1280000000002</v>
      </c>
      <c r="AV30" s="470">
        <f t="shared" si="6"/>
        <v>2807.8249999999998</v>
      </c>
      <c r="AW30" s="470">
        <f t="shared" si="6"/>
        <v>3189.0050000000001</v>
      </c>
      <c r="AX30" s="470">
        <f t="shared" si="6"/>
        <v>3402.2148963971672</v>
      </c>
      <c r="AY30" s="470">
        <f t="shared" si="6"/>
        <v>3614.8473488867526</v>
      </c>
      <c r="AZ30" s="470">
        <f t="shared" si="6"/>
        <v>3751.9206727282358</v>
      </c>
      <c r="BA30" s="470">
        <f t="shared" si="6"/>
        <v>3788.0146137757624</v>
      </c>
      <c r="BB30" s="470">
        <f t="shared" si="6"/>
        <v>3851.7417929521921</v>
      </c>
      <c r="BC30" s="470">
        <f t="shared" si="6"/>
        <v>3997.2728888889624</v>
      </c>
      <c r="BD30" s="470">
        <f t="shared" si="6"/>
        <v>4207.3417317175063</v>
      </c>
      <c r="BE30" s="470">
        <f t="shared" si="6"/>
        <v>4458.6120397296809</v>
      </c>
      <c r="BF30" s="470">
        <f t="shared" si="6"/>
        <v>4782.8062827579006</v>
      </c>
      <c r="BG30" s="470">
        <f t="shared" si="6"/>
        <v>4439.9426964228405</v>
      </c>
      <c r="BH30" s="470">
        <f t="shared" si="6"/>
        <v>4548.4601171225586</v>
      </c>
      <c r="BI30" s="470">
        <f t="shared" si="6"/>
        <v>4563.9384927414358</v>
      </c>
      <c r="BJ30" s="470">
        <f t="shared" si="6"/>
        <v>4861.4789099542368</v>
      </c>
      <c r="BK30" s="470">
        <f t="shared" si="6"/>
        <v>4923.6027084858815</v>
      </c>
      <c r="BL30" s="470">
        <f t="shared" si="6"/>
        <v>5503.9442212258709</v>
      </c>
      <c r="BM30" s="470">
        <f t="shared" si="6"/>
        <v>5762.4397376097304</v>
      </c>
      <c r="BN30" s="470">
        <f t="shared" si="6"/>
        <v>5948.9797621593234</v>
      </c>
      <c r="BO30" s="470">
        <f t="shared" si="6"/>
        <v>6241.622946717006</v>
      </c>
      <c r="BP30" s="470">
        <f t="shared" si="6"/>
        <v>6427.139962759471</v>
      </c>
      <c r="BQ30" s="470">
        <f t="shared" si="6"/>
        <v>6544.0581409153201</v>
      </c>
      <c r="BR30" s="470">
        <v>6578.0549409279665</v>
      </c>
      <c r="BS30" s="470">
        <v>6527.4880116677159</v>
      </c>
      <c r="BT30" s="470">
        <v>6329.2889150000001</v>
      </c>
      <c r="BU30" s="470">
        <v>6088.1434402404884</v>
      </c>
      <c r="BV30" s="470">
        <v>5834.4756976856261</v>
      </c>
      <c r="BW30" s="470">
        <v>5764.5872541995759</v>
      </c>
      <c r="BX30" s="470">
        <v>5766.2510478545228</v>
      </c>
      <c r="BY30" s="470">
        <v>5690.3929603690958</v>
      </c>
      <c r="BZ30" s="470">
        <v>5890.0821823973192</v>
      </c>
      <c r="CA30" s="470">
        <v>6140.142095397312</v>
      </c>
      <c r="CB30" s="470">
        <v>6723.7571600580022</v>
      </c>
      <c r="CC30" s="470">
        <v>6776.2232830602134</v>
      </c>
      <c r="CD30" s="470">
        <v>6780.1577765436405</v>
      </c>
      <c r="CE30" s="470">
        <v>6610.018000478567</v>
      </c>
      <c r="CF30" s="436">
        <v>6561.4008795751497</v>
      </c>
    </row>
    <row r="31" spans="1:84" s="39" customFormat="1" x14ac:dyDescent="0.35">
      <c r="A31" s="613"/>
      <c r="B31" s="609" t="s">
        <v>748</v>
      </c>
      <c r="D31" s="470">
        <f t="shared" ref="D31:AG31" si="7">SUM(D34:D37)</f>
        <v>0</v>
      </c>
      <c r="E31" s="470">
        <f t="shared" si="7"/>
        <v>0</v>
      </c>
      <c r="F31" s="470">
        <f t="shared" si="7"/>
        <v>0</v>
      </c>
      <c r="G31" s="470">
        <f t="shared" si="7"/>
        <v>0</v>
      </c>
      <c r="H31" s="470">
        <f t="shared" si="7"/>
        <v>0</v>
      </c>
      <c r="I31" s="470">
        <f t="shared" si="7"/>
        <v>0</v>
      </c>
      <c r="J31" s="470">
        <f t="shared" si="7"/>
        <v>0</v>
      </c>
      <c r="K31" s="470">
        <f t="shared" si="7"/>
        <v>0</v>
      </c>
      <c r="L31" s="470">
        <f t="shared" si="7"/>
        <v>0</v>
      </c>
      <c r="M31" s="470">
        <f t="shared" si="7"/>
        <v>0</v>
      </c>
      <c r="N31" s="470">
        <f t="shared" si="7"/>
        <v>0</v>
      </c>
      <c r="O31" s="470">
        <f t="shared" si="7"/>
        <v>0</v>
      </c>
      <c r="P31" s="470">
        <f t="shared" si="7"/>
        <v>0</v>
      </c>
      <c r="Q31" s="470">
        <f t="shared" si="7"/>
        <v>0</v>
      </c>
      <c r="R31" s="470">
        <f t="shared" si="7"/>
        <v>0</v>
      </c>
      <c r="S31" s="470">
        <f t="shared" si="7"/>
        <v>0</v>
      </c>
      <c r="T31" s="470">
        <f t="shared" si="7"/>
        <v>0</v>
      </c>
      <c r="U31" s="470">
        <f t="shared" si="7"/>
        <v>0</v>
      </c>
      <c r="V31" s="470">
        <f t="shared" si="7"/>
        <v>0</v>
      </c>
      <c r="W31" s="470">
        <f t="shared" si="7"/>
        <v>0</v>
      </c>
      <c r="X31" s="470">
        <f t="shared" si="7"/>
        <v>0</v>
      </c>
      <c r="Y31" s="470">
        <f t="shared" si="7"/>
        <v>0</v>
      </c>
      <c r="Z31" s="470">
        <f t="shared" si="7"/>
        <v>0</v>
      </c>
      <c r="AA31" s="470">
        <f t="shared" si="7"/>
        <v>0</v>
      </c>
      <c r="AB31" s="470">
        <f t="shared" si="7"/>
        <v>0</v>
      </c>
      <c r="AC31" s="470">
        <f t="shared" si="7"/>
        <v>0</v>
      </c>
      <c r="AD31" s="470">
        <f t="shared" si="7"/>
        <v>0</v>
      </c>
      <c r="AE31" s="470">
        <f t="shared" si="7"/>
        <v>0</v>
      </c>
      <c r="AF31" s="470">
        <f t="shared" si="7"/>
        <v>0</v>
      </c>
      <c r="AG31" s="470">
        <f t="shared" si="7"/>
        <v>0</v>
      </c>
      <c r="AH31" s="470">
        <f>SUM(AH34:AH37)</f>
        <v>400.06040998931815</v>
      </c>
      <c r="AI31" s="470">
        <f t="shared" ref="AI31:AQ31" si="8">SUM(AI34:AI37)</f>
        <v>440.24186395917997</v>
      </c>
      <c r="AJ31" s="470">
        <f t="shared" si="8"/>
        <v>568.64676658977396</v>
      </c>
      <c r="AK31" s="470">
        <f t="shared" si="8"/>
        <v>919.19447132057121</v>
      </c>
      <c r="AL31" s="470">
        <f t="shared" si="8"/>
        <v>1181.6407082203809</v>
      </c>
      <c r="AM31" s="470">
        <f t="shared" si="8"/>
        <v>1396.9133752255298</v>
      </c>
      <c r="AN31" s="470">
        <f t="shared" si="8"/>
        <v>1572.5977774696016</v>
      </c>
      <c r="AO31" s="470">
        <f t="shared" si="8"/>
        <v>1763.5441134969951</v>
      </c>
      <c r="AP31" s="470">
        <f t="shared" si="8"/>
        <v>1896.6084945680932</v>
      </c>
      <c r="AQ31" s="470">
        <f t="shared" si="8"/>
        <v>1963.1883599218736</v>
      </c>
      <c r="AR31" s="470">
        <f>SUM(AR34:AR37)</f>
        <v>1903.5669999999996</v>
      </c>
      <c r="AS31" s="470">
        <f>SUM(AS34:AS37)</f>
        <v>2187.5540000000001</v>
      </c>
      <c r="AT31" s="470">
        <f t="shared" ref="AT31:BQ31" si="9">SUM(AT34:AT37)</f>
        <v>2771.8209999999999</v>
      </c>
      <c r="AU31" s="470">
        <f t="shared" si="9"/>
        <v>3785.5240000000008</v>
      </c>
      <c r="AV31" s="470">
        <f t="shared" si="9"/>
        <v>5004.2709999999997</v>
      </c>
      <c r="AW31" s="470">
        <f t="shared" si="9"/>
        <v>6027.8400000000011</v>
      </c>
      <c r="AX31" s="470">
        <f t="shared" si="9"/>
        <v>6701.0210236028324</v>
      </c>
      <c r="AY31" s="470">
        <f t="shared" si="9"/>
        <v>7259.8193451132465</v>
      </c>
      <c r="AZ31" s="470">
        <f t="shared" si="9"/>
        <v>7627.8412922717607</v>
      </c>
      <c r="BA31" s="470">
        <f t="shared" si="9"/>
        <v>7388.3815092242394</v>
      </c>
      <c r="BB31" s="470">
        <f t="shared" si="9"/>
        <v>7213.0624270478074</v>
      </c>
      <c r="BC31" s="470">
        <f t="shared" si="9"/>
        <v>7066.8309277856351</v>
      </c>
      <c r="BD31" s="470">
        <f t="shared" si="9"/>
        <v>6955.0272430824934</v>
      </c>
      <c r="BE31" s="470">
        <f t="shared" si="9"/>
        <v>7130.0830912703177</v>
      </c>
      <c r="BF31" s="470">
        <f t="shared" si="9"/>
        <v>7853.4141332420995</v>
      </c>
      <c r="BG31" s="470">
        <f t="shared" si="9"/>
        <v>7907.4304242871603</v>
      </c>
      <c r="BH31" s="470">
        <f t="shared" si="9"/>
        <v>8609.1099443174389</v>
      </c>
      <c r="BI31" s="470">
        <f t="shared" si="9"/>
        <v>9364.2666422585644</v>
      </c>
      <c r="BJ31" s="470">
        <f t="shared" si="9"/>
        <v>9979.0686760457666</v>
      </c>
      <c r="BK31" s="470">
        <f t="shared" si="9"/>
        <v>10808.197886514117</v>
      </c>
      <c r="BL31" s="470">
        <f t="shared" si="9"/>
        <v>11599.496940774132</v>
      </c>
      <c r="BM31" s="470">
        <f t="shared" si="9"/>
        <v>14226.791440390265</v>
      </c>
      <c r="BN31" s="470">
        <f t="shared" si="9"/>
        <v>15478.01053884067</v>
      </c>
      <c r="BO31" s="470">
        <f t="shared" si="9"/>
        <v>16578.667176283001</v>
      </c>
      <c r="BP31" s="470">
        <f t="shared" si="9"/>
        <v>17472.491649240532</v>
      </c>
      <c r="BQ31" s="470">
        <f t="shared" si="9"/>
        <v>17625.749532084679</v>
      </c>
      <c r="BR31" s="470">
        <v>17738.510614072031</v>
      </c>
      <c r="BS31" s="470">
        <v>17716.225635332288</v>
      </c>
      <c r="BT31" s="470">
        <v>17111.31100400001</v>
      </c>
      <c r="BU31" s="470">
        <v>16213.076773759509</v>
      </c>
      <c r="BV31" s="470">
        <v>14895.346253314372</v>
      </c>
      <c r="BW31" s="470">
        <v>12614.417210150652</v>
      </c>
      <c r="BX31" s="470">
        <v>11568.044655145477</v>
      </c>
      <c r="BY31" s="470">
        <v>10435.36452682639</v>
      </c>
      <c r="BZ31" s="470">
        <v>9689.0704626740935</v>
      </c>
      <c r="CA31" s="470">
        <v>9347.4879150445613</v>
      </c>
      <c r="CB31" s="470">
        <v>7646.0254768749264</v>
      </c>
      <c r="CC31" s="470">
        <v>5608.0268179255127</v>
      </c>
      <c r="CD31" s="470">
        <v>5683.104767289984</v>
      </c>
      <c r="CE31" s="470">
        <v>5508.9044904037137</v>
      </c>
      <c r="CF31" s="436">
        <v>4644.7541538996929</v>
      </c>
    </row>
    <row r="32" spans="1:84" s="39" customFormat="1" ht="26.25" customHeight="1" x14ac:dyDescent="0.35">
      <c r="A32" s="611"/>
      <c r="B32" s="61" t="s">
        <v>707</v>
      </c>
      <c r="D32" s="470"/>
      <c r="E32" s="470"/>
      <c r="F32" s="470"/>
      <c r="G32" s="470"/>
      <c r="H32" s="470"/>
      <c r="I32" s="470"/>
      <c r="J32" s="470"/>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0"/>
      <c r="BH32" s="470"/>
      <c r="BI32" s="470"/>
      <c r="BJ32" s="470"/>
      <c r="BK32" s="470"/>
      <c r="BL32" s="470"/>
      <c r="BM32" s="470"/>
      <c r="BN32" s="470"/>
      <c r="BO32" s="470"/>
      <c r="BP32" s="470"/>
      <c r="BQ32" s="470"/>
      <c r="BR32" s="470"/>
      <c r="BS32" s="470"/>
      <c r="BT32" s="470"/>
      <c r="BU32" s="470"/>
      <c r="BV32" s="470"/>
      <c r="BW32" s="470"/>
      <c r="BX32" s="470"/>
      <c r="BY32" s="470"/>
      <c r="BZ32" s="470"/>
      <c r="CA32" s="470"/>
      <c r="CB32" s="470"/>
      <c r="CC32" s="470"/>
      <c r="CD32" s="470"/>
      <c r="CE32" s="470"/>
      <c r="CF32" s="436"/>
    </row>
    <row r="33" spans="1:84" s="39" customFormat="1" x14ac:dyDescent="0.35">
      <c r="A33" s="103"/>
      <c r="B33" s="59" t="s">
        <v>749</v>
      </c>
      <c r="D33" s="470">
        <v>0</v>
      </c>
      <c r="E33" s="470">
        <v>0</v>
      </c>
      <c r="F33" s="470">
        <v>0</v>
      </c>
      <c r="G33" s="470">
        <v>0</v>
      </c>
      <c r="H33" s="470">
        <v>0</v>
      </c>
      <c r="I33" s="470">
        <v>0</v>
      </c>
      <c r="J33" s="470">
        <v>0</v>
      </c>
      <c r="K33" s="470">
        <v>0</v>
      </c>
      <c r="L33" s="470">
        <v>0</v>
      </c>
      <c r="M33" s="470">
        <v>0</v>
      </c>
      <c r="N33" s="470">
        <v>0</v>
      </c>
      <c r="O33" s="470">
        <v>0</v>
      </c>
      <c r="P33" s="470">
        <v>0</v>
      </c>
      <c r="Q33" s="470">
        <v>0</v>
      </c>
      <c r="R33" s="470">
        <v>0</v>
      </c>
      <c r="S33" s="470">
        <v>0</v>
      </c>
      <c r="T33" s="470">
        <v>0</v>
      </c>
      <c r="U33" s="470">
        <v>0</v>
      </c>
      <c r="V33" s="470">
        <v>0</v>
      </c>
      <c r="W33" s="470">
        <v>0</v>
      </c>
      <c r="X33" s="470">
        <v>0</v>
      </c>
      <c r="Y33" s="470">
        <v>0</v>
      </c>
      <c r="Z33" s="470">
        <v>0</v>
      </c>
      <c r="AA33" s="470">
        <v>0</v>
      </c>
      <c r="AB33" s="470">
        <v>0</v>
      </c>
      <c r="AC33" s="470">
        <v>0</v>
      </c>
      <c r="AD33" s="470">
        <v>0</v>
      </c>
      <c r="AE33" s="470">
        <v>0</v>
      </c>
      <c r="AF33" s="470">
        <v>0</v>
      </c>
      <c r="AG33" s="470">
        <v>0</v>
      </c>
      <c r="AH33" s="470">
        <v>320.9395900106818</v>
      </c>
      <c r="AI33" s="470">
        <v>352.75813604081998</v>
      </c>
      <c r="AJ33" s="470">
        <v>455.35323341022615</v>
      </c>
      <c r="AK33" s="470">
        <v>736.40552867942881</v>
      </c>
      <c r="AL33" s="470">
        <v>946.35929177961918</v>
      </c>
      <c r="AM33" s="470">
        <v>1119.0866247744702</v>
      </c>
      <c r="AN33" s="470">
        <v>1260.4022225303984</v>
      </c>
      <c r="AO33" s="470">
        <v>1413.4558865030046</v>
      </c>
      <c r="AP33" s="470">
        <v>1518.3915054319073</v>
      </c>
      <c r="AQ33" s="470">
        <v>1572.8116400781266</v>
      </c>
      <c r="AR33" s="470">
        <v>1819.8820000000001</v>
      </c>
      <c r="AS33" s="470">
        <v>2044.9829999999999</v>
      </c>
      <c r="AT33" s="470">
        <v>2323.52</v>
      </c>
      <c r="AU33" s="470">
        <v>2573.1280000000002</v>
      </c>
      <c r="AV33" s="470">
        <v>2807.8249999999998</v>
      </c>
      <c r="AW33" s="470">
        <v>3189.0050000000001</v>
      </c>
      <c r="AX33" s="470">
        <v>3402.2148963971672</v>
      </c>
      <c r="AY33" s="470">
        <v>3614.8473488867526</v>
      </c>
      <c r="AZ33" s="470">
        <v>3751.9206727282358</v>
      </c>
      <c r="BA33" s="470">
        <v>3788.0146137757624</v>
      </c>
      <c r="BB33" s="470">
        <v>3851.7417929521921</v>
      </c>
      <c r="BC33" s="470">
        <v>3997.2728888889624</v>
      </c>
      <c r="BD33" s="470">
        <v>4207.3417317175063</v>
      </c>
      <c r="BE33" s="470">
        <v>4458.6120397296809</v>
      </c>
      <c r="BF33" s="470">
        <v>4782.8062827579006</v>
      </c>
      <c r="BG33" s="470">
        <v>4439.9426964228405</v>
      </c>
      <c r="BH33" s="470">
        <v>4548.4601171225586</v>
      </c>
      <c r="BI33" s="470">
        <v>4563.9384927414358</v>
      </c>
      <c r="BJ33" s="470">
        <v>4861.4789099542368</v>
      </c>
      <c r="BK33" s="470">
        <v>4923.6027084858815</v>
      </c>
      <c r="BL33" s="470">
        <v>5503.9442212258709</v>
      </c>
      <c r="BM33" s="470">
        <v>5762.4397376097304</v>
      </c>
      <c r="BN33" s="470">
        <v>5948.9797621593234</v>
      </c>
      <c r="BO33" s="470">
        <v>6241.622946717006</v>
      </c>
      <c r="BP33" s="470">
        <v>6427.139962759471</v>
      </c>
      <c r="BQ33" s="470">
        <v>6544.0581409153201</v>
      </c>
      <c r="BR33" s="470">
        <v>6578.0549409279665</v>
      </c>
      <c r="BS33" s="470">
        <v>6527.4880116677159</v>
      </c>
      <c r="BT33" s="470">
        <v>6329.2889150000001</v>
      </c>
      <c r="BU33" s="470">
        <v>6088.1434402404884</v>
      </c>
      <c r="BV33" s="470"/>
      <c r="BW33" s="470"/>
      <c r="BX33" s="470"/>
      <c r="BY33" s="470"/>
      <c r="BZ33" s="470"/>
      <c r="CA33" s="470"/>
      <c r="CB33" s="470"/>
      <c r="CC33" s="470"/>
      <c r="CD33" s="470"/>
      <c r="CE33" s="470"/>
      <c r="CF33" s="436"/>
    </row>
    <row r="34" spans="1:84" s="39" customFormat="1" ht="23.25" customHeight="1" x14ac:dyDescent="0.35">
      <c r="A34" s="103"/>
      <c r="B34" s="59" t="s">
        <v>489</v>
      </c>
      <c r="D34" s="470">
        <v>0</v>
      </c>
      <c r="E34" s="470">
        <v>0</v>
      </c>
      <c r="F34" s="470">
        <v>0</v>
      </c>
      <c r="G34" s="470">
        <v>0</v>
      </c>
      <c r="H34" s="470">
        <v>0</v>
      </c>
      <c r="I34" s="470">
        <v>0</v>
      </c>
      <c r="J34" s="470">
        <v>0</v>
      </c>
      <c r="K34" s="470">
        <v>0</v>
      </c>
      <c r="L34" s="470">
        <v>0</v>
      </c>
      <c r="M34" s="470">
        <v>0</v>
      </c>
      <c r="N34" s="470">
        <v>0</v>
      </c>
      <c r="O34" s="470">
        <v>0</v>
      </c>
      <c r="P34" s="470">
        <v>0</v>
      </c>
      <c r="Q34" s="470">
        <v>0</v>
      </c>
      <c r="R34" s="470">
        <v>0</v>
      </c>
      <c r="S34" s="470">
        <v>0</v>
      </c>
      <c r="T34" s="470">
        <v>0</v>
      </c>
      <c r="U34" s="470">
        <v>0</v>
      </c>
      <c r="V34" s="470">
        <v>0</v>
      </c>
      <c r="W34" s="470">
        <v>0</v>
      </c>
      <c r="X34" s="470">
        <v>0</v>
      </c>
      <c r="Y34" s="470">
        <v>0</v>
      </c>
      <c r="Z34" s="470">
        <v>0</v>
      </c>
      <c r="AA34" s="470">
        <v>0</v>
      </c>
      <c r="AB34" s="470">
        <v>0</v>
      </c>
      <c r="AC34" s="470">
        <v>0</v>
      </c>
      <c r="AD34" s="470">
        <v>0</v>
      </c>
      <c r="AE34" s="470">
        <v>0</v>
      </c>
      <c r="AF34" s="470">
        <v>0</v>
      </c>
      <c r="AG34" s="470">
        <v>0</v>
      </c>
      <c r="AH34" s="470">
        <v>51.497172727332845</v>
      </c>
      <c r="AI34" s="470">
        <v>56.414147956273574</v>
      </c>
      <c r="AJ34" s="470">
        <v>72.615417878922116</v>
      </c>
      <c r="AK34" s="470">
        <v>117.78692276529311</v>
      </c>
      <c r="AL34" s="470">
        <v>151.22362386540289</v>
      </c>
      <c r="AM34" s="470">
        <v>178.70507247687672</v>
      </c>
      <c r="AN34" s="470">
        <v>201.80019075346371</v>
      </c>
      <c r="AO34" s="470">
        <v>225.35883833034222</v>
      </c>
      <c r="AP34" s="470">
        <v>242.96586799409306</v>
      </c>
      <c r="AQ34" s="470">
        <v>251.3770479196252</v>
      </c>
      <c r="AR34" s="470">
        <v>219.61099999999999</v>
      </c>
      <c r="AS34" s="470">
        <v>302.30599999999998</v>
      </c>
      <c r="AT34" s="470">
        <v>415.50300000000004</v>
      </c>
      <c r="AU34" s="470">
        <v>549.82100000000003</v>
      </c>
      <c r="AV34" s="470">
        <v>722.96500000000003</v>
      </c>
      <c r="AW34" s="470">
        <v>963.53300000000002</v>
      </c>
      <c r="AX34" s="470">
        <v>1237.7020586775143</v>
      </c>
      <c r="AY34" s="470">
        <v>1440.7675679371928</v>
      </c>
      <c r="AZ34" s="470">
        <v>1632.1173192887268</v>
      </c>
      <c r="BA34" s="470">
        <v>1783.2014949487759</v>
      </c>
      <c r="BB34" s="470">
        <v>1966.2753495570933</v>
      </c>
      <c r="BC34" s="470">
        <v>2143.4684371455282</v>
      </c>
      <c r="BD34" s="470">
        <v>2303.1767229957381</v>
      </c>
      <c r="BE34" s="470">
        <v>2531.7035246192022</v>
      </c>
      <c r="BF34" s="470">
        <v>2999.4614887041653</v>
      </c>
      <c r="BG34" s="470">
        <v>2966.6712049912694</v>
      </c>
      <c r="BH34" s="470">
        <v>3201.5130041258617</v>
      </c>
      <c r="BI34" s="470">
        <v>3472.5465205192463</v>
      </c>
      <c r="BJ34" s="470">
        <v>3760.9241738617989</v>
      </c>
      <c r="BK34" s="470">
        <v>3996.4280011900032</v>
      </c>
      <c r="BL34" s="470">
        <v>4244.6051546596109</v>
      </c>
      <c r="BM34" s="470">
        <v>4816.6368835239837</v>
      </c>
      <c r="BN34" s="470">
        <v>5116.2278732207014</v>
      </c>
      <c r="BO34" s="470">
        <v>5469.0315633652781</v>
      </c>
      <c r="BP34" s="470">
        <v>5737.9549651022062</v>
      </c>
      <c r="BQ34" s="470">
        <v>5906.7941022493942</v>
      </c>
      <c r="BR34" s="470">
        <v>6506.7348483009719</v>
      </c>
      <c r="BS34" s="470">
        <v>6964.344186289647</v>
      </c>
      <c r="BT34" s="470">
        <v>7015.2522599964095</v>
      </c>
      <c r="BU34" s="470">
        <v>6928.772256702845</v>
      </c>
      <c r="BV34" s="470"/>
      <c r="BW34" s="470"/>
      <c r="BX34" s="616"/>
      <c r="BY34" s="470"/>
      <c r="BZ34" s="470"/>
      <c r="CA34" s="470"/>
      <c r="CB34" s="470"/>
      <c r="CC34" s="470"/>
      <c r="CD34" s="470"/>
      <c r="CE34" s="470"/>
      <c r="CF34" s="436"/>
    </row>
    <row r="35" spans="1:84" s="39" customFormat="1" x14ac:dyDescent="0.35">
      <c r="A35" s="103"/>
      <c r="B35" s="59" t="s">
        <v>709</v>
      </c>
      <c r="D35" s="470">
        <v>0</v>
      </c>
      <c r="E35" s="470">
        <v>0</v>
      </c>
      <c r="F35" s="470">
        <v>0</v>
      </c>
      <c r="G35" s="470">
        <v>0</v>
      </c>
      <c r="H35" s="470">
        <v>0</v>
      </c>
      <c r="I35" s="470">
        <v>0</v>
      </c>
      <c r="J35" s="470">
        <v>0</v>
      </c>
      <c r="K35" s="470">
        <v>0</v>
      </c>
      <c r="L35" s="470">
        <v>0</v>
      </c>
      <c r="M35" s="470">
        <v>0</v>
      </c>
      <c r="N35" s="470">
        <v>0</v>
      </c>
      <c r="O35" s="470">
        <v>0</v>
      </c>
      <c r="P35" s="470">
        <v>0</v>
      </c>
      <c r="Q35" s="470">
        <v>0</v>
      </c>
      <c r="R35" s="470">
        <v>0</v>
      </c>
      <c r="S35" s="470">
        <v>0</v>
      </c>
      <c r="T35" s="470">
        <v>0</v>
      </c>
      <c r="U35" s="470">
        <v>0</v>
      </c>
      <c r="V35" s="470">
        <v>0</v>
      </c>
      <c r="W35" s="470">
        <v>0</v>
      </c>
      <c r="X35" s="470">
        <v>0</v>
      </c>
      <c r="Y35" s="470">
        <v>0</v>
      </c>
      <c r="Z35" s="470">
        <v>0</v>
      </c>
      <c r="AA35" s="470">
        <v>0</v>
      </c>
      <c r="AB35" s="470">
        <v>0</v>
      </c>
      <c r="AC35" s="470">
        <v>0</v>
      </c>
      <c r="AD35" s="470">
        <v>0</v>
      </c>
      <c r="AE35" s="470">
        <v>0</v>
      </c>
      <c r="AF35" s="470">
        <v>0</v>
      </c>
      <c r="AG35" s="470">
        <v>0</v>
      </c>
      <c r="AH35" s="470">
        <v>168.08730332909167</v>
      </c>
      <c r="AI35" s="470">
        <v>184.99751749637238</v>
      </c>
      <c r="AJ35" s="470">
        <v>239.23474572028033</v>
      </c>
      <c r="AK35" s="470">
        <v>386.48978982576017</v>
      </c>
      <c r="AL35" s="470">
        <v>497.02647197775968</v>
      </c>
      <c r="AM35" s="470">
        <v>587.578235170884</v>
      </c>
      <c r="AN35" s="470">
        <v>661.2712513369687</v>
      </c>
      <c r="AO35" s="470">
        <v>741.87435234499264</v>
      </c>
      <c r="AP35" s="470">
        <v>797.59674087542669</v>
      </c>
      <c r="AQ35" s="470">
        <v>825.30668435995631</v>
      </c>
      <c r="AR35" s="470">
        <v>605.18799999999999</v>
      </c>
      <c r="AS35" s="470">
        <v>725.47699999999998</v>
      </c>
      <c r="AT35" s="470">
        <v>943.97500000000002</v>
      </c>
      <c r="AU35" s="470">
        <v>1292.8490000000002</v>
      </c>
      <c r="AV35" s="470">
        <v>1634.97</v>
      </c>
      <c r="AW35" s="470">
        <v>1949.7149999999999</v>
      </c>
      <c r="AX35" s="470">
        <v>2178.8338293619486</v>
      </c>
      <c r="AY35" s="470">
        <v>2410.3410278276319</v>
      </c>
      <c r="AZ35" s="470">
        <v>2602.0677779938896</v>
      </c>
      <c r="BA35" s="470">
        <v>2613.3758641330728</v>
      </c>
      <c r="BB35" s="470">
        <v>2654.0090183747411</v>
      </c>
      <c r="BC35" s="470">
        <v>2717.25314288246</v>
      </c>
      <c r="BD35" s="470">
        <v>2631.7231073019957</v>
      </c>
      <c r="BE35" s="470">
        <v>2676.4827117072482</v>
      </c>
      <c r="BF35" s="470">
        <v>2863.2198953002007</v>
      </c>
      <c r="BG35" s="470">
        <v>3002.8396047330152</v>
      </c>
      <c r="BH35" s="470">
        <v>3231.1334929200289</v>
      </c>
      <c r="BI35" s="470">
        <v>3522.8486328112713</v>
      </c>
      <c r="BJ35" s="470">
        <v>3676.4928151004046</v>
      </c>
      <c r="BK35" s="470">
        <v>3930.1189148811586</v>
      </c>
      <c r="BL35" s="470">
        <v>4122.4846621636352</v>
      </c>
      <c r="BM35" s="470">
        <v>4731.9697243651808</v>
      </c>
      <c r="BN35" s="470">
        <v>5152.3156460949622</v>
      </c>
      <c r="BO35" s="470">
        <v>5488.63957396979</v>
      </c>
      <c r="BP35" s="470">
        <v>5687.7660422616582</v>
      </c>
      <c r="BQ35" s="470">
        <v>5692.0412985289258</v>
      </c>
      <c r="BR35" s="470">
        <v>5596.288435049948</v>
      </c>
      <c r="BS35" s="470">
        <v>5467.8613278076509</v>
      </c>
      <c r="BT35" s="470">
        <v>5175.8452222501146</v>
      </c>
      <c r="BU35" s="470">
        <v>4716.3196085507116</v>
      </c>
      <c r="BV35" s="470"/>
      <c r="BW35" s="470"/>
      <c r="BX35" s="470"/>
      <c r="BY35" s="470"/>
      <c r="BZ35" s="470"/>
      <c r="CA35" s="470"/>
      <c r="CB35" s="470"/>
      <c r="CC35" s="470"/>
      <c r="CD35" s="470"/>
      <c r="CE35" s="470"/>
      <c r="CF35" s="436"/>
    </row>
    <row r="36" spans="1:84" s="39" customFormat="1" x14ac:dyDescent="0.35">
      <c r="A36" s="103"/>
      <c r="B36" s="59" t="s">
        <v>447</v>
      </c>
      <c r="D36" s="470">
        <v>0</v>
      </c>
      <c r="E36" s="470">
        <v>0</v>
      </c>
      <c r="F36" s="470">
        <v>0</v>
      </c>
      <c r="G36" s="470">
        <v>0</v>
      </c>
      <c r="H36" s="470">
        <v>0</v>
      </c>
      <c r="I36" s="470">
        <v>0</v>
      </c>
      <c r="J36" s="470">
        <v>0</v>
      </c>
      <c r="K36" s="470">
        <v>0</v>
      </c>
      <c r="L36" s="470">
        <v>0</v>
      </c>
      <c r="M36" s="470">
        <v>0</v>
      </c>
      <c r="N36" s="470">
        <v>0</v>
      </c>
      <c r="O36" s="470">
        <v>0</v>
      </c>
      <c r="P36" s="470">
        <v>0</v>
      </c>
      <c r="Q36" s="470">
        <v>0</v>
      </c>
      <c r="R36" s="470">
        <v>0</v>
      </c>
      <c r="S36" s="470">
        <v>0</v>
      </c>
      <c r="T36" s="470">
        <v>0</v>
      </c>
      <c r="U36" s="470">
        <v>0</v>
      </c>
      <c r="V36" s="470">
        <v>0</v>
      </c>
      <c r="W36" s="470">
        <v>0</v>
      </c>
      <c r="X36" s="470">
        <v>0</v>
      </c>
      <c r="Y36" s="470">
        <v>0</v>
      </c>
      <c r="Z36" s="470">
        <v>0</v>
      </c>
      <c r="AA36" s="470">
        <v>0</v>
      </c>
      <c r="AB36" s="470">
        <v>0</v>
      </c>
      <c r="AC36" s="470">
        <v>0</v>
      </c>
      <c r="AD36" s="470">
        <v>0</v>
      </c>
      <c r="AE36" s="470">
        <v>0</v>
      </c>
      <c r="AF36" s="470">
        <v>0</v>
      </c>
      <c r="AG36" s="470">
        <v>0</v>
      </c>
      <c r="AH36" s="470">
        <v>167.7572054033308</v>
      </c>
      <c r="AI36" s="470">
        <v>184.83191810654029</v>
      </c>
      <c r="AJ36" s="470">
        <v>238.69433276913807</v>
      </c>
      <c r="AK36" s="470">
        <v>385.67308278503288</v>
      </c>
      <c r="AL36" s="470">
        <v>495.78191354102592</v>
      </c>
      <c r="AM36" s="470">
        <v>586.16955262509271</v>
      </c>
      <c r="AN36" s="470">
        <v>659.48966179596255</v>
      </c>
      <c r="AO36" s="470">
        <v>740.17522248237037</v>
      </c>
      <c r="AP36" s="470">
        <v>795.69381732493002</v>
      </c>
      <c r="AQ36" s="470">
        <v>824.05582000417701</v>
      </c>
      <c r="AR36" s="470">
        <v>827.64699999999993</v>
      </c>
      <c r="AS36" s="470">
        <v>856.07600000000002</v>
      </c>
      <c r="AT36" s="470">
        <v>998.779</v>
      </c>
      <c r="AU36" s="470">
        <v>1447.0230000000001</v>
      </c>
      <c r="AV36" s="470">
        <v>2057.3580000000002</v>
      </c>
      <c r="AW36" s="470">
        <v>2331.1950000000002</v>
      </c>
      <c r="AX36" s="470">
        <v>2407.7275243945537</v>
      </c>
      <c r="AY36" s="470">
        <v>2329.3000610574099</v>
      </c>
      <c r="AZ36" s="470">
        <v>2177.215384967817</v>
      </c>
      <c r="BA36" s="470">
        <v>1713.8246039972835</v>
      </c>
      <c r="BB36" s="470">
        <v>1410.9078789879757</v>
      </c>
      <c r="BC36" s="470">
        <v>1214.0820612666143</v>
      </c>
      <c r="BD36" s="470">
        <v>1085.7342355085079</v>
      </c>
      <c r="BE36" s="470">
        <v>1001.1096309288404</v>
      </c>
      <c r="BF36" s="470">
        <v>1053.6159987005542</v>
      </c>
      <c r="BG36" s="470">
        <v>956.77120862113122</v>
      </c>
      <c r="BH36" s="470">
        <v>1087.8137888204469</v>
      </c>
      <c r="BI36" s="470">
        <v>1160.1935787766724</v>
      </c>
      <c r="BJ36" s="470">
        <v>1245.1512127626136</v>
      </c>
      <c r="BK36" s="470">
        <v>1315.7849954177275</v>
      </c>
      <c r="BL36" s="470">
        <v>1528.2356823684902</v>
      </c>
      <c r="BM36" s="470">
        <v>2474.492773813538</v>
      </c>
      <c r="BN36" s="470">
        <v>2492.3723448820447</v>
      </c>
      <c r="BO36" s="470">
        <v>2602.272972800276</v>
      </c>
      <c r="BP36" s="470">
        <v>2678.532284898341</v>
      </c>
      <c r="BQ36" s="470">
        <v>2355.381181651002</v>
      </c>
      <c r="BR36" s="470">
        <v>1753.117847664269</v>
      </c>
      <c r="BS36" s="470">
        <v>1374.1237680959821</v>
      </c>
      <c r="BT36" s="470">
        <v>1130.7432728882734</v>
      </c>
      <c r="BU36" s="470">
        <v>990.0355456553425</v>
      </c>
      <c r="BV36" s="470"/>
      <c r="BW36" s="470"/>
      <c r="BX36" s="470"/>
      <c r="BY36" s="470"/>
      <c r="BZ36" s="470"/>
      <c r="CA36" s="470"/>
      <c r="CB36" s="470"/>
      <c r="CC36" s="470"/>
      <c r="CD36" s="470"/>
      <c r="CE36" s="470"/>
      <c r="CF36" s="436"/>
    </row>
    <row r="37" spans="1:84" s="39" customFormat="1" x14ac:dyDescent="0.35">
      <c r="A37" s="103"/>
      <c r="B37" s="59" t="s">
        <v>710</v>
      </c>
      <c r="D37" s="470">
        <v>0</v>
      </c>
      <c r="E37" s="470">
        <v>0</v>
      </c>
      <c r="F37" s="470">
        <v>0</v>
      </c>
      <c r="G37" s="470">
        <v>0</v>
      </c>
      <c r="H37" s="470">
        <v>0</v>
      </c>
      <c r="I37" s="470">
        <v>0</v>
      </c>
      <c r="J37" s="470">
        <v>0</v>
      </c>
      <c r="K37" s="470">
        <v>0</v>
      </c>
      <c r="L37" s="470">
        <v>0</v>
      </c>
      <c r="M37" s="470">
        <v>0</v>
      </c>
      <c r="N37" s="470">
        <v>0</v>
      </c>
      <c r="O37" s="470">
        <v>0</v>
      </c>
      <c r="P37" s="470">
        <v>0</v>
      </c>
      <c r="Q37" s="470">
        <v>0</v>
      </c>
      <c r="R37" s="470">
        <v>0</v>
      </c>
      <c r="S37" s="470">
        <v>0</v>
      </c>
      <c r="T37" s="470">
        <v>0</v>
      </c>
      <c r="U37" s="470">
        <v>0</v>
      </c>
      <c r="V37" s="470">
        <v>0</v>
      </c>
      <c r="W37" s="470">
        <v>0</v>
      </c>
      <c r="X37" s="470">
        <v>0</v>
      </c>
      <c r="Y37" s="470">
        <v>0</v>
      </c>
      <c r="Z37" s="470">
        <v>0</v>
      </c>
      <c r="AA37" s="470">
        <v>0</v>
      </c>
      <c r="AB37" s="470">
        <v>0</v>
      </c>
      <c r="AC37" s="470">
        <v>0</v>
      </c>
      <c r="AD37" s="470">
        <v>0</v>
      </c>
      <c r="AE37" s="470">
        <v>0</v>
      </c>
      <c r="AF37" s="470">
        <v>0</v>
      </c>
      <c r="AG37" s="470">
        <v>0</v>
      </c>
      <c r="AH37" s="470">
        <v>12.718728529562867</v>
      </c>
      <c r="AI37" s="470">
        <v>13.998280399993689</v>
      </c>
      <c r="AJ37" s="470">
        <v>18.102270221433344</v>
      </c>
      <c r="AK37" s="470">
        <v>29.244675944485095</v>
      </c>
      <c r="AL37" s="470">
        <v>37.608698836192275</v>
      </c>
      <c r="AM37" s="470">
        <v>44.460514952676363</v>
      </c>
      <c r="AN37" s="470">
        <v>50.036673583206834</v>
      </c>
      <c r="AO37" s="470">
        <v>56.135700339289997</v>
      </c>
      <c r="AP37" s="470">
        <v>60.352068373643192</v>
      </c>
      <c r="AQ37" s="470">
        <v>62.448807638114886</v>
      </c>
      <c r="AR37" s="470">
        <v>251.12099999999964</v>
      </c>
      <c r="AS37" s="470">
        <v>303.69499999999999</v>
      </c>
      <c r="AT37" s="470">
        <v>413.56399999999968</v>
      </c>
      <c r="AU37" s="470">
        <v>495.83100000000047</v>
      </c>
      <c r="AV37" s="470">
        <v>588.97799999999972</v>
      </c>
      <c r="AW37" s="470">
        <v>783.39700000000119</v>
      </c>
      <c r="AX37" s="470">
        <v>876.75761116881586</v>
      </c>
      <c r="AY37" s="470">
        <v>1079.4106882910114</v>
      </c>
      <c r="AZ37" s="470">
        <v>1216.4408100213277</v>
      </c>
      <c r="BA37" s="470">
        <v>1277.9795461451065</v>
      </c>
      <c r="BB37" s="470">
        <v>1181.8701801279974</v>
      </c>
      <c r="BC37" s="470">
        <v>992.02728649103301</v>
      </c>
      <c r="BD37" s="470">
        <v>934.39317727625121</v>
      </c>
      <c r="BE37" s="470">
        <v>920.78722401502739</v>
      </c>
      <c r="BF37" s="470">
        <v>937.11675053717931</v>
      </c>
      <c r="BG37" s="470">
        <v>981.1484059417445</v>
      </c>
      <c r="BH37" s="470">
        <v>1088.6496584511015</v>
      </c>
      <c r="BI37" s="470">
        <v>1208.6779101513739</v>
      </c>
      <c r="BJ37" s="470">
        <v>1296.5004743209502</v>
      </c>
      <c r="BK37" s="470">
        <v>1565.8659750252277</v>
      </c>
      <c r="BL37" s="470">
        <v>1704.1714415823972</v>
      </c>
      <c r="BM37" s="470">
        <v>2203.6920586875649</v>
      </c>
      <c r="BN37" s="470">
        <v>2717.0946746429627</v>
      </c>
      <c r="BO37" s="470">
        <v>3018.723066147656</v>
      </c>
      <c r="BP37" s="470">
        <v>3368.2383569783251</v>
      </c>
      <c r="BQ37" s="470">
        <v>3671.532949655355</v>
      </c>
      <c r="BR37" s="470">
        <v>3882.3694830568411</v>
      </c>
      <c r="BS37" s="470">
        <v>3909.8963531390082</v>
      </c>
      <c r="BT37" s="470">
        <v>3789.4702488652092</v>
      </c>
      <c r="BU37" s="470">
        <v>3577.9493628506098</v>
      </c>
      <c r="BV37" s="470"/>
      <c r="BW37" s="470"/>
      <c r="BX37" s="470"/>
      <c r="BY37" s="470"/>
      <c r="BZ37" s="470"/>
      <c r="CA37" s="470"/>
      <c r="CB37" s="470"/>
      <c r="CC37" s="470"/>
      <c r="CD37" s="470"/>
      <c r="CE37" s="470"/>
      <c r="CF37" s="436"/>
    </row>
    <row r="38" spans="1:84" s="39" customFormat="1" x14ac:dyDescent="0.35">
      <c r="A38" s="103"/>
      <c r="B38" s="59" t="s">
        <v>706</v>
      </c>
      <c r="D38" s="470">
        <f t="shared" ref="D38:AI38" si="10">SUM(D34:D37)</f>
        <v>0</v>
      </c>
      <c r="E38" s="470">
        <f t="shared" si="10"/>
        <v>0</v>
      </c>
      <c r="F38" s="470">
        <f t="shared" si="10"/>
        <v>0</v>
      </c>
      <c r="G38" s="470">
        <f t="shared" si="10"/>
        <v>0</v>
      </c>
      <c r="H38" s="470">
        <f t="shared" si="10"/>
        <v>0</v>
      </c>
      <c r="I38" s="470">
        <f t="shared" si="10"/>
        <v>0</v>
      </c>
      <c r="J38" s="470">
        <f t="shared" si="10"/>
        <v>0</v>
      </c>
      <c r="K38" s="470">
        <f t="shared" si="10"/>
        <v>0</v>
      </c>
      <c r="L38" s="470">
        <f t="shared" si="10"/>
        <v>0</v>
      </c>
      <c r="M38" s="470">
        <f t="shared" si="10"/>
        <v>0</v>
      </c>
      <c r="N38" s="470">
        <f t="shared" si="10"/>
        <v>0</v>
      </c>
      <c r="O38" s="470">
        <f t="shared" si="10"/>
        <v>0</v>
      </c>
      <c r="P38" s="470">
        <f t="shared" si="10"/>
        <v>0</v>
      </c>
      <c r="Q38" s="470">
        <f t="shared" si="10"/>
        <v>0</v>
      </c>
      <c r="R38" s="470">
        <f t="shared" si="10"/>
        <v>0</v>
      </c>
      <c r="S38" s="470">
        <f t="shared" si="10"/>
        <v>0</v>
      </c>
      <c r="T38" s="470">
        <f t="shared" si="10"/>
        <v>0</v>
      </c>
      <c r="U38" s="470">
        <f t="shared" si="10"/>
        <v>0</v>
      </c>
      <c r="V38" s="470">
        <f t="shared" si="10"/>
        <v>0</v>
      </c>
      <c r="W38" s="470">
        <f t="shared" si="10"/>
        <v>0</v>
      </c>
      <c r="X38" s="470">
        <f t="shared" si="10"/>
        <v>0</v>
      </c>
      <c r="Y38" s="470">
        <f t="shared" si="10"/>
        <v>0</v>
      </c>
      <c r="Z38" s="470">
        <f t="shared" si="10"/>
        <v>0</v>
      </c>
      <c r="AA38" s="470">
        <f t="shared" si="10"/>
        <v>0</v>
      </c>
      <c r="AB38" s="470">
        <f t="shared" si="10"/>
        <v>0</v>
      </c>
      <c r="AC38" s="470">
        <f t="shared" si="10"/>
        <v>0</v>
      </c>
      <c r="AD38" s="470">
        <f t="shared" si="10"/>
        <v>0</v>
      </c>
      <c r="AE38" s="470">
        <f t="shared" si="10"/>
        <v>0</v>
      </c>
      <c r="AF38" s="470">
        <f t="shared" si="10"/>
        <v>0</v>
      </c>
      <c r="AG38" s="470">
        <f t="shared" si="10"/>
        <v>0</v>
      </c>
      <c r="AH38" s="470">
        <f t="shared" si="10"/>
        <v>400.06040998931815</v>
      </c>
      <c r="AI38" s="470">
        <f t="shared" si="10"/>
        <v>440.24186395917997</v>
      </c>
      <c r="AJ38" s="470">
        <f t="shared" ref="AJ38:BQ38" si="11">SUM(AJ34:AJ37)</f>
        <v>568.64676658977396</v>
      </c>
      <c r="AK38" s="470">
        <f t="shared" si="11"/>
        <v>919.19447132057121</v>
      </c>
      <c r="AL38" s="470">
        <f t="shared" si="11"/>
        <v>1181.6407082203809</v>
      </c>
      <c r="AM38" s="470">
        <f t="shared" si="11"/>
        <v>1396.9133752255298</v>
      </c>
      <c r="AN38" s="470">
        <f t="shared" si="11"/>
        <v>1572.5977774696016</v>
      </c>
      <c r="AO38" s="470">
        <f t="shared" si="11"/>
        <v>1763.5441134969951</v>
      </c>
      <c r="AP38" s="470">
        <f t="shared" si="11"/>
        <v>1896.6084945680932</v>
      </c>
      <c r="AQ38" s="470">
        <f t="shared" si="11"/>
        <v>1963.1883599218736</v>
      </c>
      <c r="AR38" s="470">
        <f t="shared" si="11"/>
        <v>1903.5669999999996</v>
      </c>
      <c r="AS38" s="470">
        <f t="shared" si="11"/>
        <v>2187.5540000000001</v>
      </c>
      <c r="AT38" s="470">
        <f t="shared" si="11"/>
        <v>2771.8209999999999</v>
      </c>
      <c r="AU38" s="470">
        <f t="shared" si="11"/>
        <v>3785.5240000000008</v>
      </c>
      <c r="AV38" s="470">
        <f t="shared" si="11"/>
        <v>5004.2709999999997</v>
      </c>
      <c r="AW38" s="470">
        <f t="shared" si="11"/>
        <v>6027.8400000000011</v>
      </c>
      <c r="AX38" s="470">
        <f t="shared" si="11"/>
        <v>6701.0210236028324</v>
      </c>
      <c r="AY38" s="470">
        <f t="shared" si="11"/>
        <v>7259.8193451132465</v>
      </c>
      <c r="AZ38" s="470">
        <f t="shared" si="11"/>
        <v>7627.8412922717607</v>
      </c>
      <c r="BA38" s="470">
        <f t="shared" si="11"/>
        <v>7388.3815092242394</v>
      </c>
      <c r="BB38" s="470">
        <f t="shared" si="11"/>
        <v>7213.0624270478074</v>
      </c>
      <c r="BC38" s="470">
        <f t="shared" si="11"/>
        <v>7066.8309277856351</v>
      </c>
      <c r="BD38" s="470">
        <f t="shared" si="11"/>
        <v>6955.0272430824934</v>
      </c>
      <c r="BE38" s="470">
        <f t="shared" si="11"/>
        <v>7130.0830912703177</v>
      </c>
      <c r="BF38" s="470">
        <f t="shared" si="11"/>
        <v>7853.4141332420995</v>
      </c>
      <c r="BG38" s="470">
        <f t="shared" si="11"/>
        <v>7907.4304242871603</v>
      </c>
      <c r="BH38" s="470">
        <f t="shared" si="11"/>
        <v>8609.1099443174389</v>
      </c>
      <c r="BI38" s="470">
        <f t="shared" si="11"/>
        <v>9364.2666422585644</v>
      </c>
      <c r="BJ38" s="470">
        <f t="shared" si="11"/>
        <v>9979.0686760457666</v>
      </c>
      <c r="BK38" s="470">
        <f t="shared" si="11"/>
        <v>10808.197886514117</v>
      </c>
      <c r="BL38" s="470">
        <f t="shared" si="11"/>
        <v>11599.496940774132</v>
      </c>
      <c r="BM38" s="470">
        <f t="shared" si="11"/>
        <v>14226.791440390265</v>
      </c>
      <c r="BN38" s="470">
        <f t="shared" si="11"/>
        <v>15478.01053884067</v>
      </c>
      <c r="BO38" s="470">
        <f t="shared" si="11"/>
        <v>16578.667176283001</v>
      </c>
      <c r="BP38" s="470">
        <f t="shared" si="11"/>
        <v>17472.491649240532</v>
      </c>
      <c r="BQ38" s="470">
        <f t="shared" si="11"/>
        <v>17625.749532084679</v>
      </c>
      <c r="BR38" s="470">
        <f>SUM(BR34:BR37)</f>
        <v>17738.510614072031</v>
      </c>
      <c r="BS38" s="470">
        <f>SUM(BS34:BS37)</f>
        <v>17716.225635332288</v>
      </c>
      <c r="BT38" s="470">
        <f>SUM(BT34:BT37)</f>
        <v>17111.31100400001</v>
      </c>
      <c r="BU38" s="470">
        <f>SUM(BU34:BU37)</f>
        <v>16213.076773759509</v>
      </c>
      <c r="BV38" s="470"/>
      <c r="BW38" s="470"/>
      <c r="BX38" s="470"/>
      <c r="BY38" s="470"/>
      <c r="BZ38" s="470"/>
      <c r="CA38" s="470"/>
      <c r="CB38" s="470"/>
      <c r="CC38" s="470"/>
      <c r="CD38" s="470"/>
      <c r="CE38" s="470"/>
      <c r="CF38" s="436"/>
    </row>
    <row r="39" spans="1:84" s="39" customFormat="1" ht="26.25" customHeight="1" x14ac:dyDescent="0.35">
      <c r="A39" s="611"/>
      <c r="B39" s="61" t="s">
        <v>711</v>
      </c>
      <c r="D39" s="470"/>
      <c r="E39" s="470"/>
      <c r="F39" s="470"/>
      <c r="G39" s="470"/>
      <c r="H39" s="470"/>
      <c r="I39" s="470"/>
      <c r="J39" s="470"/>
      <c r="K39" s="470"/>
      <c r="L39" s="470"/>
      <c r="M39" s="470"/>
      <c r="N39" s="470"/>
      <c r="O39" s="470"/>
      <c r="P39" s="470"/>
      <c r="Q39" s="470"/>
      <c r="R39" s="470"/>
      <c r="S39" s="470"/>
      <c r="T39" s="470"/>
      <c r="U39" s="470"/>
      <c r="V39" s="470"/>
      <c r="W39" s="470"/>
      <c r="X39" s="470"/>
      <c r="Y39" s="470"/>
      <c r="Z39" s="470"/>
      <c r="AA39" s="470"/>
      <c r="AB39" s="470"/>
      <c r="AC39" s="470"/>
      <c r="AD39" s="470"/>
      <c r="AE39" s="470"/>
      <c r="AF39" s="470"/>
      <c r="AG39" s="470"/>
      <c r="AH39" s="470"/>
      <c r="AI39" s="470"/>
      <c r="AJ39" s="470"/>
      <c r="AK39" s="470"/>
      <c r="AL39" s="470"/>
      <c r="AM39" s="470"/>
      <c r="AN39" s="470"/>
      <c r="AO39" s="470"/>
      <c r="AP39" s="470"/>
      <c r="AQ39" s="470"/>
      <c r="AR39" s="470"/>
      <c r="AS39" s="470"/>
      <c r="AT39" s="470"/>
      <c r="AU39" s="470"/>
      <c r="AV39" s="470"/>
      <c r="AW39" s="470"/>
      <c r="AX39" s="470"/>
      <c r="AY39" s="470"/>
      <c r="AZ39" s="470"/>
      <c r="BA39" s="470"/>
      <c r="BB39" s="470"/>
      <c r="BC39" s="470"/>
      <c r="BD39" s="470"/>
      <c r="BE39" s="470"/>
      <c r="BF39" s="470"/>
      <c r="BG39" s="470"/>
      <c r="BH39" s="470"/>
      <c r="BI39" s="470"/>
      <c r="BJ39" s="470"/>
      <c r="BK39" s="470"/>
      <c r="BL39" s="470"/>
      <c r="BM39" s="470"/>
      <c r="BN39" s="470"/>
      <c r="BO39" s="470"/>
      <c r="BP39" s="470"/>
      <c r="BQ39" s="470"/>
      <c r="BR39" s="470"/>
      <c r="BS39" s="470"/>
      <c r="BT39" s="470"/>
      <c r="BU39" s="470"/>
      <c r="BV39" s="470"/>
      <c r="BW39" s="470"/>
      <c r="BX39" s="470"/>
      <c r="BY39" s="470"/>
      <c r="BZ39" s="470"/>
      <c r="CA39" s="470"/>
      <c r="CB39" s="470"/>
      <c r="CC39" s="470"/>
      <c r="CD39" s="470"/>
      <c r="CE39" s="470"/>
      <c r="CF39" s="436"/>
    </row>
    <row r="40" spans="1:84" s="39" customFormat="1" x14ac:dyDescent="0.35">
      <c r="A40" s="103"/>
      <c r="B40" s="609" t="s">
        <v>750</v>
      </c>
      <c r="D40" s="470">
        <f t="shared" ref="D40:BO40" si="12">SUM(D41:D43)</f>
        <v>0</v>
      </c>
      <c r="E40" s="470">
        <f t="shared" si="12"/>
        <v>0</v>
      </c>
      <c r="F40" s="470">
        <f t="shared" si="12"/>
        <v>0</v>
      </c>
      <c r="G40" s="470">
        <f t="shared" si="12"/>
        <v>0</v>
      </c>
      <c r="H40" s="470">
        <f t="shared" si="12"/>
        <v>0</v>
      </c>
      <c r="I40" s="470">
        <f t="shared" si="12"/>
        <v>0</v>
      </c>
      <c r="J40" s="470">
        <f t="shared" si="12"/>
        <v>0</v>
      </c>
      <c r="K40" s="470">
        <f t="shared" si="12"/>
        <v>0</v>
      </c>
      <c r="L40" s="470">
        <f t="shared" si="12"/>
        <v>0</v>
      </c>
      <c r="M40" s="470">
        <f t="shared" si="12"/>
        <v>0</v>
      </c>
      <c r="N40" s="470">
        <f t="shared" si="12"/>
        <v>0</v>
      </c>
      <c r="O40" s="470">
        <f t="shared" si="12"/>
        <v>0</v>
      </c>
      <c r="P40" s="470">
        <f t="shared" si="12"/>
        <v>0</v>
      </c>
      <c r="Q40" s="470">
        <f t="shared" si="12"/>
        <v>0</v>
      </c>
      <c r="R40" s="470">
        <f t="shared" si="12"/>
        <v>0</v>
      </c>
      <c r="S40" s="470">
        <f t="shared" si="12"/>
        <v>0</v>
      </c>
      <c r="T40" s="470">
        <f t="shared" si="12"/>
        <v>0</v>
      </c>
      <c r="U40" s="470">
        <f t="shared" si="12"/>
        <v>0</v>
      </c>
      <c r="V40" s="470">
        <f t="shared" si="12"/>
        <v>0</v>
      </c>
      <c r="W40" s="470">
        <f t="shared" si="12"/>
        <v>0</v>
      </c>
      <c r="X40" s="470">
        <f t="shared" si="12"/>
        <v>0</v>
      </c>
      <c r="Y40" s="470">
        <f t="shared" si="12"/>
        <v>0</v>
      </c>
      <c r="Z40" s="470">
        <f t="shared" si="12"/>
        <v>0</v>
      </c>
      <c r="AA40" s="470">
        <f t="shared" si="12"/>
        <v>0</v>
      </c>
      <c r="AB40" s="470">
        <f t="shared" si="12"/>
        <v>0</v>
      </c>
      <c r="AC40" s="470">
        <f t="shared" si="12"/>
        <v>0</v>
      </c>
      <c r="AD40" s="470">
        <f t="shared" si="12"/>
        <v>0</v>
      </c>
      <c r="AE40" s="470">
        <f t="shared" si="12"/>
        <v>0</v>
      </c>
      <c r="AF40" s="470">
        <f t="shared" si="12"/>
        <v>0</v>
      </c>
      <c r="AG40" s="470">
        <f t="shared" si="12"/>
        <v>0</v>
      </c>
      <c r="AH40" s="470">
        <f t="shared" si="12"/>
        <v>0</v>
      </c>
      <c r="AI40" s="470">
        <f t="shared" si="12"/>
        <v>0</v>
      </c>
      <c r="AJ40" s="470">
        <f t="shared" si="12"/>
        <v>0</v>
      </c>
      <c r="AK40" s="470">
        <f t="shared" si="12"/>
        <v>0</v>
      </c>
      <c r="AL40" s="470">
        <f t="shared" si="12"/>
        <v>0</v>
      </c>
      <c r="AM40" s="470">
        <f t="shared" si="12"/>
        <v>0</v>
      </c>
      <c r="AN40" s="470">
        <f t="shared" si="12"/>
        <v>0</v>
      </c>
      <c r="AO40" s="470">
        <f t="shared" si="12"/>
        <v>0</v>
      </c>
      <c r="AP40" s="470">
        <f t="shared" si="12"/>
        <v>0</v>
      </c>
      <c r="AQ40" s="470">
        <f t="shared" si="12"/>
        <v>0</v>
      </c>
      <c r="AR40" s="470">
        <f t="shared" si="12"/>
        <v>0</v>
      </c>
      <c r="AS40" s="470">
        <f t="shared" si="12"/>
        <v>0</v>
      </c>
      <c r="AT40" s="470">
        <f t="shared" si="12"/>
        <v>0</v>
      </c>
      <c r="AU40" s="470">
        <f t="shared" si="12"/>
        <v>3945.2429999999995</v>
      </c>
      <c r="AV40" s="470">
        <f t="shared" si="12"/>
        <v>4566.0839999999998</v>
      </c>
      <c r="AW40" s="470">
        <f t="shared" si="12"/>
        <v>5028.2650000000003</v>
      </c>
      <c r="AX40" s="470">
        <f t="shared" si="12"/>
        <v>5228.0419039999997</v>
      </c>
      <c r="AY40" s="470">
        <f t="shared" si="12"/>
        <v>5429.9853480000002</v>
      </c>
      <c r="AZ40" s="470">
        <f t="shared" si="12"/>
        <v>5569.4310189999997</v>
      </c>
      <c r="BA40" s="470">
        <f t="shared" si="12"/>
        <v>5497.5839940000005</v>
      </c>
      <c r="BB40" s="470">
        <f t="shared" si="12"/>
        <v>5404.9490960500007</v>
      </c>
      <c r="BC40" s="470">
        <f t="shared" si="12"/>
        <v>5344.7178286746339</v>
      </c>
      <c r="BD40" s="470">
        <f t="shared" si="12"/>
        <v>5258.2453963295238</v>
      </c>
      <c r="BE40" s="470">
        <f t="shared" si="12"/>
        <v>5282.4608215130647</v>
      </c>
      <c r="BF40" s="470">
        <f t="shared" si="12"/>
        <v>5405.2562457978129</v>
      </c>
      <c r="BG40" s="470">
        <f t="shared" si="12"/>
        <v>5027.4844449073989</v>
      </c>
      <c r="BH40" s="470">
        <f t="shared" si="12"/>
        <v>5200.1678251855656</v>
      </c>
      <c r="BI40" s="470">
        <f t="shared" si="12"/>
        <v>5262.5853160000006</v>
      </c>
      <c r="BJ40" s="470">
        <f t="shared" si="12"/>
        <v>5369.7323449999994</v>
      </c>
      <c r="BK40" s="470">
        <f t="shared" si="12"/>
        <v>5453.8794030000026</v>
      </c>
      <c r="BL40" s="470">
        <f t="shared" si="12"/>
        <v>5368.0309109999998</v>
      </c>
      <c r="BM40" s="470">
        <f t="shared" si="12"/>
        <v>5469.5985130000008</v>
      </c>
      <c r="BN40" s="470">
        <f t="shared" si="12"/>
        <v>5405.4632049999982</v>
      </c>
      <c r="BO40" s="470">
        <f t="shared" si="12"/>
        <v>5577.6619860000001</v>
      </c>
      <c r="BP40" s="470">
        <f t="shared" ref="BP40:CF40" si="13">SUM(BP41:BP43)</f>
        <v>5877.8337030000021</v>
      </c>
      <c r="BQ40" s="470">
        <f t="shared" si="13"/>
        <v>5949.4745670000011</v>
      </c>
      <c r="BR40" s="470">
        <f t="shared" si="13"/>
        <v>5996.8369509999993</v>
      </c>
      <c r="BS40" s="470">
        <f t="shared" si="13"/>
        <v>5971.5869620000003</v>
      </c>
      <c r="BT40" s="470">
        <f t="shared" si="13"/>
        <v>5801.1453980000006</v>
      </c>
      <c r="BU40" s="470">
        <f t="shared" si="13"/>
        <v>5485.4757249999984</v>
      </c>
      <c r="BV40" s="470">
        <f t="shared" si="13"/>
        <v>5177.6325700000007</v>
      </c>
      <c r="BW40" s="470">
        <f t="shared" si="13"/>
        <v>4802.5128440000008</v>
      </c>
      <c r="BX40" s="470">
        <f t="shared" si="13"/>
        <v>4627.0056789999999</v>
      </c>
      <c r="BY40" s="470">
        <f t="shared" si="13"/>
        <v>4369.6281436568825</v>
      </c>
      <c r="BZ40" s="470">
        <f t="shared" si="13"/>
        <v>4332.1930272781929</v>
      </c>
      <c r="CA40" s="470">
        <f t="shared" si="13"/>
        <v>4483.9057666386179</v>
      </c>
      <c r="CB40" s="470">
        <f t="shared" si="13"/>
        <v>4482.0307107821782</v>
      </c>
      <c r="CC40" s="470">
        <f t="shared" si="13"/>
        <v>4200.6700234407181</v>
      </c>
      <c r="CD40" s="470">
        <f t="shared" si="13"/>
        <v>4241.3622490127791</v>
      </c>
      <c r="CE40" s="470">
        <f t="shared" si="13"/>
        <v>4152.4196414634544</v>
      </c>
      <c r="CF40" s="436">
        <f t="shared" si="13"/>
        <v>3968.7878541090386</v>
      </c>
    </row>
    <row r="41" spans="1:84" s="39" customFormat="1" x14ac:dyDescent="0.35">
      <c r="A41" s="103"/>
      <c r="B41" s="203" t="s">
        <v>712</v>
      </c>
      <c r="D41" s="470" t="s">
        <v>567</v>
      </c>
      <c r="E41" s="470" t="s">
        <v>567</v>
      </c>
      <c r="F41" s="470" t="s">
        <v>567</v>
      </c>
      <c r="G41" s="470" t="s">
        <v>567</v>
      </c>
      <c r="H41" s="470" t="s">
        <v>567</v>
      </c>
      <c r="I41" s="470" t="s">
        <v>567</v>
      </c>
      <c r="J41" s="470" t="s">
        <v>567</v>
      </c>
      <c r="K41" s="470" t="s">
        <v>567</v>
      </c>
      <c r="L41" s="470" t="s">
        <v>567</v>
      </c>
      <c r="M41" s="470" t="s">
        <v>567</v>
      </c>
      <c r="N41" s="470" t="s">
        <v>567</v>
      </c>
      <c r="O41" s="470" t="s">
        <v>567</v>
      </c>
      <c r="P41" s="470" t="s">
        <v>567</v>
      </c>
      <c r="Q41" s="470" t="s">
        <v>567</v>
      </c>
      <c r="R41" s="470" t="s">
        <v>567</v>
      </c>
      <c r="S41" s="470" t="s">
        <v>567</v>
      </c>
      <c r="T41" s="470" t="s">
        <v>567</v>
      </c>
      <c r="U41" s="470" t="s">
        <v>567</v>
      </c>
      <c r="V41" s="470" t="s">
        <v>567</v>
      </c>
      <c r="W41" s="470" t="s">
        <v>567</v>
      </c>
      <c r="X41" s="470" t="s">
        <v>567</v>
      </c>
      <c r="Y41" s="470" t="s">
        <v>567</v>
      </c>
      <c r="Z41" s="470" t="s">
        <v>567</v>
      </c>
      <c r="AA41" s="470" t="s">
        <v>567</v>
      </c>
      <c r="AB41" s="470" t="s">
        <v>567</v>
      </c>
      <c r="AC41" s="470" t="s">
        <v>567</v>
      </c>
      <c r="AD41" s="470" t="s">
        <v>567</v>
      </c>
      <c r="AE41" s="470" t="s">
        <v>567</v>
      </c>
      <c r="AF41" s="470" t="s">
        <v>567</v>
      </c>
      <c r="AG41" s="470" t="s">
        <v>567</v>
      </c>
      <c r="AH41" s="470" t="s">
        <v>567</v>
      </c>
      <c r="AI41" s="470" t="s">
        <v>567</v>
      </c>
      <c r="AJ41" s="470" t="s">
        <v>567</v>
      </c>
      <c r="AK41" s="470" t="s">
        <v>567</v>
      </c>
      <c r="AL41" s="470" t="s">
        <v>567</v>
      </c>
      <c r="AM41" s="470" t="s">
        <v>567</v>
      </c>
      <c r="AN41" s="470" t="s">
        <v>567</v>
      </c>
      <c r="AO41" s="470" t="s">
        <v>567</v>
      </c>
      <c r="AP41" s="470" t="s">
        <v>567</v>
      </c>
      <c r="AQ41" s="470" t="s">
        <v>567</v>
      </c>
      <c r="AR41" s="470" t="s">
        <v>567</v>
      </c>
      <c r="AS41" s="470" t="s">
        <v>567</v>
      </c>
      <c r="AT41" s="470" t="s">
        <v>567</v>
      </c>
      <c r="AU41" s="470">
        <v>3236.7390749716378</v>
      </c>
      <c r="AV41" s="470">
        <v>3777.160321579041</v>
      </c>
      <c r="AW41" s="470">
        <v>4181.6408677259369</v>
      </c>
      <c r="AX41" s="470">
        <v>4354.828047</v>
      </c>
      <c r="AY41" s="470">
        <v>4537.4679940000005</v>
      </c>
      <c r="AZ41" s="470">
        <v>4634.1636629999994</v>
      </c>
      <c r="BA41" s="470">
        <v>4535.8971240000001</v>
      </c>
      <c r="BB41" s="470">
        <v>4440.2668552700006</v>
      </c>
      <c r="BC41" s="470">
        <v>4375.6373696746332</v>
      </c>
      <c r="BD41" s="470">
        <v>4287.3265713295241</v>
      </c>
      <c r="BE41" s="470">
        <v>4295.7709825130651</v>
      </c>
      <c r="BF41" s="470">
        <v>4378.7157327978121</v>
      </c>
      <c r="BG41" s="470">
        <v>4215.6524239073988</v>
      </c>
      <c r="BH41" s="470">
        <v>4369.9485561855663</v>
      </c>
      <c r="BI41" s="470">
        <v>4418.6826030000011</v>
      </c>
      <c r="BJ41" s="470">
        <v>4504.6312519999992</v>
      </c>
      <c r="BK41" s="470">
        <v>4581.3157550000024</v>
      </c>
      <c r="BL41" s="470">
        <v>4510.0732129999997</v>
      </c>
      <c r="BM41" s="470">
        <v>4583.9270970000007</v>
      </c>
      <c r="BN41" s="470">
        <v>4509.0307519999978</v>
      </c>
      <c r="BO41" s="470">
        <v>4682.9926180000002</v>
      </c>
      <c r="BP41" s="470">
        <v>4958.7607460000017</v>
      </c>
      <c r="BQ41" s="470">
        <v>5047.1581330000008</v>
      </c>
      <c r="BR41" s="470">
        <v>5091.0835709999992</v>
      </c>
      <c r="BS41" s="470">
        <v>5058.5009950000003</v>
      </c>
      <c r="BT41" s="470">
        <v>4893.5645820000009</v>
      </c>
      <c r="BU41" s="470">
        <v>4601.4981699999989</v>
      </c>
      <c r="BV41" s="470">
        <v>4323.6726686648526</v>
      </c>
      <c r="BW41" s="470">
        <v>4009.0528172699987</v>
      </c>
      <c r="BX41" s="470">
        <v>3857.7041331464156</v>
      </c>
      <c r="BY41" s="470">
        <v>3631.0013796878839</v>
      </c>
      <c r="BZ41" s="470">
        <v>3615.5417096031733</v>
      </c>
      <c r="CA41" s="470">
        <v>3765.8978444392096</v>
      </c>
      <c r="CB41" s="470">
        <v>3775.2258095343277</v>
      </c>
      <c r="CC41" s="470">
        <v>3537.6450964762353</v>
      </c>
      <c r="CD41" s="470">
        <v>3639.2049159721514</v>
      </c>
      <c r="CE41" s="470">
        <v>3541.5905505007695</v>
      </c>
      <c r="CF41" s="436">
        <v>3373.677318550499</v>
      </c>
    </row>
    <row r="42" spans="1:84" s="39" customFormat="1" x14ac:dyDescent="0.35">
      <c r="A42" s="103"/>
      <c r="B42" s="203" t="s">
        <v>713</v>
      </c>
      <c r="D42" s="470" t="s">
        <v>567</v>
      </c>
      <c r="E42" s="470" t="s">
        <v>567</v>
      </c>
      <c r="F42" s="470" t="s">
        <v>567</v>
      </c>
      <c r="G42" s="470" t="s">
        <v>567</v>
      </c>
      <c r="H42" s="470" t="s">
        <v>567</v>
      </c>
      <c r="I42" s="470" t="s">
        <v>567</v>
      </c>
      <c r="J42" s="470" t="s">
        <v>567</v>
      </c>
      <c r="K42" s="470" t="s">
        <v>567</v>
      </c>
      <c r="L42" s="470" t="s">
        <v>567</v>
      </c>
      <c r="M42" s="470" t="s">
        <v>567</v>
      </c>
      <c r="N42" s="470" t="s">
        <v>567</v>
      </c>
      <c r="O42" s="470" t="s">
        <v>567</v>
      </c>
      <c r="P42" s="470" t="s">
        <v>567</v>
      </c>
      <c r="Q42" s="470" t="s">
        <v>567</v>
      </c>
      <c r="R42" s="470" t="s">
        <v>567</v>
      </c>
      <c r="S42" s="470" t="s">
        <v>567</v>
      </c>
      <c r="T42" s="470" t="s">
        <v>567</v>
      </c>
      <c r="U42" s="470" t="s">
        <v>567</v>
      </c>
      <c r="V42" s="470" t="s">
        <v>567</v>
      </c>
      <c r="W42" s="470" t="s">
        <v>567</v>
      </c>
      <c r="X42" s="470" t="s">
        <v>567</v>
      </c>
      <c r="Y42" s="470" t="s">
        <v>567</v>
      </c>
      <c r="Z42" s="470" t="s">
        <v>567</v>
      </c>
      <c r="AA42" s="470" t="s">
        <v>567</v>
      </c>
      <c r="AB42" s="470" t="s">
        <v>567</v>
      </c>
      <c r="AC42" s="470" t="s">
        <v>567</v>
      </c>
      <c r="AD42" s="470" t="s">
        <v>567</v>
      </c>
      <c r="AE42" s="470" t="s">
        <v>567</v>
      </c>
      <c r="AF42" s="470" t="s">
        <v>567</v>
      </c>
      <c r="AG42" s="470" t="s">
        <v>567</v>
      </c>
      <c r="AH42" s="470" t="s">
        <v>567</v>
      </c>
      <c r="AI42" s="470" t="s">
        <v>567</v>
      </c>
      <c r="AJ42" s="470" t="s">
        <v>567</v>
      </c>
      <c r="AK42" s="470" t="s">
        <v>567</v>
      </c>
      <c r="AL42" s="470" t="s">
        <v>567</v>
      </c>
      <c r="AM42" s="470" t="s">
        <v>567</v>
      </c>
      <c r="AN42" s="470" t="s">
        <v>567</v>
      </c>
      <c r="AO42" s="470" t="s">
        <v>567</v>
      </c>
      <c r="AP42" s="470" t="s">
        <v>567</v>
      </c>
      <c r="AQ42" s="470" t="s">
        <v>567</v>
      </c>
      <c r="AR42" s="470" t="s">
        <v>567</v>
      </c>
      <c r="AS42" s="470" t="s">
        <v>567</v>
      </c>
      <c r="AT42" s="470" t="s">
        <v>567</v>
      </c>
      <c r="AU42" s="470">
        <v>183.55250930270057</v>
      </c>
      <c r="AV42" s="470">
        <v>215.76524734087627</v>
      </c>
      <c r="AW42" s="470">
        <v>233.48116452688467</v>
      </c>
      <c r="AX42" s="470">
        <v>249.68303599999999</v>
      </c>
      <c r="AY42" s="470">
        <v>261.47803500000003</v>
      </c>
      <c r="AZ42" s="470">
        <v>270.25333700000004</v>
      </c>
      <c r="BA42" s="470">
        <v>267.80757900000003</v>
      </c>
      <c r="BB42" s="470">
        <v>266.30177027999997</v>
      </c>
      <c r="BC42" s="470">
        <v>267.94469299999997</v>
      </c>
      <c r="BD42" s="470">
        <v>270.05906600000003</v>
      </c>
      <c r="BE42" s="470">
        <v>273.37646599999994</v>
      </c>
      <c r="BF42" s="470">
        <v>283.87166200000001</v>
      </c>
      <c r="BG42" s="470">
        <v>272.87907999999999</v>
      </c>
      <c r="BH42" s="470">
        <v>273.85431499999993</v>
      </c>
      <c r="BI42" s="470">
        <v>281.61558000000008</v>
      </c>
      <c r="BJ42" s="470">
        <v>289.47423800000001</v>
      </c>
      <c r="BK42" s="470">
        <v>298.57093800000001</v>
      </c>
      <c r="BL42" s="470">
        <v>265.65446399999996</v>
      </c>
      <c r="BM42" s="470">
        <v>250.632768</v>
      </c>
      <c r="BN42" s="470">
        <v>232.66302899999994</v>
      </c>
      <c r="BO42" s="470">
        <v>220.99752100000003</v>
      </c>
      <c r="BP42" s="470">
        <v>229.47088200000007</v>
      </c>
      <c r="BQ42" s="470">
        <v>230.47488800000002</v>
      </c>
      <c r="BR42" s="470">
        <v>230.44787599999995</v>
      </c>
      <c r="BS42" s="470">
        <v>235.603419</v>
      </c>
      <c r="BT42" s="470">
        <v>238.79134599999998</v>
      </c>
      <c r="BU42" s="470">
        <v>240.23291299999997</v>
      </c>
      <c r="BV42" s="470">
        <v>237.28107100976376</v>
      </c>
      <c r="BW42" s="470">
        <v>222.09259873421991</v>
      </c>
      <c r="BX42" s="470">
        <v>211.9868481260437</v>
      </c>
      <c r="BY42" s="470">
        <v>208.05259796857678</v>
      </c>
      <c r="BZ42" s="470">
        <v>204.95340063186998</v>
      </c>
      <c r="CA42" s="470">
        <v>212.2446340849875</v>
      </c>
      <c r="CB42" s="470">
        <v>210.13437302966645</v>
      </c>
      <c r="CC42" s="470">
        <v>196.09160345098002</v>
      </c>
      <c r="CD42" s="470">
        <v>197.07494046587615</v>
      </c>
      <c r="CE42" s="470">
        <v>193.82353668130156</v>
      </c>
      <c r="CF42" s="436">
        <v>172.21658157886444</v>
      </c>
    </row>
    <row r="43" spans="1:84" s="39" customFormat="1" x14ac:dyDescent="0.35">
      <c r="A43" s="103"/>
      <c r="B43" s="203" t="s">
        <v>714</v>
      </c>
      <c r="D43" s="470" t="s">
        <v>567</v>
      </c>
      <c r="E43" s="470" t="s">
        <v>567</v>
      </c>
      <c r="F43" s="470" t="s">
        <v>567</v>
      </c>
      <c r="G43" s="470" t="s">
        <v>567</v>
      </c>
      <c r="H43" s="470" t="s">
        <v>567</v>
      </c>
      <c r="I43" s="470" t="s">
        <v>567</v>
      </c>
      <c r="J43" s="470" t="s">
        <v>567</v>
      </c>
      <c r="K43" s="470" t="s">
        <v>567</v>
      </c>
      <c r="L43" s="470" t="s">
        <v>567</v>
      </c>
      <c r="M43" s="470" t="s">
        <v>567</v>
      </c>
      <c r="N43" s="470" t="s">
        <v>567</v>
      </c>
      <c r="O43" s="470" t="s">
        <v>567</v>
      </c>
      <c r="P43" s="470" t="s">
        <v>567</v>
      </c>
      <c r="Q43" s="470" t="s">
        <v>567</v>
      </c>
      <c r="R43" s="470" t="s">
        <v>567</v>
      </c>
      <c r="S43" s="470" t="s">
        <v>567</v>
      </c>
      <c r="T43" s="470" t="s">
        <v>567</v>
      </c>
      <c r="U43" s="470" t="s">
        <v>567</v>
      </c>
      <c r="V43" s="470" t="s">
        <v>567</v>
      </c>
      <c r="W43" s="470" t="s">
        <v>567</v>
      </c>
      <c r="X43" s="470" t="s">
        <v>567</v>
      </c>
      <c r="Y43" s="470" t="s">
        <v>567</v>
      </c>
      <c r="Z43" s="470" t="s">
        <v>567</v>
      </c>
      <c r="AA43" s="470" t="s">
        <v>567</v>
      </c>
      <c r="AB43" s="470" t="s">
        <v>567</v>
      </c>
      <c r="AC43" s="470" t="s">
        <v>567</v>
      </c>
      <c r="AD43" s="470" t="s">
        <v>567</v>
      </c>
      <c r="AE43" s="470" t="s">
        <v>567</v>
      </c>
      <c r="AF43" s="470" t="s">
        <v>567</v>
      </c>
      <c r="AG43" s="470" t="s">
        <v>567</v>
      </c>
      <c r="AH43" s="470" t="s">
        <v>567</v>
      </c>
      <c r="AI43" s="470" t="s">
        <v>567</v>
      </c>
      <c r="AJ43" s="470" t="s">
        <v>567</v>
      </c>
      <c r="AK43" s="470" t="s">
        <v>567</v>
      </c>
      <c r="AL43" s="470" t="s">
        <v>567</v>
      </c>
      <c r="AM43" s="470" t="s">
        <v>567</v>
      </c>
      <c r="AN43" s="470" t="s">
        <v>567</v>
      </c>
      <c r="AO43" s="470" t="s">
        <v>567</v>
      </c>
      <c r="AP43" s="470" t="s">
        <v>567</v>
      </c>
      <c r="AQ43" s="470" t="s">
        <v>567</v>
      </c>
      <c r="AR43" s="470" t="s">
        <v>567</v>
      </c>
      <c r="AS43" s="470" t="s">
        <v>567</v>
      </c>
      <c r="AT43" s="470" t="s">
        <v>567</v>
      </c>
      <c r="AU43" s="470">
        <v>524.95141572566149</v>
      </c>
      <c r="AV43" s="470">
        <v>573.15843108008266</v>
      </c>
      <c r="AW43" s="470">
        <v>613.142967747179</v>
      </c>
      <c r="AX43" s="470">
        <v>623.53082099999983</v>
      </c>
      <c r="AY43" s="470">
        <v>631.03931899999998</v>
      </c>
      <c r="AZ43" s="470">
        <v>665.01401899999996</v>
      </c>
      <c r="BA43" s="470">
        <v>693.87929099999985</v>
      </c>
      <c r="BB43" s="470">
        <v>698.3804705</v>
      </c>
      <c r="BC43" s="470">
        <v>701.13576599999999</v>
      </c>
      <c r="BD43" s="470">
        <v>700.85975900000005</v>
      </c>
      <c r="BE43" s="470">
        <v>713.31337299999996</v>
      </c>
      <c r="BF43" s="470">
        <v>742.66885100000002</v>
      </c>
      <c r="BG43" s="470">
        <v>538.95294100000001</v>
      </c>
      <c r="BH43" s="470">
        <v>556.36495400000001</v>
      </c>
      <c r="BI43" s="470">
        <v>562.28713300000015</v>
      </c>
      <c r="BJ43" s="470">
        <v>575.62685500000009</v>
      </c>
      <c r="BK43" s="470">
        <v>573.99270999999999</v>
      </c>
      <c r="BL43" s="470">
        <v>592.30323399999986</v>
      </c>
      <c r="BM43" s="470">
        <v>635.03864799999997</v>
      </c>
      <c r="BN43" s="470">
        <v>663.76942399999973</v>
      </c>
      <c r="BO43" s="470">
        <v>673.67184699999996</v>
      </c>
      <c r="BP43" s="470">
        <v>689.60207500000024</v>
      </c>
      <c r="BQ43" s="470">
        <v>671.84154600000011</v>
      </c>
      <c r="BR43" s="470">
        <v>675.30550399999993</v>
      </c>
      <c r="BS43" s="470">
        <v>677.48254800000007</v>
      </c>
      <c r="BT43" s="470">
        <v>668.78947000000005</v>
      </c>
      <c r="BU43" s="470">
        <v>643.74464199999989</v>
      </c>
      <c r="BV43" s="470">
        <v>616.6788303253843</v>
      </c>
      <c r="BW43" s="470">
        <v>571.36742799578246</v>
      </c>
      <c r="BX43" s="470">
        <v>557.31469772754019</v>
      </c>
      <c r="BY43" s="470">
        <v>530.57416600042143</v>
      </c>
      <c r="BZ43" s="470">
        <v>511.69791704314963</v>
      </c>
      <c r="CA43" s="470">
        <v>505.76328811442136</v>
      </c>
      <c r="CB43" s="470">
        <v>496.67052821818413</v>
      </c>
      <c r="CC43" s="470">
        <v>466.9333235135029</v>
      </c>
      <c r="CD43" s="470">
        <v>405.08239257475134</v>
      </c>
      <c r="CE43" s="470">
        <v>417.00555428138324</v>
      </c>
      <c r="CF43" s="436">
        <v>422.89395397967508</v>
      </c>
    </row>
    <row r="44" spans="1:84" s="39" customFormat="1" ht="26.25" customHeight="1" x14ac:dyDescent="0.35">
      <c r="A44" s="103"/>
      <c r="B44" s="609" t="s">
        <v>751</v>
      </c>
      <c r="D44" s="470">
        <f t="shared" ref="D44:AI44" si="14">SUM(D45:D47)</f>
        <v>0</v>
      </c>
      <c r="E44" s="470">
        <f t="shared" si="14"/>
        <v>0</v>
      </c>
      <c r="F44" s="470">
        <f t="shared" si="14"/>
        <v>0</v>
      </c>
      <c r="G44" s="470">
        <f t="shared" si="14"/>
        <v>0</v>
      </c>
      <c r="H44" s="470">
        <f t="shared" si="14"/>
        <v>0</v>
      </c>
      <c r="I44" s="470">
        <f t="shared" si="14"/>
        <v>0</v>
      </c>
      <c r="J44" s="470">
        <f t="shared" si="14"/>
        <v>0</v>
      </c>
      <c r="K44" s="470">
        <f t="shared" si="14"/>
        <v>0</v>
      </c>
      <c r="L44" s="470">
        <f t="shared" si="14"/>
        <v>0</v>
      </c>
      <c r="M44" s="470">
        <f t="shared" si="14"/>
        <v>0</v>
      </c>
      <c r="N44" s="470">
        <f t="shared" si="14"/>
        <v>0</v>
      </c>
      <c r="O44" s="470">
        <f t="shared" si="14"/>
        <v>0</v>
      </c>
      <c r="P44" s="470">
        <f t="shared" si="14"/>
        <v>0</v>
      </c>
      <c r="Q44" s="470">
        <f t="shared" si="14"/>
        <v>0</v>
      </c>
      <c r="R44" s="470">
        <f t="shared" si="14"/>
        <v>0</v>
      </c>
      <c r="S44" s="470">
        <f t="shared" si="14"/>
        <v>0</v>
      </c>
      <c r="T44" s="470">
        <f t="shared" si="14"/>
        <v>0</v>
      </c>
      <c r="U44" s="470">
        <f t="shared" si="14"/>
        <v>0</v>
      </c>
      <c r="V44" s="470">
        <f t="shared" si="14"/>
        <v>0</v>
      </c>
      <c r="W44" s="470">
        <f t="shared" si="14"/>
        <v>0</v>
      </c>
      <c r="X44" s="470">
        <f t="shared" si="14"/>
        <v>0</v>
      </c>
      <c r="Y44" s="470">
        <f t="shared" si="14"/>
        <v>0</v>
      </c>
      <c r="Z44" s="470">
        <f t="shared" si="14"/>
        <v>0</v>
      </c>
      <c r="AA44" s="470">
        <f t="shared" si="14"/>
        <v>0</v>
      </c>
      <c r="AB44" s="470">
        <f t="shared" si="14"/>
        <v>0</v>
      </c>
      <c r="AC44" s="470">
        <f t="shared" si="14"/>
        <v>0</v>
      </c>
      <c r="AD44" s="470">
        <f t="shared" si="14"/>
        <v>0</v>
      </c>
      <c r="AE44" s="470">
        <f t="shared" si="14"/>
        <v>0</v>
      </c>
      <c r="AF44" s="470">
        <f t="shared" si="14"/>
        <v>0</v>
      </c>
      <c r="AG44" s="470">
        <f t="shared" si="14"/>
        <v>0</v>
      </c>
      <c r="AH44" s="470">
        <f t="shared" si="14"/>
        <v>0</v>
      </c>
      <c r="AI44" s="470">
        <f t="shared" si="14"/>
        <v>0</v>
      </c>
      <c r="AJ44" s="470">
        <f t="shared" ref="AJ44:CF44" si="15">SUM(AJ45:AJ47)</f>
        <v>0</v>
      </c>
      <c r="AK44" s="470">
        <f t="shared" si="15"/>
        <v>0</v>
      </c>
      <c r="AL44" s="470">
        <f t="shared" si="15"/>
        <v>0</v>
      </c>
      <c r="AM44" s="470">
        <f t="shared" si="15"/>
        <v>0</v>
      </c>
      <c r="AN44" s="470">
        <f t="shared" si="15"/>
        <v>0</v>
      </c>
      <c r="AO44" s="470">
        <f t="shared" si="15"/>
        <v>0</v>
      </c>
      <c r="AP44" s="470">
        <f t="shared" si="15"/>
        <v>0</v>
      </c>
      <c r="AQ44" s="470">
        <f t="shared" si="15"/>
        <v>0</v>
      </c>
      <c r="AR44" s="470">
        <f t="shared" si="15"/>
        <v>0</v>
      </c>
      <c r="AS44" s="470">
        <f t="shared" si="15"/>
        <v>0</v>
      </c>
      <c r="AT44" s="470">
        <f t="shared" si="15"/>
        <v>0</v>
      </c>
      <c r="AU44" s="470">
        <f t="shared" si="15"/>
        <v>2413.4089999999997</v>
      </c>
      <c r="AV44" s="470">
        <f t="shared" si="15"/>
        <v>3246.0120000000002</v>
      </c>
      <c r="AW44" s="470">
        <f t="shared" si="15"/>
        <v>4188.58</v>
      </c>
      <c r="AX44" s="470">
        <f t="shared" si="15"/>
        <v>4875.1940160000004</v>
      </c>
      <c r="AY44" s="470">
        <f t="shared" si="15"/>
        <v>5444.6813459999994</v>
      </c>
      <c r="AZ44" s="470">
        <f t="shared" si="15"/>
        <v>5810.3309459999982</v>
      </c>
      <c r="BA44" s="470">
        <f t="shared" si="15"/>
        <v>5678.8121289999999</v>
      </c>
      <c r="BB44" s="470">
        <f t="shared" si="15"/>
        <v>5659.8551239500011</v>
      </c>
      <c r="BC44" s="470">
        <f t="shared" si="15"/>
        <v>5719.3859879999654</v>
      </c>
      <c r="BD44" s="470">
        <f t="shared" si="15"/>
        <v>5904.123578470475</v>
      </c>
      <c r="BE44" s="470">
        <f t="shared" si="15"/>
        <v>6306.2343094869357</v>
      </c>
      <c r="BF44" s="470">
        <f t="shared" si="15"/>
        <v>7230.9641702021872</v>
      </c>
      <c r="BG44" s="470">
        <f t="shared" si="15"/>
        <v>7319.8412333400011</v>
      </c>
      <c r="BH44" s="470">
        <f t="shared" si="15"/>
        <v>7957.4022362544338</v>
      </c>
      <c r="BI44" s="470">
        <f t="shared" si="15"/>
        <v>8665.6198189999977</v>
      </c>
      <c r="BJ44" s="470">
        <f t="shared" si="15"/>
        <v>9470.8152410000039</v>
      </c>
      <c r="BK44" s="470">
        <f t="shared" si="15"/>
        <v>10277.921191999998</v>
      </c>
      <c r="BL44" s="470">
        <f t="shared" si="15"/>
        <v>11735.410251000003</v>
      </c>
      <c r="BM44" s="470">
        <f t="shared" si="15"/>
        <v>14519.632665000001</v>
      </c>
      <c r="BN44" s="470">
        <f t="shared" si="15"/>
        <v>16021.527095999994</v>
      </c>
      <c r="BO44" s="470">
        <f t="shared" si="15"/>
        <v>17242.628137000007</v>
      </c>
      <c r="BP44" s="470">
        <f t="shared" si="15"/>
        <v>18021.797909000001</v>
      </c>
      <c r="BQ44" s="470">
        <f t="shared" si="15"/>
        <v>18220.333105999998</v>
      </c>
      <c r="BR44" s="470">
        <f t="shared" si="15"/>
        <v>18319.728604</v>
      </c>
      <c r="BS44" s="470">
        <f t="shared" si="15"/>
        <v>18272.126685000003</v>
      </c>
      <c r="BT44" s="470">
        <f t="shared" si="15"/>
        <v>17639.454521000003</v>
      </c>
      <c r="BU44" s="470">
        <f t="shared" si="15"/>
        <v>16815.744488999997</v>
      </c>
      <c r="BV44" s="470">
        <f t="shared" si="15"/>
        <v>15552.189380999998</v>
      </c>
      <c r="BW44" s="470">
        <f t="shared" si="15"/>
        <v>13576.491620350231</v>
      </c>
      <c r="BX44" s="470">
        <f t="shared" si="15"/>
        <v>12707.290024</v>
      </c>
      <c r="BY44" s="470">
        <f t="shared" si="15"/>
        <v>11756.129343538609</v>
      </c>
      <c r="BZ44" s="470">
        <f t="shared" si="15"/>
        <v>11246.959617793213</v>
      </c>
      <c r="CA44" s="470">
        <f t="shared" si="15"/>
        <v>11003.72424380327</v>
      </c>
      <c r="CB44" s="470">
        <f t="shared" si="15"/>
        <v>9887.7519261507514</v>
      </c>
      <c r="CC44" s="470">
        <f t="shared" si="15"/>
        <v>8183.5800775450134</v>
      </c>
      <c r="CD44" s="470">
        <f t="shared" si="15"/>
        <v>8221.900294820849</v>
      </c>
      <c r="CE44" s="470">
        <f t="shared" si="15"/>
        <v>7966.5028494188255</v>
      </c>
      <c r="CF44" s="436">
        <f t="shared" si="15"/>
        <v>7237.3671793658004</v>
      </c>
    </row>
    <row r="45" spans="1:84" s="39" customFormat="1" x14ac:dyDescent="0.35">
      <c r="A45" s="103"/>
      <c r="B45" s="203" t="s">
        <v>712</v>
      </c>
      <c r="D45" s="470" t="s">
        <v>567</v>
      </c>
      <c r="E45" s="470" t="s">
        <v>567</v>
      </c>
      <c r="F45" s="470" t="s">
        <v>567</v>
      </c>
      <c r="G45" s="470" t="s">
        <v>567</v>
      </c>
      <c r="H45" s="470" t="s">
        <v>567</v>
      </c>
      <c r="I45" s="470" t="s">
        <v>567</v>
      </c>
      <c r="J45" s="470" t="s">
        <v>567</v>
      </c>
      <c r="K45" s="470" t="s">
        <v>567</v>
      </c>
      <c r="L45" s="470" t="s">
        <v>567</v>
      </c>
      <c r="M45" s="470" t="s">
        <v>567</v>
      </c>
      <c r="N45" s="470" t="s">
        <v>567</v>
      </c>
      <c r="O45" s="470" t="s">
        <v>567</v>
      </c>
      <c r="P45" s="470" t="s">
        <v>567</v>
      </c>
      <c r="Q45" s="470" t="s">
        <v>567</v>
      </c>
      <c r="R45" s="470" t="s">
        <v>567</v>
      </c>
      <c r="S45" s="470" t="s">
        <v>567</v>
      </c>
      <c r="T45" s="470" t="s">
        <v>567</v>
      </c>
      <c r="U45" s="470" t="s">
        <v>567</v>
      </c>
      <c r="V45" s="470" t="s">
        <v>567</v>
      </c>
      <c r="W45" s="470" t="s">
        <v>567</v>
      </c>
      <c r="X45" s="470" t="s">
        <v>567</v>
      </c>
      <c r="Y45" s="470" t="s">
        <v>567</v>
      </c>
      <c r="Z45" s="470" t="s">
        <v>567</v>
      </c>
      <c r="AA45" s="470" t="s">
        <v>567</v>
      </c>
      <c r="AB45" s="470" t="s">
        <v>567</v>
      </c>
      <c r="AC45" s="470" t="s">
        <v>567</v>
      </c>
      <c r="AD45" s="470" t="s">
        <v>567</v>
      </c>
      <c r="AE45" s="470" t="s">
        <v>567</v>
      </c>
      <c r="AF45" s="470" t="s">
        <v>567</v>
      </c>
      <c r="AG45" s="470" t="s">
        <v>567</v>
      </c>
      <c r="AH45" s="470" t="s">
        <v>567</v>
      </c>
      <c r="AI45" s="470" t="s">
        <v>567</v>
      </c>
      <c r="AJ45" s="470" t="s">
        <v>567</v>
      </c>
      <c r="AK45" s="470" t="s">
        <v>567</v>
      </c>
      <c r="AL45" s="470" t="s">
        <v>567</v>
      </c>
      <c r="AM45" s="470" t="s">
        <v>567</v>
      </c>
      <c r="AN45" s="470" t="s">
        <v>567</v>
      </c>
      <c r="AO45" s="470" t="s">
        <v>567</v>
      </c>
      <c r="AP45" s="470" t="s">
        <v>567</v>
      </c>
      <c r="AQ45" s="470" t="s">
        <v>567</v>
      </c>
      <c r="AR45" s="470" t="s">
        <v>567</v>
      </c>
      <c r="AS45" s="470" t="s">
        <v>567</v>
      </c>
      <c r="AT45" s="470" t="s">
        <v>567</v>
      </c>
      <c r="AU45" s="470">
        <v>2167.1547548999097</v>
      </c>
      <c r="AV45" s="470">
        <v>2933.9340063665963</v>
      </c>
      <c r="AW45" s="470">
        <v>3808.909900802536</v>
      </c>
      <c r="AX45" s="470">
        <v>4431.8053010000003</v>
      </c>
      <c r="AY45" s="470">
        <v>4945.9247070000001</v>
      </c>
      <c r="AZ45" s="470">
        <v>5272.4258929999987</v>
      </c>
      <c r="BA45" s="470">
        <v>5125.3931899999998</v>
      </c>
      <c r="BB45" s="470">
        <v>5085.6280137300009</v>
      </c>
      <c r="BC45" s="470">
        <v>5127.7575389068625</v>
      </c>
      <c r="BD45" s="470">
        <v>5286.4482749333047</v>
      </c>
      <c r="BE45" s="470">
        <v>5644.5086698518116</v>
      </c>
      <c r="BF45" s="470">
        <v>6440.9761648831518</v>
      </c>
      <c r="BG45" s="470">
        <v>6436.3892621292925</v>
      </c>
      <c r="BH45" s="470">
        <v>7040.1673683997742</v>
      </c>
      <c r="BI45" s="470">
        <v>7712.8027929999989</v>
      </c>
      <c r="BJ45" s="470">
        <v>8463.0670730000038</v>
      </c>
      <c r="BK45" s="470">
        <v>9198.6850749999976</v>
      </c>
      <c r="BL45" s="470">
        <v>10489.469894000003</v>
      </c>
      <c r="BM45" s="470">
        <v>13015.576289000001</v>
      </c>
      <c r="BN45" s="470">
        <v>14364.520094999996</v>
      </c>
      <c r="BO45" s="470">
        <v>15453.731155000005</v>
      </c>
      <c r="BP45" s="470">
        <v>16160.501292999999</v>
      </c>
      <c r="BQ45" s="470">
        <v>16348.544953999997</v>
      </c>
      <c r="BR45" s="470">
        <v>16438.019783</v>
      </c>
      <c r="BS45" s="470">
        <v>16388.976737000001</v>
      </c>
      <c r="BT45" s="470">
        <v>15805.191595000006</v>
      </c>
      <c r="BU45" s="470">
        <v>15036.677091999998</v>
      </c>
      <c r="BV45" s="470">
        <v>13873.505020699633</v>
      </c>
      <c r="BW45" s="470">
        <v>12085.492587363724</v>
      </c>
      <c r="BX45" s="470">
        <v>11325.617321497688</v>
      </c>
      <c r="BY45" s="470">
        <v>10469.705933515563</v>
      </c>
      <c r="BZ45" s="470">
        <v>10013.47108867617</v>
      </c>
      <c r="CA45" s="470">
        <v>9794.3700146513183</v>
      </c>
      <c r="CB45" s="470">
        <v>8809.831551200743</v>
      </c>
      <c r="CC45" s="470">
        <v>7254.3623699603831</v>
      </c>
      <c r="CD45" s="470">
        <v>7388.1297186598522</v>
      </c>
      <c r="CE45" s="470">
        <v>7109.5214496346525</v>
      </c>
      <c r="CF45" s="436">
        <v>6411.5819383432163</v>
      </c>
    </row>
    <row r="46" spans="1:84" s="39" customFormat="1" x14ac:dyDescent="0.35">
      <c r="A46" s="103"/>
      <c r="B46" s="203" t="s">
        <v>713</v>
      </c>
      <c r="D46" s="470" t="s">
        <v>567</v>
      </c>
      <c r="E46" s="470" t="s">
        <v>567</v>
      </c>
      <c r="F46" s="470" t="s">
        <v>567</v>
      </c>
      <c r="G46" s="470" t="s">
        <v>567</v>
      </c>
      <c r="H46" s="470" t="s">
        <v>567</v>
      </c>
      <c r="I46" s="470" t="s">
        <v>567</v>
      </c>
      <c r="J46" s="470" t="s">
        <v>567</v>
      </c>
      <c r="K46" s="470" t="s">
        <v>567</v>
      </c>
      <c r="L46" s="470" t="s">
        <v>567</v>
      </c>
      <c r="M46" s="470" t="s">
        <v>567</v>
      </c>
      <c r="N46" s="470" t="s">
        <v>567</v>
      </c>
      <c r="O46" s="470" t="s">
        <v>567</v>
      </c>
      <c r="P46" s="470" t="s">
        <v>567</v>
      </c>
      <c r="Q46" s="470" t="s">
        <v>567</v>
      </c>
      <c r="R46" s="470" t="s">
        <v>567</v>
      </c>
      <c r="S46" s="470" t="s">
        <v>567</v>
      </c>
      <c r="T46" s="470" t="s">
        <v>567</v>
      </c>
      <c r="U46" s="470" t="s">
        <v>567</v>
      </c>
      <c r="V46" s="470" t="s">
        <v>567</v>
      </c>
      <c r="W46" s="470" t="s">
        <v>567</v>
      </c>
      <c r="X46" s="470" t="s">
        <v>567</v>
      </c>
      <c r="Y46" s="470" t="s">
        <v>567</v>
      </c>
      <c r="Z46" s="470" t="s">
        <v>567</v>
      </c>
      <c r="AA46" s="470" t="s">
        <v>567</v>
      </c>
      <c r="AB46" s="470" t="s">
        <v>567</v>
      </c>
      <c r="AC46" s="470" t="s">
        <v>567</v>
      </c>
      <c r="AD46" s="470" t="s">
        <v>567</v>
      </c>
      <c r="AE46" s="470" t="s">
        <v>567</v>
      </c>
      <c r="AF46" s="470" t="s">
        <v>567</v>
      </c>
      <c r="AG46" s="470" t="s">
        <v>567</v>
      </c>
      <c r="AH46" s="470" t="s">
        <v>567</v>
      </c>
      <c r="AI46" s="470" t="s">
        <v>567</v>
      </c>
      <c r="AJ46" s="470" t="s">
        <v>567</v>
      </c>
      <c r="AK46" s="470" t="s">
        <v>567</v>
      </c>
      <c r="AL46" s="470" t="s">
        <v>567</v>
      </c>
      <c r="AM46" s="470" t="s">
        <v>567</v>
      </c>
      <c r="AN46" s="470" t="s">
        <v>567</v>
      </c>
      <c r="AO46" s="470" t="s">
        <v>567</v>
      </c>
      <c r="AP46" s="470" t="s">
        <v>567</v>
      </c>
      <c r="AQ46" s="470" t="s">
        <v>567</v>
      </c>
      <c r="AR46" s="470" t="s">
        <v>567</v>
      </c>
      <c r="AS46" s="470" t="s">
        <v>567</v>
      </c>
      <c r="AT46" s="470" t="s">
        <v>567</v>
      </c>
      <c r="AU46" s="470">
        <v>109.79860287962624</v>
      </c>
      <c r="AV46" s="470">
        <v>141.66202051450421</v>
      </c>
      <c r="AW46" s="470">
        <v>175.6639341584962</v>
      </c>
      <c r="AX46" s="470">
        <v>202.48892000000004</v>
      </c>
      <c r="AY46" s="470">
        <v>222.72060800000003</v>
      </c>
      <c r="AZ46" s="470">
        <v>236.10433199999997</v>
      </c>
      <c r="BA46" s="470">
        <v>233.49411200000003</v>
      </c>
      <c r="BB46" s="470">
        <v>233.80841371999998</v>
      </c>
      <c r="BC46" s="470">
        <v>239.17032009310364</v>
      </c>
      <c r="BD46" s="470">
        <v>245.04842974875737</v>
      </c>
      <c r="BE46" s="470">
        <v>256.9479966351247</v>
      </c>
      <c r="BF46" s="470">
        <v>289.38963031903631</v>
      </c>
      <c r="BG46" s="470">
        <v>272.54368921070835</v>
      </c>
      <c r="BH46" s="470">
        <v>285.19785585465985</v>
      </c>
      <c r="BI46" s="470">
        <v>301.48449999999997</v>
      </c>
      <c r="BJ46" s="470">
        <v>324.24810600000001</v>
      </c>
      <c r="BK46" s="470">
        <v>357.63231799999994</v>
      </c>
      <c r="BL46" s="470">
        <v>446.53869700000007</v>
      </c>
      <c r="BM46" s="470">
        <v>583.22119599999996</v>
      </c>
      <c r="BN46" s="470">
        <v>660.18464399999982</v>
      </c>
      <c r="BO46" s="470">
        <v>734.82701900000029</v>
      </c>
      <c r="BP46" s="470">
        <v>762.09558300000015</v>
      </c>
      <c r="BQ46" s="470">
        <v>773.47292899999979</v>
      </c>
      <c r="BR46" s="470">
        <v>780.83464700000013</v>
      </c>
      <c r="BS46" s="470">
        <v>788.56670200000008</v>
      </c>
      <c r="BT46" s="470">
        <v>769.92821600000002</v>
      </c>
      <c r="BU46" s="470">
        <v>751.35525000000007</v>
      </c>
      <c r="BV46" s="470">
        <v>707.78068435206228</v>
      </c>
      <c r="BW46" s="470">
        <v>627.16658024079982</v>
      </c>
      <c r="BX46" s="470">
        <v>581.65349695224211</v>
      </c>
      <c r="BY46" s="470">
        <v>544.16338304703527</v>
      </c>
      <c r="BZ46" s="470">
        <v>528.70037222688575</v>
      </c>
      <c r="CA46" s="470">
        <v>532.01925104437657</v>
      </c>
      <c r="CB46" s="470">
        <v>485.31318618818551</v>
      </c>
      <c r="CC46" s="470">
        <v>412.42955932113705</v>
      </c>
      <c r="CD46" s="470">
        <v>415.82134951264845</v>
      </c>
      <c r="CE46" s="470">
        <v>407.35021292836882</v>
      </c>
      <c r="CF46" s="436">
        <v>357.88921862191199</v>
      </c>
    </row>
    <row r="47" spans="1:84" s="39" customFormat="1" x14ac:dyDescent="0.35">
      <c r="A47" s="103"/>
      <c r="B47" s="203" t="s">
        <v>714</v>
      </c>
      <c r="D47" s="470" t="s">
        <v>567</v>
      </c>
      <c r="E47" s="470" t="s">
        <v>567</v>
      </c>
      <c r="F47" s="470" t="s">
        <v>567</v>
      </c>
      <c r="G47" s="470" t="s">
        <v>567</v>
      </c>
      <c r="H47" s="470" t="s">
        <v>567</v>
      </c>
      <c r="I47" s="470" t="s">
        <v>567</v>
      </c>
      <c r="J47" s="470" t="s">
        <v>567</v>
      </c>
      <c r="K47" s="470" t="s">
        <v>567</v>
      </c>
      <c r="L47" s="470" t="s">
        <v>567</v>
      </c>
      <c r="M47" s="470" t="s">
        <v>567</v>
      </c>
      <c r="N47" s="470" t="s">
        <v>567</v>
      </c>
      <c r="O47" s="470" t="s">
        <v>567</v>
      </c>
      <c r="P47" s="470" t="s">
        <v>567</v>
      </c>
      <c r="Q47" s="470" t="s">
        <v>567</v>
      </c>
      <c r="R47" s="470" t="s">
        <v>567</v>
      </c>
      <c r="S47" s="470" t="s">
        <v>567</v>
      </c>
      <c r="T47" s="470" t="s">
        <v>567</v>
      </c>
      <c r="U47" s="470" t="s">
        <v>567</v>
      </c>
      <c r="V47" s="470" t="s">
        <v>567</v>
      </c>
      <c r="W47" s="470" t="s">
        <v>567</v>
      </c>
      <c r="X47" s="470" t="s">
        <v>567</v>
      </c>
      <c r="Y47" s="470" t="s">
        <v>567</v>
      </c>
      <c r="Z47" s="470" t="s">
        <v>567</v>
      </c>
      <c r="AA47" s="470" t="s">
        <v>567</v>
      </c>
      <c r="AB47" s="470" t="s">
        <v>567</v>
      </c>
      <c r="AC47" s="470" t="s">
        <v>567</v>
      </c>
      <c r="AD47" s="470" t="s">
        <v>567</v>
      </c>
      <c r="AE47" s="470" t="s">
        <v>567</v>
      </c>
      <c r="AF47" s="470" t="s">
        <v>567</v>
      </c>
      <c r="AG47" s="470" t="s">
        <v>567</v>
      </c>
      <c r="AH47" s="470" t="s">
        <v>567</v>
      </c>
      <c r="AI47" s="470" t="s">
        <v>567</v>
      </c>
      <c r="AJ47" s="470" t="s">
        <v>567</v>
      </c>
      <c r="AK47" s="470" t="s">
        <v>567</v>
      </c>
      <c r="AL47" s="470" t="s">
        <v>567</v>
      </c>
      <c r="AM47" s="470" t="s">
        <v>567</v>
      </c>
      <c r="AN47" s="470" t="s">
        <v>567</v>
      </c>
      <c r="AO47" s="470" t="s">
        <v>567</v>
      </c>
      <c r="AP47" s="470" t="s">
        <v>567</v>
      </c>
      <c r="AQ47" s="470" t="s">
        <v>567</v>
      </c>
      <c r="AR47" s="470" t="s">
        <v>567</v>
      </c>
      <c r="AS47" s="470" t="s">
        <v>567</v>
      </c>
      <c r="AT47" s="470" t="s">
        <v>567</v>
      </c>
      <c r="AU47" s="470">
        <v>136.45564222046383</v>
      </c>
      <c r="AV47" s="470">
        <v>170.41597311889956</v>
      </c>
      <c r="AW47" s="470">
        <v>204.00616503896794</v>
      </c>
      <c r="AX47" s="470">
        <v>240.89979499999998</v>
      </c>
      <c r="AY47" s="470">
        <v>276.03603100000004</v>
      </c>
      <c r="AZ47" s="470">
        <v>301.80072100000007</v>
      </c>
      <c r="BA47" s="470">
        <v>319.92482699999994</v>
      </c>
      <c r="BB47" s="470">
        <v>340.41869650000012</v>
      </c>
      <c r="BC47" s="470">
        <v>352.45812899999993</v>
      </c>
      <c r="BD47" s="470">
        <v>372.62687378841298</v>
      </c>
      <c r="BE47" s="470">
        <v>404.7776429999999</v>
      </c>
      <c r="BF47" s="470">
        <v>500.59837500000003</v>
      </c>
      <c r="BG47" s="470">
        <v>610.90828199999987</v>
      </c>
      <c r="BH47" s="470">
        <v>632.037012</v>
      </c>
      <c r="BI47" s="470">
        <v>651.33252599999992</v>
      </c>
      <c r="BJ47" s="470">
        <v>683.50006199999996</v>
      </c>
      <c r="BK47" s="470">
        <v>721.60379899999998</v>
      </c>
      <c r="BL47" s="470">
        <v>799.40165999999999</v>
      </c>
      <c r="BM47" s="470">
        <v>920.83518000000004</v>
      </c>
      <c r="BN47" s="470">
        <v>996.82235699999978</v>
      </c>
      <c r="BO47" s="470">
        <v>1054.0699630000004</v>
      </c>
      <c r="BP47" s="470">
        <v>1099.2010330000003</v>
      </c>
      <c r="BQ47" s="470">
        <v>1098.3152229999996</v>
      </c>
      <c r="BR47" s="470">
        <v>1100.874174</v>
      </c>
      <c r="BS47" s="470">
        <v>1094.5832460000001</v>
      </c>
      <c r="BT47" s="470">
        <v>1064.3347100000001</v>
      </c>
      <c r="BU47" s="470">
        <v>1027.712147</v>
      </c>
      <c r="BV47" s="470">
        <v>970.90367594830263</v>
      </c>
      <c r="BW47" s="470">
        <v>863.83245274570663</v>
      </c>
      <c r="BX47" s="470">
        <v>800.01920555006939</v>
      </c>
      <c r="BY47" s="470">
        <v>742.26002697601132</v>
      </c>
      <c r="BZ47" s="470">
        <v>704.78815689015835</v>
      </c>
      <c r="CA47" s="470">
        <v>677.33497810757603</v>
      </c>
      <c r="CB47" s="470">
        <v>592.60718876182455</v>
      </c>
      <c r="CC47" s="470">
        <v>516.78814826349299</v>
      </c>
      <c r="CD47" s="470">
        <v>417.94922664834831</v>
      </c>
      <c r="CE47" s="470">
        <v>449.63118685580395</v>
      </c>
      <c r="CF47" s="436">
        <v>467.89602240067251</v>
      </c>
    </row>
    <row r="48" spans="1:84" s="39" customFormat="1" ht="25.5" customHeight="1" x14ac:dyDescent="0.35">
      <c r="A48" s="103"/>
      <c r="B48" s="607" t="s">
        <v>752</v>
      </c>
      <c r="D48" s="470"/>
      <c r="E48" s="470"/>
      <c r="F48" s="470"/>
      <c r="G48" s="470"/>
      <c r="H48" s="470"/>
      <c r="I48" s="470"/>
      <c r="J48" s="470"/>
      <c r="K48" s="470"/>
      <c r="L48" s="470"/>
      <c r="M48" s="470"/>
      <c r="N48" s="470"/>
      <c r="O48" s="470"/>
      <c r="P48" s="470"/>
      <c r="Q48" s="470"/>
      <c r="R48" s="470"/>
      <c r="S48" s="470"/>
      <c r="T48" s="470"/>
      <c r="U48" s="470"/>
      <c r="V48" s="470"/>
      <c r="W48" s="470"/>
      <c r="X48" s="470"/>
      <c r="Y48" s="470"/>
      <c r="Z48" s="470"/>
      <c r="AA48" s="470"/>
      <c r="AB48" s="470"/>
      <c r="AC48" s="470"/>
      <c r="AD48" s="470"/>
      <c r="AE48" s="470"/>
      <c r="AF48" s="470"/>
      <c r="AG48" s="470"/>
      <c r="AH48" s="470"/>
      <c r="AI48" s="470"/>
      <c r="AJ48" s="470"/>
      <c r="AK48" s="470"/>
      <c r="AL48" s="470"/>
      <c r="AM48" s="470"/>
      <c r="AN48" s="470"/>
      <c r="AO48" s="470"/>
      <c r="AP48" s="470"/>
      <c r="AQ48" s="470"/>
      <c r="AR48" s="470"/>
      <c r="AS48" s="470"/>
      <c r="AT48" s="470"/>
      <c r="AU48" s="470"/>
      <c r="AV48" s="470"/>
      <c r="AW48" s="470"/>
      <c r="AX48" s="470"/>
      <c r="AY48" s="470"/>
      <c r="AZ48" s="470"/>
      <c r="BA48" s="470"/>
      <c r="BB48" s="470"/>
      <c r="BC48" s="470"/>
      <c r="BD48" s="470"/>
      <c r="BE48" s="470"/>
      <c r="BF48" s="470"/>
      <c r="BG48" s="470"/>
      <c r="BH48" s="470"/>
      <c r="BI48" s="470"/>
      <c r="BJ48" s="470"/>
      <c r="BK48" s="470"/>
      <c r="BL48" s="470"/>
      <c r="BM48" s="470"/>
      <c r="BN48" s="470"/>
      <c r="BO48" s="470"/>
      <c r="BP48" s="470"/>
      <c r="BQ48" s="470"/>
      <c r="BR48" s="470"/>
      <c r="BS48" s="470"/>
      <c r="BT48" s="470"/>
      <c r="BU48" s="470"/>
      <c r="BV48" s="470"/>
      <c r="BW48" s="470">
        <f>SUM(BW49:BW51)</f>
        <v>5920.7218195891137</v>
      </c>
      <c r="BX48" s="470">
        <f t="shared" ref="BX48:CD48" si="16">SUM(BX49:BX51)</f>
        <v>11651.048497399894</v>
      </c>
      <c r="BY48" s="470">
        <f t="shared" si="16"/>
        <v>13450.529896391061</v>
      </c>
      <c r="BZ48" s="470">
        <f t="shared" si="16"/>
        <v>14178.904151248642</v>
      </c>
      <c r="CA48" s="470">
        <f t="shared" si="16"/>
        <v>16282.613724805931</v>
      </c>
      <c r="CB48" s="470">
        <f t="shared" si="16"/>
        <v>20952.232651677408</v>
      </c>
      <c r="CC48" s="470">
        <f t="shared" si="16"/>
        <v>23581.583785303948</v>
      </c>
      <c r="CD48" s="470">
        <f t="shared" si="16"/>
        <v>24815.793331144865</v>
      </c>
      <c r="CE48" s="470">
        <f>SUM(CE49:CE51)</f>
        <v>25998.000616991994</v>
      </c>
      <c r="CF48" s="436">
        <f>SUM(CF49:CF51)</f>
        <v>27992.48038021725</v>
      </c>
    </row>
    <row r="49" spans="1:84" s="39" customFormat="1" x14ac:dyDescent="0.35">
      <c r="A49" s="103"/>
      <c r="B49" s="617" t="s">
        <v>712</v>
      </c>
      <c r="D49" s="470"/>
      <c r="E49" s="470"/>
      <c r="F49" s="470"/>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c r="AD49" s="470"/>
      <c r="AE49" s="470"/>
      <c r="AF49" s="470"/>
      <c r="AG49" s="470"/>
      <c r="AH49" s="470"/>
      <c r="AI49" s="470"/>
      <c r="AJ49" s="470"/>
      <c r="AK49" s="470"/>
      <c r="AL49" s="470"/>
      <c r="AM49" s="470"/>
      <c r="AN49" s="470"/>
      <c r="AO49" s="470"/>
      <c r="AP49" s="470"/>
      <c r="AQ49" s="470"/>
      <c r="AR49" s="470"/>
      <c r="AS49" s="470"/>
      <c r="AT49" s="470"/>
      <c r="AU49" s="470"/>
      <c r="AV49" s="470"/>
      <c r="AW49" s="470"/>
      <c r="AX49" s="470"/>
      <c r="AY49" s="470"/>
      <c r="AZ49" s="470"/>
      <c r="BA49" s="470"/>
      <c r="BB49" s="470"/>
      <c r="BC49" s="470"/>
      <c r="BD49" s="470"/>
      <c r="BE49" s="470"/>
      <c r="BF49" s="470"/>
      <c r="BG49" s="470"/>
      <c r="BH49" s="470"/>
      <c r="BI49" s="470"/>
      <c r="BJ49" s="470"/>
      <c r="BK49" s="470"/>
      <c r="BL49" s="470"/>
      <c r="BM49" s="470"/>
      <c r="BN49" s="470"/>
      <c r="BO49" s="470"/>
      <c r="BP49" s="470"/>
      <c r="BQ49" s="470"/>
      <c r="BR49" s="470"/>
      <c r="BS49" s="470"/>
      <c r="BT49" s="470"/>
      <c r="BU49" s="470"/>
      <c r="BV49" s="470"/>
      <c r="BW49" s="470">
        <v>5247.8749177753771</v>
      </c>
      <c r="BX49" s="494">
        <v>10468.318318574211</v>
      </c>
      <c r="BY49" s="494">
        <v>12091.3603667236</v>
      </c>
      <c r="BZ49" s="494">
        <v>12739.628487705464</v>
      </c>
      <c r="CA49" s="494">
        <v>14595.692582641184</v>
      </c>
      <c r="CB49" s="494">
        <v>18740.682092697582</v>
      </c>
      <c r="CC49" s="494">
        <v>21075.829824629309</v>
      </c>
      <c r="CD49" s="494">
        <v>22154.977247104784</v>
      </c>
      <c r="CE49" s="494">
        <v>23186.66529923541</v>
      </c>
      <c r="CF49" s="436">
        <v>24915.849969475308</v>
      </c>
    </row>
    <row r="50" spans="1:84" s="39" customFormat="1" x14ac:dyDescent="0.35">
      <c r="A50" s="103"/>
      <c r="B50" s="617" t="s">
        <v>713</v>
      </c>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c r="AU50" s="470"/>
      <c r="AV50" s="470"/>
      <c r="AW50" s="470"/>
      <c r="AX50" s="470"/>
      <c r="AY50" s="470"/>
      <c r="AZ50" s="470"/>
      <c r="BA50" s="470"/>
      <c r="BB50" s="470"/>
      <c r="BC50" s="470"/>
      <c r="BD50" s="470"/>
      <c r="BE50" s="470"/>
      <c r="BF50" s="470"/>
      <c r="BG50" s="470"/>
      <c r="BH50" s="470"/>
      <c r="BI50" s="470"/>
      <c r="BJ50" s="470"/>
      <c r="BK50" s="470"/>
      <c r="BL50" s="470"/>
      <c r="BM50" s="470"/>
      <c r="BN50" s="470"/>
      <c r="BO50" s="470"/>
      <c r="BP50" s="470"/>
      <c r="BQ50" s="470"/>
      <c r="BR50" s="470"/>
      <c r="BS50" s="470"/>
      <c r="BT50" s="470"/>
      <c r="BU50" s="470"/>
      <c r="BV50" s="470"/>
      <c r="BW50" s="494">
        <v>421.83522773396646</v>
      </c>
      <c r="BX50" s="494">
        <v>743.6878427689993</v>
      </c>
      <c r="BY50" s="494">
        <v>847.36342527511226</v>
      </c>
      <c r="BZ50" s="494">
        <v>891.14610683246838</v>
      </c>
      <c r="CA50" s="494">
        <v>1040.9506725937956</v>
      </c>
      <c r="CB50" s="494">
        <v>1371.038140717613</v>
      </c>
      <c r="CC50" s="494">
        <v>1561.4142940127695</v>
      </c>
      <c r="CD50" s="494">
        <v>1669.9598689473046</v>
      </c>
      <c r="CE50" s="494">
        <v>1770.911864615221</v>
      </c>
      <c r="CF50" s="436">
        <v>1941.0060233062288</v>
      </c>
    </row>
    <row r="51" spans="1:84" s="39" customFormat="1" x14ac:dyDescent="0.35">
      <c r="A51" s="103"/>
      <c r="B51" s="617" t="s">
        <v>714</v>
      </c>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470"/>
      <c r="AZ51" s="470"/>
      <c r="BA51" s="470"/>
      <c r="BB51" s="470"/>
      <c r="BC51" s="470"/>
      <c r="BD51" s="470"/>
      <c r="BE51" s="470"/>
      <c r="BF51" s="470"/>
      <c r="BG51" s="470"/>
      <c r="BH51" s="470"/>
      <c r="BI51" s="470"/>
      <c r="BJ51" s="470"/>
      <c r="BK51" s="470"/>
      <c r="BL51" s="470"/>
      <c r="BM51" s="470"/>
      <c r="BN51" s="470"/>
      <c r="BO51" s="470"/>
      <c r="BP51" s="470"/>
      <c r="BQ51" s="470"/>
      <c r="BR51" s="470"/>
      <c r="BS51" s="470"/>
      <c r="BT51" s="470"/>
      <c r="BU51" s="470"/>
      <c r="BV51" s="470"/>
      <c r="BW51" s="494">
        <v>251.01167407977007</v>
      </c>
      <c r="BX51" s="494">
        <v>439.0423360566831</v>
      </c>
      <c r="BY51" s="494">
        <v>511.80610439234721</v>
      </c>
      <c r="BZ51" s="494">
        <v>548.1295567107104</v>
      </c>
      <c r="CA51" s="494">
        <v>645.97046957095165</v>
      </c>
      <c r="CB51" s="494">
        <v>840.5124182622136</v>
      </c>
      <c r="CC51" s="494">
        <v>944.33966666187075</v>
      </c>
      <c r="CD51" s="494">
        <v>990.85621509277644</v>
      </c>
      <c r="CE51" s="494">
        <v>1040.4234531413656</v>
      </c>
      <c r="CF51" s="436">
        <v>1135.6243874357142</v>
      </c>
    </row>
    <row r="52" spans="1:84" s="39" customFormat="1" ht="25.5" customHeight="1" x14ac:dyDescent="0.35">
      <c r="A52" s="103"/>
      <c r="B52" s="607" t="s">
        <v>753</v>
      </c>
      <c r="D52" s="470"/>
      <c r="E52" s="470"/>
      <c r="F52" s="470"/>
      <c r="G52" s="470"/>
      <c r="H52" s="470"/>
      <c r="I52" s="470"/>
      <c r="J52" s="470"/>
      <c r="K52" s="470"/>
      <c r="L52" s="470"/>
      <c r="M52" s="470"/>
      <c r="N52" s="470"/>
      <c r="O52" s="470"/>
      <c r="P52" s="470"/>
      <c r="Q52" s="470"/>
      <c r="R52" s="470"/>
      <c r="S52" s="470"/>
      <c r="T52" s="470"/>
      <c r="U52" s="470"/>
      <c r="V52" s="470"/>
      <c r="W52" s="470"/>
      <c r="X52" s="470"/>
      <c r="Y52" s="470"/>
      <c r="Z52" s="470"/>
      <c r="AA52" s="470"/>
      <c r="AB52" s="470"/>
      <c r="AC52" s="470"/>
      <c r="AD52" s="470"/>
      <c r="AE52" s="470"/>
      <c r="AF52" s="470"/>
      <c r="AG52" s="470"/>
      <c r="AH52" s="470"/>
      <c r="AI52" s="470"/>
      <c r="AJ52" s="470"/>
      <c r="AK52" s="470"/>
      <c r="AL52" s="470"/>
      <c r="AM52" s="470"/>
      <c r="AN52" s="470"/>
      <c r="AO52" s="470"/>
      <c r="AP52" s="470"/>
      <c r="AQ52" s="470"/>
      <c r="AR52" s="470"/>
      <c r="AS52" s="470"/>
      <c r="AT52" s="470"/>
      <c r="AU52" s="470"/>
      <c r="AV52" s="470"/>
      <c r="AW52" s="470"/>
      <c r="AX52" s="470"/>
      <c r="AY52" s="470"/>
      <c r="AZ52" s="470"/>
      <c r="BA52" s="470"/>
      <c r="BB52" s="470"/>
      <c r="BC52" s="470"/>
      <c r="BD52" s="470"/>
      <c r="BE52" s="470"/>
      <c r="BF52" s="470"/>
      <c r="BG52" s="470"/>
      <c r="BH52" s="470"/>
      <c r="BI52" s="470"/>
      <c r="BJ52" s="470"/>
      <c r="BK52" s="470"/>
      <c r="BL52" s="470"/>
      <c r="BM52" s="470"/>
      <c r="BN52" s="470"/>
      <c r="BO52" s="470"/>
      <c r="BP52" s="470"/>
      <c r="BQ52" s="470"/>
      <c r="BR52" s="470"/>
      <c r="BS52" s="470"/>
      <c r="BT52" s="470"/>
      <c r="BU52" s="470"/>
      <c r="BV52" s="470"/>
      <c r="BW52" s="494">
        <f t="shared" ref="BW52:CF54" si="17">BW41+BW45+BW49</f>
        <v>21342.4203224091</v>
      </c>
      <c r="BX52" s="470">
        <f t="shared" si="17"/>
        <v>25651.639773218314</v>
      </c>
      <c r="BY52" s="494">
        <f t="shared" si="17"/>
        <v>26192.067679927044</v>
      </c>
      <c r="BZ52" s="494">
        <f>BZ41+BZ45+BZ49</f>
        <v>26368.641285984806</v>
      </c>
      <c r="CA52" s="494">
        <f t="shared" si="17"/>
        <v>28155.96044173171</v>
      </c>
      <c r="CB52" s="494">
        <f t="shared" si="17"/>
        <v>31325.739453432652</v>
      </c>
      <c r="CC52" s="494">
        <f t="shared" si="17"/>
        <v>31867.837291065927</v>
      </c>
      <c r="CD52" s="494">
        <f t="shared" si="17"/>
        <v>33182.311881736787</v>
      </c>
      <c r="CE52" s="494">
        <f>CE41+CE45+CE49</f>
        <v>33837.777299370835</v>
      </c>
      <c r="CF52" s="436">
        <f>CF41+CF45+CF49</f>
        <v>34701.109226369023</v>
      </c>
    </row>
    <row r="53" spans="1:84" s="39" customFormat="1" x14ac:dyDescent="0.35">
      <c r="A53" s="103"/>
      <c r="B53" s="607" t="s">
        <v>754</v>
      </c>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0"/>
      <c r="BN53" s="470"/>
      <c r="BO53" s="470"/>
      <c r="BP53" s="470"/>
      <c r="BQ53" s="470"/>
      <c r="BR53" s="470"/>
      <c r="BS53" s="470"/>
      <c r="BT53" s="470"/>
      <c r="BU53" s="470"/>
      <c r="BV53" s="470"/>
      <c r="BW53" s="470">
        <f t="shared" si="17"/>
        <v>1271.0944067089863</v>
      </c>
      <c r="BX53" s="470">
        <f t="shared" si="17"/>
        <v>1537.3281878472851</v>
      </c>
      <c r="BY53" s="470">
        <f t="shared" si="17"/>
        <v>1599.5794062907244</v>
      </c>
      <c r="BZ53" s="470">
        <f t="shared" si="17"/>
        <v>1624.7998796912241</v>
      </c>
      <c r="CA53" s="470">
        <f t="shared" si="17"/>
        <v>1785.2145577231597</v>
      </c>
      <c r="CB53" s="470">
        <f t="shared" si="17"/>
        <v>2066.4856999354652</v>
      </c>
      <c r="CC53" s="470">
        <f t="shared" si="17"/>
        <v>2169.9354567848868</v>
      </c>
      <c r="CD53" s="470">
        <f t="shared" si="17"/>
        <v>2282.8561589258293</v>
      </c>
      <c r="CE53" s="470">
        <f t="shared" si="17"/>
        <v>2372.0856142248913</v>
      </c>
      <c r="CF53" s="436">
        <f t="shared" si="17"/>
        <v>2471.1118235070053</v>
      </c>
    </row>
    <row r="54" spans="1:84" s="39" customFormat="1" x14ac:dyDescent="0.35">
      <c r="A54" s="103"/>
      <c r="B54" s="607" t="s">
        <v>755</v>
      </c>
      <c r="D54" s="470"/>
      <c r="E54" s="470"/>
      <c r="F54" s="470"/>
      <c r="G54" s="470"/>
      <c r="H54" s="470"/>
      <c r="I54" s="470"/>
      <c r="J54" s="470"/>
      <c r="K54" s="470"/>
      <c r="L54" s="470"/>
      <c r="M54" s="470"/>
      <c r="N54" s="470"/>
      <c r="O54" s="470"/>
      <c r="P54" s="470"/>
      <c r="Q54" s="470"/>
      <c r="R54" s="470"/>
      <c r="S54" s="470"/>
      <c r="T54" s="470"/>
      <c r="U54" s="470"/>
      <c r="V54" s="470"/>
      <c r="W54" s="470"/>
      <c r="X54" s="470"/>
      <c r="Y54" s="470"/>
      <c r="Z54" s="470"/>
      <c r="AA54" s="470"/>
      <c r="AB54" s="470"/>
      <c r="AC54" s="470"/>
      <c r="AD54" s="470"/>
      <c r="AE54" s="470"/>
      <c r="AF54" s="470"/>
      <c r="AG54" s="470"/>
      <c r="AH54" s="470"/>
      <c r="AI54" s="470"/>
      <c r="AJ54" s="470"/>
      <c r="AK54" s="470"/>
      <c r="AL54" s="470"/>
      <c r="AM54" s="470"/>
      <c r="AN54" s="470"/>
      <c r="AO54" s="470"/>
      <c r="AP54" s="470"/>
      <c r="AQ54" s="470"/>
      <c r="AR54" s="470"/>
      <c r="AS54" s="470"/>
      <c r="AT54" s="470"/>
      <c r="AU54" s="470"/>
      <c r="AV54" s="470"/>
      <c r="AW54" s="470"/>
      <c r="AX54" s="470"/>
      <c r="AY54" s="470"/>
      <c r="AZ54" s="470"/>
      <c r="BA54" s="470"/>
      <c r="BB54" s="470"/>
      <c r="BC54" s="470"/>
      <c r="BD54" s="470"/>
      <c r="BE54" s="470"/>
      <c r="BF54" s="470"/>
      <c r="BG54" s="470"/>
      <c r="BH54" s="470"/>
      <c r="BI54" s="470"/>
      <c r="BJ54" s="470"/>
      <c r="BK54" s="470"/>
      <c r="BL54" s="470"/>
      <c r="BM54" s="470"/>
      <c r="BN54" s="470"/>
      <c r="BO54" s="470"/>
      <c r="BP54" s="470"/>
      <c r="BQ54" s="470"/>
      <c r="BR54" s="470"/>
      <c r="BS54" s="470"/>
      <c r="BT54" s="470"/>
      <c r="BU54" s="470"/>
      <c r="BV54" s="470"/>
      <c r="BW54" s="470">
        <f t="shared" si="17"/>
        <v>1686.2115548212591</v>
      </c>
      <c r="BX54" s="470">
        <f t="shared" si="17"/>
        <v>1796.3762393342927</v>
      </c>
      <c r="BY54" s="470">
        <f t="shared" si="17"/>
        <v>1784.64029736878</v>
      </c>
      <c r="BZ54" s="470">
        <f t="shared" si="17"/>
        <v>1764.6156306440184</v>
      </c>
      <c r="CA54" s="470">
        <f t="shared" si="17"/>
        <v>1829.0687357929492</v>
      </c>
      <c r="CB54" s="470">
        <f t="shared" si="17"/>
        <v>1929.7901352422223</v>
      </c>
      <c r="CC54" s="470">
        <f t="shared" si="17"/>
        <v>1928.0611384388667</v>
      </c>
      <c r="CD54" s="470">
        <f t="shared" si="17"/>
        <v>1813.887834315876</v>
      </c>
      <c r="CE54" s="470">
        <f t="shared" si="17"/>
        <v>1907.0601942785529</v>
      </c>
      <c r="CF54" s="436">
        <f t="shared" si="17"/>
        <v>2026.4143638160617</v>
      </c>
    </row>
    <row r="55" spans="1:84" s="39" customFormat="1" ht="26.25" customHeight="1" x14ac:dyDescent="0.35">
      <c r="A55" s="103"/>
      <c r="B55" s="618" t="s">
        <v>756</v>
      </c>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c r="AU55" s="470"/>
      <c r="AV55" s="470"/>
      <c r="AW55" s="470"/>
      <c r="AX55" s="470"/>
      <c r="AY55" s="470"/>
      <c r="AZ55" s="470"/>
      <c r="BA55" s="470"/>
      <c r="BB55" s="470"/>
      <c r="BC55" s="470"/>
      <c r="BD55" s="470"/>
      <c r="BE55" s="470"/>
      <c r="BF55" s="470"/>
      <c r="BG55" s="470"/>
      <c r="BH55" s="470"/>
      <c r="BI55" s="470"/>
      <c r="BJ55" s="470"/>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36"/>
    </row>
    <row r="56" spans="1:84" s="39" customFormat="1" x14ac:dyDescent="0.35">
      <c r="A56" s="103"/>
      <c r="B56" s="59" t="s">
        <v>718</v>
      </c>
      <c r="D56" s="470">
        <f t="shared" ref="D56:AT56" si="18">SUM(D57:D59)</f>
        <v>0</v>
      </c>
      <c r="E56" s="470">
        <f t="shared" si="18"/>
        <v>0</v>
      </c>
      <c r="F56" s="470">
        <f t="shared" si="18"/>
        <v>0</v>
      </c>
      <c r="G56" s="470">
        <f t="shared" si="18"/>
        <v>0</v>
      </c>
      <c r="H56" s="470">
        <f t="shared" si="18"/>
        <v>0</v>
      </c>
      <c r="I56" s="470">
        <f t="shared" si="18"/>
        <v>0</v>
      </c>
      <c r="J56" s="470">
        <f t="shared" si="18"/>
        <v>0</v>
      </c>
      <c r="K56" s="470">
        <f t="shared" si="18"/>
        <v>0</v>
      </c>
      <c r="L56" s="470">
        <f t="shared" si="18"/>
        <v>0</v>
      </c>
      <c r="M56" s="470">
        <f t="shared" si="18"/>
        <v>0</v>
      </c>
      <c r="N56" s="470">
        <f t="shared" si="18"/>
        <v>0</v>
      </c>
      <c r="O56" s="470">
        <f t="shared" si="18"/>
        <v>0</v>
      </c>
      <c r="P56" s="470">
        <f t="shared" si="18"/>
        <v>0</v>
      </c>
      <c r="Q56" s="470">
        <f t="shared" si="18"/>
        <v>0</v>
      </c>
      <c r="R56" s="470">
        <f t="shared" si="18"/>
        <v>0</v>
      </c>
      <c r="S56" s="470">
        <f t="shared" si="18"/>
        <v>0</v>
      </c>
      <c r="T56" s="470">
        <f t="shared" si="18"/>
        <v>0</v>
      </c>
      <c r="U56" s="470">
        <f t="shared" si="18"/>
        <v>0</v>
      </c>
      <c r="V56" s="470">
        <f t="shared" si="18"/>
        <v>0</v>
      </c>
      <c r="W56" s="470">
        <f t="shared" si="18"/>
        <v>0</v>
      </c>
      <c r="X56" s="470">
        <f t="shared" si="18"/>
        <v>0</v>
      </c>
      <c r="Y56" s="470">
        <f t="shared" si="18"/>
        <v>0</v>
      </c>
      <c r="Z56" s="470">
        <f t="shared" si="18"/>
        <v>0</v>
      </c>
      <c r="AA56" s="470">
        <f t="shared" si="18"/>
        <v>0</v>
      </c>
      <c r="AB56" s="470">
        <f t="shared" si="18"/>
        <v>0</v>
      </c>
      <c r="AC56" s="470">
        <f t="shared" si="18"/>
        <v>0</v>
      </c>
      <c r="AD56" s="470">
        <f t="shared" si="18"/>
        <v>0</v>
      </c>
      <c r="AE56" s="470">
        <f t="shared" si="18"/>
        <v>0</v>
      </c>
      <c r="AF56" s="470">
        <f t="shared" si="18"/>
        <v>0</v>
      </c>
      <c r="AG56" s="470">
        <f t="shared" si="18"/>
        <v>0</v>
      </c>
      <c r="AH56" s="470">
        <f t="shared" si="18"/>
        <v>0</v>
      </c>
      <c r="AI56" s="470">
        <f t="shared" si="18"/>
        <v>0</v>
      </c>
      <c r="AJ56" s="470">
        <f t="shared" si="18"/>
        <v>0</v>
      </c>
      <c r="AK56" s="470">
        <f t="shared" si="18"/>
        <v>0</v>
      </c>
      <c r="AL56" s="470">
        <f t="shared" si="18"/>
        <v>0</v>
      </c>
      <c r="AM56" s="470">
        <f t="shared" si="18"/>
        <v>0</v>
      </c>
      <c r="AN56" s="470">
        <f t="shared" si="18"/>
        <v>0</v>
      </c>
      <c r="AO56" s="470">
        <f t="shared" si="18"/>
        <v>0</v>
      </c>
      <c r="AP56" s="470">
        <f t="shared" si="18"/>
        <v>0</v>
      </c>
      <c r="AQ56" s="470">
        <f t="shared" si="18"/>
        <v>0</v>
      </c>
      <c r="AR56" s="470">
        <f t="shared" si="18"/>
        <v>0</v>
      </c>
      <c r="AS56" s="470">
        <f t="shared" si="18"/>
        <v>0</v>
      </c>
      <c r="AT56" s="470">
        <f t="shared" si="18"/>
        <v>0</v>
      </c>
      <c r="AU56" s="470">
        <v>2708.66</v>
      </c>
      <c r="AV56" s="470">
        <v>3535.2440000000001</v>
      </c>
      <c r="AW56" s="470">
        <v>4454.2159999999994</v>
      </c>
      <c r="AX56" s="470">
        <f t="shared" ref="AX56:BT56" si="19">SUM(AX57:AX59)</f>
        <v>5113.3546770751864</v>
      </c>
      <c r="AY56" s="470">
        <f t="shared" si="19"/>
        <v>5651.4439407474802</v>
      </c>
      <c r="AZ56" s="470">
        <f t="shared" si="19"/>
        <v>6028.8879480805444</v>
      </c>
      <c r="BA56" s="470">
        <f t="shared" si="19"/>
        <v>5953.7060448394323</v>
      </c>
      <c r="BB56" s="470">
        <f t="shared" si="19"/>
        <v>5958.6779989229053</v>
      </c>
      <c r="BC56" s="470">
        <f t="shared" si="19"/>
        <v>6007.0621828336034</v>
      </c>
      <c r="BD56" s="470">
        <f t="shared" si="19"/>
        <v>6181.0154254508516</v>
      </c>
      <c r="BE56" s="470">
        <f t="shared" si="19"/>
        <v>6626.9679922369442</v>
      </c>
      <c r="BF56" s="470">
        <f t="shared" si="19"/>
        <v>7599.9883777870036</v>
      </c>
      <c r="BG56" s="470">
        <f t="shared" si="19"/>
        <v>7549.9188525306281</v>
      </c>
      <c r="BH56" s="470">
        <f t="shared" si="19"/>
        <v>12804.77139214534</v>
      </c>
      <c r="BI56" s="470">
        <f t="shared" si="19"/>
        <v>13557.341300000002</v>
      </c>
      <c r="BJ56" s="470">
        <f t="shared" si="19"/>
        <v>14497.841268</v>
      </c>
      <c r="BK56" s="470">
        <f t="shared" si="19"/>
        <v>15410.146448000001</v>
      </c>
      <c r="BL56" s="470">
        <f t="shared" si="19"/>
        <v>16755.202160000001</v>
      </c>
      <c r="BM56" s="470">
        <f t="shared" si="19"/>
        <v>19603.200417</v>
      </c>
      <c r="BN56" s="470">
        <f t="shared" si="19"/>
        <v>21027.491165999996</v>
      </c>
      <c r="BO56" s="470">
        <f t="shared" si="19"/>
        <v>22387.085473999996</v>
      </c>
      <c r="BP56" s="470">
        <f t="shared" si="19"/>
        <v>23452.705895999996</v>
      </c>
      <c r="BQ56" s="470">
        <f t="shared" si="19"/>
        <v>23698.914690999998</v>
      </c>
      <c r="BR56" s="470">
        <f t="shared" si="19"/>
        <v>23752.597499000003</v>
      </c>
      <c r="BS56" s="470">
        <f t="shared" si="19"/>
        <v>23615.447659000001</v>
      </c>
      <c r="BT56" s="470">
        <f t="shared" si="19"/>
        <v>22894.495554000001</v>
      </c>
      <c r="BU56" s="470">
        <f t="shared" ref="BU56:CD56" si="20">SUM(BU57:BU59)</f>
        <v>21676.449412000002</v>
      </c>
      <c r="BV56" s="470">
        <f t="shared" si="20"/>
        <v>20196.804036000001</v>
      </c>
      <c r="BW56" s="470">
        <f t="shared" si="20"/>
        <v>17882.48626035023</v>
      </c>
      <c r="BX56" s="470">
        <f t="shared" si="20"/>
        <v>16878.253154999995</v>
      </c>
      <c r="BY56" s="470">
        <f t="shared" si="20"/>
        <v>15623.272476154334</v>
      </c>
      <c r="BZ56" s="470">
        <f t="shared" si="20"/>
        <v>15000.41679230117</v>
      </c>
      <c r="CA56" s="470">
        <f t="shared" si="20"/>
        <v>14933.130769128526</v>
      </c>
      <c r="CB56" s="470">
        <f t="shared" si="20"/>
        <v>13826.71160356602</v>
      </c>
      <c r="CC56" s="470">
        <f t="shared" si="20"/>
        <v>11872.764767954828</v>
      </c>
      <c r="CD56" s="470">
        <f t="shared" si="20"/>
        <v>11943.631328994743</v>
      </c>
      <c r="CE56" s="470">
        <f>SUM(CE57:CE59)</f>
        <v>11602.326161306848</v>
      </c>
      <c r="CF56" s="436">
        <f>SUM(CF57:CF59)</f>
        <v>10687.22133422162</v>
      </c>
    </row>
    <row r="57" spans="1:84" s="39" customFormat="1" x14ac:dyDescent="0.35">
      <c r="A57" s="103"/>
      <c r="B57" s="203" t="s">
        <v>757</v>
      </c>
      <c r="D57" s="470" t="s">
        <v>567</v>
      </c>
      <c r="E57" s="470" t="s">
        <v>567</v>
      </c>
      <c r="F57" s="470" t="s">
        <v>567</v>
      </c>
      <c r="G57" s="470" t="s">
        <v>567</v>
      </c>
      <c r="H57" s="470" t="s">
        <v>567</v>
      </c>
      <c r="I57" s="470" t="s">
        <v>567</v>
      </c>
      <c r="J57" s="470" t="s">
        <v>567</v>
      </c>
      <c r="K57" s="470" t="s">
        <v>567</v>
      </c>
      <c r="L57" s="470" t="s">
        <v>567</v>
      </c>
      <c r="M57" s="470" t="s">
        <v>567</v>
      </c>
      <c r="N57" s="470" t="s">
        <v>567</v>
      </c>
      <c r="O57" s="470" t="s">
        <v>567</v>
      </c>
      <c r="P57" s="470" t="s">
        <v>567</v>
      </c>
      <c r="Q57" s="470" t="s">
        <v>567</v>
      </c>
      <c r="R57" s="470" t="s">
        <v>567</v>
      </c>
      <c r="S57" s="470" t="s">
        <v>567</v>
      </c>
      <c r="T57" s="470" t="s">
        <v>567</v>
      </c>
      <c r="U57" s="470" t="s">
        <v>567</v>
      </c>
      <c r="V57" s="470" t="s">
        <v>567</v>
      </c>
      <c r="W57" s="470" t="s">
        <v>567</v>
      </c>
      <c r="X57" s="470" t="s">
        <v>567</v>
      </c>
      <c r="Y57" s="470" t="s">
        <v>567</v>
      </c>
      <c r="Z57" s="470" t="s">
        <v>567</v>
      </c>
      <c r="AA57" s="470" t="s">
        <v>567</v>
      </c>
      <c r="AB57" s="470" t="s">
        <v>567</v>
      </c>
      <c r="AC57" s="470" t="s">
        <v>567</v>
      </c>
      <c r="AD57" s="470" t="s">
        <v>567</v>
      </c>
      <c r="AE57" s="470" t="s">
        <v>567</v>
      </c>
      <c r="AF57" s="470" t="s">
        <v>567</v>
      </c>
      <c r="AG57" s="470" t="s">
        <v>567</v>
      </c>
      <c r="AH57" s="470" t="s">
        <v>567</v>
      </c>
      <c r="AI57" s="470" t="s">
        <v>567</v>
      </c>
      <c r="AJ57" s="470" t="s">
        <v>567</v>
      </c>
      <c r="AK57" s="470" t="s">
        <v>567</v>
      </c>
      <c r="AL57" s="470" t="s">
        <v>567</v>
      </c>
      <c r="AM57" s="470" t="s">
        <v>567</v>
      </c>
      <c r="AN57" s="470" t="s">
        <v>567</v>
      </c>
      <c r="AO57" s="470" t="s">
        <v>567</v>
      </c>
      <c r="AP57" s="470" t="s">
        <v>567</v>
      </c>
      <c r="AQ57" s="470" t="s">
        <v>567</v>
      </c>
      <c r="AR57" s="470" t="s">
        <v>567</v>
      </c>
      <c r="AS57" s="470" t="s">
        <v>567</v>
      </c>
      <c r="AT57" s="470" t="s">
        <v>567</v>
      </c>
      <c r="AU57" s="470" t="s">
        <v>567</v>
      </c>
      <c r="AV57" s="470" t="s">
        <v>567</v>
      </c>
      <c r="AW57" s="470" t="s">
        <v>567</v>
      </c>
      <c r="AX57" s="470">
        <v>4429.415416868932</v>
      </c>
      <c r="AY57" s="470">
        <v>4968.5965239301477</v>
      </c>
      <c r="AZ57" s="470">
        <v>5313.8474070000002</v>
      </c>
      <c r="BA57" s="470">
        <v>5219.4321618548292</v>
      </c>
      <c r="BB57" s="470">
        <v>5207.4534479525946</v>
      </c>
      <c r="BC57" s="470">
        <v>5247.5654994292272</v>
      </c>
      <c r="BD57" s="470">
        <v>5411.0352473970588</v>
      </c>
      <c r="BE57" s="470">
        <v>5803.9106138518118</v>
      </c>
      <c r="BF57" s="470">
        <v>6684.2752928831515</v>
      </c>
      <c r="BG57" s="470">
        <v>6757.0424057892933</v>
      </c>
      <c r="BH57" s="470">
        <v>7812.838736879773</v>
      </c>
      <c r="BI57" s="470">
        <v>8496.7527129999999</v>
      </c>
      <c r="BJ57" s="470">
        <v>9293.8341270000001</v>
      </c>
      <c r="BK57" s="470">
        <v>10107.739526000001</v>
      </c>
      <c r="BL57" s="470">
        <v>11544.045435999999</v>
      </c>
      <c r="BM57" s="470">
        <v>14280.365131999999</v>
      </c>
      <c r="BN57" s="470">
        <v>15754.283516999996</v>
      </c>
      <c r="BO57" s="470">
        <v>16935.230993999998</v>
      </c>
      <c r="BP57" s="470">
        <v>17703.513562999997</v>
      </c>
      <c r="BQ57" s="470">
        <v>17883.090279</v>
      </c>
      <c r="BR57" s="470">
        <v>17907.511554000001</v>
      </c>
      <c r="BS57" s="470">
        <v>17818.636347000003</v>
      </c>
      <c r="BT57" s="470">
        <v>17252.238771999997</v>
      </c>
      <c r="BU57" s="470">
        <v>16398.714596000002</v>
      </c>
      <c r="BV57" s="470">
        <v>15207.664475000001</v>
      </c>
      <c r="BW57" s="470">
        <v>13270.088346350229</v>
      </c>
      <c r="BX57" s="470">
        <v>12461.907048999998</v>
      </c>
      <c r="BY57" s="470">
        <v>11475.574670124281</v>
      </c>
      <c r="BZ57" s="470">
        <v>10946.477184692423</v>
      </c>
      <c r="CA57" s="470">
        <v>10785.713365739906</v>
      </c>
      <c r="CB57" s="470">
        <v>9698.0010032268838</v>
      </c>
      <c r="CC57" s="470">
        <v>8028.5058031598073</v>
      </c>
      <c r="CD57" s="470">
        <v>8067.8528371231114</v>
      </c>
      <c r="CE57" s="470">
        <v>7817.1091406551413</v>
      </c>
      <c r="CF57" s="436">
        <v>7101.5690415665367</v>
      </c>
    </row>
    <row r="58" spans="1:84" s="39" customFormat="1" x14ac:dyDescent="0.35">
      <c r="A58" s="103"/>
      <c r="B58" s="203" t="s">
        <v>758</v>
      </c>
      <c r="D58" s="470" t="s">
        <v>567</v>
      </c>
      <c r="E58" s="470" t="s">
        <v>567</v>
      </c>
      <c r="F58" s="470" t="s">
        <v>567</v>
      </c>
      <c r="G58" s="470" t="s">
        <v>567</v>
      </c>
      <c r="H58" s="470" t="s">
        <v>567</v>
      </c>
      <c r="I58" s="470" t="s">
        <v>567</v>
      </c>
      <c r="J58" s="470" t="s">
        <v>567</v>
      </c>
      <c r="K58" s="470" t="s">
        <v>567</v>
      </c>
      <c r="L58" s="470" t="s">
        <v>567</v>
      </c>
      <c r="M58" s="470" t="s">
        <v>567</v>
      </c>
      <c r="N58" s="470" t="s">
        <v>567</v>
      </c>
      <c r="O58" s="470" t="s">
        <v>567</v>
      </c>
      <c r="P58" s="470" t="s">
        <v>567</v>
      </c>
      <c r="Q58" s="470" t="s">
        <v>567</v>
      </c>
      <c r="R58" s="470" t="s">
        <v>567</v>
      </c>
      <c r="S58" s="470" t="s">
        <v>567</v>
      </c>
      <c r="T58" s="470" t="s">
        <v>567</v>
      </c>
      <c r="U58" s="470" t="s">
        <v>567</v>
      </c>
      <c r="V58" s="470" t="s">
        <v>567</v>
      </c>
      <c r="W58" s="470" t="s">
        <v>567</v>
      </c>
      <c r="X58" s="470" t="s">
        <v>567</v>
      </c>
      <c r="Y58" s="470" t="s">
        <v>567</v>
      </c>
      <c r="Z58" s="470" t="s">
        <v>567</v>
      </c>
      <c r="AA58" s="470" t="s">
        <v>567</v>
      </c>
      <c r="AB58" s="470" t="s">
        <v>567</v>
      </c>
      <c r="AC58" s="470" t="s">
        <v>567</v>
      </c>
      <c r="AD58" s="470" t="s">
        <v>567</v>
      </c>
      <c r="AE58" s="470" t="s">
        <v>567</v>
      </c>
      <c r="AF58" s="470" t="s">
        <v>567</v>
      </c>
      <c r="AG58" s="470" t="s">
        <v>567</v>
      </c>
      <c r="AH58" s="470" t="s">
        <v>567</v>
      </c>
      <c r="AI58" s="470" t="s">
        <v>567</v>
      </c>
      <c r="AJ58" s="470" t="s">
        <v>567</v>
      </c>
      <c r="AK58" s="470" t="s">
        <v>567</v>
      </c>
      <c r="AL58" s="470" t="s">
        <v>567</v>
      </c>
      <c r="AM58" s="470" t="s">
        <v>567</v>
      </c>
      <c r="AN58" s="470" t="s">
        <v>567</v>
      </c>
      <c r="AO58" s="470" t="s">
        <v>567</v>
      </c>
      <c r="AP58" s="470" t="s">
        <v>567</v>
      </c>
      <c r="AQ58" s="470" t="s">
        <v>567</v>
      </c>
      <c r="AR58" s="470" t="s">
        <v>567</v>
      </c>
      <c r="AS58" s="470" t="s">
        <v>567</v>
      </c>
      <c r="AT58" s="470" t="s">
        <v>567</v>
      </c>
      <c r="AU58" s="470" t="s">
        <v>567</v>
      </c>
      <c r="AV58" s="470" t="s">
        <v>567</v>
      </c>
      <c r="AW58" s="470" t="s">
        <v>567</v>
      </c>
      <c r="AX58" s="470">
        <v>97.835934361254431</v>
      </c>
      <c r="AY58" s="470">
        <v>92.96147905233147</v>
      </c>
      <c r="AZ58" s="470">
        <v>95.657403645544264</v>
      </c>
      <c r="BA58" s="470">
        <v>90.424803879432829</v>
      </c>
      <c r="BB58" s="470">
        <v>106.58802431385607</v>
      </c>
      <c r="BC58" s="470">
        <v>116.47249782937627</v>
      </c>
      <c r="BD58" s="470">
        <v>125.77455034379273</v>
      </c>
      <c r="BE58" s="470">
        <v>168.56066903013232</v>
      </c>
      <c r="BF58" s="470">
        <v>232.54356990385213</v>
      </c>
      <c r="BG58" s="470">
        <v>301.1443687413348</v>
      </c>
      <c r="BH58" s="470">
        <v>446.74966326556677</v>
      </c>
      <c r="BI58" s="470">
        <v>543.66435000000001</v>
      </c>
      <c r="BJ58" s="470">
        <v>611.69554699999992</v>
      </c>
      <c r="BK58" s="470">
        <v>646.66085999999996</v>
      </c>
      <c r="BL58" s="470">
        <v>596.97222399999998</v>
      </c>
      <c r="BM58" s="470">
        <v>527.91480200000001</v>
      </c>
      <c r="BN58" s="470">
        <v>451.205443</v>
      </c>
      <c r="BO58" s="470">
        <v>478.69337500000006</v>
      </c>
      <c r="BP58" s="470">
        <v>516.43352000000016</v>
      </c>
      <c r="BQ58" s="470">
        <v>557.09083299999986</v>
      </c>
      <c r="BR58" s="470">
        <v>585.29426899999999</v>
      </c>
      <c r="BS58" s="470">
        <v>633.61245500000007</v>
      </c>
      <c r="BT58" s="470">
        <v>663.14482100000009</v>
      </c>
      <c r="BU58" s="470">
        <v>566.02567199999999</v>
      </c>
      <c r="BV58" s="470">
        <v>608.47759739999992</v>
      </c>
      <c r="BW58" s="470">
        <v>654.11341720499991</v>
      </c>
      <c r="BX58" s="470">
        <v>703.17192349537481</v>
      </c>
      <c r="BY58" s="470">
        <v>755.90981775752778</v>
      </c>
      <c r="BZ58" s="470">
        <v>812.60305408934221</v>
      </c>
      <c r="CA58" s="470">
        <v>873.54828314604265</v>
      </c>
      <c r="CB58" s="470">
        <v>939.0644043819957</v>
      </c>
      <c r="CC58" s="470">
        <v>1009.4942347106453</v>
      </c>
      <c r="CD58" s="470">
        <v>1085.2063023139435</v>
      </c>
      <c r="CE58" s="470">
        <v>1166.596774987489</v>
      </c>
      <c r="CF58" s="436">
        <v>1254.0915331115505</v>
      </c>
    </row>
    <row r="59" spans="1:84" s="39" customFormat="1" x14ac:dyDescent="0.35">
      <c r="A59" s="103"/>
      <c r="B59" s="203" t="s">
        <v>759</v>
      </c>
      <c r="D59" s="470" t="s">
        <v>567</v>
      </c>
      <c r="E59" s="470" t="s">
        <v>567</v>
      </c>
      <c r="F59" s="470" t="s">
        <v>567</v>
      </c>
      <c r="G59" s="470" t="s">
        <v>567</v>
      </c>
      <c r="H59" s="470" t="s">
        <v>567</v>
      </c>
      <c r="I59" s="470" t="s">
        <v>567</v>
      </c>
      <c r="J59" s="470" t="s">
        <v>567</v>
      </c>
      <c r="K59" s="470" t="s">
        <v>567</v>
      </c>
      <c r="L59" s="470" t="s">
        <v>567</v>
      </c>
      <c r="M59" s="470" t="s">
        <v>567</v>
      </c>
      <c r="N59" s="470" t="s">
        <v>567</v>
      </c>
      <c r="O59" s="470" t="s">
        <v>567</v>
      </c>
      <c r="P59" s="470" t="s">
        <v>567</v>
      </c>
      <c r="Q59" s="470" t="s">
        <v>567</v>
      </c>
      <c r="R59" s="470" t="s">
        <v>567</v>
      </c>
      <c r="S59" s="470" t="s">
        <v>567</v>
      </c>
      <c r="T59" s="470" t="s">
        <v>567</v>
      </c>
      <c r="U59" s="470" t="s">
        <v>567</v>
      </c>
      <c r="V59" s="470" t="s">
        <v>567</v>
      </c>
      <c r="W59" s="470" t="s">
        <v>567</v>
      </c>
      <c r="X59" s="470" t="s">
        <v>567</v>
      </c>
      <c r="Y59" s="470" t="s">
        <v>567</v>
      </c>
      <c r="Z59" s="470" t="s">
        <v>567</v>
      </c>
      <c r="AA59" s="470" t="s">
        <v>567</v>
      </c>
      <c r="AB59" s="470" t="s">
        <v>567</v>
      </c>
      <c r="AC59" s="470" t="s">
        <v>567</v>
      </c>
      <c r="AD59" s="470" t="s">
        <v>567</v>
      </c>
      <c r="AE59" s="470" t="s">
        <v>567</v>
      </c>
      <c r="AF59" s="470" t="s">
        <v>567</v>
      </c>
      <c r="AG59" s="470" t="s">
        <v>567</v>
      </c>
      <c r="AH59" s="470" t="s">
        <v>567</v>
      </c>
      <c r="AI59" s="470" t="s">
        <v>567</v>
      </c>
      <c r="AJ59" s="470" t="s">
        <v>567</v>
      </c>
      <c r="AK59" s="470" t="s">
        <v>567</v>
      </c>
      <c r="AL59" s="470" t="s">
        <v>567</v>
      </c>
      <c r="AM59" s="470" t="s">
        <v>567</v>
      </c>
      <c r="AN59" s="470" t="s">
        <v>567</v>
      </c>
      <c r="AO59" s="470" t="s">
        <v>567</v>
      </c>
      <c r="AP59" s="470" t="s">
        <v>567</v>
      </c>
      <c r="AQ59" s="470" t="s">
        <v>567</v>
      </c>
      <c r="AR59" s="470" t="s">
        <v>567</v>
      </c>
      <c r="AS59" s="470" t="s">
        <v>567</v>
      </c>
      <c r="AT59" s="470" t="s">
        <v>567</v>
      </c>
      <c r="AU59" s="470" t="s">
        <v>567</v>
      </c>
      <c r="AV59" s="470" t="s">
        <v>567</v>
      </c>
      <c r="AW59" s="470" t="s">
        <v>567</v>
      </c>
      <c r="AX59" s="470">
        <v>586.10332584499997</v>
      </c>
      <c r="AY59" s="470">
        <v>589.88593776500011</v>
      </c>
      <c r="AZ59" s="470">
        <v>619.38313743499998</v>
      </c>
      <c r="BA59" s="470">
        <v>643.84907910517018</v>
      </c>
      <c r="BB59" s="470">
        <v>644.63652665645463</v>
      </c>
      <c r="BC59" s="470">
        <v>643.02418557499993</v>
      </c>
      <c r="BD59" s="470">
        <v>644.20562771000004</v>
      </c>
      <c r="BE59" s="470">
        <v>654.49670935500001</v>
      </c>
      <c r="BF59" s="470">
        <v>683.16951500000005</v>
      </c>
      <c r="BG59" s="470">
        <v>491.732078</v>
      </c>
      <c r="BH59" s="470">
        <v>4545.182992</v>
      </c>
      <c r="BI59" s="470">
        <v>4516.9242370000011</v>
      </c>
      <c r="BJ59" s="470">
        <v>4592.3115940000016</v>
      </c>
      <c r="BK59" s="470">
        <v>4655.7460620000002</v>
      </c>
      <c r="BL59" s="470">
        <v>4614.1845000000012</v>
      </c>
      <c r="BM59" s="470">
        <v>4794.9204830000017</v>
      </c>
      <c r="BN59" s="470">
        <v>4822.0022060000001</v>
      </c>
      <c r="BO59" s="470">
        <v>4973.1611050000001</v>
      </c>
      <c r="BP59" s="470">
        <v>5232.7588130000004</v>
      </c>
      <c r="BQ59" s="470">
        <v>5258.7335790000016</v>
      </c>
      <c r="BR59" s="470">
        <v>5259.7916759999998</v>
      </c>
      <c r="BS59" s="470">
        <v>5163.1988570000003</v>
      </c>
      <c r="BT59" s="470">
        <v>4979.1119610000005</v>
      </c>
      <c r="BU59" s="470">
        <v>4711.7091439999995</v>
      </c>
      <c r="BV59" s="470">
        <v>4380.6619635999978</v>
      </c>
      <c r="BW59" s="470">
        <v>3958.2844967949995</v>
      </c>
      <c r="BX59" s="470">
        <v>3713.1741825046233</v>
      </c>
      <c r="BY59" s="470">
        <v>3391.7879882725265</v>
      </c>
      <c r="BZ59" s="470">
        <v>3241.3365535194034</v>
      </c>
      <c r="CA59" s="470">
        <v>3273.8691202425766</v>
      </c>
      <c r="CB59" s="470">
        <v>3189.6461959571407</v>
      </c>
      <c r="CC59" s="470">
        <v>2834.7647300843755</v>
      </c>
      <c r="CD59" s="470">
        <v>2790.5721895576871</v>
      </c>
      <c r="CE59" s="470">
        <v>2618.6202456642186</v>
      </c>
      <c r="CF59" s="436">
        <v>2331.5607595435322</v>
      </c>
    </row>
    <row r="60" spans="1:84" s="39" customFormat="1" ht="24.75" customHeight="1" x14ac:dyDescent="0.35">
      <c r="A60" s="103"/>
      <c r="B60" s="59" t="s">
        <v>719</v>
      </c>
      <c r="D60" s="470">
        <f t="shared" ref="D60:AI60" si="21">SUM(D61:D63)</f>
        <v>0</v>
      </c>
      <c r="E60" s="470">
        <f t="shared" si="21"/>
        <v>0</v>
      </c>
      <c r="F60" s="470">
        <f t="shared" si="21"/>
        <v>0</v>
      </c>
      <c r="G60" s="470">
        <f t="shared" si="21"/>
        <v>0</v>
      </c>
      <c r="H60" s="470">
        <f t="shared" si="21"/>
        <v>0</v>
      </c>
      <c r="I60" s="470">
        <f t="shared" si="21"/>
        <v>0</v>
      </c>
      <c r="J60" s="470">
        <f t="shared" si="21"/>
        <v>0</v>
      </c>
      <c r="K60" s="470">
        <f t="shared" si="21"/>
        <v>0</v>
      </c>
      <c r="L60" s="470">
        <f t="shared" si="21"/>
        <v>0</v>
      </c>
      <c r="M60" s="470">
        <f t="shared" si="21"/>
        <v>0</v>
      </c>
      <c r="N60" s="470">
        <f t="shared" si="21"/>
        <v>0</v>
      </c>
      <c r="O60" s="470">
        <f t="shared" si="21"/>
        <v>0</v>
      </c>
      <c r="P60" s="470">
        <f t="shared" si="21"/>
        <v>0</v>
      </c>
      <c r="Q60" s="470">
        <f t="shared" si="21"/>
        <v>0</v>
      </c>
      <c r="R60" s="470">
        <f t="shared" si="21"/>
        <v>0</v>
      </c>
      <c r="S60" s="470">
        <f t="shared" si="21"/>
        <v>0</v>
      </c>
      <c r="T60" s="470">
        <f t="shared" si="21"/>
        <v>0</v>
      </c>
      <c r="U60" s="470">
        <f t="shared" si="21"/>
        <v>0</v>
      </c>
      <c r="V60" s="470">
        <f t="shared" si="21"/>
        <v>0</v>
      </c>
      <c r="W60" s="470">
        <f t="shared" si="21"/>
        <v>0</v>
      </c>
      <c r="X60" s="470">
        <f t="shared" si="21"/>
        <v>0</v>
      </c>
      <c r="Y60" s="470">
        <f t="shared" si="21"/>
        <v>0</v>
      </c>
      <c r="Z60" s="470">
        <f t="shared" si="21"/>
        <v>0</v>
      </c>
      <c r="AA60" s="470">
        <f t="shared" si="21"/>
        <v>0</v>
      </c>
      <c r="AB60" s="470">
        <f t="shared" si="21"/>
        <v>0</v>
      </c>
      <c r="AC60" s="470">
        <f t="shared" si="21"/>
        <v>0</v>
      </c>
      <c r="AD60" s="470">
        <f t="shared" si="21"/>
        <v>0</v>
      </c>
      <c r="AE60" s="470">
        <f t="shared" si="21"/>
        <v>0</v>
      </c>
      <c r="AF60" s="470">
        <f t="shared" si="21"/>
        <v>0</v>
      </c>
      <c r="AG60" s="470">
        <f t="shared" si="21"/>
        <v>0</v>
      </c>
      <c r="AH60" s="470">
        <f t="shared" si="21"/>
        <v>0</v>
      </c>
      <c r="AI60" s="470">
        <f t="shared" si="21"/>
        <v>0</v>
      </c>
      <c r="AJ60" s="470">
        <f t="shared" ref="AJ60:CF60" si="22">SUM(AJ61:AJ63)</f>
        <v>0</v>
      </c>
      <c r="AK60" s="470">
        <f t="shared" si="22"/>
        <v>0</v>
      </c>
      <c r="AL60" s="470">
        <f t="shared" si="22"/>
        <v>0</v>
      </c>
      <c r="AM60" s="470">
        <f t="shared" si="22"/>
        <v>0</v>
      </c>
      <c r="AN60" s="470">
        <f t="shared" si="22"/>
        <v>0</v>
      </c>
      <c r="AO60" s="470">
        <f t="shared" si="22"/>
        <v>0</v>
      </c>
      <c r="AP60" s="470">
        <f t="shared" si="22"/>
        <v>0</v>
      </c>
      <c r="AQ60" s="470">
        <f t="shared" si="22"/>
        <v>0</v>
      </c>
      <c r="AR60" s="470">
        <f t="shared" si="22"/>
        <v>0</v>
      </c>
      <c r="AS60" s="470">
        <f t="shared" si="22"/>
        <v>0</v>
      </c>
      <c r="AT60" s="470">
        <f t="shared" si="22"/>
        <v>0</v>
      </c>
      <c r="AU60" s="470">
        <f t="shared" si="22"/>
        <v>3649.9919999999997</v>
      </c>
      <c r="AV60" s="470">
        <f t="shared" si="22"/>
        <v>4276.851999999999</v>
      </c>
      <c r="AW60" s="470">
        <f t="shared" si="22"/>
        <v>4762.6290000000017</v>
      </c>
      <c r="AX60" s="470">
        <f t="shared" si="22"/>
        <v>4989.8812429248146</v>
      </c>
      <c r="AY60" s="470">
        <f t="shared" si="22"/>
        <v>5223.2227532525258</v>
      </c>
      <c r="AZ60" s="470">
        <f t="shared" si="22"/>
        <v>5350.8740169194498</v>
      </c>
      <c r="BA60" s="470">
        <f t="shared" si="22"/>
        <v>5222.6900781605664</v>
      </c>
      <c r="BB60" s="470">
        <f t="shared" si="22"/>
        <v>5106.1262210770974</v>
      </c>
      <c r="BC60" s="470">
        <f t="shared" si="22"/>
        <v>5057.0168972702568</v>
      </c>
      <c r="BD60" s="470">
        <f t="shared" si="22"/>
        <v>4981.3293010757343</v>
      </c>
      <c r="BE60" s="470">
        <f t="shared" si="22"/>
        <v>4961.6985451279334</v>
      </c>
      <c r="BF60" s="470">
        <f t="shared" si="22"/>
        <v>5036.3023338939556</v>
      </c>
      <c r="BG60" s="470">
        <f t="shared" si="22"/>
        <v>4791.5473475060626</v>
      </c>
      <c r="BH60" s="470">
        <f t="shared" si="22"/>
        <v>352.83686502826782</v>
      </c>
      <c r="BI60" s="470">
        <f t="shared" si="22"/>
        <v>370.8638349999992</v>
      </c>
      <c r="BJ60" s="470">
        <f t="shared" si="22"/>
        <v>342.7063180000041</v>
      </c>
      <c r="BK60" s="470">
        <f t="shared" si="22"/>
        <v>321.65414699999565</v>
      </c>
      <c r="BL60" s="470">
        <f t="shared" si="22"/>
        <v>348.23900200000571</v>
      </c>
      <c r="BM60" s="470">
        <f t="shared" si="22"/>
        <v>386.0307610000018</v>
      </c>
      <c r="BN60" s="470">
        <f t="shared" si="22"/>
        <v>399.49913500000184</v>
      </c>
      <c r="BO60" s="470">
        <f t="shared" si="22"/>
        <v>433.20464900001389</v>
      </c>
      <c r="BP60" s="470">
        <f t="shared" si="22"/>
        <v>446.92571600000156</v>
      </c>
      <c r="BQ60" s="470">
        <f t="shared" si="22"/>
        <v>470.89298200000121</v>
      </c>
      <c r="BR60" s="470">
        <f t="shared" si="22"/>
        <v>563.96805599999789</v>
      </c>
      <c r="BS60" s="470">
        <f t="shared" si="22"/>
        <v>628.2659879999992</v>
      </c>
      <c r="BT60" s="470">
        <f t="shared" si="22"/>
        <v>546.10436500000287</v>
      </c>
      <c r="BU60" s="470">
        <f t="shared" si="22"/>
        <v>624.77080199999909</v>
      </c>
      <c r="BV60" s="470">
        <f t="shared" si="22"/>
        <v>533.01791499999672</v>
      </c>
      <c r="BW60" s="470">
        <f t="shared" si="22"/>
        <v>496.51820399999997</v>
      </c>
      <c r="BX60" s="470">
        <f t="shared" si="22"/>
        <v>456.04254800000126</v>
      </c>
      <c r="BY60" s="470">
        <f t="shared" si="22"/>
        <v>502.48501104114075</v>
      </c>
      <c r="BZ60" s="470">
        <f t="shared" si="22"/>
        <v>578.73585277024722</v>
      </c>
      <c r="CA60" s="470">
        <f t="shared" si="22"/>
        <v>554.4992413133624</v>
      </c>
      <c r="CB60" s="470">
        <f t="shared" si="22"/>
        <v>543.07103336690363</v>
      </c>
      <c r="CC60" s="470">
        <f t="shared" si="22"/>
        <v>511.48533303090539</v>
      </c>
      <c r="CD60" s="470">
        <f t="shared" si="22"/>
        <v>519.63121483888119</v>
      </c>
      <c r="CE60" s="470">
        <f t="shared" si="22"/>
        <v>516.59632957543181</v>
      </c>
      <c r="CF60" s="436">
        <f t="shared" si="22"/>
        <v>518.93369925321713</v>
      </c>
    </row>
    <row r="61" spans="1:84" s="39" customFormat="1" x14ac:dyDescent="0.35">
      <c r="A61" s="103"/>
      <c r="B61" s="203" t="s">
        <v>760</v>
      </c>
      <c r="D61" s="470" t="s">
        <v>567</v>
      </c>
      <c r="E61" s="470" t="s">
        <v>567</v>
      </c>
      <c r="F61" s="470" t="s">
        <v>567</v>
      </c>
      <c r="G61" s="470" t="s">
        <v>567</v>
      </c>
      <c r="H61" s="470" t="s">
        <v>567</v>
      </c>
      <c r="I61" s="470" t="s">
        <v>567</v>
      </c>
      <c r="J61" s="470" t="s">
        <v>567</v>
      </c>
      <c r="K61" s="470" t="s">
        <v>567</v>
      </c>
      <c r="L61" s="470" t="s">
        <v>567</v>
      </c>
      <c r="M61" s="470" t="s">
        <v>567</v>
      </c>
      <c r="N61" s="470" t="s">
        <v>567</v>
      </c>
      <c r="O61" s="470" t="s">
        <v>567</v>
      </c>
      <c r="P61" s="470" t="s">
        <v>567</v>
      </c>
      <c r="Q61" s="470" t="s">
        <v>567</v>
      </c>
      <c r="R61" s="470" t="s">
        <v>567</v>
      </c>
      <c r="S61" s="470" t="s">
        <v>567</v>
      </c>
      <c r="T61" s="470" t="s">
        <v>567</v>
      </c>
      <c r="U61" s="470" t="s">
        <v>567</v>
      </c>
      <c r="V61" s="470" t="s">
        <v>567</v>
      </c>
      <c r="W61" s="470" t="s">
        <v>567</v>
      </c>
      <c r="X61" s="470" t="s">
        <v>567</v>
      </c>
      <c r="Y61" s="470" t="s">
        <v>567</v>
      </c>
      <c r="Z61" s="470" t="s">
        <v>567</v>
      </c>
      <c r="AA61" s="470" t="s">
        <v>567</v>
      </c>
      <c r="AB61" s="470" t="s">
        <v>567</v>
      </c>
      <c r="AC61" s="470" t="s">
        <v>567</v>
      </c>
      <c r="AD61" s="470" t="s">
        <v>567</v>
      </c>
      <c r="AE61" s="470" t="s">
        <v>567</v>
      </c>
      <c r="AF61" s="470" t="s">
        <v>567</v>
      </c>
      <c r="AG61" s="470" t="s">
        <v>567</v>
      </c>
      <c r="AH61" s="470" t="s">
        <v>567</v>
      </c>
      <c r="AI61" s="470" t="s">
        <v>567</v>
      </c>
      <c r="AJ61" s="470" t="s">
        <v>567</v>
      </c>
      <c r="AK61" s="470" t="s">
        <v>567</v>
      </c>
      <c r="AL61" s="470" t="s">
        <v>567</v>
      </c>
      <c r="AM61" s="470" t="s">
        <v>567</v>
      </c>
      <c r="AN61" s="470" t="s">
        <v>567</v>
      </c>
      <c r="AO61" s="470" t="s">
        <v>567</v>
      </c>
      <c r="AP61" s="470" t="s">
        <v>567</v>
      </c>
      <c r="AQ61" s="470" t="s">
        <v>567</v>
      </c>
      <c r="AR61" s="470" t="s">
        <v>567</v>
      </c>
      <c r="AS61" s="470" t="s">
        <v>567</v>
      </c>
      <c r="AT61" s="470" t="s">
        <v>567</v>
      </c>
      <c r="AU61" s="470">
        <v>3114.1550000000002</v>
      </c>
      <c r="AV61" s="470">
        <v>3633.5120000000002</v>
      </c>
      <c r="AW61" s="470">
        <v>4037.9810000000002</v>
      </c>
      <c r="AX61" s="470">
        <v>4226.3026981393186</v>
      </c>
      <c r="AY61" s="470">
        <v>4421.0604006604308</v>
      </c>
      <c r="AZ61" s="470">
        <v>4534.5630379493414</v>
      </c>
      <c r="BA61" s="470">
        <v>4441.312006402869</v>
      </c>
      <c r="BB61" s="470">
        <v>4315.8404802199366</v>
      </c>
      <c r="BC61" s="470">
        <v>4240.8678359897649</v>
      </c>
      <c r="BD61" s="470">
        <v>4129.9407028060114</v>
      </c>
      <c r="BE61" s="470">
        <v>4079.0531644913372</v>
      </c>
      <c r="BF61" s="470">
        <v>4096.7528282306994</v>
      </c>
      <c r="BG61" s="470">
        <v>3844.8726073335538</v>
      </c>
      <c r="BH61" s="470" t="s">
        <v>567</v>
      </c>
      <c r="BI61" s="470" t="s">
        <v>567</v>
      </c>
      <c r="BJ61" s="470" t="s">
        <v>567</v>
      </c>
      <c r="BK61" s="470" t="s">
        <v>567</v>
      </c>
      <c r="BL61" s="470" t="s">
        <v>567</v>
      </c>
      <c r="BM61" s="470" t="s">
        <v>567</v>
      </c>
      <c r="BN61" s="470" t="s">
        <v>567</v>
      </c>
      <c r="BO61" s="470" t="s">
        <v>567</v>
      </c>
      <c r="BP61" s="470" t="s">
        <v>567</v>
      </c>
      <c r="BQ61" s="470" t="s">
        <v>567</v>
      </c>
      <c r="BR61" s="470" t="s">
        <v>567</v>
      </c>
      <c r="BS61" s="470" t="s">
        <v>567</v>
      </c>
      <c r="BT61" s="470" t="s">
        <v>567</v>
      </c>
      <c r="BU61" s="470" t="s">
        <v>567</v>
      </c>
      <c r="BV61" s="470" t="s">
        <v>567</v>
      </c>
      <c r="BW61" s="470" t="s">
        <v>567</v>
      </c>
      <c r="BX61" s="470" t="s">
        <v>567</v>
      </c>
      <c r="BY61" s="470" t="s">
        <v>567</v>
      </c>
      <c r="BZ61" s="470" t="s">
        <v>567</v>
      </c>
      <c r="CA61" s="470" t="s">
        <v>567</v>
      </c>
      <c r="CB61" s="470" t="s">
        <v>567</v>
      </c>
      <c r="CC61" s="470" t="s">
        <v>567</v>
      </c>
      <c r="CD61" s="470" t="s">
        <v>567</v>
      </c>
      <c r="CE61" s="470" t="s">
        <v>567</v>
      </c>
      <c r="CF61" s="436" t="s">
        <v>567</v>
      </c>
    </row>
    <row r="62" spans="1:84" s="39" customFormat="1" x14ac:dyDescent="0.35">
      <c r="A62" s="103"/>
      <c r="B62" s="203" t="s">
        <v>761</v>
      </c>
      <c r="D62" s="470" t="s">
        <v>567</v>
      </c>
      <c r="E62" s="470" t="s">
        <v>567</v>
      </c>
      <c r="F62" s="470" t="s">
        <v>567</v>
      </c>
      <c r="G62" s="470" t="s">
        <v>567</v>
      </c>
      <c r="H62" s="470" t="s">
        <v>567</v>
      </c>
      <c r="I62" s="470" t="s">
        <v>567</v>
      </c>
      <c r="J62" s="470" t="s">
        <v>567</v>
      </c>
      <c r="K62" s="470" t="s">
        <v>567</v>
      </c>
      <c r="L62" s="470" t="s">
        <v>567</v>
      </c>
      <c r="M62" s="470" t="s">
        <v>567</v>
      </c>
      <c r="N62" s="470" t="s">
        <v>567</v>
      </c>
      <c r="O62" s="470" t="s">
        <v>567</v>
      </c>
      <c r="P62" s="470" t="s">
        <v>567</v>
      </c>
      <c r="Q62" s="470" t="s">
        <v>567</v>
      </c>
      <c r="R62" s="470" t="s">
        <v>567</v>
      </c>
      <c r="S62" s="470" t="s">
        <v>567</v>
      </c>
      <c r="T62" s="470" t="s">
        <v>567</v>
      </c>
      <c r="U62" s="470" t="s">
        <v>567</v>
      </c>
      <c r="V62" s="470" t="s">
        <v>567</v>
      </c>
      <c r="W62" s="470" t="s">
        <v>567</v>
      </c>
      <c r="X62" s="470" t="s">
        <v>567</v>
      </c>
      <c r="Y62" s="470" t="s">
        <v>567</v>
      </c>
      <c r="Z62" s="470" t="s">
        <v>567</v>
      </c>
      <c r="AA62" s="470" t="s">
        <v>567</v>
      </c>
      <c r="AB62" s="470" t="s">
        <v>567</v>
      </c>
      <c r="AC62" s="470" t="s">
        <v>567</v>
      </c>
      <c r="AD62" s="470" t="s">
        <v>567</v>
      </c>
      <c r="AE62" s="470" t="s">
        <v>567</v>
      </c>
      <c r="AF62" s="470" t="s">
        <v>567</v>
      </c>
      <c r="AG62" s="470" t="s">
        <v>567</v>
      </c>
      <c r="AH62" s="470" t="s">
        <v>567</v>
      </c>
      <c r="AI62" s="470" t="s">
        <v>567</v>
      </c>
      <c r="AJ62" s="470" t="s">
        <v>567</v>
      </c>
      <c r="AK62" s="470" t="s">
        <v>567</v>
      </c>
      <c r="AL62" s="470" t="s">
        <v>567</v>
      </c>
      <c r="AM62" s="470" t="s">
        <v>567</v>
      </c>
      <c r="AN62" s="470" t="s">
        <v>567</v>
      </c>
      <c r="AO62" s="470" t="s">
        <v>567</v>
      </c>
      <c r="AP62" s="470" t="s">
        <v>567</v>
      </c>
      <c r="AQ62" s="470" t="s">
        <v>567</v>
      </c>
      <c r="AR62" s="470" t="s">
        <v>567</v>
      </c>
      <c r="AS62" s="470" t="s">
        <v>567</v>
      </c>
      <c r="AT62" s="470" t="s">
        <v>567</v>
      </c>
      <c r="AU62" s="470">
        <v>181.965</v>
      </c>
      <c r="AV62" s="470">
        <v>214.066</v>
      </c>
      <c r="AW62" s="470">
        <v>231.85599999999999</v>
      </c>
      <c r="AX62" s="470">
        <v>248.25138732470668</v>
      </c>
      <c r="AY62" s="470">
        <v>260.59597526855003</v>
      </c>
      <c r="AZ62" s="470">
        <v>269.42270267979103</v>
      </c>
      <c r="BA62" s="470">
        <v>266.82421889558537</v>
      </c>
      <c r="BB62" s="470">
        <v>265.2056659520656</v>
      </c>
      <c r="BC62" s="470">
        <v>266.9137775611797</v>
      </c>
      <c r="BD62" s="470">
        <v>268.83757781930126</v>
      </c>
      <c r="BE62" s="470">
        <v>272.36002185110834</v>
      </c>
      <c r="BF62" s="470">
        <v>282.06406816095773</v>
      </c>
      <c r="BG62" s="470">
        <v>289.39901345521349</v>
      </c>
      <c r="BH62" s="470" t="s">
        <v>567</v>
      </c>
      <c r="BI62" s="470" t="s">
        <v>567</v>
      </c>
      <c r="BJ62" s="470" t="s">
        <v>567</v>
      </c>
      <c r="BK62" s="470" t="s">
        <v>567</v>
      </c>
      <c r="BL62" s="470" t="s">
        <v>567</v>
      </c>
      <c r="BM62" s="470" t="s">
        <v>567</v>
      </c>
      <c r="BN62" s="470" t="s">
        <v>567</v>
      </c>
      <c r="BO62" s="470" t="s">
        <v>567</v>
      </c>
      <c r="BP62" s="470" t="s">
        <v>567</v>
      </c>
      <c r="BQ62" s="470" t="s">
        <v>567</v>
      </c>
      <c r="BR62" s="470" t="s">
        <v>567</v>
      </c>
      <c r="BS62" s="470" t="s">
        <v>567</v>
      </c>
      <c r="BT62" s="470" t="s">
        <v>567</v>
      </c>
      <c r="BU62" s="470" t="s">
        <v>567</v>
      </c>
      <c r="BV62" s="470" t="s">
        <v>567</v>
      </c>
      <c r="BW62" s="470" t="s">
        <v>567</v>
      </c>
      <c r="BX62" s="470" t="s">
        <v>567</v>
      </c>
      <c r="BY62" s="470" t="s">
        <v>567</v>
      </c>
      <c r="BZ62" s="470" t="s">
        <v>567</v>
      </c>
      <c r="CA62" s="470" t="s">
        <v>567</v>
      </c>
      <c r="CB62" s="470" t="s">
        <v>567</v>
      </c>
      <c r="CC62" s="470" t="s">
        <v>567</v>
      </c>
      <c r="CD62" s="470" t="s">
        <v>567</v>
      </c>
      <c r="CE62" s="470" t="s">
        <v>567</v>
      </c>
      <c r="CF62" s="436" t="s">
        <v>567</v>
      </c>
    </row>
    <row r="63" spans="1:84" s="75" customFormat="1" ht="24.75" customHeight="1" thickBot="1" x14ac:dyDescent="0.3">
      <c r="A63" s="619"/>
      <c r="B63" s="583" t="s">
        <v>762</v>
      </c>
      <c r="C63" s="205"/>
      <c r="D63" s="484" t="s">
        <v>567</v>
      </c>
      <c r="E63" s="484" t="s">
        <v>567</v>
      </c>
      <c r="F63" s="484" t="s">
        <v>567</v>
      </c>
      <c r="G63" s="484" t="s">
        <v>567</v>
      </c>
      <c r="H63" s="484" t="s">
        <v>567</v>
      </c>
      <c r="I63" s="484" t="s">
        <v>567</v>
      </c>
      <c r="J63" s="484" t="s">
        <v>567</v>
      </c>
      <c r="K63" s="484" t="s">
        <v>567</v>
      </c>
      <c r="L63" s="484" t="s">
        <v>567</v>
      </c>
      <c r="M63" s="484" t="s">
        <v>567</v>
      </c>
      <c r="N63" s="484" t="s">
        <v>567</v>
      </c>
      <c r="O63" s="484" t="s">
        <v>567</v>
      </c>
      <c r="P63" s="484" t="s">
        <v>567</v>
      </c>
      <c r="Q63" s="484" t="s">
        <v>567</v>
      </c>
      <c r="R63" s="484" t="s">
        <v>567</v>
      </c>
      <c r="S63" s="484" t="s">
        <v>567</v>
      </c>
      <c r="T63" s="484" t="s">
        <v>567</v>
      </c>
      <c r="U63" s="484" t="s">
        <v>567</v>
      </c>
      <c r="V63" s="484" t="s">
        <v>567</v>
      </c>
      <c r="W63" s="484" t="s">
        <v>567</v>
      </c>
      <c r="X63" s="484" t="s">
        <v>567</v>
      </c>
      <c r="Y63" s="484" t="s">
        <v>567</v>
      </c>
      <c r="Z63" s="484" t="s">
        <v>567</v>
      </c>
      <c r="AA63" s="484" t="s">
        <v>567</v>
      </c>
      <c r="AB63" s="484" t="s">
        <v>567</v>
      </c>
      <c r="AC63" s="484" t="s">
        <v>567</v>
      </c>
      <c r="AD63" s="484" t="s">
        <v>567</v>
      </c>
      <c r="AE63" s="484" t="s">
        <v>567</v>
      </c>
      <c r="AF63" s="484" t="s">
        <v>567</v>
      </c>
      <c r="AG63" s="484" t="s">
        <v>567</v>
      </c>
      <c r="AH63" s="484" t="s">
        <v>567</v>
      </c>
      <c r="AI63" s="484" t="s">
        <v>567</v>
      </c>
      <c r="AJ63" s="484" t="s">
        <v>567</v>
      </c>
      <c r="AK63" s="484" t="s">
        <v>567</v>
      </c>
      <c r="AL63" s="484" t="s">
        <v>567</v>
      </c>
      <c r="AM63" s="484" t="s">
        <v>567</v>
      </c>
      <c r="AN63" s="484" t="s">
        <v>567</v>
      </c>
      <c r="AO63" s="484" t="s">
        <v>567</v>
      </c>
      <c r="AP63" s="484" t="s">
        <v>567</v>
      </c>
      <c r="AQ63" s="484" t="s">
        <v>567</v>
      </c>
      <c r="AR63" s="484" t="s">
        <v>567</v>
      </c>
      <c r="AS63" s="484" t="s">
        <v>567</v>
      </c>
      <c r="AT63" s="484" t="s">
        <v>567</v>
      </c>
      <c r="AU63" s="484">
        <v>353.87199999999939</v>
      </c>
      <c r="AV63" s="484">
        <v>429.27399999999852</v>
      </c>
      <c r="AW63" s="484">
        <v>492.79200000000128</v>
      </c>
      <c r="AX63" s="484">
        <v>515.32715746078907</v>
      </c>
      <c r="AY63" s="484">
        <v>541.56637732354477</v>
      </c>
      <c r="AZ63" s="484">
        <v>546.888276290318</v>
      </c>
      <c r="BA63" s="484">
        <v>514.55385286211151</v>
      </c>
      <c r="BB63" s="484">
        <v>525.08007490509476</v>
      </c>
      <c r="BC63" s="484">
        <v>549.23528371931229</v>
      </c>
      <c r="BD63" s="484">
        <v>582.55102045042167</v>
      </c>
      <c r="BE63" s="484">
        <v>610.28535878548792</v>
      </c>
      <c r="BF63" s="484">
        <v>657.4854375022984</v>
      </c>
      <c r="BG63" s="484">
        <v>657.2757267172957</v>
      </c>
      <c r="BH63" s="484">
        <v>352.83686502826782</v>
      </c>
      <c r="BI63" s="484">
        <v>370.8638349999992</v>
      </c>
      <c r="BJ63" s="484">
        <v>342.7063180000041</v>
      </c>
      <c r="BK63" s="484">
        <v>321.65414699999565</v>
      </c>
      <c r="BL63" s="484">
        <v>348.23900200000571</v>
      </c>
      <c r="BM63" s="484">
        <v>386.0307610000018</v>
      </c>
      <c r="BN63" s="484">
        <v>399.49913500000184</v>
      </c>
      <c r="BO63" s="484">
        <v>433.20464900001389</v>
      </c>
      <c r="BP63" s="484">
        <v>446.92571600000156</v>
      </c>
      <c r="BQ63" s="484">
        <v>470.89298200000121</v>
      </c>
      <c r="BR63" s="484">
        <v>563.96805599999789</v>
      </c>
      <c r="BS63" s="484">
        <v>628.2659879999992</v>
      </c>
      <c r="BT63" s="484">
        <v>546.10436500000287</v>
      </c>
      <c r="BU63" s="484">
        <v>624.77080199999909</v>
      </c>
      <c r="BV63" s="484">
        <v>533.01791499999672</v>
      </c>
      <c r="BW63" s="484">
        <v>496.51820399999997</v>
      </c>
      <c r="BX63" s="484">
        <v>456.04254800000126</v>
      </c>
      <c r="BY63" s="484">
        <v>502.48501104114075</v>
      </c>
      <c r="BZ63" s="484">
        <v>578.73585277024722</v>
      </c>
      <c r="CA63" s="484">
        <v>554.4992413133624</v>
      </c>
      <c r="CB63" s="484">
        <v>543.07103336690363</v>
      </c>
      <c r="CC63" s="484">
        <v>511.48533303090539</v>
      </c>
      <c r="CD63" s="484">
        <v>519.63121483888119</v>
      </c>
      <c r="CE63" s="484">
        <v>516.59632957543181</v>
      </c>
      <c r="CF63" s="485">
        <v>518.93369925321713</v>
      </c>
    </row>
    <row r="64" spans="1:84" ht="26.25" customHeight="1" x14ac:dyDescent="0.35">
      <c r="A64" s="449"/>
      <c r="B64" s="106" t="s">
        <v>763</v>
      </c>
      <c r="C64" s="427"/>
      <c r="D64" s="37" t="s">
        <v>586</v>
      </c>
      <c r="E64" s="37" t="s">
        <v>587</v>
      </c>
      <c r="F64" s="37" t="s">
        <v>588</v>
      </c>
      <c r="G64" s="37" t="s">
        <v>589</v>
      </c>
      <c r="H64" s="37" t="s">
        <v>590</v>
      </c>
      <c r="I64" s="37" t="s">
        <v>591</v>
      </c>
      <c r="J64" s="37" t="s">
        <v>592</v>
      </c>
      <c r="K64" s="37" t="s">
        <v>593</v>
      </c>
      <c r="L64" s="37" t="s">
        <v>594</v>
      </c>
      <c r="M64" s="37" t="s">
        <v>595</v>
      </c>
      <c r="N64" s="37" t="s">
        <v>596</v>
      </c>
      <c r="O64" s="37" t="s">
        <v>597</v>
      </c>
      <c r="P64" s="37" t="s">
        <v>598</v>
      </c>
      <c r="Q64" s="37" t="s">
        <v>599</v>
      </c>
      <c r="R64" s="37" t="s">
        <v>600</v>
      </c>
      <c r="S64" s="37" t="s">
        <v>601</v>
      </c>
      <c r="T64" s="37" t="s">
        <v>602</v>
      </c>
      <c r="U64" s="37" t="s">
        <v>603</v>
      </c>
      <c r="V64" s="37" t="s">
        <v>604</v>
      </c>
      <c r="W64" s="37" t="s">
        <v>605</v>
      </c>
      <c r="X64" s="37" t="s">
        <v>606</v>
      </c>
      <c r="Y64" s="37" t="s">
        <v>607</v>
      </c>
      <c r="Z64" s="37" t="s">
        <v>608</v>
      </c>
      <c r="AA64" s="37" t="s">
        <v>609</v>
      </c>
      <c r="AB64" s="37" t="s">
        <v>610</v>
      </c>
      <c r="AC64" s="37" t="s">
        <v>611</v>
      </c>
      <c r="AD64" s="37" t="s">
        <v>612</v>
      </c>
      <c r="AE64" s="37" t="s">
        <v>613</v>
      </c>
      <c r="AF64" s="37" t="s">
        <v>614</v>
      </c>
      <c r="AG64" s="37" t="s">
        <v>615</v>
      </c>
      <c r="AH64" s="37" t="s">
        <v>616</v>
      </c>
      <c r="AI64" s="37" t="s">
        <v>617</v>
      </c>
      <c r="AJ64" s="37" t="s">
        <v>618</v>
      </c>
      <c r="AK64" s="37" t="s">
        <v>619</v>
      </c>
      <c r="AL64" s="37" t="s">
        <v>620</v>
      </c>
      <c r="AM64" s="37" t="s">
        <v>621</v>
      </c>
      <c r="AN64" s="37" t="s">
        <v>622</v>
      </c>
      <c r="AO64" s="37" t="s">
        <v>623</v>
      </c>
      <c r="AP64" s="37" t="s">
        <v>624</v>
      </c>
      <c r="AQ64" s="37" t="s">
        <v>625</v>
      </c>
      <c r="AR64" s="37" t="s">
        <v>626</v>
      </c>
      <c r="AS64" s="37" t="s">
        <v>627</v>
      </c>
      <c r="AT64" s="37" t="s">
        <v>628</v>
      </c>
      <c r="AU64" s="37" t="s">
        <v>629</v>
      </c>
      <c r="AV64" s="37" t="s">
        <v>630</v>
      </c>
      <c r="AW64" s="37" t="s">
        <v>631</v>
      </c>
      <c r="AX64" s="37" t="s">
        <v>632</v>
      </c>
      <c r="AY64" s="37" t="s">
        <v>633</v>
      </c>
      <c r="AZ64" s="37" t="s">
        <v>634</v>
      </c>
      <c r="BA64" s="37" t="s">
        <v>635</v>
      </c>
      <c r="BB64" s="37" t="s">
        <v>636</v>
      </c>
      <c r="BC64" s="37" t="s">
        <v>637</v>
      </c>
      <c r="BD64" s="37" t="s">
        <v>638</v>
      </c>
      <c r="BE64" s="37" t="s">
        <v>639</v>
      </c>
      <c r="BF64" s="37" t="s">
        <v>515</v>
      </c>
      <c r="BG64" s="37" t="s">
        <v>516</v>
      </c>
      <c r="BH64" s="37" t="s">
        <v>517</v>
      </c>
      <c r="BI64" s="37" t="s">
        <v>518</v>
      </c>
      <c r="BJ64" s="37" t="s">
        <v>519</v>
      </c>
      <c r="BK64" s="37" t="s">
        <v>520</v>
      </c>
      <c r="BL64" s="37" t="s">
        <v>521</v>
      </c>
      <c r="BM64" s="37" t="s">
        <v>522</v>
      </c>
      <c r="BN64" s="37" t="s">
        <v>523</v>
      </c>
      <c r="BO64" s="37" t="s">
        <v>524</v>
      </c>
      <c r="BP64" s="37" t="s">
        <v>525</v>
      </c>
      <c r="BQ64" s="37" t="s">
        <v>526</v>
      </c>
      <c r="BR64" s="37" t="s">
        <v>527</v>
      </c>
      <c r="BS64" s="37" t="s">
        <v>528</v>
      </c>
      <c r="BT64" s="37" t="s">
        <v>529</v>
      </c>
      <c r="BU64" s="37" t="s">
        <v>530</v>
      </c>
      <c r="BV64" s="37" t="s">
        <v>531</v>
      </c>
      <c r="BW64" s="37" t="s">
        <v>532</v>
      </c>
      <c r="BX64" s="37" t="s">
        <v>533</v>
      </c>
      <c r="BY64" s="37" t="s">
        <v>534</v>
      </c>
      <c r="BZ64" s="37" t="s">
        <v>535</v>
      </c>
      <c r="CA64" s="37" t="s">
        <v>536</v>
      </c>
      <c r="CB64" s="37" t="s">
        <v>537</v>
      </c>
      <c r="CC64" s="37" t="s">
        <v>538</v>
      </c>
      <c r="CD64" s="37" t="s">
        <v>539</v>
      </c>
      <c r="CE64" s="37" t="s">
        <v>540</v>
      </c>
      <c r="CF64" s="38" t="s">
        <v>541</v>
      </c>
    </row>
    <row r="65" spans="1:84" ht="15" customHeight="1" thickBot="1" x14ac:dyDescent="0.4">
      <c r="A65" s="449"/>
      <c r="B65" s="452" t="s">
        <v>764</v>
      </c>
      <c r="C65" s="466"/>
      <c r="D65" s="43" t="s">
        <v>542</v>
      </c>
      <c r="E65" s="43" t="s">
        <v>542</v>
      </c>
      <c r="F65" s="43" t="s">
        <v>542</v>
      </c>
      <c r="G65" s="43" t="s">
        <v>542</v>
      </c>
      <c r="H65" s="43" t="s">
        <v>542</v>
      </c>
      <c r="I65" s="43" t="s">
        <v>542</v>
      </c>
      <c r="J65" s="43" t="s">
        <v>542</v>
      </c>
      <c r="K65" s="43" t="s">
        <v>542</v>
      </c>
      <c r="L65" s="43" t="s">
        <v>542</v>
      </c>
      <c r="M65" s="43" t="s">
        <v>542</v>
      </c>
      <c r="N65" s="43" t="s">
        <v>542</v>
      </c>
      <c r="O65" s="43" t="s">
        <v>542</v>
      </c>
      <c r="P65" s="43" t="s">
        <v>542</v>
      </c>
      <c r="Q65" s="43" t="s">
        <v>542</v>
      </c>
      <c r="R65" s="43" t="s">
        <v>542</v>
      </c>
      <c r="S65" s="43" t="s">
        <v>542</v>
      </c>
      <c r="T65" s="43" t="s">
        <v>542</v>
      </c>
      <c r="U65" s="43" t="s">
        <v>542</v>
      </c>
      <c r="V65" s="43" t="s">
        <v>542</v>
      </c>
      <c r="W65" s="43" t="s">
        <v>542</v>
      </c>
      <c r="X65" s="43" t="s">
        <v>542</v>
      </c>
      <c r="Y65" s="43" t="s">
        <v>542</v>
      </c>
      <c r="Z65" s="43" t="s">
        <v>542</v>
      </c>
      <c r="AA65" s="43" t="s">
        <v>542</v>
      </c>
      <c r="AB65" s="43" t="s">
        <v>542</v>
      </c>
      <c r="AC65" s="43" t="s">
        <v>542</v>
      </c>
      <c r="AD65" s="43" t="s">
        <v>542</v>
      </c>
      <c r="AE65" s="43" t="s">
        <v>542</v>
      </c>
      <c r="AF65" s="43" t="s">
        <v>542</v>
      </c>
      <c r="AG65" s="43" t="s">
        <v>542</v>
      </c>
      <c r="AH65" s="43" t="s">
        <v>542</v>
      </c>
      <c r="AI65" s="43" t="s">
        <v>542</v>
      </c>
      <c r="AJ65" s="43" t="s">
        <v>542</v>
      </c>
      <c r="AK65" s="43" t="s">
        <v>542</v>
      </c>
      <c r="AL65" s="43" t="s">
        <v>542</v>
      </c>
      <c r="AM65" s="43" t="s">
        <v>542</v>
      </c>
      <c r="AN65" s="43" t="s">
        <v>542</v>
      </c>
      <c r="AO65" s="43" t="s">
        <v>542</v>
      </c>
      <c r="AP65" s="43" t="s">
        <v>542</v>
      </c>
      <c r="AQ65" s="43" t="s">
        <v>542</v>
      </c>
      <c r="AR65" s="43" t="s">
        <v>542</v>
      </c>
      <c r="AS65" s="43" t="s">
        <v>542</v>
      </c>
      <c r="AT65" s="43" t="s">
        <v>542</v>
      </c>
      <c r="AU65" s="43" t="s">
        <v>542</v>
      </c>
      <c r="AV65" s="43" t="s">
        <v>542</v>
      </c>
      <c r="AW65" s="43" t="s">
        <v>542</v>
      </c>
      <c r="AX65" s="43" t="s">
        <v>542</v>
      </c>
      <c r="AY65" s="43" t="s">
        <v>542</v>
      </c>
      <c r="AZ65" s="43" t="s">
        <v>542</v>
      </c>
      <c r="BA65" s="43" t="s">
        <v>542</v>
      </c>
      <c r="BB65" s="43" t="s">
        <v>542</v>
      </c>
      <c r="BC65" s="43" t="s">
        <v>542</v>
      </c>
      <c r="BD65" s="43" t="s">
        <v>542</v>
      </c>
      <c r="BE65" s="43" t="s">
        <v>542</v>
      </c>
      <c r="BF65" s="43" t="s">
        <v>542</v>
      </c>
      <c r="BG65" s="43" t="s">
        <v>542</v>
      </c>
      <c r="BH65" s="43" t="s">
        <v>542</v>
      </c>
      <c r="BI65" s="43" t="s">
        <v>542</v>
      </c>
      <c r="BJ65" s="43" t="s">
        <v>542</v>
      </c>
      <c r="BK65" s="43" t="s">
        <v>542</v>
      </c>
      <c r="BL65" s="43" t="s">
        <v>542</v>
      </c>
      <c r="BM65" s="43" t="s">
        <v>542</v>
      </c>
      <c r="BN65" s="43" t="s">
        <v>542</v>
      </c>
      <c r="BO65" s="43" t="s">
        <v>542</v>
      </c>
      <c r="BP65" s="43" t="s">
        <v>542</v>
      </c>
      <c r="BQ65" s="43" t="s">
        <v>542</v>
      </c>
      <c r="BR65" s="43" t="s">
        <v>542</v>
      </c>
      <c r="BS65" s="43" t="s">
        <v>542</v>
      </c>
      <c r="BT65" s="43" t="s">
        <v>542</v>
      </c>
      <c r="BU65" s="43" t="s">
        <v>542</v>
      </c>
      <c r="BV65" s="43" t="s">
        <v>542</v>
      </c>
      <c r="BW65" s="43" t="s">
        <v>542</v>
      </c>
      <c r="BX65" s="43" t="s">
        <v>542</v>
      </c>
      <c r="BY65" s="43" t="s">
        <v>542</v>
      </c>
      <c r="BZ65" s="43" t="s">
        <v>542</v>
      </c>
      <c r="CA65" s="43" t="s">
        <v>543</v>
      </c>
      <c r="CB65" s="43" t="s">
        <v>543</v>
      </c>
      <c r="CC65" s="43" t="s">
        <v>543</v>
      </c>
      <c r="CD65" s="43" t="s">
        <v>543</v>
      </c>
      <c r="CE65" s="43" t="s">
        <v>543</v>
      </c>
      <c r="CF65" s="44" t="s">
        <v>543</v>
      </c>
    </row>
    <row r="66" spans="1:84" s="251" customFormat="1" ht="24" customHeight="1" x14ac:dyDescent="0.35">
      <c r="A66" s="486"/>
      <c r="B66" s="106" t="s">
        <v>214</v>
      </c>
      <c r="C66" s="106"/>
      <c r="D66" s="605">
        <v>0</v>
      </c>
      <c r="E66" s="605">
        <v>0</v>
      </c>
      <c r="F66" s="605">
        <v>0</v>
      </c>
      <c r="G66" s="605">
        <v>0</v>
      </c>
      <c r="H66" s="605">
        <v>0</v>
      </c>
      <c r="I66" s="605">
        <v>0</v>
      </c>
      <c r="J66" s="605">
        <v>0</v>
      </c>
      <c r="K66" s="605">
        <v>0</v>
      </c>
      <c r="L66" s="605">
        <v>0</v>
      </c>
      <c r="M66" s="605">
        <v>0</v>
      </c>
      <c r="N66" s="605">
        <v>0</v>
      </c>
      <c r="O66" s="605">
        <v>0</v>
      </c>
      <c r="P66" s="605">
        <v>0</v>
      </c>
      <c r="Q66" s="605">
        <v>0</v>
      </c>
      <c r="R66" s="605">
        <v>0</v>
      </c>
      <c r="S66" s="605">
        <v>0</v>
      </c>
      <c r="T66" s="605">
        <v>0</v>
      </c>
      <c r="U66" s="605">
        <v>0</v>
      </c>
      <c r="V66" s="605">
        <v>0</v>
      </c>
      <c r="W66" s="605">
        <v>0</v>
      </c>
      <c r="X66" s="605">
        <v>0</v>
      </c>
      <c r="Y66" s="605">
        <v>0</v>
      </c>
      <c r="Z66" s="605">
        <v>359.17284174724188</v>
      </c>
      <c r="AA66" s="605">
        <v>303.56371594560756</v>
      </c>
      <c r="AB66" s="605">
        <v>1468.7916439166656</v>
      </c>
      <c r="AC66" s="605">
        <v>2893.2723842640371</v>
      </c>
      <c r="AD66" s="605">
        <v>1474.7871890798544</v>
      </c>
      <c r="AE66" s="605">
        <v>1665.8349244147089</v>
      </c>
      <c r="AF66" s="605">
        <v>1514.6620487084804</v>
      </c>
      <c r="AG66" s="605">
        <v>4531.7370367453568</v>
      </c>
      <c r="AH66" s="605">
        <v>4293.4612042616263</v>
      </c>
      <c r="AI66" s="605">
        <v>4040.4030618822194</v>
      </c>
      <c r="AJ66" s="605">
        <v>4381.1058852321157</v>
      </c>
      <c r="AK66" s="605">
        <v>6408.2008662590424</v>
      </c>
      <c r="AL66" s="605">
        <v>7671.1025313880891</v>
      </c>
      <c r="AM66" s="605">
        <v>8657.584270060066</v>
      </c>
      <c r="AN66" s="605">
        <v>9210.3194565075028</v>
      </c>
      <c r="AO66" s="605">
        <v>9795.751614512892</v>
      </c>
      <c r="AP66" s="605">
        <v>10119.491280720376</v>
      </c>
      <c r="AQ66" s="605">
        <v>9901.2501347310008</v>
      </c>
      <c r="AR66" s="605">
        <v>9761.4819711395612</v>
      </c>
      <c r="AS66" s="605">
        <v>10267.427701383558</v>
      </c>
      <c r="AT66" s="605">
        <v>11402.862931829788</v>
      </c>
      <c r="AU66" s="605">
        <v>13420.624515997148</v>
      </c>
      <c r="AV66" s="605">
        <v>16045.562909789107</v>
      </c>
      <c r="AW66" s="605">
        <v>18406.07129003965</v>
      </c>
      <c r="AX66" s="605">
        <v>19848.071465401197</v>
      </c>
      <c r="AY66" s="605">
        <v>20706.431989911263</v>
      </c>
      <c r="AZ66" s="605">
        <v>20958.698518963789</v>
      </c>
      <c r="BA66" s="605">
        <v>20587.644233501345</v>
      </c>
      <c r="BB66" s="605">
        <v>20107.261195667325</v>
      </c>
      <c r="BC66" s="605">
        <v>19841.276901792506</v>
      </c>
      <c r="BD66" s="605">
        <v>19815.306406647534</v>
      </c>
      <c r="BE66" s="605">
        <v>20228.767762332896</v>
      </c>
      <c r="BF66" s="605">
        <v>21567.180621760184</v>
      </c>
      <c r="BG66" s="605">
        <v>20605.721202962151</v>
      </c>
      <c r="BH66" s="605">
        <v>21317.680417554857</v>
      </c>
      <c r="BI66" s="605">
        <v>21965.111467386243</v>
      </c>
      <c r="BJ66" s="605">
        <v>22794.33900880436</v>
      </c>
      <c r="BK66" s="605">
        <v>23592.482184469463</v>
      </c>
      <c r="BL66" s="605">
        <f t="shared" ref="BL66" si="23">SUM(BL67:BL70)</f>
        <v>24757.95628422932</v>
      </c>
      <c r="BM66" s="605">
        <f t="shared" ref="BM66:CF66" si="24">SUM(BM67:BM70)</f>
        <v>28548.93959748849</v>
      </c>
      <c r="BN66" s="605">
        <f t="shared" si="24"/>
        <v>30036.269096846707</v>
      </c>
      <c r="BO66" s="605">
        <f t="shared" si="24"/>
        <v>31435.370521390418</v>
      </c>
      <c r="BP66" s="605">
        <f t="shared" si="24"/>
        <v>32328.821988812619</v>
      </c>
      <c r="BQ66" s="605">
        <f t="shared" si="24"/>
        <v>32077.485857387415</v>
      </c>
      <c r="BR66" s="605">
        <f t="shared" si="24"/>
        <v>31884.40381660901</v>
      </c>
      <c r="BS66" s="605">
        <f t="shared" si="24"/>
        <v>31561.805223901734</v>
      </c>
      <c r="BT66" s="605">
        <f t="shared" si="24"/>
        <v>29837.58402663621</v>
      </c>
      <c r="BU66" s="605">
        <f t="shared" si="24"/>
        <v>27949.578151824571</v>
      </c>
      <c r="BV66" s="605">
        <f t="shared" si="24"/>
        <v>25443.470416034645</v>
      </c>
      <c r="BW66" s="605">
        <f t="shared" si="24"/>
        <v>29137.2091266604</v>
      </c>
      <c r="BX66" s="605">
        <f t="shared" si="24"/>
        <v>32960.713467908623</v>
      </c>
      <c r="BY66" s="605">
        <f t="shared" si="24"/>
        <v>33910.53167630751</v>
      </c>
      <c r="BZ66" s="605">
        <f t="shared" si="24"/>
        <v>31960.403770867386</v>
      </c>
      <c r="CA66" s="605">
        <f t="shared" si="24"/>
        <v>32025.627248228731</v>
      </c>
      <c r="CB66" s="605">
        <f t="shared" si="24"/>
        <v>35323.015288610346</v>
      </c>
      <c r="CC66" s="605">
        <f t="shared" si="24"/>
        <v>35487.403041613594</v>
      </c>
      <c r="CD66" s="605">
        <f t="shared" si="24"/>
        <v>36152.823427396637</v>
      </c>
      <c r="CE66" s="605">
        <f t="shared" si="24"/>
        <v>36285.778712297615</v>
      </c>
      <c r="CF66" s="606">
        <f t="shared" si="24"/>
        <v>36607.986761250795</v>
      </c>
    </row>
    <row r="67" spans="1:84" x14ac:dyDescent="0.35">
      <c r="A67" s="613"/>
      <c r="B67" s="59" t="s">
        <v>731</v>
      </c>
      <c r="C67" s="39"/>
      <c r="D67" s="470"/>
      <c r="E67" s="470"/>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0"/>
      <c r="BA67" s="470"/>
      <c r="BB67" s="470"/>
      <c r="BC67" s="470"/>
      <c r="BD67" s="470"/>
      <c r="BE67" s="470"/>
      <c r="BF67" s="470"/>
      <c r="BG67" s="470"/>
      <c r="BH67" s="470"/>
      <c r="BI67" s="470"/>
      <c r="BJ67" s="470"/>
      <c r="BK67" s="470"/>
      <c r="BL67" s="470">
        <v>21918.364123227999</v>
      </c>
      <c r="BM67" s="470">
        <v>24170.064724265711</v>
      </c>
      <c r="BN67" s="470">
        <v>25257.963133916332</v>
      </c>
      <c r="BO67" s="470">
        <v>26249.042629340121</v>
      </c>
      <c r="BP67" s="470">
        <v>26891.063842670748</v>
      </c>
      <c r="BQ67" s="470">
        <v>27237.21270325056</v>
      </c>
      <c r="BR67" s="470">
        <v>28058.530679985317</v>
      </c>
      <c r="BS67" s="470">
        <v>28315.748831786535</v>
      </c>
      <c r="BT67" s="470">
        <v>27110.281181190116</v>
      </c>
      <c r="BU67" s="470">
        <v>25402.038206408339</v>
      </c>
      <c r="BV67" s="470">
        <v>23469.639294498545</v>
      </c>
      <c r="BW67" s="470">
        <v>20824.96983663402</v>
      </c>
      <c r="BX67" s="470">
        <v>18775.380855043488</v>
      </c>
      <c r="BY67" s="470">
        <v>17622.154241866767</v>
      </c>
      <c r="BZ67" s="470">
        <v>15937.888015002982</v>
      </c>
      <c r="CA67" s="470">
        <v>14958.810030577049</v>
      </c>
      <c r="CB67" s="470">
        <v>13827.711603566024</v>
      </c>
      <c r="CC67" s="470">
        <v>11714.82885314934</v>
      </c>
      <c r="CD67" s="470">
        <v>11582.803919914762</v>
      </c>
      <c r="CE67" s="470">
        <v>11044.948157183198</v>
      </c>
      <c r="CF67" s="436">
        <v>9980.8999213549869</v>
      </c>
    </row>
    <row r="68" spans="1:84" x14ac:dyDescent="0.35">
      <c r="A68" s="613"/>
      <c r="B68" s="59" t="s">
        <v>732</v>
      </c>
      <c r="C68" s="39"/>
      <c r="D68" s="470"/>
      <c r="E68" s="470"/>
      <c r="F68" s="470"/>
      <c r="G68" s="470"/>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0"/>
      <c r="AF68" s="470"/>
      <c r="AG68" s="470"/>
      <c r="AH68" s="470"/>
      <c r="AI68" s="470"/>
      <c r="AJ68" s="470"/>
      <c r="AK68" s="470"/>
      <c r="AL68" s="470"/>
      <c r="AM68" s="470"/>
      <c r="AN68" s="470"/>
      <c r="AO68" s="470"/>
      <c r="AP68" s="470"/>
      <c r="AQ68" s="470"/>
      <c r="AR68" s="470"/>
      <c r="AS68" s="470"/>
      <c r="AT68" s="470"/>
      <c r="AU68" s="470"/>
      <c r="AV68" s="470"/>
      <c r="AW68" s="470"/>
      <c r="AX68" s="470"/>
      <c r="AY68" s="470"/>
      <c r="AZ68" s="470"/>
      <c r="BA68" s="470"/>
      <c r="BB68" s="470"/>
      <c r="BC68" s="470"/>
      <c r="BD68" s="470"/>
      <c r="BE68" s="470"/>
      <c r="BF68" s="470"/>
      <c r="BG68" s="470"/>
      <c r="BH68" s="470"/>
      <c r="BI68" s="470"/>
      <c r="BJ68" s="470"/>
      <c r="BK68" s="470"/>
      <c r="BL68" s="470">
        <v>2335.5014399401566</v>
      </c>
      <c r="BM68" s="470">
        <v>3827.5395677063316</v>
      </c>
      <c r="BN68" s="470">
        <v>4218.2896771966989</v>
      </c>
      <c r="BO68" s="470">
        <v>4589.5804984148781</v>
      </c>
      <c r="BP68" s="470">
        <v>4833.2056513857588</v>
      </c>
      <c r="BQ68" s="470">
        <v>4215.3172928901022</v>
      </c>
      <c r="BR68" s="470">
        <v>3086.3860903753202</v>
      </c>
      <c r="BS68" s="470">
        <v>2428.145034524493</v>
      </c>
      <c r="BT68" s="470">
        <v>2032.1655650733005</v>
      </c>
      <c r="BU68" s="470">
        <v>1764.5298594248407</v>
      </c>
      <c r="BV68" s="470">
        <v>1319.6129819121506</v>
      </c>
      <c r="BW68" s="470">
        <v>617.48329160700962</v>
      </c>
      <c r="BX68" s="470">
        <v>417.7417877127935</v>
      </c>
      <c r="BY68" s="470">
        <v>290.62396856628271</v>
      </c>
      <c r="BZ68" s="470">
        <v>172.68602868617509</v>
      </c>
      <c r="CA68" s="470">
        <v>94.359962279315482</v>
      </c>
      <c r="CB68" s="470">
        <v>0</v>
      </c>
      <c r="CC68" s="470">
        <v>0</v>
      </c>
      <c r="CD68" s="470">
        <v>0</v>
      </c>
      <c r="CE68" s="470">
        <v>0</v>
      </c>
      <c r="CF68" s="436">
        <v>0</v>
      </c>
    </row>
    <row r="69" spans="1:84" x14ac:dyDescent="0.35">
      <c r="A69" s="613"/>
      <c r="B69" s="59" t="s">
        <v>285</v>
      </c>
      <c r="C69" s="39"/>
      <c r="D69" s="470"/>
      <c r="E69" s="470"/>
      <c r="F69" s="470"/>
      <c r="G69" s="470"/>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0"/>
      <c r="AF69" s="470"/>
      <c r="AG69" s="470"/>
      <c r="AH69" s="470"/>
      <c r="AI69" s="470"/>
      <c r="AJ69" s="470"/>
      <c r="AK69" s="470"/>
      <c r="AL69" s="470"/>
      <c r="AM69" s="470"/>
      <c r="AN69" s="470"/>
      <c r="AO69" s="470"/>
      <c r="AP69" s="470"/>
      <c r="AQ69" s="470"/>
      <c r="AR69" s="470"/>
      <c r="AS69" s="470"/>
      <c r="AT69" s="470"/>
      <c r="AU69" s="470"/>
      <c r="AV69" s="470"/>
      <c r="AW69" s="470"/>
      <c r="AX69" s="470"/>
      <c r="AY69" s="470"/>
      <c r="AZ69" s="470"/>
      <c r="BA69" s="470"/>
      <c r="BB69" s="470"/>
      <c r="BC69" s="470"/>
      <c r="BD69" s="470"/>
      <c r="BE69" s="470"/>
      <c r="BF69" s="470"/>
      <c r="BG69" s="470"/>
      <c r="BH69" s="470"/>
      <c r="BI69" s="470"/>
      <c r="BJ69" s="470"/>
      <c r="BK69" s="470"/>
      <c r="BL69" s="470">
        <v>504.09072106116474</v>
      </c>
      <c r="BM69" s="470">
        <v>551.33530551644947</v>
      </c>
      <c r="BN69" s="470">
        <v>560.01628573367725</v>
      </c>
      <c r="BO69" s="470">
        <v>596.74739363541767</v>
      </c>
      <c r="BP69" s="470">
        <v>604.55249475611356</v>
      </c>
      <c r="BQ69" s="470">
        <v>624.95586124675003</v>
      </c>
      <c r="BR69" s="470">
        <v>739.48704624837399</v>
      </c>
      <c r="BS69" s="470">
        <v>817.91135759070858</v>
      </c>
      <c r="BT69" s="470">
        <v>695.13728037279384</v>
      </c>
      <c r="BU69" s="470">
        <v>783.01008599139118</v>
      </c>
      <c r="BV69" s="470">
        <v>654.21813962394594</v>
      </c>
      <c r="BW69" s="470">
        <v>595.36286853995341</v>
      </c>
      <c r="BX69" s="470">
        <v>518.58924461540892</v>
      </c>
      <c r="BY69" s="470">
        <v>576.12146050611068</v>
      </c>
      <c r="BZ69" s="470">
        <v>621.56718289128162</v>
      </c>
      <c r="CA69" s="470">
        <v>558.95655569130508</v>
      </c>
      <c r="CB69" s="470">
        <v>543.07103336690363</v>
      </c>
      <c r="CC69" s="470">
        <v>504.68136566857237</v>
      </c>
      <c r="CD69" s="470">
        <v>503.93270742770068</v>
      </c>
      <c r="CE69" s="470">
        <v>491.77894148210243</v>
      </c>
      <c r="CF69" s="436">
        <v>484.63722759065689</v>
      </c>
    </row>
    <row r="70" spans="1:84" x14ac:dyDescent="0.35">
      <c r="A70" s="613"/>
      <c r="B70" s="59" t="s">
        <v>765</v>
      </c>
      <c r="C70" s="39"/>
      <c r="D70" s="470"/>
      <c r="E70" s="470"/>
      <c r="F70" s="470"/>
      <c r="G70" s="470"/>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c r="AE70" s="470"/>
      <c r="AF70" s="470"/>
      <c r="AG70" s="470"/>
      <c r="AH70" s="470"/>
      <c r="AI70" s="470"/>
      <c r="AJ70" s="470"/>
      <c r="AK70" s="470"/>
      <c r="AL70" s="470"/>
      <c r="AM70" s="470"/>
      <c r="AN70" s="470"/>
      <c r="AO70" s="470"/>
      <c r="AP70" s="470"/>
      <c r="AQ70" s="470"/>
      <c r="AR70" s="470"/>
      <c r="AS70" s="470"/>
      <c r="AT70" s="470"/>
      <c r="AU70" s="470"/>
      <c r="AV70" s="470"/>
      <c r="AW70" s="470"/>
      <c r="AX70" s="470"/>
      <c r="AY70" s="470"/>
      <c r="AZ70" s="470"/>
      <c r="BA70" s="470"/>
      <c r="BB70" s="470"/>
      <c r="BC70" s="470"/>
      <c r="BD70" s="470"/>
      <c r="BE70" s="470"/>
      <c r="BF70" s="470"/>
      <c r="BG70" s="470"/>
      <c r="BH70" s="470"/>
      <c r="BI70" s="470"/>
      <c r="BJ70" s="470"/>
      <c r="BK70" s="470"/>
      <c r="BL70" s="470"/>
      <c r="BM70" s="470"/>
      <c r="BN70" s="470"/>
      <c r="BO70" s="470"/>
      <c r="BP70" s="470"/>
      <c r="BQ70" s="470"/>
      <c r="BR70" s="470"/>
      <c r="BS70" s="470"/>
      <c r="BT70" s="470"/>
      <c r="BU70" s="470"/>
      <c r="BV70" s="470"/>
      <c r="BW70" s="470">
        <v>7099.3931298794196</v>
      </c>
      <c r="BX70" s="470">
        <v>13249.001580536933</v>
      </c>
      <c r="BY70" s="470">
        <v>15421.632005368345</v>
      </c>
      <c r="BZ70" s="470">
        <v>15228.262544286945</v>
      </c>
      <c r="CA70" s="470">
        <v>16413.500699681063</v>
      </c>
      <c r="CB70" s="470">
        <v>20952.232651677416</v>
      </c>
      <c r="CC70" s="470">
        <v>23267.892822795679</v>
      </c>
      <c r="CD70" s="470">
        <v>24066.08680005417</v>
      </c>
      <c r="CE70" s="470">
        <v>24749.051613632313</v>
      </c>
      <c r="CF70" s="436">
        <v>26142.449612305154</v>
      </c>
    </row>
    <row r="71" spans="1:84" s="39" customFormat="1" ht="26.25" customHeight="1" x14ac:dyDescent="0.35">
      <c r="A71" s="103"/>
      <c r="B71" s="39" t="s">
        <v>734</v>
      </c>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0"/>
      <c r="AF71" s="470"/>
      <c r="AG71" s="470"/>
      <c r="AH71" s="470"/>
      <c r="AI71" s="470"/>
      <c r="AJ71" s="470"/>
      <c r="AK71" s="470"/>
      <c r="AL71" s="470"/>
      <c r="AM71" s="470"/>
      <c r="AN71" s="470"/>
      <c r="AO71" s="470"/>
      <c r="AP71" s="470"/>
      <c r="AQ71" s="470"/>
      <c r="AR71" s="470"/>
      <c r="AS71" s="470"/>
      <c r="AT71" s="470"/>
      <c r="AU71" s="470"/>
      <c r="AV71" s="470"/>
      <c r="AW71" s="470"/>
      <c r="AX71" s="470"/>
      <c r="AY71" s="470"/>
      <c r="AZ71" s="470"/>
      <c r="BA71" s="470"/>
      <c r="BB71" s="470"/>
      <c r="BC71" s="470"/>
      <c r="BD71" s="470"/>
      <c r="BE71" s="470"/>
      <c r="BF71" s="470"/>
      <c r="BG71" s="470"/>
      <c r="BH71" s="470"/>
      <c r="BI71" s="470"/>
      <c r="BJ71" s="470"/>
      <c r="BK71" s="470"/>
      <c r="BL71" s="470"/>
      <c r="BM71" s="470"/>
      <c r="BN71" s="470"/>
      <c r="BO71" s="470"/>
      <c r="BP71" s="470"/>
      <c r="BQ71" s="470"/>
      <c r="BR71" s="470"/>
      <c r="BS71" s="470"/>
      <c r="BT71" s="470"/>
      <c r="BU71" s="470"/>
      <c r="BV71" s="470"/>
      <c r="BW71" s="470"/>
      <c r="BX71" s="470"/>
      <c r="BY71" s="470"/>
      <c r="BZ71" s="470"/>
      <c r="CA71" s="470"/>
      <c r="CB71" s="470"/>
      <c r="CC71" s="470"/>
      <c r="CD71" s="470"/>
      <c r="CE71" s="470"/>
      <c r="CF71" s="436"/>
    </row>
    <row r="72" spans="1:84" s="39" customFormat="1" x14ac:dyDescent="0.35">
      <c r="A72" s="103"/>
      <c r="B72" s="609" t="s">
        <v>735</v>
      </c>
      <c r="D72" s="470" t="s">
        <v>567</v>
      </c>
      <c r="E72" s="470" t="s">
        <v>567</v>
      </c>
      <c r="F72" s="470" t="s">
        <v>567</v>
      </c>
      <c r="G72" s="470" t="s">
        <v>567</v>
      </c>
      <c r="H72" s="470" t="s">
        <v>567</v>
      </c>
      <c r="I72" s="470" t="s">
        <v>567</v>
      </c>
      <c r="J72" s="470" t="s">
        <v>567</v>
      </c>
      <c r="K72" s="470" t="s">
        <v>567</v>
      </c>
      <c r="L72" s="470" t="s">
        <v>567</v>
      </c>
      <c r="M72" s="470" t="s">
        <v>567</v>
      </c>
      <c r="N72" s="470" t="s">
        <v>567</v>
      </c>
      <c r="O72" s="470" t="s">
        <v>567</v>
      </c>
      <c r="P72" s="470" t="s">
        <v>567</v>
      </c>
      <c r="Q72" s="470" t="s">
        <v>567</v>
      </c>
      <c r="R72" s="470" t="s">
        <v>567</v>
      </c>
      <c r="S72" s="470" t="s">
        <v>567</v>
      </c>
      <c r="T72" s="470" t="s">
        <v>567</v>
      </c>
      <c r="U72" s="470" t="s">
        <v>567</v>
      </c>
      <c r="V72" s="470" t="s">
        <v>567</v>
      </c>
      <c r="W72" s="470" t="s">
        <v>567</v>
      </c>
      <c r="X72" s="470" t="s">
        <v>567</v>
      </c>
      <c r="Y72" s="470" t="s">
        <v>567</v>
      </c>
      <c r="Z72" s="470">
        <v>359.17284174724188</v>
      </c>
      <c r="AA72" s="470">
        <v>303.56371594560756</v>
      </c>
      <c r="AB72" s="470">
        <v>1258.9642662142846</v>
      </c>
      <c r="AC72" s="470">
        <v>2520.3617214033388</v>
      </c>
      <c r="AD72" s="470">
        <v>1303.7973700561033</v>
      </c>
      <c r="AE72" s="470">
        <v>1391.0580296658909</v>
      </c>
      <c r="AF72" s="470">
        <v>1311.1999824640577</v>
      </c>
      <c r="AG72" s="470">
        <v>3584.312480817599</v>
      </c>
      <c r="AH72" s="470">
        <v>3418.095327664596</v>
      </c>
      <c r="AI72" s="470">
        <v>3240.474586831137</v>
      </c>
      <c r="AJ72" s="470">
        <v>3598.1543451955167</v>
      </c>
      <c r="AK72" s="470">
        <v>5363.1330757964051</v>
      </c>
      <c r="AL72" s="470">
        <v>6405.8031946788697</v>
      </c>
      <c r="AM72" s="470">
        <v>6813.2022475035492</v>
      </c>
      <c r="AN72" s="470">
        <v>6976.8251160130958</v>
      </c>
      <c r="AO72" s="470">
        <v>7079.3345001327034</v>
      </c>
      <c r="AP72" s="470">
        <v>7168.0964591691327</v>
      </c>
      <c r="AQ72" s="470">
        <v>7017.1190151685205</v>
      </c>
      <c r="AR72" s="470">
        <v>6954.4570928241737</v>
      </c>
      <c r="AS72" s="470">
        <v>6955.2778747128741</v>
      </c>
      <c r="AT72" s="470">
        <v>7448.9593550027575</v>
      </c>
      <c r="AU72" s="470">
        <v>8326.863135042795</v>
      </c>
      <c r="AV72" s="470">
        <v>9378.4546520397962</v>
      </c>
      <c r="AW72" s="470">
        <v>10041.462567202901</v>
      </c>
      <c r="AX72" s="470">
        <v>10270.625189429817</v>
      </c>
      <c r="AY72" s="470">
        <v>10339.22468415625</v>
      </c>
      <c r="AZ72" s="470">
        <v>10257.510307192642</v>
      </c>
      <c r="BA72" s="470">
        <v>10126.905146046549</v>
      </c>
      <c r="BB72" s="470">
        <v>9822.0195371485188</v>
      </c>
      <c r="BC72" s="470">
        <v>9584.7133442287395</v>
      </c>
      <c r="BD72" s="470">
        <v>9334.3957960706739</v>
      </c>
      <c r="BE72" s="470">
        <v>9220.8773828738686</v>
      </c>
      <c r="BF72" s="470">
        <v>9225.5029913378712</v>
      </c>
      <c r="BG72" s="470">
        <v>8394.0547374877569</v>
      </c>
      <c r="BH72" s="470">
        <v>8425.2280275084049</v>
      </c>
      <c r="BI72" s="470">
        <v>8299.2224735473828</v>
      </c>
      <c r="BJ72" s="470">
        <v>8247.640375072071</v>
      </c>
      <c r="BK72" s="470">
        <v>8179.0098898416963</v>
      </c>
      <c r="BL72" s="470">
        <v>7770.4523533081092</v>
      </c>
      <c r="BM72" s="470">
        <v>7811.7680554922354</v>
      </c>
      <c r="BN72" s="470">
        <v>7577.3566486799655</v>
      </c>
      <c r="BO72" s="470">
        <v>7683.3322551086967</v>
      </c>
      <c r="BP72" s="470">
        <v>7950.894078581513</v>
      </c>
      <c r="BQ72" s="470">
        <v>7895.9745507209764</v>
      </c>
      <c r="BR72" s="470">
        <v>7863.1816049668441</v>
      </c>
      <c r="BS72" s="470">
        <v>7774.1416730335568</v>
      </c>
      <c r="BT72" s="470">
        <v>7384.2889628118037</v>
      </c>
      <c r="BU72" s="470">
        <v>6874.8136202689311</v>
      </c>
      <c r="BV72" s="470">
        <v>6354.9480275944916</v>
      </c>
      <c r="BW72" s="470">
        <v>5758.5760199112656</v>
      </c>
      <c r="BX72" s="470">
        <v>5261.6041867738422</v>
      </c>
      <c r="BY72" s="470">
        <v>5009.9734174679534</v>
      </c>
      <c r="BZ72" s="470">
        <v>4652.811818754828</v>
      </c>
      <c r="CA72" s="470">
        <v>4519.9494185571302</v>
      </c>
      <c r="CB72" s="470">
        <v>4482.0307107821745</v>
      </c>
      <c r="CC72" s="470">
        <v>4144.7911547934818</v>
      </c>
      <c r="CD72" s="470">
        <v>4113.2270354262091</v>
      </c>
      <c r="CE72" s="470">
        <v>3952.9365947038</v>
      </c>
      <c r="CF72" s="436">
        <v>3706.4895675089506</v>
      </c>
    </row>
    <row r="73" spans="1:84" s="39" customFormat="1" x14ac:dyDescent="0.35">
      <c r="A73" s="103"/>
      <c r="B73" s="609" t="s">
        <v>736</v>
      </c>
      <c r="D73" s="470" t="s">
        <v>567</v>
      </c>
      <c r="E73" s="470" t="s">
        <v>567</v>
      </c>
      <c r="F73" s="470" t="s">
        <v>567</v>
      </c>
      <c r="G73" s="470" t="s">
        <v>567</v>
      </c>
      <c r="H73" s="470" t="s">
        <v>567</v>
      </c>
      <c r="I73" s="470" t="s">
        <v>567</v>
      </c>
      <c r="J73" s="470" t="s">
        <v>567</v>
      </c>
      <c r="K73" s="470" t="s">
        <v>567</v>
      </c>
      <c r="L73" s="470" t="s">
        <v>567</v>
      </c>
      <c r="M73" s="470" t="s">
        <v>567</v>
      </c>
      <c r="N73" s="470" t="s">
        <v>567</v>
      </c>
      <c r="O73" s="470" t="s">
        <v>567</v>
      </c>
      <c r="P73" s="470" t="s">
        <v>567</v>
      </c>
      <c r="Q73" s="470" t="s">
        <v>567</v>
      </c>
      <c r="R73" s="470" t="s">
        <v>567</v>
      </c>
      <c r="S73" s="470" t="s">
        <v>567</v>
      </c>
      <c r="T73" s="470" t="s">
        <v>567</v>
      </c>
      <c r="U73" s="470" t="s">
        <v>567</v>
      </c>
      <c r="V73" s="470" t="s">
        <v>567</v>
      </c>
      <c r="W73" s="470" t="s">
        <v>567</v>
      </c>
      <c r="X73" s="470" t="s">
        <v>567</v>
      </c>
      <c r="Y73" s="470" t="s">
        <v>567</v>
      </c>
      <c r="Z73" s="470" t="s">
        <v>567</v>
      </c>
      <c r="AA73" s="470" t="s">
        <v>567</v>
      </c>
      <c r="AB73" s="470" t="s">
        <v>567</v>
      </c>
      <c r="AC73" s="470" t="s">
        <v>567</v>
      </c>
      <c r="AD73" s="470" t="s">
        <v>567</v>
      </c>
      <c r="AE73" s="470" t="s">
        <v>567</v>
      </c>
      <c r="AF73" s="470" t="s">
        <v>567</v>
      </c>
      <c r="AG73" s="470" t="s">
        <v>567</v>
      </c>
      <c r="AH73" s="470" t="s">
        <v>567</v>
      </c>
      <c r="AI73" s="470" t="s">
        <v>567</v>
      </c>
      <c r="AJ73" s="470" t="s">
        <v>567</v>
      </c>
      <c r="AK73" s="470" t="s">
        <v>567</v>
      </c>
      <c r="AL73" s="470" t="s">
        <v>567</v>
      </c>
      <c r="AM73" s="470" t="s">
        <v>567</v>
      </c>
      <c r="AN73" s="470" t="s">
        <v>567</v>
      </c>
      <c r="AO73" s="470" t="s">
        <v>567</v>
      </c>
      <c r="AP73" s="470" t="s">
        <v>567</v>
      </c>
      <c r="AQ73" s="470" t="s">
        <v>567</v>
      </c>
      <c r="AR73" s="470" t="s">
        <v>567</v>
      </c>
      <c r="AS73" s="470" t="s">
        <v>567</v>
      </c>
      <c r="AT73" s="470" t="s">
        <v>567</v>
      </c>
      <c r="AU73" s="470" t="s">
        <v>567</v>
      </c>
      <c r="AV73" s="470" t="s">
        <v>567</v>
      </c>
      <c r="AW73" s="470" t="s">
        <v>567</v>
      </c>
      <c r="AX73" s="470">
        <v>2570.7071397208483</v>
      </c>
      <c r="AY73" s="470">
        <v>3123.2482543117153</v>
      </c>
      <c r="AZ73" s="470">
        <v>3666.4448682903912</v>
      </c>
      <c r="BA73" s="470">
        <v>4130.3051715003094</v>
      </c>
      <c r="BB73" s="470">
        <v>4507.072910869605</v>
      </c>
      <c r="BC73" s="470">
        <v>4936.9645050129893</v>
      </c>
      <c r="BD73" s="470">
        <v>5419.7712889173508</v>
      </c>
      <c r="BE73" s="470">
        <v>6077.9921206243216</v>
      </c>
      <c r="BF73" s="470">
        <v>7167.3145549863566</v>
      </c>
      <c r="BG73" s="470">
        <v>7163.068320164125</v>
      </c>
      <c r="BH73" s="470">
        <v>7458.3471684128062</v>
      </c>
      <c r="BI73" s="470">
        <v>7805.6008285999324</v>
      </c>
      <c r="BJ73" s="470">
        <v>7979.311576320636</v>
      </c>
      <c r="BK73" s="470">
        <v>8367.7001587149589</v>
      </c>
      <c r="BL73" s="470">
        <v>8847.1082261763586</v>
      </c>
      <c r="BM73" s="470">
        <v>9922.0527150153594</v>
      </c>
      <c r="BN73" s="470">
        <v>10302.899677552303</v>
      </c>
      <c r="BO73" s="470">
        <v>11056.185547602672</v>
      </c>
      <c r="BP73" s="470">
        <v>11835.791686098648</v>
      </c>
      <c r="BQ73" s="470">
        <v>11871.707505204895</v>
      </c>
      <c r="BR73" s="470">
        <v>12092.020578826601</v>
      </c>
      <c r="BS73" s="470">
        <v>12353.275709892601</v>
      </c>
      <c r="BT73" s="470">
        <v>11899.928368924342</v>
      </c>
      <c r="BU73" s="470">
        <v>11413.150191944807</v>
      </c>
      <c r="BV73" s="470">
        <v>10655.175740557761</v>
      </c>
      <c r="BW73" s="470">
        <v>9553.0693201378508</v>
      </c>
      <c r="BX73" s="470">
        <v>8785.7356358885736</v>
      </c>
      <c r="BY73" s="470">
        <v>8375.1526616034462</v>
      </c>
      <c r="BZ73" s="470">
        <v>7803.5181795457365</v>
      </c>
      <c r="CA73" s="470">
        <v>7469.0077960053595</v>
      </c>
      <c r="CB73" s="470">
        <v>6922.4417476146036</v>
      </c>
      <c r="CC73" s="470">
        <v>5901.773552766892</v>
      </c>
      <c r="CD73" s="470">
        <v>5926.9383779030641</v>
      </c>
      <c r="CE73" s="470">
        <v>5688.2916640182193</v>
      </c>
      <c r="CF73" s="436">
        <v>5052.3296410791581</v>
      </c>
    </row>
    <row r="74" spans="1:84" s="39" customFormat="1" x14ac:dyDescent="0.35">
      <c r="A74" s="103"/>
      <c r="B74" s="609" t="s">
        <v>737</v>
      </c>
      <c r="D74" s="470" t="s">
        <v>567</v>
      </c>
      <c r="E74" s="470" t="s">
        <v>567</v>
      </c>
      <c r="F74" s="470" t="s">
        <v>567</v>
      </c>
      <c r="G74" s="470" t="s">
        <v>567</v>
      </c>
      <c r="H74" s="470" t="s">
        <v>567</v>
      </c>
      <c r="I74" s="470" t="s">
        <v>567</v>
      </c>
      <c r="J74" s="470" t="s">
        <v>567</v>
      </c>
      <c r="K74" s="470" t="s">
        <v>567</v>
      </c>
      <c r="L74" s="470" t="s">
        <v>567</v>
      </c>
      <c r="M74" s="470" t="s">
        <v>567</v>
      </c>
      <c r="N74" s="470" t="s">
        <v>567</v>
      </c>
      <c r="O74" s="470" t="s">
        <v>567</v>
      </c>
      <c r="P74" s="470" t="s">
        <v>567</v>
      </c>
      <c r="Q74" s="470" t="s">
        <v>567</v>
      </c>
      <c r="R74" s="470" t="s">
        <v>567</v>
      </c>
      <c r="S74" s="470" t="s">
        <v>567</v>
      </c>
      <c r="T74" s="470" t="s">
        <v>567</v>
      </c>
      <c r="U74" s="470" t="s">
        <v>567</v>
      </c>
      <c r="V74" s="470" t="s">
        <v>567</v>
      </c>
      <c r="W74" s="470" t="s">
        <v>567</v>
      </c>
      <c r="X74" s="470" t="s">
        <v>567</v>
      </c>
      <c r="Y74" s="470" t="s">
        <v>567</v>
      </c>
      <c r="Z74" s="470" t="s">
        <v>567</v>
      </c>
      <c r="AA74" s="470" t="s">
        <v>567</v>
      </c>
      <c r="AB74" s="470" t="s">
        <v>567</v>
      </c>
      <c r="AC74" s="470" t="s">
        <v>567</v>
      </c>
      <c r="AD74" s="470" t="s">
        <v>567</v>
      </c>
      <c r="AE74" s="470" t="s">
        <v>567</v>
      </c>
      <c r="AF74" s="470" t="s">
        <v>567</v>
      </c>
      <c r="AG74" s="470" t="s">
        <v>567</v>
      </c>
      <c r="AH74" s="470" t="s">
        <v>567</v>
      </c>
      <c r="AI74" s="470" t="s">
        <v>567</v>
      </c>
      <c r="AJ74" s="470" t="s">
        <v>567</v>
      </c>
      <c r="AK74" s="470" t="s">
        <v>567</v>
      </c>
      <c r="AL74" s="470" t="s">
        <v>567</v>
      </c>
      <c r="AM74" s="470" t="s">
        <v>567</v>
      </c>
      <c r="AN74" s="470" t="s">
        <v>567</v>
      </c>
      <c r="AO74" s="470" t="s">
        <v>567</v>
      </c>
      <c r="AP74" s="470" t="s">
        <v>567</v>
      </c>
      <c r="AQ74" s="470" t="s">
        <v>567</v>
      </c>
      <c r="AR74" s="470" t="s">
        <v>567</v>
      </c>
      <c r="AS74" s="470" t="s">
        <v>567</v>
      </c>
      <c r="AT74" s="470" t="s">
        <v>567</v>
      </c>
      <c r="AU74" s="470" t="s">
        <v>567</v>
      </c>
      <c r="AV74" s="470" t="s">
        <v>567</v>
      </c>
      <c r="AW74" s="470" t="s">
        <v>567</v>
      </c>
      <c r="AX74" s="470">
        <v>7006.7391362505286</v>
      </c>
      <c r="AY74" s="470">
        <v>7243.9590514432939</v>
      </c>
      <c r="AZ74" s="470">
        <v>7034.7433434807572</v>
      </c>
      <c r="BA74" s="470">
        <v>6330.4339159544907</v>
      </c>
      <c r="BB74" s="470">
        <v>5778.1687476492007</v>
      </c>
      <c r="BC74" s="470">
        <v>5319.6204815735427</v>
      </c>
      <c r="BD74" s="470">
        <v>5061.1595989814723</v>
      </c>
      <c r="BE74" s="470">
        <v>4929.9210101837871</v>
      </c>
      <c r="BF74" s="470">
        <v>5174.3117536811314</v>
      </c>
      <c r="BG74" s="470">
        <v>5052.5346449042499</v>
      </c>
      <c r="BH74" s="470">
        <v>5434.1061519416317</v>
      </c>
      <c r="BI74" s="470">
        <v>5860.2881652389278</v>
      </c>
      <c r="BJ74" s="470">
        <v>6567.3870574116536</v>
      </c>
      <c r="BK74" s="470">
        <v>7045.7721359128127</v>
      </c>
      <c r="BL74" s="470">
        <v>8140.3957047448539</v>
      </c>
      <c r="BM74" s="470">
        <v>10815.11882698089</v>
      </c>
      <c r="BN74" s="470">
        <v>12156.012770614436</v>
      </c>
      <c r="BO74" s="470">
        <v>12695.852718679047</v>
      </c>
      <c r="BP74" s="470">
        <v>12542.13622413246</v>
      </c>
      <c r="BQ74" s="470">
        <v>12309.80380146153</v>
      </c>
      <c r="BR74" s="470">
        <v>11929.20163281557</v>
      </c>
      <c r="BS74" s="470">
        <v>11434.387840975576</v>
      </c>
      <c r="BT74" s="470">
        <v>10553.366694900067</v>
      </c>
      <c r="BU74" s="470">
        <v>9661.6143396108309</v>
      </c>
      <c r="BV74" s="470">
        <v>8433.3466478823921</v>
      </c>
      <c r="BW74" s="470">
        <v>6726.1706567318652</v>
      </c>
      <c r="BX74" s="470">
        <v>5664.3720647092769</v>
      </c>
      <c r="BY74" s="470">
        <v>5103.7735918677672</v>
      </c>
      <c r="BZ74" s="470">
        <v>4275.811228267874</v>
      </c>
      <c r="CA74" s="470">
        <v>3623.1693339851836</v>
      </c>
      <c r="CB74" s="470">
        <v>2965.3101785361423</v>
      </c>
      <c r="CC74" s="470">
        <v>2172.9455112575406</v>
      </c>
      <c r="CD74" s="470">
        <v>2046.5712139992684</v>
      </c>
      <c r="CE74" s="470">
        <v>1895.4988399158283</v>
      </c>
      <c r="CF74" s="436">
        <v>1706.717940357536</v>
      </c>
    </row>
    <row r="75" spans="1:84" s="39" customFormat="1" x14ac:dyDescent="0.35">
      <c r="A75" s="103"/>
      <c r="B75" s="610" t="s">
        <v>738</v>
      </c>
      <c r="D75" s="470" t="s">
        <v>567</v>
      </c>
      <c r="E75" s="470" t="s">
        <v>567</v>
      </c>
      <c r="F75" s="470" t="s">
        <v>567</v>
      </c>
      <c r="G75" s="470" t="s">
        <v>567</v>
      </c>
      <c r="H75" s="470" t="s">
        <v>567</v>
      </c>
      <c r="I75" s="470" t="s">
        <v>567</v>
      </c>
      <c r="J75" s="470" t="s">
        <v>567</v>
      </c>
      <c r="K75" s="470" t="s">
        <v>567</v>
      </c>
      <c r="L75" s="470" t="s">
        <v>567</v>
      </c>
      <c r="M75" s="470" t="s">
        <v>567</v>
      </c>
      <c r="N75" s="470" t="s">
        <v>567</v>
      </c>
      <c r="O75" s="470" t="s">
        <v>567</v>
      </c>
      <c r="P75" s="470" t="s">
        <v>567</v>
      </c>
      <c r="Q75" s="470" t="s">
        <v>567</v>
      </c>
      <c r="R75" s="470" t="s">
        <v>567</v>
      </c>
      <c r="S75" s="470" t="s">
        <v>567</v>
      </c>
      <c r="T75" s="470" t="s">
        <v>567</v>
      </c>
      <c r="U75" s="470" t="s">
        <v>567</v>
      </c>
      <c r="V75" s="470" t="s">
        <v>567</v>
      </c>
      <c r="W75" s="470" t="s">
        <v>567</v>
      </c>
      <c r="X75" s="470" t="s">
        <v>567</v>
      </c>
      <c r="Y75" s="470" t="s">
        <v>567</v>
      </c>
      <c r="Z75" s="470" t="s">
        <v>567</v>
      </c>
      <c r="AA75" s="470" t="s">
        <v>567</v>
      </c>
      <c r="AB75" s="470" t="s">
        <v>567</v>
      </c>
      <c r="AC75" s="470" t="s">
        <v>567</v>
      </c>
      <c r="AD75" s="470" t="s">
        <v>567</v>
      </c>
      <c r="AE75" s="470" t="s">
        <v>567</v>
      </c>
      <c r="AF75" s="470" t="s">
        <v>567</v>
      </c>
      <c r="AG75" s="470" t="s">
        <v>567</v>
      </c>
      <c r="AH75" s="470" t="s">
        <v>567</v>
      </c>
      <c r="AI75" s="470" t="s">
        <v>567</v>
      </c>
      <c r="AJ75" s="470" t="s">
        <v>567</v>
      </c>
      <c r="AK75" s="470" t="s">
        <v>567</v>
      </c>
      <c r="AL75" s="470" t="s">
        <v>567</v>
      </c>
      <c r="AM75" s="470" t="s">
        <v>567</v>
      </c>
      <c r="AN75" s="470" t="s">
        <v>567</v>
      </c>
      <c r="AO75" s="470" t="s">
        <v>567</v>
      </c>
      <c r="AP75" s="470" t="s">
        <v>567</v>
      </c>
      <c r="AQ75" s="470" t="s">
        <v>567</v>
      </c>
      <c r="AR75" s="470" t="s">
        <v>567</v>
      </c>
      <c r="AS75" s="470" t="s">
        <v>567</v>
      </c>
      <c r="AT75" s="470" t="s">
        <v>567</v>
      </c>
      <c r="AU75" s="470" t="s">
        <v>567</v>
      </c>
      <c r="AV75" s="470" t="s">
        <v>567</v>
      </c>
      <c r="AW75" s="470" t="s">
        <v>567</v>
      </c>
      <c r="AX75" s="470" t="s">
        <v>567</v>
      </c>
      <c r="AY75" s="470" t="s">
        <v>567</v>
      </c>
      <c r="AZ75" s="470" t="s">
        <v>567</v>
      </c>
      <c r="BA75" s="470" t="s">
        <v>567</v>
      </c>
      <c r="BB75" s="470" t="s">
        <v>567</v>
      </c>
      <c r="BC75" s="470" t="s">
        <v>567</v>
      </c>
      <c r="BD75" s="470" t="s">
        <v>567</v>
      </c>
      <c r="BE75" s="470" t="s">
        <v>567</v>
      </c>
      <c r="BF75" s="470" t="s">
        <v>567</v>
      </c>
      <c r="BG75" s="470" t="s">
        <v>567</v>
      </c>
      <c r="BH75" s="470" t="s">
        <v>567</v>
      </c>
      <c r="BI75" s="470" t="s">
        <v>567</v>
      </c>
      <c r="BJ75" s="470">
        <v>581.62398328458164</v>
      </c>
      <c r="BK75" s="470">
        <v>632.37718729992457</v>
      </c>
      <c r="BL75" s="470">
        <v>2697.0810551024606</v>
      </c>
      <c r="BM75" s="470">
        <v>6812.3243987689557</v>
      </c>
      <c r="BN75" s="470">
        <v>8913.5095596191277</v>
      </c>
      <c r="BO75" s="470">
        <v>9920.1176442675533</v>
      </c>
      <c r="BP75" s="470">
        <v>10118.304071735531</v>
      </c>
      <c r="BQ75" s="470">
        <v>10201.796891262267</v>
      </c>
      <c r="BR75" s="470">
        <v>10001.545947741348</v>
      </c>
      <c r="BS75" s="470">
        <v>9686.4904835382513</v>
      </c>
      <c r="BT75" s="470">
        <v>8979.6035012709799</v>
      </c>
      <c r="BU75" s="470">
        <v>8209.8111181784207</v>
      </c>
      <c r="BV75" s="470">
        <v>7098.0496980379858</v>
      </c>
      <c r="BW75" s="470">
        <v>5246.4497670621868</v>
      </c>
      <c r="BX75" s="470">
        <v>4418.2410789272117</v>
      </c>
      <c r="BY75" s="470">
        <v>3980.9712150840878</v>
      </c>
      <c r="BZ75" s="470">
        <v>3335.1560594282651</v>
      </c>
      <c r="CA75" s="470">
        <v>2826.0918252629463</v>
      </c>
      <c r="CB75" s="470">
        <v>2312.9580989559868</v>
      </c>
      <c r="CC75" s="470">
        <v>1694.9093404232985</v>
      </c>
      <c r="CD75" s="470">
        <v>1596.3366998748857</v>
      </c>
      <c r="CE75" s="470">
        <v>1478.4994248086739</v>
      </c>
      <c r="CF75" s="436">
        <v>1331.2492943764162</v>
      </c>
    </row>
    <row r="76" spans="1:84" s="39" customFormat="1" x14ac:dyDescent="0.35">
      <c r="A76" s="103"/>
      <c r="B76" s="609" t="s">
        <v>739</v>
      </c>
      <c r="D76" s="470">
        <v>0</v>
      </c>
      <c r="E76" s="470">
        <v>0</v>
      </c>
      <c r="F76" s="470">
        <v>0</v>
      </c>
      <c r="G76" s="470">
        <v>0</v>
      </c>
      <c r="H76" s="470">
        <v>0</v>
      </c>
      <c r="I76" s="470">
        <v>0</v>
      </c>
      <c r="J76" s="470">
        <v>0</v>
      </c>
      <c r="K76" s="470">
        <v>0</v>
      </c>
      <c r="L76" s="470">
        <v>0</v>
      </c>
      <c r="M76" s="470">
        <v>0</v>
      </c>
      <c r="N76" s="470">
        <v>0</v>
      </c>
      <c r="O76" s="470">
        <v>0</v>
      </c>
      <c r="P76" s="470">
        <v>0</v>
      </c>
      <c r="Q76" s="470">
        <v>0</v>
      </c>
      <c r="R76" s="470">
        <v>0</v>
      </c>
      <c r="S76" s="470">
        <v>0</v>
      </c>
      <c r="T76" s="470">
        <v>0</v>
      </c>
      <c r="U76" s="470">
        <v>0</v>
      </c>
      <c r="V76" s="470">
        <v>0</v>
      </c>
      <c r="W76" s="470">
        <v>0</v>
      </c>
      <c r="X76" s="470">
        <v>0</v>
      </c>
      <c r="Y76" s="470">
        <v>0</v>
      </c>
      <c r="Z76" s="470">
        <v>0</v>
      </c>
      <c r="AA76" s="470">
        <v>0</v>
      </c>
      <c r="AB76" s="470">
        <v>0</v>
      </c>
      <c r="AC76" s="470">
        <v>0</v>
      </c>
      <c r="AD76" s="470">
        <v>0</v>
      </c>
      <c r="AE76" s="470">
        <v>0</v>
      </c>
      <c r="AF76" s="470">
        <v>0</v>
      </c>
      <c r="AG76" s="470">
        <v>0</v>
      </c>
      <c r="AH76" s="470">
        <v>0</v>
      </c>
      <c r="AI76" s="470">
        <v>0</v>
      </c>
      <c r="AJ76" s="470">
        <v>0</v>
      </c>
      <c r="AK76" s="470">
        <v>0</v>
      </c>
      <c r="AL76" s="470">
        <v>0</v>
      </c>
      <c r="AM76" s="470">
        <v>0</v>
      </c>
      <c r="AN76" s="470">
        <v>0</v>
      </c>
      <c r="AO76" s="470">
        <v>0</v>
      </c>
      <c r="AP76" s="470">
        <v>0</v>
      </c>
      <c r="AQ76" s="470">
        <v>0</v>
      </c>
      <c r="AR76" s="470">
        <v>0</v>
      </c>
      <c r="AS76" s="470">
        <v>0</v>
      </c>
      <c r="AT76" s="470">
        <v>0</v>
      </c>
      <c r="AU76" s="470">
        <v>0</v>
      </c>
      <c r="AV76" s="470">
        <v>0</v>
      </c>
      <c r="AW76" s="470">
        <v>0</v>
      </c>
      <c r="AX76" s="470">
        <v>0</v>
      </c>
      <c r="AY76" s="470">
        <v>0</v>
      </c>
      <c r="AZ76" s="470">
        <v>0</v>
      </c>
      <c r="BA76" s="470">
        <v>0</v>
      </c>
      <c r="BB76" s="470">
        <v>0</v>
      </c>
      <c r="BC76" s="470">
        <v>0</v>
      </c>
      <c r="BD76" s="470">
        <v>0</v>
      </c>
      <c r="BE76" s="470">
        <v>0</v>
      </c>
      <c r="BF76" s="470">
        <v>0</v>
      </c>
      <c r="BG76" s="470">
        <v>0</v>
      </c>
      <c r="BH76" s="470">
        <v>0</v>
      </c>
      <c r="BI76" s="470">
        <v>0</v>
      </c>
      <c r="BJ76" s="470">
        <v>0</v>
      </c>
      <c r="BK76" s="470">
        <v>0</v>
      </c>
      <c r="BL76" s="470">
        <v>0</v>
      </c>
      <c r="BM76" s="470">
        <v>0</v>
      </c>
      <c r="BN76" s="470">
        <v>0</v>
      </c>
      <c r="BO76" s="470">
        <v>0</v>
      </c>
      <c r="BP76" s="470">
        <v>0</v>
      </c>
      <c r="BQ76" s="470">
        <v>0</v>
      </c>
      <c r="BR76" s="470">
        <v>0</v>
      </c>
      <c r="BS76" s="470">
        <v>0</v>
      </c>
      <c r="BT76" s="470">
        <v>0</v>
      </c>
      <c r="BU76" s="470">
        <v>0</v>
      </c>
      <c r="BV76" s="470">
        <v>0</v>
      </c>
      <c r="BW76" s="470">
        <v>3166.7491159736501</v>
      </c>
      <c r="BX76" s="470">
        <v>4898.2281810177665</v>
      </c>
      <c r="BY76" s="470">
        <v>6084.4695645351567</v>
      </c>
      <c r="BZ76" s="470">
        <v>7836.4454002298344</v>
      </c>
      <c r="CA76" s="470">
        <v>8037.3104681830955</v>
      </c>
      <c r="CB76" s="470">
        <v>9864.8770363196436</v>
      </c>
      <c r="CC76" s="470">
        <v>10735.797482730179</v>
      </c>
      <c r="CD76" s="470">
        <v>10955.687051517052</v>
      </c>
      <c r="CE76" s="470">
        <v>11117.536938892586</v>
      </c>
      <c r="CF76" s="436">
        <v>11406.628074973303</v>
      </c>
    </row>
    <row r="77" spans="1:84" s="39" customFormat="1" x14ac:dyDescent="0.35">
      <c r="A77" s="103"/>
      <c r="B77" s="609" t="s">
        <v>740</v>
      </c>
      <c r="D77" s="470">
        <v>0</v>
      </c>
      <c r="E77" s="470">
        <v>0</v>
      </c>
      <c r="F77" s="470">
        <v>0</v>
      </c>
      <c r="G77" s="470">
        <v>0</v>
      </c>
      <c r="H77" s="470">
        <v>0</v>
      </c>
      <c r="I77" s="470">
        <v>0</v>
      </c>
      <c r="J77" s="470">
        <v>0</v>
      </c>
      <c r="K77" s="470">
        <v>0</v>
      </c>
      <c r="L77" s="470">
        <v>0</v>
      </c>
      <c r="M77" s="470">
        <v>0</v>
      </c>
      <c r="N77" s="470">
        <v>0</v>
      </c>
      <c r="O77" s="470">
        <v>0</v>
      </c>
      <c r="P77" s="470">
        <v>0</v>
      </c>
      <c r="Q77" s="470">
        <v>0</v>
      </c>
      <c r="R77" s="470">
        <v>0</v>
      </c>
      <c r="S77" s="470">
        <v>0</v>
      </c>
      <c r="T77" s="470">
        <v>0</v>
      </c>
      <c r="U77" s="470">
        <v>0</v>
      </c>
      <c r="V77" s="470">
        <v>0</v>
      </c>
      <c r="W77" s="470">
        <v>0</v>
      </c>
      <c r="X77" s="470">
        <v>0</v>
      </c>
      <c r="Y77" s="470">
        <v>0</v>
      </c>
      <c r="Z77" s="470">
        <v>0</v>
      </c>
      <c r="AA77" s="470">
        <v>0</v>
      </c>
      <c r="AB77" s="470">
        <v>0</v>
      </c>
      <c r="AC77" s="470">
        <v>0</v>
      </c>
      <c r="AD77" s="470">
        <v>0</v>
      </c>
      <c r="AE77" s="470">
        <v>0</v>
      </c>
      <c r="AF77" s="470">
        <v>0</v>
      </c>
      <c r="AG77" s="470">
        <v>0</v>
      </c>
      <c r="AH77" s="470">
        <v>0</v>
      </c>
      <c r="AI77" s="470">
        <v>0</v>
      </c>
      <c r="AJ77" s="470">
        <v>0</v>
      </c>
      <c r="AK77" s="470">
        <v>0</v>
      </c>
      <c r="AL77" s="470">
        <v>0</v>
      </c>
      <c r="AM77" s="470">
        <v>0</v>
      </c>
      <c r="AN77" s="470">
        <v>0</v>
      </c>
      <c r="AO77" s="470">
        <v>0</v>
      </c>
      <c r="AP77" s="470">
        <v>0</v>
      </c>
      <c r="AQ77" s="470">
        <v>0</v>
      </c>
      <c r="AR77" s="470">
        <v>0</v>
      </c>
      <c r="AS77" s="470">
        <v>0</v>
      </c>
      <c r="AT77" s="470">
        <v>0</v>
      </c>
      <c r="AU77" s="470">
        <v>0</v>
      </c>
      <c r="AV77" s="470">
        <v>0</v>
      </c>
      <c r="AW77" s="470">
        <v>0</v>
      </c>
      <c r="AX77" s="470">
        <v>0</v>
      </c>
      <c r="AY77" s="470">
        <v>0</v>
      </c>
      <c r="AZ77" s="470">
        <v>0</v>
      </c>
      <c r="BA77" s="470">
        <v>0</v>
      </c>
      <c r="BB77" s="470">
        <v>0</v>
      </c>
      <c r="BC77" s="470">
        <v>0</v>
      </c>
      <c r="BD77" s="470">
        <v>0</v>
      </c>
      <c r="BE77" s="470">
        <v>0</v>
      </c>
      <c r="BF77" s="470">
        <v>0</v>
      </c>
      <c r="BG77" s="470">
        <v>0</v>
      </c>
      <c r="BH77" s="470">
        <v>0</v>
      </c>
      <c r="BI77" s="470">
        <v>0</v>
      </c>
      <c r="BJ77" s="470">
        <v>0</v>
      </c>
      <c r="BK77" s="470">
        <v>0</v>
      </c>
      <c r="BL77" s="470">
        <v>0</v>
      </c>
      <c r="BM77" s="470">
        <v>0</v>
      </c>
      <c r="BN77" s="470">
        <v>0</v>
      </c>
      <c r="BO77" s="470">
        <v>0</v>
      </c>
      <c r="BP77" s="470">
        <v>0</v>
      </c>
      <c r="BQ77" s="470">
        <v>0</v>
      </c>
      <c r="BR77" s="470">
        <v>0</v>
      </c>
      <c r="BS77" s="470">
        <v>0</v>
      </c>
      <c r="BT77" s="470">
        <v>0</v>
      </c>
      <c r="BU77" s="470">
        <v>0</v>
      </c>
      <c r="BV77" s="470">
        <v>0</v>
      </c>
      <c r="BW77" s="470">
        <v>3711.2261308681145</v>
      </c>
      <c r="BX77" s="470">
        <v>7676.0741470573685</v>
      </c>
      <c r="BY77" s="470">
        <v>8480.529764182791</v>
      </c>
      <c r="BZ77" s="470">
        <v>6491.5534436305707</v>
      </c>
      <c r="CA77" s="470">
        <v>7427.8668258812686</v>
      </c>
      <c r="CB77" s="470">
        <v>9915.0226396392245</v>
      </c>
      <c r="CC77" s="470">
        <v>11318.500176680962</v>
      </c>
      <c r="CD77" s="470">
        <v>11870.72399916818</v>
      </c>
      <c r="CE77" s="470">
        <v>12389.2965171493</v>
      </c>
      <c r="CF77" s="436">
        <v>13449.934472496219</v>
      </c>
    </row>
    <row r="78" spans="1:84" s="39" customFormat="1" x14ac:dyDescent="0.35">
      <c r="A78" s="103"/>
      <c r="B78" s="609" t="s">
        <v>741</v>
      </c>
      <c r="D78" s="470">
        <v>0</v>
      </c>
      <c r="E78" s="470">
        <v>0</v>
      </c>
      <c r="F78" s="470">
        <v>0</v>
      </c>
      <c r="G78" s="470">
        <v>0</v>
      </c>
      <c r="H78" s="470">
        <v>0</v>
      </c>
      <c r="I78" s="470">
        <v>0</v>
      </c>
      <c r="J78" s="470">
        <v>0</v>
      </c>
      <c r="K78" s="470">
        <v>0</v>
      </c>
      <c r="L78" s="470">
        <v>0</v>
      </c>
      <c r="M78" s="470">
        <v>0</v>
      </c>
      <c r="N78" s="470">
        <v>0</v>
      </c>
      <c r="O78" s="470">
        <v>0</v>
      </c>
      <c r="P78" s="470">
        <v>0</v>
      </c>
      <c r="Q78" s="470">
        <v>0</v>
      </c>
      <c r="R78" s="470">
        <v>0</v>
      </c>
      <c r="S78" s="470">
        <v>0</v>
      </c>
      <c r="T78" s="470">
        <v>0</v>
      </c>
      <c r="U78" s="470">
        <v>0</v>
      </c>
      <c r="V78" s="470">
        <v>0</v>
      </c>
      <c r="W78" s="470">
        <v>0</v>
      </c>
      <c r="X78" s="470">
        <v>0</v>
      </c>
      <c r="Y78" s="470">
        <v>0</v>
      </c>
      <c r="Z78" s="470">
        <v>0</v>
      </c>
      <c r="AA78" s="470">
        <v>0</v>
      </c>
      <c r="AB78" s="470">
        <v>0</v>
      </c>
      <c r="AC78" s="470">
        <v>0</v>
      </c>
      <c r="AD78" s="470">
        <v>0</v>
      </c>
      <c r="AE78" s="470">
        <v>0</v>
      </c>
      <c r="AF78" s="470">
        <v>0</v>
      </c>
      <c r="AG78" s="470">
        <v>0</v>
      </c>
      <c r="AH78" s="470">
        <v>0</v>
      </c>
      <c r="AI78" s="470">
        <v>0</v>
      </c>
      <c r="AJ78" s="470">
        <v>0</v>
      </c>
      <c r="AK78" s="470">
        <v>0</v>
      </c>
      <c r="AL78" s="470">
        <v>0</v>
      </c>
      <c r="AM78" s="470">
        <v>0</v>
      </c>
      <c r="AN78" s="470">
        <v>0</v>
      </c>
      <c r="AO78" s="470">
        <v>0</v>
      </c>
      <c r="AP78" s="470">
        <v>0</v>
      </c>
      <c r="AQ78" s="470">
        <v>0</v>
      </c>
      <c r="AR78" s="470">
        <v>0</v>
      </c>
      <c r="AS78" s="470">
        <v>0</v>
      </c>
      <c r="AT78" s="470">
        <v>0</v>
      </c>
      <c r="AU78" s="470">
        <v>0</v>
      </c>
      <c r="AV78" s="470">
        <v>0</v>
      </c>
      <c r="AW78" s="470">
        <v>0</v>
      </c>
      <c r="AX78" s="470">
        <v>0</v>
      </c>
      <c r="AY78" s="470">
        <v>0</v>
      </c>
      <c r="AZ78" s="470">
        <v>0</v>
      </c>
      <c r="BA78" s="470">
        <v>0</v>
      </c>
      <c r="BB78" s="470">
        <v>0</v>
      </c>
      <c r="BC78" s="470">
        <v>0</v>
      </c>
      <c r="BD78" s="470">
        <v>0</v>
      </c>
      <c r="BE78" s="470">
        <v>0</v>
      </c>
      <c r="BF78" s="470">
        <v>0</v>
      </c>
      <c r="BG78" s="470">
        <v>0</v>
      </c>
      <c r="BH78" s="470">
        <v>0</v>
      </c>
      <c r="BI78" s="470">
        <v>0</v>
      </c>
      <c r="BJ78" s="470">
        <v>0</v>
      </c>
      <c r="BK78" s="470">
        <v>0</v>
      </c>
      <c r="BL78" s="470">
        <v>0</v>
      </c>
      <c r="BM78" s="470">
        <v>0</v>
      </c>
      <c r="BN78" s="470">
        <v>0</v>
      </c>
      <c r="BO78" s="470">
        <v>0</v>
      </c>
      <c r="BP78" s="470">
        <v>0</v>
      </c>
      <c r="BQ78" s="470">
        <v>0</v>
      </c>
      <c r="BR78" s="470">
        <v>0</v>
      </c>
      <c r="BS78" s="470">
        <v>0</v>
      </c>
      <c r="BT78" s="470">
        <v>0</v>
      </c>
      <c r="BU78" s="470">
        <v>0</v>
      </c>
      <c r="BV78" s="470">
        <v>0</v>
      </c>
      <c r="BW78" s="470">
        <v>221.4178830376558</v>
      </c>
      <c r="BX78" s="470">
        <v>674.69925246179878</v>
      </c>
      <c r="BY78" s="470">
        <v>856.63267665039666</v>
      </c>
      <c r="BZ78" s="470">
        <v>900.26370042653809</v>
      </c>
      <c r="CA78" s="470">
        <v>948.32340561670048</v>
      </c>
      <c r="CB78" s="470">
        <v>1172.3329757185481</v>
      </c>
      <c r="CC78" s="470">
        <v>1213.595163384535</v>
      </c>
      <c r="CD78" s="470">
        <v>1239.6757493689397</v>
      </c>
      <c r="CE78" s="470">
        <v>1242.2181575904215</v>
      </c>
      <c r="CF78" s="436">
        <v>1285.8870648356324</v>
      </c>
    </row>
    <row r="79" spans="1:84" s="39" customFormat="1" ht="25.5" customHeight="1" x14ac:dyDescent="0.35">
      <c r="A79" s="103"/>
      <c r="B79" s="607" t="s">
        <v>742</v>
      </c>
      <c r="D79" s="470">
        <v>0</v>
      </c>
      <c r="E79" s="470">
        <v>0</v>
      </c>
      <c r="F79" s="470">
        <v>0</v>
      </c>
      <c r="G79" s="470">
        <v>0</v>
      </c>
      <c r="H79" s="470">
        <v>0</v>
      </c>
      <c r="I79" s="470">
        <v>0</v>
      </c>
      <c r="J79" s="470">
        <v>0</v>
      </c>
      <c r="K79" s="470">
        <v>0</v>
      </c>
      <c r="L79" s="470">
        <v>0</v>
      </c>
      <c r="M79" s="470">
        <v>0</v>
      </c>
      <c r="N79" s="470">
        <v>0</v>
      </c>
      <c r="O79" s="470">
        <v>0</v>
      </c>
      <c r="P79" s="470">
        <v>0</v>
      </c>
      <c r="Q79" s="470">
        <v>0</v>
      </c>
      <c r="R79" s="470">
        <v>0</v>
      </c>
      <c r="S79" s="470">
        <v>0</v>
      </c>
      <c r="T79" s="470">
        <v>0</v>
      </c>
      <c r="U79" s="470">
        <v>0</v>
      </c>
      <c r="V79" s="470">
        <v>0</v>
      </c>
      <c r="W79" s="470">
        <v>0</v>
      </c>
      <c r="X79" s="470">
        <v>0</v>
      </c>
      <c r="Y79" s="470">
        <v>0</v>
      </c>
      <c r="Z79" s="470">
        <v>0</v>
      </c>
      <c r="AA79" s="470">
        <v>0</v>
      </c>
      <c r="AB79" s="470">
        <v>0</v>
      </c>
      <c r="AC79" s="470">
        <v>0</v>
      </c>
      <c r="AD79" s="470">
        <v>0</v>
      </c>
      <c r="AE79" s="470">
        <v>0</v>
      </c>
      <c r="AF79" s="470">
        <v>0</v>
      </c>
      <c r="AG79" s="470">
        <v>0</v>
      </c>
      <c r="AH79" s="470">
        <v>0</v>
      </c>
      <c r="AI79" s="470">
        <v>0</v>
      </c>
      <c r="AJ79" s="470">
        <v>0</v>
      </c>
      <c r="AK79" s="470">
        <v>0</v>
      </c>
      <c r="AL79" s="470">
        <v>0</v>
      </c>
      <c r="AM79" s="470">
        <v>0</v>
      </c>
      <c r="AN79" s="470">
        <v>0</v>
      </c>
      <c r="AO79" s="470">
        <v>0</v>
      </c>
      <c r="AP79" s="470">
        <v>0</v>
      </c>
      <c r="AQ79" s="470">
        <v>0</v>
      </c>
      <c r="AR79" s="470">
        <v>0</v>
      </c>
      <c r="AS79" s="470">
        <v>0</v>
      </c>
      <c r="AT79" s="470">
        <v>0</v>
      </c>
      <c r="AU79" s="470">
        <v>0</v>
      </c>
      <c r="AV79" s="470">
        <v>0</v>
      </c>
      <c r="AW79" s="470">
        <v>0</v>
      </c>
      <c r="AX79" s="470">
        <v>0</v>
      </c>
      <c r="AY79" s="470">
        <v>0</v>
      </c>
      <c r="AZ79" s="470">
        <v>0</v>
      </c>
      <c r="BA79" s="470">
        <v>0</v>
      </c>
      <c r="BB79" s="470">
        <v>0</v>
      </c>
      <c r="BC79" s="470">
        <v>0</v>
      </c>
      <c r="BD79" s="470">
        <v>0</v>
      </c>
      <c r="BE79" s="470">
        <v>0</v>
      </c>
      <c r="BF79" s="470">
        <v>0</v>
      </c>
      <c r="BG79" s="470">
        <v>0</v>
      </c>
      <c r="BH79" s="470">
        <v>0</v>
      </c>
      <c r="BI79" s="470">
        <v>0</v>
      </c>
      <c r="BJ79" s="470">
        <v>0</v>
      </c>
      <c r="BK79" s="470">
        <v>0</v>
      </c>
      <c r="BL79" s="470">
        <v>0</v>
      </c>
      <c r="BM79" s="470">
        <v>0</v>
      </c>
      <c r="BN79" s="470">
        <v>0</v>
      </c>
      <c r="BO79" s="470">
        <v>0</v>
      </c>
      <c r="BP79" s="470">
        <v>0</v>
      </c>
      <c r="BQ79" s="470">
        <v>0</v>
      </c>
      <c r="BR79" s="470">
        <v>0</v>
      </c>
      <c r="BS79" s="470">
        <v>0</v>
      </c>
      <c r="BT79" s="470">
        <v>0</v>
      </c>
      <c r="BU79" s="470">
        <v>0</v>
      </c>
      <c r="BV79" s="470">
        <v>0</v>
      </c>
      <c r="BW79" s="470">
        <v>19022.871470917231</v>
      </c>
      <c r="BX79" s="470">
        <v>21723.413969719786</v>
      </c>
      <c r="BY79" s="470">
        <v>21865.65584325419</v>
      </c>
      <c r="BZ79" s="470">
        <v>18947.883441931135</v>
      </c>
      <c r="CA79" s="470">
        <v>19416.82404044376</v>
      </c>
      <c r="CB79" s="470">
        <v>21319.495098036001</v>
      </c>
      <c r="CC79" s="470">
        <v>21365.064884241336</v>
      </c>
      <c r="CD79" s="470">
        <v>21910.889412497454</v>
      </c>
      <c r="CE79" s="470">
        <v>22030.524775871319</v>
      </c>
      <c r="CF79" s="436">
        <v>22208.75368108433</v>
      </c>
    </row>
    <row r="80" spans="1:84" s="39" customFormat="1" x14ac:dyDescent="0.35">
      <c r="A80" s="103"/>
      <c r="B80" s="607" t="s">
        <v>743</v>
      </c>
      <c r="D80" s="470">
        <v>0</v>
      </c>
      <c r="E80" s="470">
        <v>0</v>
      </c>
      <c r="F80" s="470">
        <v>0</v>
      </c>
      <c r="G80" s="470">
        <v>0</v>
      </c>
      <c r="H80" s="470">
        <v>0</v>
      </c>
      <c r="I80" s="470">
        <v>0</v>
      </c>
      <c r="J80" s="470">
        <v>0</v>
      </c>
      <c r="K80" s="470">
        <v>0</v>
      </c>
      <c r="L80" s="470">
        <v>0</v>
      </c>
      <c r="M80" s="470">
        <v>0</v>
      </c>
      <c r="N80" s="470">
        <v>0</v>
      </c>
      <c r="O80" s="470">
        <v>0</v>
      </c>
      <c r="P80" s="470">
        <v>0</v>
      </c>
      <c r="Q80" s="470">
        <v>0</v>
      </c>
      <c r="R80" s="470">
        <v>0</v>
      </c>
      <c r="S80" s="470">
        <v>0</v>
      </c>
      <c r="T80" s="470">
        <v>0</v>
      </c>
      <c r="U80" s="470">
        <v>0</v>
      </c>
      <c r="V80" s="470">
        <v>0</v>
      </c>
      <c r="W80" s="470">
        <v>0</v>
      </c>
      <c r="X80" s="470">
        <v>0</v>
      </c>
      <c r="Y80" s="470">
        <v>0</v>
      </c>
      <c r="Z80" s="470">
        <v>0</v>
      </c>
      <c r="AA80" s="470">
        <v>0</v>
      </c>
      <c r="AB80" s="470">
        <v>0</v>
      </c>
      <c r="AC80" s="470">
        <v>0</v>
      </c>
      <c r="AD80" s="470">
        <v>0</v>
      </c>
      <c r="AE80" s="470">
        <v>0</v>
      </c>
      <c r="AF80" s="470">
        <v>0</v>
      </c>
      <c r="AG80" s="470">
        <v>0</v>
      </c>
      <c r="AH80" s="470">
        <v>0</v>
      </c>
      <c r="AI80" s="470">
        <v>0</v>
      </c>
      <c r="AJ80" s="470">
        <v>0</v>
      </c>
      <c r="AK80" s="470">
        <v>0</v>
      </c>
      <c r="AL80" s="470">
        <v>0</v>
      </c>
      <c r="AM80" s="470">
        <v>0</v>
      </c>
      <c r="AN80" s="470">
        <v>0</v>
      </c>
      <c r="AO80" s="470">
        <v>0</v>
      </c>
      <c r="AP80" s="470">
        <v>0</v>
      </c>
      <c r="AQ80" s="470">
        <v>0</v>
      </c>
      <c r="AR80" s="470">
        <v>0</v>
      </c>
      <c r="AS80" s="470">
        <v>0</v>
      </c>
      <c r="AT80" s="470">
        <v>0</v>
      </c>
      <c r="AU80" s="470">
        <v>0</v>
      </c>
      <c r="AV80" s="470">
        <v>0</v>
      </c>
      <c r="AW80" s="470">
        <v>0</v>
      </c>
      <c r="AX80" s="470">
        <v>0</v>
      </c>
      <c r="AY80" s="470">
        <v>0</v>
      </c>
      <c r="AZ80" s="470">
        <v>0</v>
      </c>
      <c r="BA80" s="470">
        <v>0</v>
      </c>
      <c r="BB80" s="470">
        <v>0</v>
      </c>
      <c r="BC80" s="470">
        <v>0</v>
      </c>
      <c r="BD80" s="470">
        <v>0</v>
      </c>
      <c r="BE80" s="470">
        <v>0</v>
      </c>
      <c r="BF80" s="470">
        <v>0</v>
      </c>
      <c r="BG80" s="470">
        <v>0</v>
      </c>
      <c r="BH80" s="470">
        <v>0</v>
      </c>
      <c r="BI80" s="470">
        <v>0</v>
      </c>
      <c r="BJ80" s="470">
        <v>0</v>
      </c>
      <c r="BK80" s="470">
        <v>0</v>
      </c>
      <c r="BL80" s="470">
        <v>0</v>
      </c>
      <c r="BM80" s="470">
        <v>0</v>
      </c>
      <c r="BN80" s="470">
        <v>0</v>
      </c>
      <c r="BO80" s="470">
        <v>0</v>
      </c>
      <c r="BP80" s="470">
        <v>0</v>
      </c>
      <c r="BQ80" s="470">
        <v>0</v>
      </c>
      <c r="BR80" s="470">
        <v>0</v>
      </c>
      <c r="BS80" s="470">
        <v>0</v>
      </c>
      <c r="BT80" s="470">
        <v>0</v>
      </c>
      <c r="BU80" s="470">
        <v>0</v>
      </c>
      <c r="BV80" s="470">
        <v>0</v>
      </c>
      <c r="BW80" s="470">
        <v>9892.9197727055143</v>
      </c>
      <c r="BX80" s="470">
        <v>10562.600245727044</v>
      </c>
      <c r="BY80" s="470">
        <v>11188.243156402923</v>
      </c>
      <c r="BZ80" s="470">
        <v>12112.256628497709</v>
      </c>
      <c r="CA80" s="470">
        <v>11660.47980216828</v>
      </c>
      <c r="CB80" s="470">
        <v>12830.187214855785</v>
      </c>
      <c r="CC80" s="470">
        <v>12908.74299398772</v>
      </c>
      <c r="CD80" s="470">
        <v>13002.258265516322</v>
      </c>
      <c r="CE80" s="470">
        <v>13013.035778808415</v>
      </c>
      <c r="CF80" s="436">
        <v>13113.346015330839</v>
      </c>
    </row>
    <row r="81" spans="1:84" s="39" customFormat="1" ht="26.25" customHeight="1" x14ac:dyDescent="0.35">
      <c r="A81" s="611"/>
      <c r="B81" s="612" t="s">
        <v>744</v>
      </c>
      <c r="D81" s="470"/>
      <c r="E81" s="470"/>
      <c r="F81" s="470"/>
      <c r="G81" s="470"/>
      <c r="H81" s="470"/>
      <c r="I81" s="470"/>
      <c r="J81" s="470"/>
      <c r="K81" s="470"/>
      <c r="L81" s="470"/>
      <c r="M81" s="470"/>
      <c r="N81" s="470"/>
      <c r="O81" s="470"/>
      <c r="P81" s="470"/>
      <c r="Q81" s="470"/>
      <c r="R81" s="470"/>
      <c r="S81" s="470"/>
      <c r="T81" s="470"/>
      <c r="U81" s="470"/>
      <c r="V81" s="470"/>
      <c r="W81" s="470"/>
      <c r="X81" s="470"/>
      <c r="Y81" s="470"/>
      <c r="Z81" s="470"/>
      <c r="AA81" s="470"/>
      <c r="AB81" s="470"/>
      <c r="AC81" s="470"/>
      <c r="AD81" s="470"/>
      <c r="AE81" s="470"/>
      <c r="AF81" s="470"/>
      <c r="AG81" s="470"/>
      <c r="AH81" s="470"/>
      <c r="AI81" s="470"/>
      <c r="AJ81" s="470"/>
      <c r="AK81" s="470"/>
      <c r="AL81" s="470"/>
      <c r="AM81" s="470"/>
      <c r="AN81" s="470"/>
      <c r="AO81" s="470"/>
      <c r="AP81" s="470"/>
      <c r="AQ81" s="470"/>
      <c r="AR81" s="470"/>
      <c r="AS81" s="470"/>
      <c r="AT81" s="470"/>
      <c r="AU81" s="470"/>
      <c r="AV81" s="470"/>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36"/>
    </row>
    <row r="82" spans="1:84" s="39" customFormat="1" x14ac:dyDescent="0.35">
      <c r="A82" s="613"/>
      <c r="B82" s="59" t="s">
        <v>698</v>
      </c>
      <c r="D82" s="470" t="s">
        <v>567</v>
      </c>
      <c r="E82" s="470" t="s">
        <v>567</v>
      </c>
      <c r="F82" s="470" t="s">
        <v>567</v>
      </c>
      <c r="G82" s="470" t="s">
        <v>567</v>
      </c>
      <c r="H82" s="470" t="s">
        <v>567</v>
      </c>
      <c r="I82" s="470" t="s">
        <v>567</v>
      </c>
      <c r="J82" s="470" t="s">
        <v>567</v>
      </c>
      <c r="K82" s="470" t="s">
        <v>567</v>
      </c>
      <c r="L82" s="470" t="s">
        <v>567</v>
      </c>
      <c r="M82" s="470" t="s">
        <v>567</v>
      </c>
      <c r="N82" s="470" t="s">
        <v>567</v>
      </c>
      <c r="O82" s="470" t="s">
        <v>567</v>
      </c>
      <c r="P82" s="470" t="s">
        <v>567</v>
      </c>
      <c r="Q82" s="470" t="s">
        <v>567</v>
      </c>
      <c r="R82" s="470" t="s">
        <v>567</v>
      </c>
      <c r="S82" s="470" t="s">
        <v>567</v>
      </c>
      <c r="T82" s="470" t="s">
        <v>567</v>
      </c>
      <c r="U82" s="470" t="s">
        <v>567</v>
      </c>
      <c r="V82" s="470" t="s">
        <v>567</v>
      </c>
      <c r="W82" s="470" t="s">
        <v>567</v>
      </c>
      <c r="X82" s="470" t="s">
        <v>567</v>
      </c>
      <c r="Y82" s="470" t="s">
        <v>567</v>
      </c>
      <c r="Z82" s="470" t="s">
        <v>567</v>
      </c>
      <c r="AA82" s="470" t="s">
        <v>567</v>
      </c>
      <c r="AB82" s="470" t="s">
        <v>567</v>
      </c>
      <c r="AC82" s="470" t="s">
        <v>567</v>
      </c>
      <c r="AD82" s="470" t="s">
        <v>567</v>
      </c>
      <c r="AE82" s="470" t="s">
        <v>567</v>
      </c>
      <c r="AF82" s="470" t="s">
        <v>567</v>
      </c>
      <c r="AG82" s="470" t="s">
        <v>567</v>
      </c>
      <c r="AH82" s="470" t="s">
        <v>567</v>
      </c>
      <c r="AI82" s="470" t="s">
        <v>567</v>
      </c>
      <c r="AJ82" s="470" t="s">
        <v>567</v>
      </c>
      <c r="AK82" s="470" t="s">
        <v>567</v>
      </c>
      <c r="AL82" s="470" t="s">
        <v>567</v>
      </c>
      <c r="AM82" s="470" t="s">
        <v>567</v>
      </c>
      <c r="AN82" s="470" t="s">
        <v>567</v>
      </c>
      <c r="AO82" s="470" t="s">
        <v>567</v>
      </c>
      <c r="AP82" s="470" t="s">
        <v>567</v>
      </c>
      <c r="AQ82" s="470" t="s">
        <v>567</v>
      </c>
      <c r="AR82" s="470" t="s">
        <v>567</v>
      </c>
      <c r="AS82" s="470" t="s">
        <v>567</v>
      </c>
      <c r="AT82" s="470" t="s">
        <v>567</v>
      </c>
      <c r="AU82" s="470" t="s">
        <v>567</v>
      </c>
      <c r="AV82" s="470" t="s">
        <v>567</v>
      </c>
      <c r="AW82" s="470" t="s">
        <v>567</v>
      </c>
      <c r="AX82" s="470" t="s">
        <v>567</v>
      </c>
      <c r="AY82" s="470" t="s">
        <v>567</v>
      </c>
      <c r="AZ82" s="470" t="s">
        <v>567</v>
      </c>
      <c r="BA82" s="470" t="s">
        <v>567</v>
      </c>
      <c r="BB82" s="470" t="s">
        <v>567</v>
      </c>
      <c r="BC82" s="470" t="s">
        <v>567</v>
      </c>
      <c r="BD82" s="470" t="s">
        <v>567</v>
      </c>
      <c r="BE82" s="470" t="s">
        <v>567</v>
      </c>
      <c r="BF82" s="470" t="s">
        <v>567</v>
      </c>
      <c r="BG82" s="470" t="s">
        <v>567</v>
      </c>
      <c r="BH82" s="470" t="s">
        <v>567</v>
      </c>
      <c r="BI82" s="470" t="s">
        <v>567</v>
      </c>
      <c r="BJ82" s="470" t="s">
        <v>567</v>
      </c>
      <c r="BK82" s="470" t="s">
        <v>567</v>
      </c>
      <c r="BL82" s="470">
        <v>2384.0423457942179</v>
      </c>
      <c r="BM82" s="470">
        <v>3902.9123629973465</v>
      </c>
      <c r="BN82" s="470">
        <v>4301.893378045218</v>
      </c>
      <c r="BO82" s="470">
        <v>4682.3238494332027</v>
      </c>
      <c r="BP82" s="470">
        <v>4929.4393105607887</v>
      </c>
      <c r="BQ82" s="470">
        <v>4302.6142128918082</v>
      </c>
      <c r="BR82" s="470">
        <v>3162.2540527747224</v>
      </c>
      <c r="BS82" s="470">
        <v>2495.3526566559376</v>
      </c>
      <c r="BT82" s="470">
        <v>2083.271361972259</v>
      </c>
      <c r="BU82" s="470">
        <v>1819.3964163193809</v>
      </c>
      <c r="BV82" s="470">
        <v>1356.7795008856647</v>
      </c>
      <c r="BW82" s="470">
        <v>633.66000098438292</v>
      </c>
      <c r="BX82" s="470">
        <v>427.50453739576841</v>
      </c>
      <c r="BY82" s="470">
        <v>298.41321065333688</v>
      </c>
      <c r="BZ82" s="470">
        <v>177.94833140520279</v>
      </c>
      <c r="CA82" s="470">
        <v>97.735160367293105</v>
      </c>
      <c r="CB82" s="470">
        <v>0</v>
      </c>
      <c r="CC82" s="470">
        <v>0</v>
      </c>
      <c r="CD82" s="470">
        <v>0</v>
      </c>
      <c r="CE82" s="470">
        <v>0</v>
      </c>
      <c r="CF82" s="436">
        <v>0</v>
      </c>
    </row>
    <row r="83" spans="1:84" s="39" customFormat="1" x14ac:dyDescent="0.35">
      <c r="A83" s="613"/>
      <c r="B83" s="59" t="s">
        <v>699</v>
      </c>
      <c r="D83" s="470" t="s">
        <v>567</v>
      </c>
      <c r="E83" s="470" t="s">
        <v>567</v>
      </c>
      <c r="F83" s="470" t="s">
        <v>567</v>
      </c>
      <c r="G83" s="470" t="s">
        <v>567</v>
      </c>
      <c r="H83" s="470" t="s">
        <v>567</v>
      </c>
      <c r="I83" s="470" t="s">
        <v>567</v>
      </c>
      <c r="J83" s="470" t="s">
        <v>567</v>
      </c>
      <c r="K83" s="470" t="s">
        <v>567</v>
      </c>
      <c r="L83" s="470" t="s">
        <v>567</v>
      </c>
      <c r="M83" s="470" t="s">
        <v>567</v>
      </c>
      <c r="N83" s="470" t="s">
        <v>567</v>
      </c>
      <c r="O83" s="470" t="s">
        <v>567</v>
      </c>
      <c r="P83" s="470" t="s">
        <v>567</v>
      </c>
      <c r="Q83" s="470" t="s">
        <v>567</v>
      </c>
      <c r="R83" s="470" t="s">
        <v>567</v>
      </c>
      <c r="S83" s="470" t="s">
        <v>567</v>
      </c>
      <c r="T83" s="470" t="s">
        <v>567</v>
      </c>
      <c r="U83" s="470" t="s">
        <v>567</v>
      </c>
      <c r="V83" s="470" t="s">
        <v>567</v>
      </c>
      <c r="W83" s="470" t="s">
        <v>567</v>
      </c>
      <c r="X83" s="470" t="s">
        <v>567</v>
      </c>
      <c r="Y83" s="470" t="s">
        <v>567</v>
      </c>
      <c r="Z83" s="470" t="s">
        <v>567</v>
      </c>
      <c r="AA83" s="470" t="s">
        <v>567</v>
      </c>
      <c r="AB83" s="470" t="s">
        <v>567</v>
      </c>
      <c r="AC83" s="470" t="s">
        <v>567</v>
      </c>
      <c r="AD83" s="470" t="s">
        <v>567</v>
      </c>
      <c r="AE83" s="470" t="s">
        <v>567</v>
      </c>
      <c r="AF83" s="470" t="s">
        <v>567</v>
      </c>
      <c r="AG83" s="470" t="s">
        <v>567</v>
      </c>
      <c r="AH83" s="470" t="s">
        <v>567</v>
      </c>
      <c r="AI83" s="470" t="s">
        <v>567</v>
      </c>
      <c r="AJ83" s="470" t="s">
        <v>567</v>
      </c>
      <c r="AK83" s="470" t="s">
        <v>567</v>
      </c>
      <c r="AL83" s="470" t="s">
        <v>567</v>
      </c>
      <c r="AM83" s="470" t="s">
        <v>567</v>
      </c>
      <c r="AN83" s="470" t="s">
        <v>567</v>
      </c>
      <c r="AO83" s="470" t="s">
        <v>567</v>
      </c>
      <c r="AP83" s="470" t="s">
        <v>567</v>
      </c>
      <c r="AQ83" s="470" t="s">
        <v>567</v>
      </c>
      <c r="AR83" s="470" t="s">
        <v>567</v>
      </c>
      <c r="AS83" s="470" t="s">
        <v>567</v>
      </c>
      <c r="AT83" s="470" t="s">
        <v>567</v>
      </c>
      <c r="AU83" s="470" t="s">
        <v>567</v>
      </c>
      <c r="AV83" s="470" t="s">
        <v>567</v>
      </c>
      <c r="AW83" s="470" t="s">
        <v>567</v>
      </c>
      <c r="AX83" s="470" t="s">
        <v>567</v>
      </c>
      <c r="AY83" s="470" t="s">
        <v>567</v>
      </c>
      <c r="AZ83" s="470" t="s">
        <v>567</v>
      </c>
      <c r="BA83" s="470" t="s">
        <v>567</v>
      </c>
      <c r="BB83" s="470" t="s">
        <v>567</v>
      </c>
      <c r="BC83" s="470" t="s">
        <v>567</v>
      </c>
      <c r="BD83" s="470" t="s">
        <v>567</v>
      </c>
      <c r="BE83" s="470" t="s">
        <v>567</v>
      </c>
      <c r="BF83" s="470" t="s">
        <v>567</v>
      </c>
      <c r="BG83" s="470" t="s">
        <v>567</v>
      </c>
      <c r="BH83" s="470" t="s">
        <v>567</v>
      </c>
      <c r="BI83" s="470" t="s">
        <v>567</v>
      </c>
      <c r="BJ83" s="470" t="s">
        <v>567</v>
      </c>
      <c r="BK83" s="470" t="s">
        <v>567</v>
      </c>
      <c r="BL83" s="470">
        <v>6480.5330792107161</v>
      </c>
      <c r="BM83" s="470">
        <v>7239.8108451814905</v>
      </c>
      <c r="BN83" s="470">
        <v>7541.7067829250982</v>
      </c>
      <c r="BO83" s="470">
        <v>7922.7010336041703</v>
      </c>
      <c r="BP83" s="470">
        <v>8189.8623018546141</v>
      </c>
      <c r="BQ83" s="470">
        <v>8220.8619924269078</v>
      </c>
      <c r="BR83" s="470">
        <v>8756.5303772021743</v>
      </c>
      <c r="BS83" s="470">
        <v>9043.3570605278965</v>
      </c>
      <c r="BT83" s="470">
        <v>8744.9145747990533</v>
      </c>
      <c r="BU83" s="470">
        <v>8371.1152895292635</v>
      </c>
      <c r="BV83" s="470">
        <v>7694.1288060031911</v>
      </c>
      <c r="BW83" s="470">
        <v>6797.73780604494</v>
      </c>
      <c r="BX83" s="470">
        <v>6176.8155692805076</v>
      </c>
      <c r="BY83" s="470">
        <v>5773.4352940359313</v>
      </c>
      <c r="BZ83" s="470">
        <v>5102.0942893027805</v>
      </c>
      <c r="CA83" s="470">
        <v>4655.1417814161332</v>
      </c>
      <c r="CB83" s="470">
        <v>4499.9518322708764</v>
      </c>
      <c r="CC83" s="470">
        <v>3954.4084998277917</v>
      </c>
      <c r="CD83" s="470">
        <v>3821.6109808919728</v>
      </c>
      <c r="CE83" s="470">
        <v>3488.5255807710437</v>
      </c>
      <c r="CF83" s="436">
        <v>2499.8970395530109</v>
      </c>
    </row>
    <row r="84" spans="1:84" s="39" customFormat="1" x14ac:dyDescent="0.35">
      <c r="A84" s="613"/>
      <c r="B84" s="59" t="s">
        <v>700</v>
      </c>
      <c r="D84" s="470" t="s">
        <v>567</v>
      </c>
      <c r="E84" s="470" t="s">
        <v>567</v>
      </c>
      <c r="F84" s="470" t="s">
        <v>567</v>
      </c>
      <c r="G84" s="470" t="s">
        <v>567</v>
      </c>
      <c r="H84" s="470" t="s">
        <v>567</v>
      </c>
      <c r="I84" s="470" t="s">
        <v>567</v>
      </c>
      <c r="J84" s="470" t="s">
        <v>567</v>
      </c>
      <c r="K84" s="470" t="s">
        <v>567</v>
      </c>
      <c r="L84" s="470" t="s">
        <v>567</v>
      </c>
      <c r="M84" s="470" t="s">
        <v>567</v>
      </c>
      <c r="N84" s="470" t="s">
        <v>567</v>
      </c>
      <c r="O84" s="470" t="s">
        <v>567</v>
      </c>
      <c r="P84" s="470" t="s">
        <v>567</v>
      </c>
      <c r="Q84" s="470" t="s">
        <v>567</v>
      </c>
      <c r="R84" s="470" t="s">
        <v>567</v>
      </c>
      <c r="S84" s="470" t="s">
        <v>567</v>
      </c>
      <c r="T84" s="470" t="s">
        <v>567</v>
      </c>
      <c r="U84" s="470" t="s">
        <v>567</v>
      </c>
      <c r="V84" s="470" t="s">
        <v>567</v>
      </c>
      <c r="W84" s="470" t="s">
        <v>567</v>
      </c>
      <c r="X84" s="470" t="s">
        <v>567</v>
      </c>
      <c r="Y84" s="470" t="s">
        <v>567</v>
      </c>
      <c r="Z84" s="470" t="s">
        <v>567</v>
      </c>
      <c r="AA84" s="470" t="s">
        <v>567</v>
      </c>
      <c r="AB84" s="470" t="s">
        <v>567</v>
      </c>
      <c r="AC84" s="470" t="s">
        <v>567</v>
      </c>
      <c r="AD84" s="470" t="s">
        <v>567</v>
      </c>
      <c r="AE84" s="470" t="s">
        <v>567</v>
      </c>
      <c r="AF84" s="470" t="s">
        <v>567</v>
      </c>
      <c r="AG84" s="470" t="s">
        <v>567</v>
      </c>
      <c r="AH84" s="470" t="s">
        <v>567</v>
      </c>
      <c r="AI84" s="470" t="s">
        <v>567</v>
      </c>
      <c r="AJ84" s="470" t="s">
        <v>567</v>
      </c>
      <c r="AK84" s="470" t="s">
        <v>567</v>
      </c>
      <c r="AL84" s="470" t="s">
        <v>567</v>
      </c>
      <c r="AM84" s="470" t="s">
        <v>567</v>
      </c>
      <c r="AN84" s="470" t="s">
        <v>567</v>
      </c>
      <c r="AO84" s="470" t="s">
        <v>567</v>
      </c>
      <c r="AP84" s="470" t="s">
        <v>567</v>
      </c>
      <c r="AQ84" s="470" t="s">
        <v>567</v>
      </c>
      <c r="AR84" s="470" t="s">
        <v>567</v>
      </c>
      <c r="AS84" s="470" t="s">
        <v>567</v>
      </c>
      <c r="AT84" s="470" t="s">
        <v>567</v>
      </c>
      <c r="AU84" s="470" t="s">
        <v>567</v>
      </c>
      <c r="AV84" s="470" t="s">
        <v>567</v>
      </c>
      <c r="AW84" s="470" t="s">
        <v>567</v>
      </c>
      <c r="AX84" s="470" t="s">
        <v>567</v>
      </c>
      <c r="AY84" s="470" t="s">
        <v>567</v>
      </c>
      <c r="AZ84" s="470" t="s">
        <v>567</v>
      </c>
      <c r="BA84" s="470" t="s">
        <v>567</v>
      </c>
      <c r="BB84" s="470" t="s">
        <v>567</v>
      </c>
      <c r="BC84" s="470" t="s">
        <v>567</v>
      </c>
      <c r="BD84" s="470" t="s">
        <v>567</v>
      </c>
      <c r="BE84" s="470" t="s">
        <v>567</v>
      </c>
      <c r="BF84" s="470" t="s">
        <v>567</v>
      </c>
      <c r="BG84" s="470" t="s">
        <v>567</v>
      </c>
      <c r="BH84" s="470" t="s">
        <v>567</v>
      </c>
      <c r="BI84" s="470" t="s">
        <v>567</v>
      </c>
      <c r="BJ84" s="470" t="s">
        <v>567</v>
      </c>
      <c r="BK84" s="470" t="s">
        <v>567</v>
      </c>
      <c r="BL84" s="470">
        <v>4746.0169134569514</v>
      </c>
      <c r="BM84" s="470">
        <v>4876.9285102344875</v>
      </c>
      <c r="BN84" s="470">
        <v>4551.4919555884408</v>
      </c>
      <c r="BO84" s="470">
        <v>4136.7271559544106</v>
      </c>
      <c r="BP84" s="470">
        <v>3725.9590315338414</v>
      </c>
      <c r="BQ84" s="470">
        <v>3323.9843540847273</v>
      </c>
      <c r="BR84" s="470">
        <v>3119.1920058381934</v>
      </c>
      <c r="BS84" s="470">
        <v>2937.0000278948355</v>
      </c>
      <c r="BT84" s="470">
        <v>2658.7628621053082</v>
      </c>
      <c r="BU84" s="470">
        <v>2341.2265384904676</v>
      </c>
      <c r="BV84" s="470">
        <v>1994.1994139925137</v>
      </c>
      <c r="BW84" s="470">
        <v>1382.0377070235138</v>
      </c>
      <c r="BX84" s="470">
        <v>957.3676757480855</v>
      </c>
      <c r="BY84" s="470">
        <v>704.07834293412714</v>
      </c>
      <c r="BZ84" s="470">
        <v>490.1381173408148</v>
      </c>
      <c r="CA84" s="470">
        <v>367.31555056994557</v>
      </c>
      <c r="CB84" s="470">
        <v>113.88918046614205</v>
      </c>
      <c r="CC84" s="470">
        <v>0</v>
      </c>
      <c r="CD84" s="470" t="s">
        <v>567</v>
      </c>
      <c r="CE84" s="470">
        <v>0</v>
      </c>
      <c r="CF84" s="436">
        <v>0</v>
      </c>
    </row>
    <row r="85" spans="1:84" s="39" customFormat="1" x14ac:dyDescent="0.35">
      <c r="A85" s="613"/>
      <c r="B85" s="59" t="s">
        <v>485</v>
      </c>
      <c r="D85" s="470" t="s">
        <v>567</v>
      </c>
      <c r="E85" s="470" t="s">
        <v>567</v>
      </c>
      <c r="F85" s="470" t="s">
        <v>567</v>
      </c>
      <c r="G85" s="470" t="s">
        <v>567</v>
      </c>
      <c r="H85" s="470" t="s">
        <v>567</v>
      </c>
      <c r="I85" s="470" t="s">
        <v>567</v>
      </c>
      <c r="J85" s="470" t="s">
        <v>567</v>
      </c>
      <c r="K85" s="470" t="s">
        <v>567</v>
      </c>
      <c r="L85" s="470" t="s">
        <v>567</v>
      </c>
      <c r="M85" s="470" t="s">
        <v>567</v>
      </c>
      <c r="N85" s="470" t="s">
        <v>567</v>
      </c>
      <c r="O85" s="470" t="s">
        <v>567</v>
      </c>
      <c r="P85" s="470" t="s">
        <v>567</v>
      </c>
      <c r="Q85" s="470" t="s">
        <v>567</v>
      </c>
      <c r="R85" s="470" t="s">
        <v>567</v>
      </c>
      <c r="S85" s="470" t="s">
        <v>567</v>
      </c>
      <c r="T85" s="470" t="s">
        <v>567</v>
      </c>
      <c r="U85" s="470" t="s">
        <v>567</v>
      </c>
      <c r="V85" s="470" t="s">
        <v>567</v>
      </c>
      <c r="W85" s="470" t="s">
        <v>567</v>
      </c>
      <c r="X85" s="470" t="s">
        <v>567</v>
      </c>
      <c r="Y85" s="470" t="s">
        <v>567</v>
      </c>
      <c r="Z85" s="470" t="s">
        <v>567</v>
      </c>
      <c r="AA85" s="470" t="s">
        <v>567</v>
      </c>
      <c r="AB85" s="470" t="s">
        <v>567</v>
      </c>
      <c r="AC85" s="470" t="s">
        <v>567</v>
      </c>
      <c r="AD85" s="470" t="s">
        <v>567</v>
      </c>
      <c r="AE85" s="470" t="s">
        <v>567</v>
      </c>
      <c r="AF85" s="470" t="s">
        <v>567</v>
      </c>
      <c r="AG85" s="470" t="s">
        <v>567</v>
      </c>
      <c r="AH85" s="470" t="s">
        <v>567</v>
      </c>
      <c r="AI85" s="470" t="s">
        <v>567</v>
      </c>
      <c r="AJ85" s="470" t="s">
        <v>567</v>
      </c>
      <c r="AK85" s="470" t="s">
        <v>567</v>
      </c>
      <c r="AL85" s="470" t="s">
        <v>567</v>
      </c>
      <c r="AM85" s="470" t="s">
        <v>567</v>
      </c>
      <c r="AN85" s="470" t="s">
        <v>567</v>
      </c>
      <c r="AO85" s="470" t="s">
        <v>567</v>
      </c>
      <c r="AP85" s="470" t="s">
        <v>567</v>
      </c>
      <c r="AQ85" s="470" t="s">
        <v>567</v>
      </c>
      <c r="AR85" s="470" t="s">
        <v>567</v>
      </c>
      <c r="AS85" s="470" t="s">
        <v>567</v>
      </c>
      <c r="AT85" s="470" t="s">
        <v>567</v>
      </c>
      <c r="AU85" s="470" t="s">
        <v>567</v>
      </c>
      <c r="AV85" s="470" t="s">
        <v>567</v>
      </c>
      <c r="AW85" s="470" t="s">
        <v>567</v>
      </c>
      <c r="AX85" s="470" t="s">
        <v>567</v>
      </c>
      <c r="AY85" s="470" t="s">
        <v>567</v>
      </c>
      <c r="AZ85" s="470" t="s">
        <v>567</v>
      </c>
      <c r="BA85" s="470" t="s">
        <v>567</v>
      </c>
      <c r="BB85" s="470" t="s">
        <v>567</v>
      </c>
      <c r="BC85" s="470" t="s">
        <v>567</v>
      </c>
      <c r="BD85" s="470" t="s">
        <v>567</v>
      </c>
      <c r="BE85" s="470" t="s">
        <v>567</v>
      </c>
      <c r="BF85" s="470" t="s">
        <v>567</v>
      </c>
      <c r="BG85" s="470" t="s">
        <v>567</v>
      </c>
      <c r="BH85" s="470" t="s">
        <v>567</v>
      </c>
      <c r="BI85" s="470" t="s">
        <v>567</v>
      </c>
      <c r="BJ85" s="470" t="s">
        <v>567</v>
      </c>
      <c r="BK85" s="470" t="s">
        <v>567</v>
      </c>
      <c r="BL85" s="470">
        <v>456.44904350641804</v>
      </c>
      <c r="BM85" s="470">
        <v>559.76676573747341</v>
      </c>
      <c r="BN85" s="470">
        <v>651.96363152042761</v>
      </c>
      <c r="BO85" s="470">
        <v>744.5507774434858</v>
      </c>
      <c r="BP85" s="470">
        <v>846.9158078263506</v>
      </c>
      <c r="BQ85" s="470">
        <v>922.86778326911963</v>
      </c>
      <c r="BR85" s="470">
        <v>1024.4385371857245</v>
      </c>
      <c r="BS85" s="470">
        <v>1153.1356646043846</v>
      </c>
      <c r="BT85" s="470">
        <v>1191.2646418200809</v>
      </c>
      <c r="BU85" s="470">
        <v>1194.4602846006078</v>
      </c>
      <c r="BV85" s="470">
        <v>1154.2350414361642</v>
      </c>
      <c r="BW85" s="470">
        <v>1014.6408884940697</v>
      </c>
      <c r="BX85" s="470">
        <v>886.60329541257033</v>
      </c>
      <c r="BY85" s="470">
        <v>814.95809339805783</v>
      </c>
      <c r="BZ85" s="470">
        <v>733.88039096086607</v>
      </c>
      <c r="CA85" s="470">
        <v>615.5925460264134</v>
      </c>
      <c r="CB85" s="470">
        <v>194.0490633981583</v>
      </c>
      <c r="CC85" s="470">
        <v>0</v>
      </c>
      <c r="CD85" s="470" t="s">
        <v>567</v>
      </c>
      <c r="CE85" s="470">
        <v>0</v>
      </c>
      <c r="CF85" s="436">
        <v>0</v>
      </c>
    </row>
    <row r="86" spans="1:84" s="39" customFormat="1" x14ac:dyDescent="0.35">
      <c r="A86" s="613"/>
      <c r="B86" s="59" t="s">
        <v>701</v>
      </c>
      <c r="D86" s="470" t="s">
        <v>567</v>
      </c>
      <c r="E86" s="470" t="s">
        <v>567</v>
      </c>
      <c r="F86" s="470" t="s">
        <v>567</v>
      </c>
      <c r="G86" s="470" t="s">
        <v>567</v>
      </c>
      <c r="H86" s="470" t="s">
        <v>567</v>
      </c>
      <c r="I86" s="470" t="s">
        <v>567</v>
      </c>
      <c r="J86" s="470" t="s">
        <v>567</v>
      </c>
      <c r="K86" s="470" t="s">
        <v>567</v>
      </c>
      <c r="L86" s="470" t="s">
        <v>567</v>
      </c>
      <c r="M86" s="470" t="s">
        <v>567</v>
      </c>
      <c r="N86" s="470" t="s">
        <v>567</v>
      </c>
      <c r="O86" s="470" t="s">
        <v>567</v>
      </c>
      <c r="P86" s="470" t="s">
        <v>567</v>
      </c>
      <c r="Q86" s="470" t="s">
        <v>567</v>
      </c>
      <c r="R86" s="470" t="s">
        <v>567</v>
      </c>
      <c r="S86" s="470" t="s">
        <v>567</v>
      </c>
      <c r="T86" s="470" t="s">
        <v>567</v>
      </c>
      <c r="U86" s="470" t="s">
        <v>567</v>
      </c>
      <c r="V86" s="470" t="s">
        <v>567</v>
      </c>
      <c r="W86" s="470" t="s">
        <v>567</v>
      </c>
      <c r="X86" s="470" t="s">
        <v>567</v>
      </c>
      <c r="Y86" s="470" t="s">
        <v>567</v>
      </c>
      <c r="Z86" s="470" t="s">
        <v>567</v>
      </c>
      <c r="AA86" s="470" t="s">
        <v>567</v>
      </c>
      <c r="AB86" s="470" t="s">
        <v>567</v>
      </c>
      <c r="AC86" s="470" t="s">
        <v>567</v>
      </c>
      <c r="AD86" s="470" t="s">
        <v>567</v>
      </c>
      <c r="AE86" s="470" t="s">
        <v>567</v>
      </c>
      <c r="AF86" s="470" t="s">
        <v>567</v>
      </c>
      <c r="AG86" s="470" t="s">
        <v>567</v>
      </c>
      <c r="AH86" s="470" t="s">
        <v>567</v>
      </c>
      <c r="AI86" s="470" t="s">
        <v>567</v>
      </c>
      <c r="AJ86" s="470" t="s">
        <v>567</v>
      </c>
      <c r="AK86" s="470" t="s">
        <v>567</v>
      </c>
      <c r="AL86" s="470" t="s">
        <v>567</v>
      </c>
      <c r="AM86" s="470" t="s">
        <v>567</v>
      </c>
      <c r="AN86" s="470" t="s">
        <v>567</v>
      </c>
      <c r="AO86" s="470" t="s">
        <v>567</v>
      </c>
      <c r="AP86" s="470" t="s">
        <v>567</v>
      </c>
      <c r="AQ86" s="470" t="s">
        <v>567</v>
      </c>
      <c r="AR86" s="470" t="s">
        <v>567</v>
      </c>
      <c r="AS86" s="470" t="s">
        <v>567</v>
      </c>
      <c r="AT86" s="470" t="s">
        <v>567</v>
      </c>
      <c r="AU86" s="470" t="s">
        <v>567</v>
      </c>
      <c r="AV86" s="470" t="s">
        <v>567</v>
      </c>
      <c r="AW86" s="470" t="s">
        <v>567</v>
      </c>
      <c r="AX86" s="470" t="s">
        <v>567</v>
      </c>
      <c r="AY86" s="470" t="s">
        <v>567</v>
      </c>
      <c r="AZ86" s="470" t="s">
        <v>567</v>
      </c>
      <c r="BA86" s="470" t="s">
        <v>567</v>
      </c>
      <c r="BB86" s="470" t="s">
        <v>567</v>
      </c>
      <c r="BC86" s="470" t="s">
        <v>567</v>
      </c>
      <c r="BD86" s="470" t="s">
        <v>567</v>
      </c>
      <c r="BE86" s="470" t="s">
        <v>567</v>
      </c>
      <c r="BF86" s="470" t="s">
        <v>567</v>
      </c>
      <c r="BG86" s="470" t="s">
        <v>567</v>
      </c>
      <c r="BH86" s="470" t="s">
        <v>567</v>
      </c>
      <c r="BI86" s="470" t="s">
        <v>567</v>
      </c>
      <c r="BJ86" s="470" t="s">
        <v>567</v>
      </c>
      <c r="BK86" s="470" t="s">
        <v>567</v>
      </c>
      <c r="BL86" s="470">
        <v>938.58458230681561</v>
      </c>
      <c r="BM86" s="470">
        <v>967.7120303575399</v>
      </c>
      <c r="BN86" s="470">
        <v>929.50421799334913</v>
      </c>
      <c r="BO86" s="470">
        <v>863.40241174672485</v>
      </c>
      <c r="BP86" s="470">
        <v>745.23882671301806</v>
      </c>
      <c r="BQ86" s="470">
        <v>652.02996453650735</v>
      </c>
      <c r="BR86" s="470">
        <v>581.88681976443593</v>
      </c>
      <c r="BS86" s="470">
        <v>496.58094156659018</v>
      </c>
      <c r="BT86" s="470">
        <v>394.46325104081404</v>
      </c>
      <c r="BU86" s="470">
        <v>280.21915288214285</v>
      </c>
      <c r="BV86" s="470">
        <v>158.55513402024377</v>
      </c>
      <c r="BW86" s="470">
        <v>87.177154881107015</v>
      </c>
      <c r="BX86" s="470">
        <v>57.7733435767393</v>
      </c>
      <c r="BY86" s="470">
        <v>47.027148618138938</v>
      </c>
      <c r="BZ86" s="470">
        <v>37.048257668319877</v>
      </c>
      <c r="CA86" s="470">
        <v>29.465374932682501</v>
      </c>
      <c r="CB86" s="470">
        <v>8.4045433315390614</v>
      </c>
      <c r="CC86" s="470" t="s">
        <v>567</v>
      </c>
      <c r="CD86" s="470" t="s">
        <v>567</v>
      </c>
      <c r="CE86" s="470">
        <v>0</v>
      </c>
      <c r="CF86" s="436">
        <v>0</v>
      </c>
    </row>
    <row r="87" spans="1:84" s="39" customFormat="1" ht="26.25" customHeight="1" x14ac:dyDescent="0.35">
      <c r="A87" s="613"/>
      <c r="B87" s="59" t="s">
        <v>702</v>
      </c>
      <c r="D87" s="470" t="s">
        <v>567</v>
      </c>
      <c r="E87" s="470" t="s">
        <v>567</v>
      </c>
      <c r="F87" s="470" t="s">
        <v>567</v>
      </c>
      <c r="G87" s="470" t="s">
        <v>567</v>
      </c>
      <c r="H87" s="470" t="s">
        <v>567</v>
      </c>
      <c r="I87" s="470" t="s">
        <v>567</v>
      </c>
      <c r="J87" s="470" t="s">
        <v>567</v>
      </c>
      <c r="K87" s="470" t="s">
        <v>567</v>
      </c>
      <c r="L87" s="470" t="s">
        <v>567</v>
      </c>
      <c r="M87" s="470" t="s">
        <v>567</v>
      </c>
      <c r="N87" s="470" t="s">
        <v>567</v>
      </c>
      <c r="O87" s="470" t="s">
        <v>567</v>
      </c>
      <c r="P87" s="470" t="s">
        <v>567</v>
      </c>
      <c r="Q87" s="470" t="s">
        <v>567</v>
      </c>
      <c r="R87" s="470" t="s">
        <v>567</v>
      </c>
      <c r="S87" s="470" t="s">
        <v>567</v>
      </c>
      <c r="T87" s="470" t="s">
        <v>567</v>
      </c>
      <c r="U87" s="470" t="s">
        <v>567</v>
      </c>
      <c r="V87" s="470" t="s">
        <v>567</v>
      </c>
      <c r="W87" s="470" t="s">
        <v>567</v>
      </c>
      <c r="X87" s="470" t="s">
        <v>567</v>
      </c>
      <c r="Y87" s="470" t="s">
        <v>567</v>
      </c>
      <c r="Z87" s="470" t="s">
        <v>567</v>
      </c>
      <c r="AA87" s="470" t="s">
        <v>567</v>
      </c>
      <c r="AB87" s="470" t="s">
        <v>567</v>
      </c>
      <c r="AC87" s="470" t="s">
        <v>567</v>
      </c>
      <c r="AD87" s="470" t="s">
        <v>567</v>
      </c>
      <c r="AE87" s="470" t="s">
        <v>567</v>
      </c>
      <c r="AF87" s="470" t="s">
        <v>567</v>
      </c>
      <c r="AG87" s="470" t="s">
        <v>567</v>
      </c>
      <c r="AH87" s="470" t="s">
        <v>567</v>
      </c>
      <c r="AI87" s="470" t="s">
        <v>567</v>
      </c>
      <c r="AJ87" s="470" t="s">
        <v>567</v>
      </c>
      <c r="AK87" s="470" t="s">
        <v>567</v>
      </c>
      <c r="AL87" s="470" t="s">
        <v>567</v>
      </c>
      <c r="AM87" s="470" t="s">
        <v>567</v>
      </c>
      <c r="AN87" s="470" t="s">
        <v>567</v>
      </c>
      <c r="AO87" s="470" t="s">
        <v>567</v>
      </c>
      <c r="AP87" s="470" t="s">
        <v>567</v>
      </c>
      <c r="AQ87" s="470" t="s">
        <v>567</v>
      </c>
      <c r="AR87" s="470" t="s">
        <v>567</v>
      </c>
      <c r="AS87" s="470" t="s">
        <v>567</v>
      </c>
      <c r="AT87" s="470" t="s">
        <v>567</v>
      </c>
      <c r="AU87" s="470" t="s">
        <v>567</v>
      </c>
      <c r="AV87" s="470" t="s">
        <v>567</v>
      </c>
      <c r="AW87" s="470" t="s">
        <v>567</v>
      </c>
      <c r="AX87" s="470" t="s">
        <v>567</v>
      </c>
      <c r="AY87" s="470" t="s">
        <v>567</v>
      </c>
      <c r="AZ87" s="470" t="s">
        <v>567</v>
      </c>
      <c r="BA87" s="470" t="s">
        <v>567</v>
      </c>
      <c r="BB87" s="470" t="s">
        <v>567</v>
      </c>
      <c r="BC87" s="470" t="s">
        <v>567</v>
      </c>
      <c r="BD87" s="470" t="s">
        <v>567</v>
      </c>
      <c r="BE87" s="470" t="s">
        <v>567</v>
      </c>
      <c r="BF87" s="470" t="s">
        <v>567</v>
      </c>
      <c r="BG87" s="470" t="s">
        <v>567</v>
      </c>
      <c r="BH87" s="470" t="s">
        <v>567</v>
      </c>
      <c r="BI87" s="470" t="s">
        <v>567</v>
      </c>
      <c r="BJ87" s="470" t="s">
        <v>567</v>
      </c>
      <c r="BK87" s="470" t="s">
        <v>567</v>
      </c>
      <c r="BL87" s="470">
        <v>6011.0347154456167</v>
      </c>
      <c r="BM87" s="470">
        <v>6160.2362088888831</v>
      </c>
      <c r="BN87" s="470">
        <v>6228.3937631658164</v>
      </c>
      <c r="BO87" s="470">
        <v>6367.6506594944685</v>
      </c>
      <c r="BP87" s="470">
        <v>6419.5736969725212</v>
      </c>
      <c r="BQ87" s="470">
        <v>6431.7931946730496</v>
      </c>
      <c r="BR87" s="470">
        <v>6362.3122535119637</v>
      </c>
      <c r="BS87" s="470">
        <v>6251.5739832144827</v>
      </c>
      <c r="BT87" s="470">
        <v>5915.6665405096301</v>
      </c>
      <c r="BU87" s="470">
        <v>5615.749751248547</v>
      </c>
      <c r="BV87" s="470">
        <v>5283.4477909254247</v>
      </c>
      <c r="BW87" s="470">
        <v>5033.0159353415229</v>
      </c>
      <c r="BX87" s="470">
        <v>4706.4782092108162</v>
      </c>
      <c r="BY87" s="470">
        <v>4610.8975041532376</v>
      </c>
      <c r="BZ87" s="470">
        <v>4396.153501556586</v>
      </c>
      <c r="CA87" s="470">
        <v>4222.9070280257292</v>
      </c>
      <c r="CB87" s="470">
        <v>4524.3362472582266</v>
      </c>
      <c r="CC87" s="470">
        <v>4398.7628434327962</v>
      </c>
      <c r="CD87" s="470">
        <v>4192.7388455281207</v>
      </c>
      <c r="CE87" s="470">
        <v>3849.3186729516838</v>
      </c>
      <c r="CF87" s="436">
        <v>3504.613211007887</v>
      </c>
    </row>
    <row r="88" spans="1:84" s="39" customFormat="1" x14ac:dyDescent="0.35">
      <c r="A88" s="613"/>
      <c r="B88" s="59" t="s">
        <v>486</v>
      </c>
      <c r="D88" s="470" t="s">
        <v>567</v>
      </c>
      <c r="E88" s="470" t="s">
        <v>567</v>
      </c>
      <c r="F88" s="470" t="s">
        <v>567</v>
      </c>
      <c r="G88" s="470" t="s">
        <v>567</v>
      </c>
      <c r="H88" s="470" t="s">
        <v>567</v>
      </c>
      <c r="I88" s="470" t="s">
        <v>567</v>
      </c>
      <c r="J88" s="470" t="s">
        <v>567</v>
      </c>
      <c r="K88" s="470" t="s">
        <v>567</v>
      </c>
      <c r="L88" s="470" t="s">
        <v>567</v>
      </c>
      <c r="M88" s="470" t="s">
        <v>567</v>
      </c>
      <c r="N88" s="470" t="s">
        <v>567</v>
      </c>
      <c r="O88" s="470" t="s">
        <v>567</v>
      </c>
      <c r="P88" s="470" t="s">
        <v>567</v>
      </c>
      <c r="Q88" s="470" t="s">
        <v>567</v>
      </c>
      <c r="R88" s="470" t="s">
        <v>567</v>
      </c>
      <c r="S88" s="470" t="s">
        <v>567</v>
      </c>
      <c r="T88" s="470" t="s">
        <v>567</v>
      </c>
      <c r="U88" s="470" t="s">
        <v>567</v>
      </c>
      <c r="V88" s="470" t="s">
        <v>567</v>
      </c>
      <c r="W88" s="470" t="s">
        <v>567</v>
      </c>
      <c r="X88" s="470" t="s">
        <v>567</v>
      </c>
      <c r="Y88" s="470" t="s">
        <v>567</v>
      </c>
      <c r="Z88" s="470" t="s">
        <v>567</v>
      </c>
      <c r="AA88" s="470" t="s">
        <v>567</v>
      </c>
      <c r="AB88" s="470" t="s">
        <v>567</v>
      </c>
      <c r="AC88" s="470" t="s">
        <v>567</v>
      </c>
      <c r="AD88" s="470" t="s">
        <v>567</v>
      </c>
      <c r="AE88" s="470" t="s">
        <v>567</v>
      </c>
      <c r="AF88" s="470" t="s">
        <v>567</v>
      </c>
      <c r="AG88" s="470" t="s">
        <v>567</v>
      </c>
      <c r="AH88" s="470" t="s">
        <v>567</v>
      </c>
      <c r="AI88" s="470" t="s">
        <v>567</v>
      </c>
      <c r="AJ88" s="470" t="s">
        <v>567</v>
      </c>
      <c r="AK88" s="470" t="s">
        <v>567</v>
      </c>
      <c r="AL88" s="470" t="s">
        <v>567</v>
      </c>
      <c r="AM88" s="470" t="s">
        <v>567</v>
      </c>
      <c r="AN88" s="470" t="s">
        <v>567</v>
      </c>
      <c r="AO88" s="470" t="s">
        <v>567</v>
      </c>
      <c r="AP88" s="470" t="s">
        <v>567</v>
      </c>
      <c r="AQ88" s="470" t="s">
        <v>567</v>
      </c>
      <c r="AR88" s="470" t="s">
        <v>567</v>
      </c>
      <c r="AS88" s="470" t="s">
        <v>567</v>
      </c>
      <c r="AT88" s="470" t="s">
        <v>567</v>
      </c>
      <c r="AU88" s="470" t="s">
        <v>567</v>
      </c>
      <c r="AV88" s="470" t="s">
        <v>567</v>
      </c>
      <c r="AW88" s="470" t="s">
        <v>567</v>
      </c>
      <c r="AX88" s="470" t="s">
        <v>567</v>
      </c>
      <c r="AY88" s="470" t="s">
        <v>567</v>
      </c>
      <c r="AZ88" s="470" t="s">
        <v>567</v>
      </c>
      <c r="BA88" s="470" t="s">
        <v>567</v>
      </c>
      <c r="BB88" s="470" t="s">
        <v>567</v>
      </c>
      <c r="BC88" s="470" t="s">
        <v>567</v>
      </c>
      <c r="BD88" s="470" t="s">
        <v>567</v>
      </c>
      <c r="BE88" s="470" t="s">
        <v>567</v>
      </c>
      <c r="BF88" s="470" t="s">
        <v>567</v>
      </c>
      <c r="BG88" s="470" t="s">
        <v>567</v>
      </c>
      <c r="BH88" s="470" t="s">
        <v>567</v>
      </c>
      <c r="BI88" s="470" t="s">
        <v>567</v>
      </c>
      <c r="BJ88" s="470" t="s">
        <v>567</v>
      </c>
      <c r="BK88" s="470" t="s">
        <v>567</v>
      </c>
      <c r="BL88" s="470">
        <v>143.97247886313514</v>
      </c>
      <c r="BM88" s="470">
        <v>180.10355722553044</v>
      </c>
      <c r="BN88" s="470">
        <v>214.45521796776947</v>
      </c>
      <c r="BO88" s="470">
        <v>247.16491634225156</v>
      </c>
      <c r="BP88" s="470">
        <v>298.76953056199477</v>
      </c>
      <c r="BQ88" s="470">
        <v>334.80823862366861</v>
      </c>
      <c r="BR88" s="470">
        <v>359.58557910896974</v>
      </c>
      <c r="BS88" s="470">
        <v>390.88879076016605</v>
      </c>
      <c r="BT88" s="470">
        <v>384.5717216132154</v>
      </c>
      <c r="BU88" s="470">
        <v>358.35188834170867</v>
      </c>
      <c r="BV88" s="470">
        <v>376.81867820076121</v>
      </c>
      <c r="BW88" s="470">
        <v>413.98983050612378</v>
      </c>
      <c r="BX88" s="470">
        <v>478.52332810413236</v>
      </c>
      <c r="BY88" s="470">
        <v>574.06761668307331</v>
      </c>
      <c r="BZ88" s="470">
        <v>711.30078585290687</v>
      </c>
      <c r="CA88" s="470">
        <v>823.91309077056167</v>
      </c>
      <c r="CB88" s="470">
        <v>512.63683128894149</v>
      </c>
      <c r="CC88" s="470">
        <v>449.2680991354527</v>
      </c>
      <c r="CD88" s="470">
        <v>561.41260489734077</v>
      </c>
      <c r="CE88" s="470">
        <v>583.14360644916519</v>
      </c>
      <c r="CF88" s="436">
        <v>600.84678665909757</v>
      </c>
    </row>
    <row r="89" spans="1:84" s="39" customFormat="1" x14ac:dyDescent="0.35">
      <c r="A89" s="613"/>
      <c r="B89" s="59" t="s">
        <v>703</v>
      </c>
      <c r="D89" s="470" t="s">
        <v>567</v>
      </c>
      <c r="E89" s="470" t="s">
        <v>567</v>
      </c>
      <c r="F89" s="470" t="s">
        <v>567</v>
      </c>
      <c r="G89" s="470" t="s">
        <v>567</v>
      </c>
      <c r="H89" s="470" t="s">
        <v>567</v>
      </c>
      <c r="I89" s="470" t="s">
        <v>567</v>
      </c>
      <c r="J89" s="470" t="s">
        <v>567</v>
      </c>
      <c r="K89" s="470" t="s">
        <v>567</v>
      </c>
      <c r="L89" s="470" t="s">
        <v>567</v>
      </c>
      <c r="M89" s="470" t="s">
        <v>567</v>
      </c>
      <c r="N89" s="470" t="s">
        <v>567</v>
      </c>
      <c r="O89" s="470" t="s">
        <v>567</v>
      </c>
      <c r="P89" s="470" t="s">
        <v>567</v>
      </c>
      <c r="Q89" s="470" t="s">
        <v>567</v>
      </c>
      <c r="R89" s="470" t="s">
        <v>567</v>
      </c>
      <c r="S89" s="470" t="s">
        <v>567</v>
      </c>
      <c r="T89" s="470" t="s">
        <v>567</v>
      </c>
      <c r="U89" s="470" t="s">
        <v>567</v>
      </c>
      <c r="V89" s="470" t="s">
        <v>567</v>
      </c>
      <c r="W89" s="470" t="s">
        <v>567</v>
      </c>
      <c r="X89" s="470" t="s">
        <v>567</v>
      </c>
      <c r="Y89" s="470" t="s">
        <v>567</v>
      </c>
      <c r="Z89" s="470" t="s">
        <v>567</v>
      </c>
      <c r="AA89" s="470" t="s">
        <v>567</v>
      </c>
      <c r="AB89" s="470" t="s">
        <v>567</v>
      </c>
      <c r="AC89" s="470" t="s">
        <v>567</v>
      </c>
      <c r="AD89" s="470" t="s">
        <v>567</v>
      </c>
      <c r="AE89" s="470" t="s">
        <v>567</v>
      </c>
      <c r="AF89" s="470" t="s">
        <v>567</v>
      </c>
      <c r="AG89" s="470" t="s">
        <v>567</v>
      </c>
      <c r="AH89" s="470" t="s">
        <v>567</v>
      </c>
      <c r="AI89" s="470" t="s">
        <v>567</v>
      </c>
      <c r="AJ89" s="470" t="s">
        <v>567</v>
      </c>
      <c r="AK89" s="470" t="s">
        <v>567</v>
      </c>
      <c r="AL89" s="470" t="s">
        <v>567</v>
      </c>
      <c r="AM89" s="470" t="s">
        <v>567</v>
      </c>
      <c r="AN89" s="470" t="s">
        <v>567</v>
      </c>
      <c r="AO89" s="470" t="s">
        <v>567</v>
      </c>
      <c r="AP89" s="470" t="s">
        <v>567</v>
      </c>
      <c r="AQ89" s="470" t="s">
        <v>567</v>
      </c>
      <c r="AR89" s="470" t="s">
        <v>567</v>
      </c>
      <c r="AS89" s="470" t="s">
        <v>567</v>
      </c>
      <c r="AT89" s="470" t="s">
        <v>567</v>
      </c>
      <c r="AU89" s="470" t="s">
        <v>567</v>
      </c>
      <c r="AV89" s="470" t="s">
        <v>567</v>
      </c>
      <c r="AW89" s="470" t="s">
        <v>567</v>
      </c>
      <c r="AX89" s="470" t="s">
        <v>567</v>
      </c>
      <c r="AY89" s="470" t="s">
        <v>567</v>
      </c>
      <c r="AZ89" s="470" t="s">
        <v>567</v>
      </c>
      <c r="BA89" s="470" t="s">
        <v>567</v>
      </c>
      <c r="BB89" s="470" t="s">
        <v>567</v>
      </c>
      <c r="BC89" s="470" t="s">
        <v>567</v>
      </c>
      <c r="BD89" s="470" t="s">
        <v>567</v>
      </c>
      <c r="BE89" s="470" t="s">
        <v>567</v>
      </c>
      <c r="BF89" s="470" t="s">
        <v>567</v>
      </c>
      <c r="BG89" s="470" t="s">
        <v>567</v>
      </c>
      <c r="BH89" s="470" t="s">
        <v>567</v>
      </c>
      <c r="BI89" s="470" t="s">
        <v>567</v>
      </c>
      <c r="BJ89" s="470" t="s">
        <v>567</v>
      </c>
      <c r="BK89" s="470" t="s">
        <v>567</v>
      </c>
      <c r="BL89" s="470">
        <v>33.164786213154102</v>
      </c>
      <c r="BM89" s="470">
        <v>37.82114868435022</v>
      </c>
      <c r="BN89" s="470">
        <v>41.189625542164848</v>
      </c>
      <c r="BO89" s="470">
        <v>42.928024248592024</v>
      </c>
      <c r="BP89" s="470">
        <v>44.315774731989826</v>
      </c>
      <c r="BQ89" s="470">
        <v>43.153574010604125</v>
      </c>
      <c r="BR89" s="470">
        <v>42.244989020571687</v>
      </c>
      <c r="BS89" s="470">
        <v>42.466648727201893</v>
      </c>
      <c r="BT89" s="470">
        <v>40.614378594565714</v>
      </c>
      <c r="BU89" s="470">
        <v>33.419140072391357</v>
      </c>
      <c r="BV89" s="470">
        <v>30.635465494211932</v>
      </c>
      <c r="BW89" s="470">
        <v>22.349172047374829</v>
      </c>
      <c r="BX89" s="470">
        <v>16.202099603688474</v>
      </c>
      <c r="BY89" s="470">
        <v>13.048901780285563</v>
      </c>
      <c r="BZ89" s="470">
        <v>9.031942995152896</v>
      </c>
      <c r="CA89" s="470">
        <v>7.2277092184538203</v>
      </c>
      <c r="CB89" s="470">
        <v>2.3082501671918569</v>
      </c>
      <c r="CC89" s="470" t="s">
        <v>567</v>
      </c>
      <c r="CD89" s="470" t="s">
        <v>567</v>
      </c>
      <c r="CE89" s="470" t="s">
        <v>567</v>
      </c>
      <c r="CF89" s="436" t="s">
        <v>567</v>
      </c>
    </row>
    <row r="90" spans="1:84" s="39" customFormat="1" x14ac:dyDescent="0.35">
      <c r="A90" s="613"/>
      <c r="B90" s="59" t="s">
        <v>35</v>
      </c>
      <c r="D90" s="470" t="s">
        <v>567</v>
      </c>
      <c r="E90" s="470" t="s">
        <v>567</v>
      </c>
      <c r="F90" s="470" t="s">
        <v>567</v>
      </c>
      <c r="G90" s="470" t="s">
        <v>567</v>
      </c>
      <c r="H90" s="470" t="s">
        <v>567</v>
      </c>
      <c r="I90" s="470" t="s">
        <v>567</v>
      </c>
      <c r="J90" s="470" t="s">
        <v>567</v>
      </c>
      <c r="K90" s="470" t="s">
        <v>567</v>
      </c>
      <c r="L90" s="470" t="s">
        <v>567</v>
      </c>
      <c r="M90" s="470" t="s">
        <v>567</v>
      </c>
      <c r="N90" s="470" t="s">
        <v>567</v>
      </c>
      <c r="O90" s="470" t="s">
        <v>567</v>
      </c>
      <c r="P90" s="470" t="s">
        <v>567</v>
      </c>
      <c r="Q90" s="470" t="s">
        <v>567</v>
      </c>
      <c r="R90" s="470" t="s">
        <v>567</v>
      </c>
      <c r="S90" s="470" t="s">
        <v>567</v>
      </c>
      <c r="T90" s="470" t="s">
        <v>567</v>
      </c>
      <c r="U90" s="470" t="s">
        <v>567</v>
      </c>
      <c r="V90" s="470" t="s">
        <v>567</v>
      </c>
      <c r="W90" s="470" t="s">
        <v>567</v>
      </c>
      <c r="X90" s="470" t="s">
        <v>567</v>
      </c>
      <c r="Y90" s="470" t="s">
        <v>567</v>
      </c>
      <c r="Z90" s="470" t="s">
        <v>567</v>
      </c>
      <c r="AA90" s="470" t="s">
        <v>567</v>
      </c>
      <c r="AB90" s="470" t="s">
        <v>567</v>
      </c>
      <c r="AC90" s="470" t="s">
        <v>567</v>
      </c>
      <c r="AD90" s="470" t="s">
        <v>567</v>
      </c>
      <c r="AE90" s="470" t="s">
        <v>567</v>
      </c>
      <c r="AF90" s="470" t="s">
        <v>567</v>
      </c>
      <c r="AG90" s="470" t="s">
        <v>567</v>
      </c>
      <c r="AH90" s="470" t="s">
        <v>567</v>
      </c>
      <c r="AI90" s="470" t="s">
        <v>567</v>
      </c>
      <c r="AJ90" s="470" t="s">
        <v>567</v>
      </c>
      <c r="AK90" s="470" t="s">
        <v>567</v>
      </c>
      <c r="AL90" s="470" t="s">
        <v>567</v>
      </c>
      <c r="AM90" s="470" t="s">
        <v>567</v>
      </c>
      <c r="AN90" s="470" t="s">
        <v>567</v>
      </c>
      <c r="AO90" s="470" t="s">
        <v>567</v>
      </c>
      <c r="AP90" s="470" t="s">
        <v>567</v>
      </c>
      <c r="AQ90" s="470" t="s">
        <v>567</v>
      </c>
      <c r="AR90" s="470" t="s">
        <v>567</v>
      </c>
      <c r="AS90" s="470" t="s">
        <v>567</v>
      </c>
      <c r="AT90" s="470" t="s">
        <v>567</v>
      </c>
      <c r="AU90" s="470" t="s">
        <v>567</v>
      </c>
      <c r="AV90" s="470" t="s">
        <v>567</v>
      </c>
      <c r="AW90" s="470" t="s">
        <v>567</v>
      </c>
      <c r="AX90" s="470" t="s">
        <v>567</v>
      </c>
      <c r="AY90" s="470" t="s">
        <v>567</v>
      </c>
      <c r="AZ90" s="470" t="s">
        <v>567</v>
      </c>
      <c r="BA90" s="470" t="s">
        <v>567</v>
      </c>
      <c r="BB90" s="470" t="s">
        <v>567</v>
      </c>
      <c r="BC90" s="470" t="s">
        <v>567</v>
      </c>
      <c r="BD90" s="470" t="s">
        <v>567</v>
      </c>
      <c r="BE90" s="470" t="s">
        <v>567</v>
      </c>
      <c r="BF90" s="470" t="s">
        <v>567</v>
      </c>
      <c r="BG90" s="470" t="s">
        <v>567</v>
      </c>
      <c r="BH90" s="470" t="s">
        <v>567</v>
      </c>
      <c r="BI90" s="470" t="s">
        <v>567</v>
      </c>
      <c r="BJ90" s="470" t="s">
        <v>567</v>
      </c>
      <c r="BK90" s="470" t="s">
        <v>567</v>
      </c>
      <c r="BL90" s="470">
        <v>1056.0957322424304</v>
      </c>
      <c r="BM90" s="470">
        <v>1159.3848847104839</v>
      </c>
      <c r="BN90" s="470">
        <v>1106.1294412337895</v>
      </c>
      <c r="BO90" s="470">
        <v>1165.0569447986854</v>
      </c>
      <c r="BP90" s="470">
        <v>1291.6984737527609</v>
      </c>
      <c r="BQ90" s="470">
        <v>1393.5730890114587</v>
      </c>
      <c r="BR90" s="470">
        <v>1511.0817449211115</v>
      </c>
      <c r="BS90" s="470">
        <v>1617.7272602948456</v>
      </c>
      <c r="BT90" s="470">
        <v>1676.5090761648391</v>
      </c>
      <c r="BU90" s="470">
        <v>1732.2482667575728</v>
      </c>
      <c r="BV90" s="470">
        <v>1759.7785918896898</v>
      </c>
      <c r="BW90" s="470">
        <v>1784.2995346592163</v>
      </c>
      <c r="BX90" s="470">
        <v>1787.6791909375643</v>
      </c>
      <c r="BY90" s="470">
        <v>1895.8394536166541</v>
      </c>
      <c r="BZ90" s="470">
        <v>1895.8932519016546</v>
      </c>
      <c r="CA90" s="470">
        <v>1881.7392206996074</v>
      </c>
      <c r="CB90" s="470">
        <v>2132.3604068124878</v>
      </c>
      <c r="CC90" s="470">
        <v>2223.8439321362962</v>
      </c>
      <c r="CD90" s="470">
        <v>2303.9991503416277</v>
      </c>
      <c r="CE90" s="470">
        <v>2367.2914806656026</v>
      </c>
      <c r="CF90" s="436">
        <v>2558.0358737864417</v>
      </c>
    </row>
    <row r="91" spans="1:84" s="39" customFormat="1" x14ac:dyDescent="0.35">
      <c r="A91" s="613"/>
      <c r="B91" s="59" t="s">
        <v>746</v>
      </c>
      <c r="D91" s="470" t="s">
        <v>567</v>
      </c>
      <c r="E91" s="470" t="s">
        <v>567</v>
      </c>
      <c r="F91" s="470" t="s">
        <v>567</v>
      </c>
      <c r="G91" s="470" t="s">
        <v>567</v>
      </c>
      <c r="H91" s="470" t="s">
        <v>567</v>
      </c>
      <c r="I91" s="470" t="s">
        <v>567</v>
      </c>
      <c r="J91" s="470" t="s">
        <v>567</v>
      </c>
      <c r="K91" s="470" t="s">
        <v>567</v>
      </c>
      <c r="L91" s="470" t="s">
        <v>567</v>
      </c>
      <c r="M91" s="470" t="s">
        <v>567</v>
      </c>
      <c r="N91" s="470" t="s">
        <v>567</v>
      </c>
      <c r="O91" s="470" t="s">
        <v>567</v>
      </c>
      <c r="P91" s="470" t="s">
        <v>567</v>
      </c>
      <c r="Q91" s="470" t="s">
        <v>567</v>
      </c>
      <c r="R91" s="470" t="s">
        <v>567</v>
      </c>
      <c r="S91" s="470" t="s">
        <v>567</v>
      </c>
      <c r="T91" s="470" t="s">
        <v>567</v>
      </c>
      <c r="U91" s="470" t="s">
        <v>567</v>
      </c>
      <c r="V91" s="470" t="s">
        <v>567</v>
      </c>
      <c r="W91" s="470" t="s">
        <v>567</v>
      </c>
      <c r="X91" s="470" t="s">
        <v>567</v>
      </c>
      <c r="Y91" s="470" t="s">
        <v>567</v>
      </c>
      <c r="Z91" s="470" t="s">
        <v>567</v>
      </c>
      <c r="AA91" s="470" t="s">
        <v>567</v>
      </c>
      <c r="AB91" s="470" t="s">
        <v>567</v>
      </c>
      <c r="AC91" s="470" t="s">
        <v>567</v>
      </c>
      <c r="AD91" s="470" t="s">
        <v>567</v>
      </c>
      <c r="AE91" s="470" t="s">
        <v>567</v>
      </c>
      <c r="AF91" s="470" t="s">
        <v>567</v>
      </c>
      <c r="AG91" s="470" t="s">
        <v>567</v>
      </c>
      <c r="AH91" s="470" t="s">
        <v>567</v>
      </c>
      <c r="AI91" s="470" t="s">
        <v>567</v>
      </c>
      <c r="AJ91" s="470" t="s">
        <v>567</v>
      </c>
      <c r="AK91" s="470" t="s">
        <v>567</v>
      </c>
      <c r="AL91" s="470" t="s">
        <v>567</v>
      </c>
      <c r="AM91" s="470" t="s">
        <v>567</v>
      </c>
      <c r="AN91" s="470" t="s">
        <v>567</v>
      </c>
      <c r="AO91" s="470" t="s">
        <v>567</v>
      </c>
      <c r="AP91" s="470" t="s">
        <v>567</v>
      </c>
      <c r="AQ91" s="470" t="s">
        <v>567</v>
      </c>
      <c r="AR91" s="470" t="s">
        <v>567</v>
      </c>
      <c r="AS91" s="470" t="s">
        <v>567</v>
      </c>
      <c r="AT91" s="470" t="s">
        <v>567</v>
      </c>
      <c r="AU91" s="470" t="s">
        <v>567</v>
      </c>
      <c r="AV91" s="470" t="s">
        <v>567</v>
      </c>
      <c r="AW91" s="470" t="s">
        <v>567</v>
      </c>
      <c r="AX91" s="470" t="s">
        <v>567</v>
      </c>
      <c r="AY91" s="470" t="s">
        <v>567</v>
      </c>
      <c r="AZ91" s="470" t="s">
        <v>567</v>
      </c>
      <c r="BA91" s="470" t="s">
        <v>567</v>
      </c>
      <c r="BB91" s="470" t="s">
        <v>567</v>
      </c>
      <c r="BC91" s="470" t="s">
        <v>567</v>
      </c>
      <c r="BD91" s="470" t="s">
        <v>567</v>
      </c>
      <c r="BE91" s="470" t="s">
        <v>567</v>
      </c>
      <c r="BF91" s="470" t="s">
        <v>567</v>
      </c>
      <c r="BG91" s="470" t="s">
        <v>567</v>
      </c>
      <c r="BH91" s="470" t="s">
        <v>567</v>
      </c>
      <c r="BI91" s="470" t="s">
        <v>567</v>
      </c>
      <c r="BJ91" s="470" t="s">
        <v>567</v>
      </c>
      <c r="BK91" s="470" t="s">
        <v>567</v>
      </c>
      <c r="BL91" s="470">
        <v>2508.0626071898619</v>
      </c>
      <c r="BM91" s="470">
        <v>3464.2632834709011</v>
      </c>
      <c r="BN91" s="470">
        <v>4469.5410828646309</v>
      </c>
      <c r="BO91" s="470">
        <v>5262.8647483244267</v>
      </c>
      <c r="BP91" s="470">
        <v>5837.0492343047435</v>
      </c>
      <c r="BQ91" s="470">
        <v>6451.7994538595549</v>
      </c>
      <c r="BR91" s="470">
        <v>6964.8774572811508</v>
      </c>
      <c r="BS91" s="470">
        <v>7133.7221896553965</v>
      </c>
      <c r="BT91" s="470">
        <v>6747.5456180164456</v>
      </c>
      <c r="BU91" s="470">
        <v>6203.3914235824886</v>
      </c>
      <c r="BV91" s="470">
        <v>5634.8919931867804</v>
      </c>
      <c r="BW91" s="470">
        <v>4868.9079667987307</v>
      </c>
      <c r="BX91" s="470">
        <v>4216.7646381018185</v>
      </c>
      <c r="BY91" s="470">
        <v>3757.1341050663214</v>
      </c>
      <c r="BZ91" s="470">
        <v>3178.6523575841534</v>
      </c>
      <c r="CA91" s="470">
        <v>2911.0890865208471</v>
      </c>
      <c r="CB91" s="470">
        <v>2381.846281939359</v>
      </c>
      <c r="CC91" s="470">
        <v>1193.2268442855755</v>
      </c>
      <c r="CD91" s="470">
        <v>1206.9750456694824</v>
      </c>
      <c r="CE91" s="470">
        <v>1248.4477578003521</v>
      </c>
      <c r="CF91" s="436">
        <v>1302.1442379392083</v>
      </c>
    </row>
    <row r="92" spans="1:84" s="39" customFormat="1" ht="26.25" customHeight="1" x14ac:dyDescent="0.35">
      <c r="A92" s="613"/>
      <c r="B92" s="609" t="s">
        <v>747</v>
      </c>
      <c r="D92" s="470">
        <v>0</v>
      </c>
      <c r="E92" s="470">
        <v>0</v>
      </c>
      <c r="F92" s="470">
        <v>0</v>
      </c>
      <c r="G92" s="470">
        <v>0</v>
      </c>
      <c r="H92" s="470">
        <v>0</v>
      </c>
      <c r="I92" s="470">
        <v>0</v>
      </c>
      <c r="J92" s="470">
        <v>0</v>
      </c>
      <c r="K92" s="470">
        <v>0</v>
      </c>
      <c r="L92" s="470">
        <v>0</v>
      </c>
      <c r="M92" s="470">
        <v>0</v>
      </c>
      <c r="N92" s="470">
        <v>0</v>
      </c>
      <c r="O92" s="470">
        <v>0</v>
      </c>
      <c r="P92" s="470">
        <v>0</v>
      </c>
      <c r="Q92" s="470">
        <v>0</v>
      </c>
      <c r="R92" s="470">
        <v>0</v>
      </c>
      <c r="S92" s="470">
        <v>0</v>
      </c>
      <c r="T92" s="470">
        <v>0</v>
      </c>
      <c r="U92" s="470">
        <v>0</v>
      </c>
      <c r="V92" s="470">
        <v>0</v>
      </c>
      <c r="W92" s="470">
        <v>0</v>
      </c>
      <c r="X92" s="470">
        <v>0</v>
      </c>
      <c r="Y92" s="470">
        <v>0</v>
      </c>
      <c r="Z92" s="470">
        <v>0</v>
      </c>
      <c r="AA92" s="470">
        <v>0</v>
      </c>
      <c r="AB92" s="470">
        <v>0</v>
      </c>
      <c r="AC92" s="470">
        <v>0</v>
      </c>
      <c r="AD92" s="470">
        <v>0</v>
      </c>
      <c r="AE92" s="470">
        <v>0</v>
      </c>
      <c r="AF92" s="470">
        <v>0</v>
      </c>
      <c r="AG92" s="470">
        <v>0</v>
      </c>
      <c r="AH92" s="470">
        <v>1911.1535071047081</v>
      </c>
      <c r="AI92" s="470">
        <v>1797.3329797770411</v>
      </c>
      <c r="AJ92" s="470">
        <v>1948.1940730009912</v>
      </c>
      <c r="AK92" s="470">
        <v>2850.3470323758543</v>
      </c>
      <c r="AL92" s="470">
        <v>3411.4751685964643</v>
      </c>
      <c r="AM92" s="470">
        <v>3850.7896500326169</v>
      </c>
      <c r="AN92" s="470">
        <v>4097.6728249901262</v>
      </c>
      <c r="AO92" s="470">
        <v>4358.1563683520799</v>
      </c>
      <c r="AP92" s="470">
        <v>4499.3703074489231</v>
      </c>
      <c r="AQ92" s="470">
        <v>4404.0728119994446</v>
      </c>
      <c r="AR92" s="470">
        <v>4771.0456978466491</v>
      </c>
      <c r="AS92" s="470">
        <v>4960.7871361924199</v>
      </c>
      <c r="AT92" s="470">
        <v>5199.805092409938</v>
      </c>
      <c r="AU92" s="470">
        <v>5430.8656488197039</v>
      </c>
      <c r="AV92" s="470">
        <v>5767.0992109132558</v>
      </c>
      <c r="AW92" s="470">
        <v>6368.4539963830239</v>
      </c>
      <c r="AX92" s="470">
        <v>6683.7402332324737</v>
      </c>
      <c r="AY92" s="470">
        <v>6883.0239022344194</v>
      </c>
      <c r="AZ92" s="470">
        <v>6910.1071260218505</v>
      </c>
      <c r="BA92" s="470">
        <v>6977.7678208121806</v>
      </c>
      <c r="BB92" s="470">
        <v>6999.4892588490547</v>
      </c>
      <c r="BC92" s="470">
        <v>7168.3165265446241</v>
      </c>
      <c r="BD92" s="470">
        <v>7468.8236663446432</v>
      </c>
      <c r="BE92" s="470">
        <v>7782.7767901812349</v>
      </c>
      <c r="BF92" s="470">
        <v>8163.1724980452454</v>
      </c>
      <c r="BG92" s="470">
        <v>7409.5291739556915</v>
      </c>
      <c r="BH92" s="470">
        <v>7369.3408977524377</v>
      </c>
      <c r="BI92" s="470">
        <v>7197.4397814869908</v>
      </c>
      <c r="BJ92" s="470">
        <v>7466.9885134283968</v>
      </c>
      <c r="BK92" s="470">
        <v>7383.7707566848794</v>
      </c>
      <c r="BL92" s="470">
        <v>7967.1926327141691</v>
      </c>
      <c r="BM92" s="470">
        <v>8230.0085750295293</v>
      </c>
      <c r="BN92" s="470">
        <v>8339.2559793884502</v>
      </c>
      <c r="BO92" s="470">
        <v>8597.9507239966606</v>
      </c>
      <c r="BP92" s="470">
        <v>8693.9358366054275</v>
      </c>
      <c r="BQ92" s="470">
        <v>8685.0890708422776</v>
      </c>
      <c r="BR92" s="470">
        <v>8625.2871356358573</v>
      </c>
      <c r="BS92" s="470">
        <v>8497.8443577312082</v>
      </c>
      <c r="BT92" s="470">
        <v>8056.563845752722</v>
      </c>
      <c r="BU92" s="470">
        <v>7630.1224439592743</v>
      </c>
      <c r="BV92" s="470">
        <v>7161.1473633509031</v>
      </c>
      <c r="BW92" s="470">
        <v>6912.1759805791798</v>
      </c>
      <c r="BX92" s="470">
        <v>6557.0982099891235</v>
      </c>
      <c r="BY92" s="470">
        <v>6524.2891452400363</v>
      </c>
      <c r="BZ92" s="470">
        <v>6325.9978997089183</v>
      </c>
      <c r="CA92" s="470">
        <v>6189.49932008819</v>
      </c>
      <c r="CB92" s="470">
        <v>6723.7571600580022</v>
      </c>
      <c r="CC92" s="470">
        <v>6686.0834509273591</v>
      </c>
      <c r="CD92" s="470">
        <v>6575.3233592405031</v>
      </c>
      <c r="CE92" s="470">
        <v>6292.4714508223014</v>
      </c>
      <c r="CF92" s="436">
        <v>6127.7560812957445</v>
      </c>
    </row>
    <row r="93" spans="1:84" s="39" customFormat="1" x14ac:dyDescent="0.35">
      <c r="A93" s="613"/>
      <c r="B93" s="609" t="s">
        <v>748</v>
      </c>
      <c r="D93" s="470">
        <v>0</v>
      </c>
      <c r="E93" s="470">
        <v>0</v>
      </c>
      <c r="F93" s="470">
        <v>0</v>
      </c>
      <c r="G93" s="470">
        <v>0</v>
      </c>
      <c r="H93" s="470">
        <v>0</v>
      </c>
      <c r="I93" s="470">
        <v>0</v>
      </c>
      <c r="J93" s="470">
        <v>0</v>
      </c>
      <c r="K93" s="470">
        <v>0</v>
      </c>
      <c r="L93" s="470">
        <v>0</v>
      </c>
      <c r="M93" s="470">
        <v>0</v>
      </c>
      <c r="N93" s="470">
        <v>0</v>
      </c>
      <c r="O93" s="470">
        <v>0</v>
      </c>
      <c r="P93" s="470">
        <v>0</v>
      </c>
      <c r="Q93" s="470">
        <v>0</v>
      </c>
      <c r="R93" s="470">
        <v>0</v>
      </c>
      <c r="S93" s="470">
        <v>0</v>
      </c>
      <c r="T93" s="470">
        <v>0</v>
      </c>
      <c r="U93" s="470">
        <v>0</v>
      </c>
      <c r="V93" s="470">
        <v>0</v>
      </c>
      <c r="W93" s="470">
        <v>0</v>
      </c>
      <c r="X93" s="470">
        <v>0</v>
      </c>
      <c r="Y93" s="470">
        <v>0</v>
      </c>
      <c r="Z93" s="470">
        <v>0</v>
      </c>
      <c r="AA93" s="470">
        <v>0</v>
      </c>
      <c r="AB93" s="470">
        <v>0</v>
      </c>
      <c r="AC93" s="470">
        <v>0</v>
      </c>
      <c r="AD93" s="470">
        <v>0</v>
      </c>
      <c r="AE93" s="470">
        <v>0</v>
      </c>
      <c r="AF93" s="470">
        <v>0</v>
      </c>
      <c r="AG93" s="470">
        <v>0</v>
      </c>
      <c r="AH93" s="470">
        <v>2382.307697156918</v>
      </c>
      <c r="AI93" s="470">
        <v>2243.0700821051782</v>
      </c>
      <c r="AJ93" s="470">
        <v>2432.9118122311247</v>
      </c>
      <c r="AK93" s="470">
        <v>3557.8538338831886</v>
      </c>
      <c r="AL93" s="470">
        <v>4259.6273627916253</v>
      </c>
      <c r="AM93" s="470">
        <v>4806.7946200274482</v>
      </c>
      <c r="AN93" s="470">
        <v>5112.6466315173766</v>
      </c>
      <c r="AO93" s="470">
        <v>5437.5952461608113</v>
      </c>
      <c r="AP93" s="470">
        <v>5620.1209732714542</v>
      </c>
      <c r="AQ93" s="470">
        <v>5497.1773227315562</v>
      </c>
      <c r="AR93" s="470">
        <v>4990.4362732929112</v>
      </c>
      <c r="AS93" s="470">
        <v>5306.64056519114</v>
      </c>
      <c r="AT93" s="470">
        <v>6203.0578394198483</v>
      </c>
      <c r="AU93" s="470">
        <v>7989.7588671774456</v>
      </c>
      <c r="AV93" s="470">
        <v>10278.463698875852</v>
      </c>
      <c r="AW93" s="470">
        <v>12037.617293656627</v>
      </c>
      <c r="AX93" s="470">
        <v>13164.331232168723</v>
      </c>
      <c r="AY93" s="470">
        <v>13823.408087676837</v>
      </c>
      <c r="AZ93" s="470">
        <v>14048.591392941937</v>
      </c>
      <c r="BA93" s="470">
        <v>13609.876412689171</v>
      </c>
      <c r="BB93" s="470">
        <v>13107.771936818268</v>
      </c>
      <c r="BC93" s="470">
        <v>12672.960375247882</v>
      </c>
      <c r="BD93" s="470">
        <v>12346.48274030289</v>
      </c>
      <c r="BE93" s="470">
        <v>12445.990972151658</v>
      </c>
      <c r="BF93" s="470">
        <v>13404.008123714939</v>
      </c>
      <c r="BG93" s="470">
        <v>13196.192029006461</v>
      </c>
      <c r="BH93" s="470">
        <v>13948.339519802417</v>
      </c>
      <c r="BI93" s="470">
        <v>14767.671685899249</v>
      </c>
      <c r="BJ93" s="470">
        <v>15327.350495375962</v>
      </c>
      <c r="BK93" s="470">
        <v>16208.711427784589</v>
      </c>
      <c r="BL93" s="470">
        <v>16790.76365151515</v>
      </c>
      <c r="BM93" s="470">
        <v>20318.931022458954</v>
      </c>
      <c r="BN93" s="470">
        <v>21697.013117458249</v>
      </c>
      <c r="BO93" s="470">
        <v>22837.419797393759</v>
      </c>
      <c r="BP93" s="470">
        <v>23634.8861522072</v>
      </c>
      <c r="BQ93" s="470">
        <v>23392.39678654513</v>
      </c>
      <c r="BR93" s="470">
        <v>23259.116680973162</v>
      </c>
      <c r="BS93" s="470">
        <v>23063.960866170528</v>
      </c>
      <c r="BT93" s="470">
        <v>21781.020180883494</v>
      </c>
      <c r="BU93" s="470">
        <v>20319.455707865294</v>
      </c>
      <c r="BV93" s="470">
        <v>18282.32305268374</v>
      </c>
      <c r="BW93" s="470">
        <v>15125.640016201802</v>
      </c>
      <c r="BX93" s="470">
        <v>13154.613677382566</v>
      </c>
      <c r="BY93" s="470">
        <v>11964.610525699134</v>
      </c>
      <c r="BZ93" s="470">
        <v>10406.143326859521</v>
      </c>
      <c r="CA93" s="470">
        <v>9422.6272284594688</v>
      </c>
      <c r="CB93" s="470">
        <v>7646.0254768749264</v>
      </c>
      <c r="CC93" s="470">
        <v>5533.4267678905535</v>
      </c>
      <c r="CD93" s="470">
        <v>5511.4132680880357</v>
      </c>
      <c r="CE93" s="470">
        <v>5244.2556478155457</v>
      </c>
      <c r="CF93" s="436">
        <v>4337.7810676499039</v>
      </c>
    </row>
    <row r="94" spans="1:84" s="39" customFormat="1" ht="26.25" customHeight="1" x14ac:dyDescent="0.35">
      <c r="A94" s="611"/>
      <c r="B94" s="61" t="s">
        <v>707</v>
      </c>
      <c r="D94" s="470"/>
      <c r="E94" s="470"/>
      <c r="F94" s="470"/>
      <c r="G94" s="470"/>
      <c r="H94" s="470"/>
      <c r="I94" s="470"/>
      <c r="J94" s="470"/>
      <c r="K94" s="470"/>
      <c r="L94" s="470"/>
      <c r="M94" s="470"/>
      <c r="N94" s="470"/>
      <c r="O94" s="470"/>
      <c r="P94" s="470"/>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c r="BW94" s="470"/>
      <c r="BX94" s="470"/>
      <c r="BY94" s="470"/>
      <c r="BZ94" s="470"/>
      <c r="CA94" s="470"/>
      <c r="CB94" s="470"/>
      <c r="CC94" s="470"/>
      <c r="CD94" s="470"/>
      <c r="CE94" s="470"/>
      <c r="CF94" s="436"/>
    </row>
    <row r="95" spans="1:84" s="39" customFormat="1" x14ac:dyDescent="0.35">
      <c r="A95" s="103"/>
      <c r="B95" s="59" t="s">
        <v>749</v>
      </c>
      <c r="D95" s="470">
        <v>0</v>
      </c>
      <c r="E95" s="470">
        <v>0</v>
      </c>
      <c r="F95" s="470">
        <v>0</v>
      </c>
      <c r="G95" s="470">
        <v>0</v>
      </c>
      <c r="H95" s="470">
        <v>0</v>
      </c>
      <c r="I95" s="470">
        <v>0</v>
      </c>
      <c r="J95" s="470">
        <v>0</v>
      </c>
      <c r="K95" s="470">
        <v>0</v>
      </c>
      <c r="L95" s="470">
        <v>0</v>
      </c>
      <c r="M95" s="470">
        <v>0</v>
      </c>
      <c r="N95" s="470">
        <v>0</v>
      </c>
      <c r="O95" s="470">
        <v>0</v>
      </c>
      <c r="P95" s="470">
        <v>0</v>
      </c>
      <c r="Q95" s="470">
        <v>0</v>
      </c>
      <c r="R95" s="470">
        <v>0</v>
      </c>
      <c r="S95" s="470">
        <v>0</v>
      </c>
      <c r="T95" s="470">
        <v>0</v>
      </c>
      <c r="U95" s="470">
        <v>0</v>
      </c>
      <c r="V95" s="470">
        <v>0</v>
      </c>
      <c r="W95" s="470">
        <v>0</v>
      </c>
      <c r="X95" s="470">
        <v>0</v>
      </c>
      <c r="Y95" s="470">
        <v>0</v>
      </c>
      <c r="Z95" s="470">
        <v>0</v>
      </c>
      <c r="AA95" s="470">
        <v>0</v>
      </c>
      <c r="AB95" s="470">
        <v>0</v>
      </c>
      <c r="AC95" s="470">
        <v>0</v>
      </c>
      <c r="AD95" s="470">
        <v>0</v>
      </c>
      <c r="AE95" s="470">
        <v>0</v>
      </c>
      <c r="AF95" s="470">
        <v>0</v>
      </c>
      <c r="AG95" s="470">
        <v>0</v>
      </c>
      <c r="AH95" s="470">
        <v>1911.1535071047081</v>
      </c>
      <c r="AI95" s="470">
        <v>1797.3329797770411</v>
      </c>
      <c r="AJ95" s="470">
        <v>1948.1940730009912</v>
      </c>
      <c r="AK95" s="470">
        <v>2850.3470323758543</v>
      </c>
      <c r="AL95" s="470">
        <v>3411.4751685964643</v>
      </c>
      <c r="AM95" s="470">
        <v>3850.7896500326169</v>
      </c>
      <c r="AN95" s="470">
        <v>4097.6728249901262</v>
      </c>
      <c r="AO95" s="470">
        <v>4358.1563683520799</v>
      </c>
      <c r="AP95" s="470">
        <v>4499.3703074489231</v>
      </c>
      <c r="AQ95" s="470">
        <v>4404.0728119994446</v>
      </c>
      <c r="AR95" s="470">
        <v>4771.0456978466491</v>
      </c>
      <c r="AS95" s="470">
        <v>4960.7871361924199</v>
      </c>
      <c r="AT95" s="470">
        <v>5199.805092409938</v>
      </c>
      <c r="AU95" s="470">
        <v>5430.8656488197039</v>
      </c>
      <c r="AV95" s="470">
        <v>5767.0992109132558</v>
      </c>
      <c r="AW95" s="470">
        <v>6368.4539963830239</v>
      </c>
      <c r="AX95" s="470">
        <v>6683.7402332324737</v>
      </c>
      <c r="AY95" s="470">
        <v>6883.0239022344194</v>
      </c>
      <c r="AZ95" s="470">
        <v>6910.1071260218505</v>
      </c>
      <c r="BA95" s="470">
        <v>6977.7678208121806</v>
      </c>
      <c r="BB95" s="470">
        <v>6999.4892588490547</v>
      </c>
      <c r="BC95" s="470">
        <v>7168.3165265446241</v>
      </c>
      <c r="BD95" s="470">
        <v>7468.8236663446432</v>
      </c>
      <c r="BE95" s="470">
        <v>7782.7767901812349</v>
      </c>
      <c r="BF95" s="470">
        <v>8163.1724980452454</v>
      </c>
      <c r="BG95" s="470">
        <v>7409.5291739556915</v>
      </c>
      <c r="BH95" s="470">
        <v>7369.3408977524377</v>
      </c>
      <c r="BI95" s="470">
        <v>7197.4397814869908</v>
      </c>
      <c r="BJ95" s="470">
        <v>7466.9885134283968</v>
      </c>
      <c r="BK95" s="470">
        <v>7383.7707566848794</v>
      </c>
      <c r="BL95" s="470">
        <v>7967.1926327141691</v>
      </c>
      <c r="BM95" s="470">
        <v>8230.0085750295293</v>
      </c>
      <c r="BN95" s="470">
        <v>8339.2559793884502</v>
      </c>
      <c r="BO95" s="470">
        <v>8597.9507239966606</v>
      </c>
      <c r="BP95" s="470">
        <v>8693.9358366054275</v>
      </c>
      <c r="BQ95" s="470">
        <v>8685.0890708422776</v>
      </c>
      <c r="BR95" s="470">
        <v>8625.2871356358573</v>
      </c>
      <c r="BS95" s="470">
        <v>8497.8443577312082</v>
      </c>
      <c r="BT95" s="470">
        <v>8056.563845752722</v>
      </c>
      <c r="BU95" s="470">
        <v>7630.1224439592743</v>
      </c>
      <c r="BV95" s="470"/>
      <c r="BW95" s="470"/>
      <c r="BX95" s="470"/>
      <c r="BY95" s="470"/>
      <c r="BZ95" s="470"/>
      <c r="CA95" s="470"/>
      <c r="CB95" s="470"/>
      <c r="CC95" s="470"/>
      <c r="CD95" s="470"/>
      <c r="CE95" s="470"/>
      <c r="CF95" s="436"/>
    </row>
    <row r="96" spans="1:84" s="39" customFormat="1" x14ac:dyDescent="0.35">
      <c r="A96" s="103"/>
      <c r="B96" s="59" t="s">
        <v>489</v>
      </c>
      <c r="D96" s="470">
        <v>0</v>
      </c>
      <c r="E96" s="470">
        <v>0</v>
      </c>
      <c r="F96" s="470">
        <v>0</v>
      </c>
      <c r="G96" s="470">
        <v>0</v>
      </c>
      <c r="H96" s="470">
        <v>0</v>
      </c>
      <c r="I96" s="470">
        <v>0</v>
      </c>
      <c r="J96" s="470">
        <v>0</v>
      </c>
      <c r="K96" s="470">
        <v>0</v>
      </c>
      <c r="L96" s="470">
        <v>0</v>
      </c>
      <c r="M96" s="470">
        <v>0</v>
      </c>
      <c r="N96" s="470">
        <v>0</v>
      </c>
      <c r="O96" s="470">
        <v>0</v>
      </c>
      <c r="P96" s="470">
        <v>0</v>
      </c>
      <c r="Q96" s="470">
        <v>0</v>
      </c>
      <c r="R96" s="470">
        <v>0</v>
      </c>
      <c r="S96" s="470">
        <v>0</v>
      </c>
      <c r="T96" s="470">
        <v>0</v>
      </c>
      <c r="U96" s="470">
        <v>0</v>
      </c>
      <c r="V96" s="470">
        <v>0</v>
      </c>
      <c r="W96" s="470">
        <v>0</v>
      </c>
      <c r="X96" s="470">
        <v>0</v>
      </c>
      <c r="Y96" s="470">
        <v>0</v>
      </c>
      <c r="Z96" s="470">
        <v>0</v>
      </c>
      <c r="AA96" s="470">
        <v>0</v>
      </c>
      <c r="AB96" s="470">
        <v>0</v>
      </c>
      <c r="AC96" s="470">
        <v>0</v>
      </c>
      <c r="AD96" s="470">
        <v>0</v>
      </c>
      <c r="AE96" s="470">
        <v>0</v>
      </c>
      <c r="AF96" s="470">
        <v>0</v>
      </c>
      <c r="AG96" s="470">
        <v>0</v>
      </c>
      <c r="AH96" s="470">
        <v>306.65896426347223</v>
      </c>
      <c r="AI96" s="470">
        <v>287.43492577049722</v>
      </c>
      <c r="AJ96" s="470">
        <v>310.67952600384285</v>
      </c>
      <c r="AK96" s="470">
        <v>455.90858933228935</v>
      </c>
      <c r="AL96" s="470">
        <v>545.13718225543812</v>
      </c>
      <c r="AM96" s="470">
        <v>614.92616234330353</v>
      </c>
      <c r="AN96" s="470">
        <v>656.06926340400719</v>
      </c>
      <c r="AO96" s="470">
        <v>694.85653270985188</v>
      </c>
      <c r="AP96" s="470">
        <v>719.96807691914569</v>
      </c>
      <c r="AQ96" s="470">
        <v>703.88773461042706</v>
      </c>
      <c r="AR96" s="470">
        <v>575.73739217696561</v>
      </c>
      <c r="AS96" s="470">
        <v>733.34385468915173</v>
      </c>
      <c r="AT96" s="470">
        <v>929.85410726467035</v>
      </c>
      <c r="AU96" s="470">
        <v>1160.4568377086948</v>
      </c>
      <c r="AV96" s="470">
        <v>1484.9254782680196</v>
      </c>
      <c r="AW96" s="470">
        <v>1924.1787280035385</v>
      </c>
      <c r="AX96" s="470">
        <v>2431.4980970478505</v>
      </c>
      <c r="AY96" s="470">
        <v>2743.3627621177125</v>
      </c>
      <c r="AZ96" s="470">
        <v>3005.9552166170283</v>
      </c>
      <c r="BA96" s="470">
        <v>3284.7724410110504</v>
      </c>
      <c r="BB96" s="470">
        <v>3573.1686932772986</v>
      </c>
      <c r="BC96" s="470">
        <v>3843.8857314011825</v>
      </c>
      <c r="BD96" s="470">
        <v>4088.5722894352393</v>
      </c>
      <c r="BE96" s="470">
        <v>4419.2415162950483</v>
      </c>
      <c r="BF96" s="470">
        <v>5119.4048192595583</v>
      </c>
      <c r="BG96" s="470">
        <v>4950.8830059061784</v>
      </c>
      <c r="BH96" s="470">
        <v>5187.039153575427</v>
      </c>
      <c r="BI96" s="470">
        <v>5476.288628691962</v>
      </c>
      <c r="BJ96" s="470">
        <v>5776.5914706736003</v>
      </c>
      <c r="BK96" s="470">
        <v>5993.3162672781818</v>
      </c>
      <c r="BL96" s="470">
        <v>6144.2459366807652</v>
      </c>
      <c r="BM96" s="470">
        <v>6879.1978153768996</v>
      </c>
      <c r="BN96" s="470">
        <v>7171.9077202211092</v>
      </c>
      <c r="BO96" s="470">
        <v>7533.6918444473085</v>
      </c>
      <c r="BP96" s="470">
        <v>7761.6813371078315</v>
      </c>
      <c r="BQ96" s="470">
        <v>7839.3302437845296</v>
      </c>
      <c r="BR96" s="470">
        <v>8531.77069605422</v>
      </c>
      <c r="BS96" s="470">
        <v>9066.5678501398215</v>
      </c>
      <c r="BT96" s="470">
        <v>8929.7278866155448</v>
      </c>
      <c r="BU96" s="470">
        <v>8683.6621416499347</v>
      </c>
      <c r="BV96" s="470"/>
      <c r="BW96" s="470"/>
      <c r="BX96" s="470"/>
      <c r="BY96" s="470"/>
      <c r="BZ96" s="470"/>
      <c r="CA96" s="470"/>
      <c r="CB96" s="470"/>
      <c r="CC96" s="470"/>
      <c r="CD96" s="470"/>
      <c r="CE96" s="470"/>
      <c r="CF96" s="436"/>
    </row>
    <row r="97" spans="1:84" s="39" customFormat="1" x14ac:dyDescent="0.35">
      <c r="A97" s="103"/>
      <c r="B97" s="59" t="s">
        <v>709</v>
      </c>
      <c r="D97" s="470">
        <v>0</v>
      </c>
      <c r="E97" s="470">
        <v>0</v>
      </c>
      <c r="F97" s="470">
        <v>0</v>
      </c>
      <c r="G97" s="470">
        <v>0</v>
      </c>
      <c r="H97" s="470">
        <v>0</v>
      </c>
      <c r="I97" s="470">
        <v>0</v>
      </c>
      <c r="J97" s="470">
        <v>0</v>
      </c>
      <c r="K97" s="470">
        <v>0</v>
      </c>
      <c r="L97" s="470">
        <v>0</v>
      </c>
      <c r="M97" s="470">
        <v>0</v>
      </c>
      <c r="N97" s="470">
        <v>0</v>
      </c>
      <c r="O97" s="470">
        <v>0</v>
      </c>
      <c r="P97" s="470">
        <v>0</v>
      </c>
      <c r="Q97" s="470">
        <v>0</v>
      </c>
      <c r="R97" s="470">
        <v>0</v>
      </c>
      <c r="S97" s="470">
        <v>0</v>
      </c>
      <c r="T97" s="470">
        <v>0</v>
      </c>
      <c r="U97" s="470">
        <v>0</v>
      </c>
      <c r="V97" s="470">
        <v>0</v>
      </c>
      <c r="W97" s="470">
        <v>0</v>
      </c>
      <c r="X97" s="470">
        <v>0</v>
      </c>
      <c r="Y97" s="470">
        <v>0</v>
      </c>
      <c r="Z97" s="470">
        <v>0</v>
      </c>
      <c r="AA97" s="470">
        <v>0</v>
      </c>
      <c r="AB97" s="470">
        <v>0</v>
      </c>
      <c r="AC97" s="470">
        <v>0</v>
      </c>
      <c r="AD97" s="470">
        <v>0</v>
      </c>
      <c r="AE97" s="470">
        <v>0</v>
      </c>
      <c r="AF97" s="470">
        <v>0</v>
      </c>
      <c r="AG97" s="470">
        <v>0</v>
      </c>
      <c r="AH97" s="470">
        <v>1000.9380246496688</v>
      </c>
      <c r="AI97" s="470">
        <v>942.57822967585423</v>
      </c>
      <c r="AJ97" s="470">
        <v>1023.547609792118</v>
      </c>
      <c r="AK97" s="470">
        <v>1495.9556692206522</v>
      </c>
      <c r="AL97" s="470">
        <v>1791.7016105993812</v>
      </c>
      <c r="AM97" s="470">
        <v>2021.8633093184019</v>
      </c>
      <c r="AN97" s="470">
        <v>2149.8480311394092</v>
      </c>
      <c r="AO97" s="470">
        <v>2287.4462967419477</v>
      </c>
      <c r="AP97" s="470">
        <v>2363.4767978974728</v>
      </c>
      <c r="AQ97" s="470">
        <v>2310.9637781994948</v>
      </c>
      <c r="AR97" s="470">
        <v>1586.5751756368918</v>
      </c>
      <c r="AS97" s="470">
        <v>1759.886008442842</v>
      </c>
      <c r="AT97" s="470">
        <v>2112.5215242854251</v>
      </c>
      <c r="AU97" s="470">
        <v>2728.6979983937472</v>
      </c>
      <c r="AV97" s="470">
        <v>3358.1274462855936</v>
      </c>
      <c r="AW97" s="470">
        <v>3893.5875872122892</v>
      </c>
      <c r="AX97" s="470">
        <v>4280.3760991864192</v>
      </c>
      <c r="AY97" s="470">
        <v>4589.5257270498978</v>
      </c>
      <c r="AZ97" s="470">
        <v>4792.3633422752309</v>
      </c>
      <c r="BA97" s="470">
        <v>4814.0073013758611</v>
      </c>
      <c r="BB97" s="470">
        <v>4822.9368985723959</v>
      </c>
      <c r="BC97" s="470">
        <v>4872.8548568880879</v>
      </c>
      <c r="BD97" s="470">
        <v>4671.8039751573388</v>
      </c>
      <c r="BE97" s="470">
        <v>4671.9623376918489</v>
      </c>
      <c r="BF97" s="470">
        <v>4886.8711219667211</v>
      </c>
      <c r="BG97" s="470">
        <v>5011.242076143204</v>
      </c>
      <c r="BH97" s="470">
        <v>5235.0297864185186</v>
      </c>
      <c r="BI97" s="470">
        <v>5555.6162586938235</v>
      </c>
      <c r="BJ97" s="470">
        <v>5646.9091255021349</v>
      </c>
      <c r="BK97" s="470">
        <v>5893.8746345189238</v>
      </c>
      <c r="BL97" s="470">
        <v>5967.4713457673679</v>
      </c>
      <c r="BM97" s="470">
        <v>6758.2748248330754</v>
      </c>
      <c r="BN97" s="470">
        <v>7222.4954155497708</v>
      </c>
      <c r="BO97" s="470">
        <v>7560.7022406875803</v>
      </c>
      <c r="BP97" s="470">
        <v>7693.7912215335127</v>
      </c>
      <c r="BQ97" s="470">
        <v>7554.3163902455544</v>
      </c>
      <c r="BR97" s="470">
        <v>7337.9737748640091</v>
      </c>
      <c r="BS97" s="470">
        <v>7118.3638254581047</v>
      </c>
      <c r="BT97" s="470">
        <v>6588.3431849614399</v>
      </c>
      <c r="BU97" s="470">
        <v>5910.8489232090942</v>
      </c>
      <c r="BV97" s="470"/>
      <c r="BW97" s="470"/>
      <c r="BX97" s="470"/>
      <c r="BY97" s="470"/>
      <c r="BZ97" s="470"/>
      <c r="CA97" s="470"/>
      <c r="CB97" s="470"/>
      <c r="CC97" s="470"/>
      <c r="CD97" s="470"/>
      <c r="CE97" s="470"/>
      <c r="CF97" s="436"/>
    </row>
    <row r="98" spans="1:84" s="39" customFormat="1" x14ac:dyDescent="0.35">
      <c r="A98" s="103"/>
      <c r="B98" s="59" t="s">
        <v>447</v>
      </c>
      <c r="D98" s="470">
        <v>0</v>
      </c>
      <c r="E98" s="470">
        <v>0</v>
      </c>
      <c r="F98" s="470">
        <v>0</v>
      </c>
      <c r="G98" s="470">
        <v>0</v>
      </c>
      <c r="H98" s="470">
        <v>0</v>
      </c>
      <c r="I98" s="470">
        <v>0</v>
      </c>
      <c r="J98" s="470">
        <v>0</v>
      </c>
      <c r="K98" s="470">
        <v>0</v>
      </c>
      <c r="L98" s="470">
        <v>0</v>
      </c>
      <c r="M98" s="470">
        <v>0</v>
      </c>
      <c r="N98" s="470">
        <v>0</v>
      </c>
      <c r="O98" s="470">
        <v>0</v>
      </c>
      <c r="P98" s="470">
        <v>0</v>
      </c>
      <c r="Q98" s="470">
        <v>0</v>
      </c>
      <c r="R98" s="470">
        <v>0</v>
      </c>
      <c r="S98" s="470">
        <v>0</v>
      </c>
      <c r="T98" s="470">
        <v>0</v>
      </c>
      <c r="U98" s="470">
        <v>0</v>
      </c>
      <c r="V98" s="470">
        <v>0</v>
      </c>
      <c r="W98" s="470">
        <v>0</v>
      </c>
      <c r="X98" s="470">
        <v>0</v>
      </c>
      <c r="Y98" s="470">
        <v>0</v>
      </c>
      <c r="Z98" s="470">
        <v>0</v>
      </c>
      <c r="AA98" s="470">
        <v>0</v>
      </c>
      <c r="AB98" s="470">
        <v>0</v>
      </c>
      <c r="AC98" s="470">
        <v>0</v>
      </c>
      <c r="AD98" s="470">
        <v>0</v>
      </c>
      <c r="AE98" s="470">
        <v>0</v>
      </c>
      <c r="AF98" s="470">
        <v>0</v>
      </c>
      <c r="AG98" s="470">
        <v>0</v>
      </c>
      <c r="AH98" s="470">
        <v>998.97233444459039</v>
      </c>
      <c r="AI98" s="470">
        <v>941.73448657153722</v>
      </c>
      <c r="AJ98" s="470">
        <v>1021.235494205492</v>
      </c>
      <c r="AK98" s="470">
        <v>1492.7945054335848</v>
      </c>
      <c r="AL98" s="470">
        <v>1787.215174803099</v>
      </c>
      <c r="AM98" s="470">
        <v>2017.016016850218</v>
      </c>
      <c r="AN98" s="470">
        <v>2144.0559348411248</v>
      </c>
      <c r="AO98" s="470">
        <v>2282.2073121353851</v>
      </c>
      <c r="AP98" s="470">
        <v>2357.837963848533</v>
      </c>
      <c r="AQ98" s="470">
        <v>2307.4611987675971</v>
      </c>
      <c r="AR98" s="470">
        <v>2169.7789519791313</v>
      </c>
      <c r="AS98" s="470">
        <v>2076.6973654074691</v>
      </c>
      <c r="AT98" s="470">
        <v>2235.16738844172</v>
      </c>
      <c r="AU98" s="470">
        <v>3054.0989425135613</v>
      </c>
      <c r="AV98" s="470">
        <v>4225.6863224617191</v>
      </c>
      <c r="AW98" s="470">
        <v>4655.404464432675</v>
      </c>
      <c r="AX98" s="470">
        <v>4730.0437554660812</v>
      </c>
      <c r="AY98" s="470">
        <v>4435.2157776930026</v>
      </c>
      <c r="AZ98" s="470">
        <v>4009.8906290602868</v>
      </c>
      <c r="BA98" s="470">
        <v>3156.9757225325043</v>
      </c>
      <c r="BB98" s="470">
        <v>2563.9399199271338</v>
      </c>
      <c r="BC98" s="470">
        <v>2177.2155032372088</v>
      </c>
      <c r="BD98" s="470">
        <v>1927.3826731008751</v>
      </c>
      <c r="BE98" s="470">
        <v>1747.4973670264126</v>
      </c>
      <c r="BF98" s="470">
        <v>1798.2850727404639</v>
      </c>
      <c r="BG98" s="470">
        <v>1596.6927205593763</v>
      </c>
      <c r="BH98" s="470">
        <v>1762.4581587328337</v>
      </c>
      <c r="BI98" s="470">
        <v>1829.6529261719097</v>
      </c>
      <c r="BJ98" s="470">
        <v>1912.4900005515801</v>
      </c>
      <c r="BK98" s="470">
        <v>1973.2410079524643</v>
      </c>
      <c r="BL98" s="470">
        <v>2212.1859488803634</v>
      </c>
      <c r="BM98" s="470">
        <v>3534.1101468562165</v>
      </c>
      <c r="BN98" s="470">
        <v>3493.7975604031581</v>
      </c>
      <c r="BO98" s="470">
        <v>3584.679014020473</v>
      </c>
      <c r="BP98" s="470">
        <v>3623.2271206342475</v>
      </c>
      <c r="BQ98" s="470">
        <v>3125.9953560808981</v>
      </c>
      <c r="BR98" s="470">
        <v>2298.7258322562898</v>
      </c>
      <c r="BS98" s="470">
        <v>1788.9102038435449</v>
      </c>
      <c r="BT98" s="470">
        <v>1439.3252533613829</v>
      </c>
      <c r="BU98" s="470">
        <v>1240.7875260120186</v>
      </c>
      <c r="BV98" s="470"/>
      <c r="BW98" s="470"/>
      <c r="BX98" s="470"/>
      <c r="BY98" s="470"/>
      <c r="BZ98" s="470"/>
      <c r="CA98" s="470"/>
      <c r="CB98" s="470"/>
      <c r="CC98" s="470"/>
      <c r="CD98" s="470"/>
      <c r="CE98" s="470"/>
      <c r="CF98" s="436"/>
    </row>
    <row r="99" spans="1:84" s="39" customFormat="1" x14ac:dyDescent="0.35">
      <c r="A99" s="103"/>
      <c r="B99" s="59" t="s">
        <v>710</v>
      </c>
      <c r="D99" s="470">
        <v>0</v>
      </c>
      <c r="E99" s="470">
        <v>0</v>
      </c>
      <c r="F99" s="470">
        <v>0</v>
      </c>
      <c r="G99" s="470">
        <v>0</v>
      </c>
      <c r="H99" s="470">
        <v>0</v>
      </c>
      <c r="I99" s="470">
        <v>0</v>
      </c>
      <c r="J99" s="470">
        <v>0</v>
      </c>
      <c r="K99" s="470">
        <v>0</v>
      </c>
      <c r="L99" s="470">
        <v>0</v>
      </c>
      <c r="M99" s="470">
        <v>0</v>
      </c>
      <c r="N99" s="470">
        <v>0</v>
      </c>
      <c r="O99" s="470">
        <v>0</v>
      </c>
      <c r="P99" s="470">
        <v>0</v>
      </c>
      <c r="Q99" s="470">
        <v>0</v>
      </c>
      <c r="R99" s="470">
        <v>0</v>
      </c>
      <c r="S99" s="470">
        <v>0</v>
      </c>
      <c r="T99" s="470">
        <v>0</v>
      </c>
      <c r="U99" s="470">
        <v>0</v>
      </c>
      <c r="V99" s="470">
        <v>0</v>
      </c>
      <c r="W99" s="470">
        <v>0</v>
      </c>
      <c r="X99" s="470">
        <v>0</v>
      </c>
      <c r="Y99" s="470">
        <v>0</v>
      </c>
      <c r="Z99" s="470">
        <v>0</v>
      </c>
      <c r="AA99" s="470">
        <v>0</v>
      </c>
      <c r="AB99" s="470">
        <v>0</v>
      </c>
      <c r="AC99" s="470">
        <v>0</v>
      </c>
      <c r="AD99" s="470">
        <v>0</v>
      </c>
      <c r="AE99" s="470">
        <v>0</v>
      </c>
      <c r="AF99" s="470">
        <v>0</v>
      </c>
      <c r="AG99" s="470">
        <v>0</v>
      </c>
      <c r="AH99" s="470">
        <v>75.738373799186817</v>
      </c>
      <c r="AI99" s="470">
        <v>71.322440087289237</v>
      </c>
      <c r="AJ99" s="470">
        <v>77.449182229671578</v>
      </c>
      <c r="AK99" s="470">
        <v>113.19506989666246</v>
      </c>
      <c r="AL99" s="470">
        <v>135.57339513370621</v>
      </c>
      <c r="AM99" s="470">
        <v>152.98913151552512</v>
      </c>
      <c r="AN99" s="470">
        <v>162.67340213283617</v>
      </c>
      <c r="AO99" s="470">
        <v>173.08510457362664</v>
      </c>
      <c r="AP99" s="470">
        <v>178.83813460630228</v>
      </c>
      <c r="AQ99" s="470">
        <v>174.86461115403714</v>
      </c>
      <c r="AR99" s="470">
        <v>658.34475349992294</v>
      </c>
      <c r="AS99" s="470">
        <v>736.71333665167731</v>
      </c>
      <c r="AT99" s="470">
        <v>925.51481942803241</v>
      </c>
      <c r="AU99" s="470">
        <v>1046.5050885614417</v>
      </c>
      <c r="AV99" s="470">
        <v>1209.7244518605205</v>
      </c>
      <c r="AW99" s="470">
        <v>1564.4465140081245</v>
      </c>
      <c r="AX99" s="470">
        <v>1722.4132804683722</v>
      </c>
      <c r="AY99" s="470">
        <v>2055.3038208162234</v>
      </c>
      <c r="AZ99" s="470">
        <v>2240.3822049893924</v>
      </c>
      <c r="BA99" s="470">
        <v>2354.1209477697548</v>
      </c>
      <c r="BB99" s="470">
        <v>2147.7264250414391</v>
      </c>
      <c r="BC99" s="470">
        <v>1779.0042837214025</v>
      </c>
      <c r="BD99" s="470">
        <v>1658.7238026094358</v>
      </c>
      <c r="BE99" s="470">
        <v>1607.2897511383487</v>
      </c>
      <c r="BF99" s="470">
        <v>1599.4471097481944</v>
      </c>
      <c r="BG99" s="470">
        <v>1637.3742263977024</v>
      </c>
      <c r="BH99" s="470">
        <v>1763.8124210756391</v>
      </c>
      <c r="BI99" s="470">
        <v>1906.113872341555</v>
      </c>
      <c r="BJ99" s="470">
        <v>1991.3598986486468</v>
      </c>
      <c r="BK99" s="470">
        <v>2348.2795180350172</v>
      </c>
      <c r="BL99" s="470">
        <v>2466.8604201866542</v>
      </c>
      <c r="BM99" s="470">
        <v>3147.3482353927652</v>
      </c>
      <c r="BN99" s="470">
        <v>3808.8124212842145</v>
      </c>
      <c r="BO99" s="470">
        <v>4158.3466982383943</v>
      </c>
      <c r="BP99" s="470">
        <v>4556.1864729316057</v>
      </c>
      <c r="BQ99" s="470">
        <v>4872.7547964341438</v>
      </c>
      <c r="BR99" s="470">
        <v>5090.6463777986401</v>
      </c>
      <c r="BS99" s="470">
        <v>5090.1189867290586</v>
      </c>
      <c r="BT99" s="470">
        <v>4823.6238559451212</v>
      </c>
      <c r="BU99" s="470">
        <v>4484.1571169942463</v>
      </c>
      <c r="BV99" s="470"/>
      <c r="BW99" s="470"/>
      <c r="BX99" s="470"/>
      <c r="BY99" s="470"/>
      <c r="BZ99" s="470"/>
      <c r="CA99" s="470"/>
      <c r="CB99" s="470"/>
      <c r="CC99" s="470"/>
      <c r="CD99" s="470"/>
      <c r="CE99" s="470"/>
      <c r="CF99" s="436"/>
    </row>
    <row r="100" spans="1:84" s="39" customFormat="1" ht="26.25" customHeight="1" x14ac:dyDescent="0.35">
      <c r="A100" s="103"/>
      <c r="B100" s="59" t="s">
        <v>706</v>
      </c>
      <c r="D100" s="470">
        <v>0</v>
      </c>
      <c r="E100" s="470">
        <v>0</v>
      </c>
      <c r="F100" s="470">
        <v>0</v>
      </c>
      <c r="G100" s="470">
        <v>0</v>
      </c>
      <c r="H100" s="470">
        <v>0</v>
      </c>
      <c r="I100" s="470">
        <v>0</v>
      </c>
      <c r="J100" s="470">
        <v>0</v>
      </c>
      <c r="K100" s="470">
        <v>0</v>
      </c>
      <c r="L100" s="470">
        <v>0</v>
      </c>
      <c r="M100" s="470">
        <v>0</v>
      </c>
      <c r="N100" s="470">
        <v>0</v>
      </c>
      <c r="O100" s="470">
        <v>0</v>
      </c>
      <c r="P100" s="470">
        <v>0</v>
      </c>
      <c r="Q100" s="470">
        <v>0</v>
      </c>
      <c r="R100" s="470">
        <v>0</v>
      </c>
      <c r="S100" s="470">
        <v>0</v>
      </c>
      <c r="T100" s="470">
        <v>0</v>
      </c>
      <c r="U100" s="470">
        <v>0</v>
      </c>
      <c r="V100" s="470">
        <v>0</v>
      </c>
      <c r="W100" s="470">
        <v>0</v>
      </c>
      <c r="X100" s="470">
        <v>0</v>
      </c>
      <c r="Y100" s="470">
        <v>0</v>
      </c>
      <c r="Z100" s="470">
        <v>0</v>
      </c>
      <c r="AA100" s="470">
        <v>0</v>
      </c>
      <c r="AB100" s="470">
        <v>0</v>
      </c>
      <c r="AC100" s="470">
        <v>0</v>
      </c>
      <c r="AD100" s="470">
        <v>0</v>
      </c>
      <c r="AE100" s="470">
        <v>0</v>
      </c>
      <c r="AF100" s="470">
        <v>0</v>
      </c>
      <c r="AG100" s="470">
        <v>0</v>
      </c>
      <c r="AH100" s="470">
        <v>2382.307697156918</v>
      </c>
      <c r="AI100" s="470">
        <v>2243.0700821051782</v>
      </c>
      <c r="AJ100" s="470">
        <v>2432.9118122311247</v>
      </c>
      <c r="AK100" s="470">
        <v>3557.8538338831886</v>
      </c>
      <c r="AL100" s="470">
        <v>4259.6273627916253</v>
      </c>
      <c r="AM100" s="470">
        <v>4806.7946200274482</v>
      </c>
      <c r="AN100" s="470">
        <v>5112.6466315173766</v>
      </c>
      <c r="AO100" s="470">
        <v>5437.5952461608113</v>
      </c>
      <c r="AP100" s="470">
        <v>5620.1209732714542</v>
      </c>
      <c r="AQ100" s="470">
        <v>5497.1773227315562</v>
      </c>
      <c r="AR100" s="470">
        <v>4990.4362732929112</v>
      </c>
      <c r="AS100" s="470">
        <v>5306.64056519114</v>
      </c>
      <c r="AT100" s="470">
        <v>6203.0578394198483</v>
      </c>
      <c r="AU100" s="470">
        <v>7989.7588671774456</v>
      </c>
      <c r="AV100" s="470">
        <v>10278.463698875852</v>
      </c>
      <c r="AW100" s="470">
        <v>12037.617293656627</v>
      </c>
      <c r="AX100" s="470">
        <v>13164.331232168723</v>
      </c>
      <c r="AY100" s="470">
        <v>13823.408087676837</v>
      </c>
      <c r="AZ100" s="470">
        <v>14048.591392941937</v>
      </c>
      <c r="BA100" s="470">
        <v>13609.876412689171</v>
      </c>
      <c r="BB100" s="470">
        <v>13107.771936818268</v>
      </c>
      <c r="BC100" s="470">
        <v>12672.960375247882</v>
      </c>
      <c r="BD100" s="470">
        <v>12346.48274030289</v>
      </c>
      <c r="BE100" s="470">
        <v>12445.990972151658</v>
      </c>
      <c r="BF100" s="470">
        <v>13404.008123714939</v>
      </c>
      <c r="BG100" s="470">
        <v>13196.192029006461</v>
      </c>
      <c r="BH100" s="470">
        <v>13948.339519802417</v>
      </c>
      <c r="BI100" s="470">
        <v>14767.671685899249</v>
      </c>
      <c r="BJ100" s="470">
        <v>15327.350495375962</v>
      </c>
      <c r="BK100" s="470">
        <v>16208.711427784589</v>
      </c>
      <c r="BL100" s="470">
        <v>16790.76365151515</v>
      </c>
      <c r="BM100" s="470">
        <v>20318.931022458954</v>
      </c>
      <c r="BN100" s="470">
        <v>21697.013117458249</v>
      </c>
      <c r="BO100" s="470">
        <v>22837.419797393759</v>
      </c>
      <c r="BP100" s="470">
        <v>23634.8861522072</v>
      </c>
      <c r="BQ100" s="470">
        <v>23392.39678654513</v>
      </c>
      <c r="BR100" s="470">
        <v>23259.116680973162</v>
      </c>
      <c r="BS100" s="470">
        <v>23063.960866170528</v>
      </c>
      <c r="BT100" s="470">
        <v>21781.020180883494</v>
      </c>
      <c r="BU100" s="470">
        <v>20319.455707865294</v>
      </c>
      <c r="BV100" s="470"/>
      <c r="BW100" s="470"/>
      <c r="BX100" s="470"/>
      <c r="BY100" s="470"/>
      <c r="BZ100" s="470"/>
      <c r="CA100" s="470"/>
      <c r="CB100" s="470"/>
      <c r="CC100" s="470"/>
      <c r="CD100" s="470"/>
      <c r="CE100" s="470"/>
      <c r="CF100" s="436"/>
    </row>
    <row r="101" spans="1:84" s="39" customFormat="1" ht="26.25" customHeight="1" x14ac:dyDescent="0.35">
      <c r="A101" s="611"/>
      <c r="B101" s="61" t="s">
        <v>711</v>
      </c>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c r="BF101" s="470"/>
      <c r="BG101" s="470"/>
      <c r="BH101" s="470"/>
      <c r="BI101" s="470"/>
      <c r="BJ101" s="470"/>
      <c r="BK101" s="470"/>
      <c r="BL101" s="470"/>
      <c r="BM101" s="470"/>
      <c r="BN101" s="470"/>
      <c r="BO101" s="470"/>
      <c r="BP101" s="470"/>
      <c r="BQ101" s="470"/>
      <c r="BR101" s="470"/>
      <c r="BS101" s="470"/>
      <c r="BT101" s="470"/>
      <c r="BU101" s="470"/>
      <c r="BV101" s="470"/>
      <c r="BW101" s="470"/>
      <c r="BX101" s="470"/>
      <c r="BY101" s="470"/>
      <c r="BZ101" s="470"/>
      <c r="CA101" s="470"/>
      <c r="CB101" s="470"/>
      <c r="CC101" s="470"/>
      <c r="CD101" s="470"/>
      <c r="CE101" s="470"/>
      <c r="CF101" s="436"/>
    </row>
    <row r="102" spans="1:84" s="39" customFormat="1" x14ac:dyDescent="0.35">
      <c r="A102" s="103"/>
      <c r="B102" s="609" t="s">
        <v>750</v>
      </c>
      <c r="D102" s="470">
        <v>0</v>
      </c>
      <c r="E102" s="470">
        <v>0</v>
      </c>
      <c r="F102" s="470">
        <v>0</v>
      </c>
      <c r="G102" s="470">
        <v>0</v>
      </c>
      <c r="H102" s="470">
        <v>0</v>
      </c>
      <c r="I102" s="470">
        <v>0</v>
      </c>
      <c r="J102" s="470">
        <v>0</v>
      </c>
      <c r="K102" s="470">
        <v>0</v>
      </c>
      <c r="L102" s="470">
        <v>0</v>
      </c>
      <c r="M102" s="470">
        <v>0</v>
      </c>
      <c r="N102" s="470">
        <v>0</v>
      </c>
      <c r="O102" s="470">
        <v>0</v>
      </c>
      <c r="P102" s="470">
        <v>0</v>
      </c>
      <c r="Q102" s="470">
        <v>0</v>
      </c>
      <c r="R102" s="470">
        <v>0</v>
      </c>
      <c r="S102" s="470">
        <v>0</v>
      </c>
      <c r="T102" s="470">
        <v>0</v>
      </c>
      <c r="U102" s="470">
        <v>0</v>
      </c>
      <c r="V102" s="470">
        <v>0</v>
      </c>
      <c r="W102" s="470">
        <v>0</v>
      </c>
      <c r="X102" s="470">
        <v>0</v>
      </c>
      <c r="Y102" s="470">
        <v>0</v>
      </c>
      <c r="Z102" s="470">
        <v>0</v>
      </c>
      <c r="AA102" s="470">
        <v>0</v>
      </c>
      <c r="AB102" s="470">
        <v>0</v>
      </c>
      <c r="AC102" s="470">
        <v>0</v>
      </c>
      <c r="AD102" s="470">
        <v>0</v>
      </c>
      <c r="AE102" s="470">
        <v>0</v>
      </c>
      <c r="AF102" s="470">
        <v>0</v>
      </c>
      <c r="AG102" s="470">
        <v>0</v>
      </c>
      <c r="AH102" s="470">
        <v>0</v>
      </c>
      <c r="AI102" s="470">
        <v>0</v>
      </c>
      <c r="AJ102" s="470">
        <v>0</v>
      </c>
      <c r="AK102" s="470">
        <v>0</v>
      </c>
      <c r="AL102" s="470">
        <v>0</v>
      </c>
      <c r="AM102" s="470">
        <v>0</v>
      </c>
      <c r="AN102" s="470">
        <v>0</v>
      </c>
      <c r="AO102" s="470">
        <v>0</v>
      </c>
      <c r="AP102" s="470">
        <v>0</v>
      </c>
      <c r="AQ102" s="470">
        <v>0</v>
      </c>
      <c r="AR102" s="470">
        <v>0</v>
      </c>
      <c r="AS102" s="470">
        <v>0</v>
      </c>
      <c r="AT102" s="470">
        <v>0</v>
      </c>
      <c r="AU102" s="470">
        <v>8326.8631350427931</v>
      </c>
      <c r="AV102" s="470">
        <v>9378.4546520397962</v>
      </c>
      <c r="AW102" s="470">
        <v>10041.462567202901</v>
      </c>
      <c r="AX102" s="470">
        <v>10270.625189429818</v>
      </c>
      <c r="AY102" s="470">
        <v>10339.224684156248</v>
      </c>
      <c r="AZ102" s="470">
        <v>10257.510307192642</v>
      </c>
      <c r="BA102" s="470">
        <v>10126.905146046551</v>
      </c>
      <c r="BB102" s="470">
        <v>9822.019537148517</v>
      </c>
      <c r="BC102" s="470">
        <v>9584.6919152059763</v>
      </c>
      <c r="BD102" s="470">
        <v>9334.375518748715</v>
      </c>
      <c r="BE102" s="470">
        <v>9220.8546315247804</v>
      </c>
      <c r="BF102" s="470">
        <v>9225.5543130926962</v>
      </c>
      <c r="BG102" s="470">
        <v>8390.0390642794355</v>
      </c>
      <c r="BH102" s="470">
        <v>8425.2270972004117</v>
      </c>
      <c r="BI102" s="470">
        <v>8299.2224735473828</v>
      </c>
      <c r="BJ102" s="470">
        <v>8247.640375072071</v>
      </c>
      <c r="BK102" s="470">
        <v>8179.0098898417</v>
      </c>
      <c r="BL102" s="470">
        <v>7770.4523533081074</v>
      </c>
      <c r="BM102" s="470">
        <v>7811.7680554922381</v>
      </c>
      <c r="BN102" s="470">
        <v>7577.3566486799627</v>
      </c>
      <c r="BO102" s="470">
        <v>7683.3322551086958</v>
      </c>
      <c r="BP102" s="470">
        <v>7950.8940785815148</v>
      </c>
      <c r="BQ102" s="470">
        <v>7895.9745507209773</v>
      </c>
      <c r="BR102" s="470">
        <v>7863.1816049668441</v>
      </c>
      <c r="BS102" s="470">
        <v>7774.1416730335577</v>
      </c>
      <c r="BT102" s="470">
        <v>7384.2889628118028</v>
      </c>
      <c r="BU102" s="470">
        <v>6874.8136202689311</v>
      </c>
      <c r="BV102" s="470">
        <v>6354.9480275944916</v>
      </c>
      <c r="BW102" s="470">
        <v>5758.5760199112674</v>
      </c>
      <c r="BX102" s="470">
        <v>5261.6041867738422</v>
      </c>
      <c r="BY102" s="470">
        <v>5009.973417467957</v>
      </c>
      <c r="BZ102" s="470">
        <v>4652.8118187548262</v>
      </c>
      <c r="CA102" s="470">
        <v>4519.9494185571302</v>
      </c>
      <c r="CB102" s="470">
        <v>4482.0307107821782</v>
      </c>
      <c r="CC102" s="470">
        <v>4144.7911547934827</v>
      </c>
      <c r="CD102" s="470">
        <v>4113.22703542621</v>
      </c>
      <c r="CE102" s="470">
        <v>3952.9365947037991</v>
      </c>
      <c r="CF102" s="436">
        <v>3706.489567508951</v>
      </c>
    </row>
    <row r="103" spans="1:84" s="39" customFormat="1" x14ac:dyDescent="0.35">
      <c r="A103" s="103"/>
      <c r="B103" s="203" t="s">
        <v>712</v>
      </c>
      <c r="D103" s="470" t="s">
        <v>567</v>
      </c>
      <c r="E103" s="470" t="s">
        <v>567</v>
      </c>
      <c r="F103" s="470" t="s">
        <v>567</v>
      </c>
      <c r="G103" s="470" t="s">
        <v>567</v>
      </c>
      <c r="H103" s="470" t="s">
        <v>567</v>
      </c>
      <c r="I103" s="470" t="s">
        <v>567</v>
      </c>
      <c r="J103" s="470" t="s">
        <v>567</v>
      </c>
      <c r="K103" s="470" t="s">
        <v>567</v>
      </c>
      <c r="L103" s="470" t="s">
        <v>567</v>
      </c>
      <c r="M103" s="470" t="s">
        <v>567</v>
      </c>
      <c r="N103" s="470" t="s">
        <v>567</v>
      </c>
      <c r="O103" s="470" t="s">
        <v>567</v>
      </c>
      <c r="P103" s="470" t="s">
        <v>567</v>
      </c>
      <c r="Q103" s="470" t="s">
        <v>567</v>
      </c>
      <c r="R103" s="470" t="s">
        <v>567</v>
      </c>
      <c r="S103" s="470" t="s">
        <v>567</v>
      </c>
      <c r="T103" s="470" t="s">
        <v>567</v>
      </c>
      <c r="U103" s="470" t="s">
        <v>567</v>
      </c>
      <c r="V103" s="470" t="s">
        <v>567</v>
      </c>
      <c r="W103" s="470" t="s">
        <v>567</v>
      </c>
      <c r="X103" s="470" t="s">
        <v>567</v>
      </c>
      <c r="Y103" s="470" t="s">
        <v>567</v>
      </c>
      <c r="Z103" s="470" t="s">
        <v>567</v>
      </c>
      <c r="AA103" s="470" t="s">
        <v>567</v>
      </c>
      <c r="AB103" s="470" t="s">
        <v>567</v>
      </c>
      <c r="AC103" s="470" t="s">
        <v>567</v>
      </c>
      <c r="AD103" s="470" t="s">
        <v>567</v>
      </c>
      <c r="AE103" s="470" t="s">
        <v>567</v>
      </c>
      <c r="AF103" s="470" t="s">
        <v>567</v>
      </c>
      <c r="AG103" s="470" t="s">
        <v>567</v>
      </c>
      <c r="AH103" s="470" t="s">
        <v>567</v>
      </c>
      <c r="AI103" s="470" t="s">
        <v>567</v>
      </c>
      <c r="AJ103" s="470" t="s">
        <v>567</v>
      </c>
      <c r="AK103" s="470" t="s">
        <v>567</v>
      </c>
      <c r="AL103" s="470" t="s">
        <v>567</v>
      </c>
      <c r="AM103" s="470" t="s">
        <v>567</v>
      </c>
      <c r="AN103" s="470" t="s">
        <v>567</v>
      </c>
      <c r="AO103" s="470" t="s">
        <v>567</v>
      </c>
      <c r="AP103" s="470" t="s">
        <v>567</v>
      </c>
      <c r="AQ103" s="470" t="s">
        <v>567</v>
      </c>
      <c r="AR103" s="470" t="s">
        <v>567</v>
      </c>
      <c r="AS103" s="470" t="s">
        <v>567</v>
      </c>
      <c r="AT103" s="470" t="s">
        <v>567</v>
      </c>
      <c r="AU103" s="470">
        <v>6831.4887780382214</v>
      </c>
      <c r="AV103" s="470">
        <v>7758.0541202074019</v>
      </c>
      <c r="AW103" s="470">
        <v>8350.7512517251671</v>
      </c>
      <c r="AX103" s="470">
        <v>8555.1737068008133</v>
      </c>
      <c r="AY103" s="470">
        <v>8639.7841026243859</v>
      </c>
      <c r="AZ103" s="470">
        <v>8534.9798527489602</v>
      </c>
      <c r="BA103" s="470">
        <v>8355.4157566498016</v>
      </c>
      <c r="BB103" s="470">
        <v>8068.9729038313035</v>
      </c>
      <c r="BC103" s="470">
        <v>7846.8382177237472</v>
      </c>
      <c r="BD103" s="470">
        <v>7610.8118149515194</v>
      </c>
      <c r="BE103" s="470">
        <v>7498.5278828304863</v>
      </c>
      <c r="BF103" s="470">
        <v>7473.4809928622108</v>
      </c>
      <c r="BG103" s="470">
        <v>7035.2258481545314</v>
      </c>
      <c r="BH103" s="470">
        <v>7080.1193781919192</v>
      </c>
      <c r="BI103" s="470">
        <v>6968.3677812873775</v>
      </c>
      <c r="BJ103" s="470">
        <v>6918.8883545380231</v>
      </c>
      <c r="BK103" s="470">
        <v>6870.4538732596902</v>
      </c>
      <c r="BL103" s="470">
        <v>6528.5222072276001</v>
      </c>
      <c r="BM103" s="470">
        <v>6546.8379772191647</v>
      </c>
      <c r="BN103" s="470">
        <v>6320.741230125459</v>
      </c>
      <c r="BO103" s="470">
        <v>6450.9087002095212</v>
      </c>
      <c r="BP103" s="470">
        <v>6707.6721534926783</v>
      </c>
      <c r="BQ103" s="470">
        <v>6698.4456732836725</v>
      </c>
      <c r="BR103" s="470">
        <v>6675.5382899247534</v>
      </c>
      <c r="BS103" s="470">
        <v>6585.4359383121746</v>
      </c>
      <c r="BT103" s="470">
        <v>6229.0276234288849</v>
      </c>
      <c r="BU103" s="470">
        <v>5766.9460004325447</v>
      </c>
      <c r="BV103" s="470">
        <v>5306.8105405741289</v>
      </c>
      <c r="BW103" s="470">
        <v>4807.1574540256906</v>
      </c>
      <c r="BX103" s="470">
        <v>4386.7921559769356</v>
      </c>
      <c r="BY103" s="470">
        <v>4163.104912584573</v>
      </c>
      <c r="BZ103" s="470">
        <v>3883.1222643400506</v>
      </c>
      <c r="CA103" s="470">
        <v>3796.169825638181</v>
      </c>
      <c r="CB103" s="470">
        <v>3775.2258095343277</v>
      </c>
      <c r="CC103" s="470">
        <v>3490.5860310025291</v>
      </c>
      <c r="CD103" s="470">
        <v>3529.2613950427799</v>
      </c>
      <c r="CE103" s="470">
        <v>3371.4518520092779</v>
      </c>
      <c r="CF103" s="436">
        <v>3150.7100517863678</v>
      </c>
    </row>
    <row r="104" spans="1:84" s="39" customFormat="1" x14ac:dyDescent="0.35">
      <c r="A104" s="103"/>
      <c r="B104" s="203" t="s">
        <v>713</v>
      </c>
      <c r="D104" s="470" t="s">
        <v>567</v>
      </c>
      <c r="E104" s="470" t="s">
        <v>567</v>
      </c>
      <c r="F104" s="470" t="s">
        <v>567</v>
      </c>
      <c r="G104" s="470" t="s">
        <v>567</v>
      </c>
      <c r="H104" s="470" t="s">
        <v>567</v>
      </c>
      <c r="I104" s="470" t="s">
        <v>567</v>
      </c>
      <c r="J104" s="470" t="s">
        <v>567</v>
      </c>
      <c r="K104" s="470" t="s">
        <v>567</v>
      </c>
      <c r="L104" s="470" t="s">
        <v>567</v>
      </c>
      <c r="M104" s="470" t="s">
        <v>567</v>
      </c>
      <c r="N104" s="470" t="s">
        <v>567</v>
      </c>
      <c r="O104" s="470" t="s">
        <v>567</v>
      </c>
      <c r="P104" s="470" t="s">
        <v>567</v>
      </c>
      <c r="Q104" s="470" t="s">
        <v>567</v>
      </c>
      <c r="R104" s="470" t="s">
        <v>567</v>
      </c>
      <c r="S104" s="470" t="s">
        <v>567</v>
      </c>
      <c r="T104" s="470" t="s">
        <v>567</v>
      </c>
      <c r="U104" s="470" t="s">
        <v>567</v>
      </c>
      <c r="V104" s="470" t="s">
        <v>567</v>
      </c>
      <c r="W104" s="470" t="s">
        <v>567</v>
      </c>
      <c r="X104" s="470" t="s">
        <v>567</v>
      </c>
      <c r="Y104" s="470" t="s">
        <v>567</v>
      </c>
      <c r="Z104" s="470" t="s">
        <v>567</v>
      </c>
      <c r="AA104" s="470" t="s">
        <v>567</v>
      </c>
      <c r="AB104" s="470" t="s">
        <v>567</v>
      </c>
      <c r="AC104" s="470" t="s">
        <v>567</v>
      </c>
      <c r="AD104" s="470" t="s">
        <v>567</v>
      </c>
      <c r="AE104" s="470" t="s">
        <v>567</v>
      </c>
      <c r="AF104" s="470" t="s">
        <v>567</v>
      </c>
      <c r="AG104" s="470" t="s">
        <v>567</v>
      </c>
      <c r="AH104" s="470" t="s">
        <v>567</v>
      </c>
      <c r="AI104" s="470" t="s">
        <v>567</v>
      </c>
      <c r="AJ104" s="470" t="s">
        <v>567</v>
      </c>
      <c r="AK104" s="470" t="s">
        <v>567</v>
      </c>
      <c r="AL104" s="470" t="s">
        <v>567</v>
      </c>
      <c r="AM104" s="470" t="s">
        <v>567</v>
      </c>
      <c r="AN104" s="470" t="s">
        <v>567</v>
      </c>
      <c r="AO104" s="470" t="s">
        <v>567</v>
      </c>
      <c r="AP104" s="470" t="s">
        <v>567</v>
      </c>
      <c r="AQ104" s="470" t="s">
        <v>567</v>
      </c>
      <c r="AR104" s="470" t="s">
        <v>567</v>
      </c>
      <c r="AS104" s="470" t="s">
        <v>567</v>
      </c>
      <c r="AT104" s="470" t="s">
        <v>567</v>
      </c>
      <c r="AU104" s="470">
        <v>387.40747352121451</v>
      </c>
      <c r="AV104" s="470">
        <v>443.168497923507</v>
      </c>
      <c r="AW104" s="470">
        <v>466.26269175225531</v>
      </c>
      <c r="AX104" s="470">
        <v>490.50886087062088</v>
      </c>
      <c r="AY104" s="470">
        <v>497.87982481986461</v>
      </c>
      <c r="AZ104" s="470">
        <v>497.73960398713172</v>
      </c>
      <c r="BA104" s="470">
        <v>493.31887477940887</v>
      </c>
      <c r="BB104" s="470">
        <v>483.93077233214319</v>
      </c>
      <c r="BC104" s="470">
        <v>480.5056908600717</v>
      </c>
      <c r="BD104" s="470">
        <v>479.40568465028105</v>
      </c>
      <c r="BE104" s="470">
        <v>477.19514405105406</v>
      </c>
      <c r="BF104" s="470">
        <v>484.50495529511164</v>
      </c>
      <c r="BG104" s="470">
        <v>455.38999993202424</v>
      </c>
      <c r="BH104" s="470">
        <v>443.69429468190714</v>
      </c>
      <c r="BI104" s="470">
        <v>444.1144817797537</v>
      </c>
      <c r="BJ104" s="470">
        <v>444.61795476549446</v>
      </c>
      <c r="BK104" s="470">
        <v>447.7573621041272</v>
      </c>
      <c r="BL104" s="470">
        <v>384.54610064289989</v>
      </c>
      <c r="BM104" s="470">
        <v>357.95772689138818</v>
      </c>
      <c r="BN104" s="470">
        <v>326.1461012378067</v>
      </c>
      <c r="BO104" s="470">
        <v>304.42816105751047</v>
      </c>
      <c r="BP104" s="470">
        <v>310.4032487291139</v>
      </c>
      <c r="BQ104" s="470">
        <v>305.87975958789696</v>
      </c>
      <c r="BR104" s="470">
        <v>302.16821205464191</v>
      </c>
      <c r="BS104" s="470">
        <v>306.72154146167594</v>
      </c>
      <c r="BT104" s="470">
        <v>303.95795652539408</v>
      </c>
      <c r="BU104" s="470">
        <v>301.07808057600721</v>
      </c>
      <c r="BV104" s="470">
        <v>291.23520331204315</v>
      </c>
      <c r="BW104" s="470">
        <v>266.30581839432017</v>
      </c>
      <c r="BX104" s="470">
        <v>241.06105871087738</v>
      </c>
      <c r="BY104" s="470">
        <v>238.54157630571262</v>
      </c>
      <c r="BZ104" s="470">
        <v>220.12167942412444</v>
      </c>
      <c r="CA104" s="470">
        <v>213.95075194532475</v>
      </c>
      <c r="CB104" s="470">
        <v>210.13437302966645</v>
      </c>
      <c r="CC104" s="470">
        <v>193.48312030640585</v>
      </c>
      <c r="CD104" s="470">
        <v>191.12113645042496</v>
      </c>
      <c r="CE104" s="470">
        <v>184.51221630201275</v>
      </c>
      <c r="CF104" s="436">
        <v>160.83474008650754</v>
      </c>
    </row>
    <row r="105" spans="1:84" s="39" customFormat="1" x14ac:dyDescent="0.35">
      <c r="A105" s="103"/>
      <c r="B105" s="203" t="s">
        <v>714</v>
      </c>
      <c r="D105" s="470" t="s">
        <v>567</v>
      </c>
      <c r="E105" s="470" t="s">
        <v>567</v>
      </c>
      <c r="F105" s="470" t="s">
        <v>567</v>
      </c>
      <c r="G105" s="470" t="s">
        <v>567</v>
      </c>
      <c r="H105" s="470" t="s">
        <v>567</v>
      </c>
      <c r="I105" s="470" t="s">
        <v>567</v>
      </c>
      <c r="J105" s="470" t="s">
        <v>567</v>
      </c>
      <c r="K105" s="470" t="s">
        <v>567</v>
      </c>
      <c r="L105" s="470" t="s">
        <v>567</v>
      </c>
      <c r="M105" s="470" t="s">
        <v>567</v>
      </c>
      <c r="N105" s="470" t="s">
        <v>567</v>
      </c>
      <c r="O105" s="470" t="s">
        <v>567</v>
      </c>
      <c r="P105" s="470" t="s">
        <v>567</v>
      </c>
      <c r="Q105" s="470" t="s">
        <v>567</v>
      </c>
      <c r="R105" s="470" t="s">
        <v>567</v>
      </c>
      <c r="S105" s="470" t="s">
        <v>567</v>
      </c>
      <c r="T105" s="470" t="s">
        <v>567</v>
      </c>
      <c r="U105" s="470" t="s">
        <v>567</v>
      </c>
      <c r="V105" s="470" t="s">
        <v>567</v>
      </c>
      <c r="W105" s="470" t="s">
        <v>567</v>
      </c>
      <c r="X105" s="470" t="s">
        <v>567</v>
      </c>
      <c r="Y105" s="470" t="s">
        <v>567</v>
      </c>
      <c r="Z105" s="470" t="s">
        <v>567</v>
      </c>
      <c r="AA105" s="470" t="s">
        <v>567</v>
      </c>
      <c r="AB105" s="470" t="s">
        <v>567</v>
      </c>
      <c r="AC105" s="470" t="s">
        <v>567</v>
      </c>
      <c r="AD105" s="470" t="s">
        <v>567</v>
      </c>
      <c r="AE105" s="470" t="s">
        <v>567</v>
      </c>
      <c r="AF105" s="470" t="s">
        <v>567</v>
      </c>
      <c r="AG105" s="470" t="s">
        <v>567</v>
      </c>
      <c r="AH105" s="470" t="s">
        <v>567</v>
      </c>
      <c r="AI105" s="470" t="s">
        <v>567</v>
      </c>
      <c r="AJ105" s="470" t="s">
        <v>567</v>
      </c>
      <c r="AK105" s="470" t="s">
        <v>567</v>
      </c>
      <c r="AL105" s="470" t="s">
        <v>567</v>
      </c>
      <c r="AM105" s="470" t="s">
        <v>567</v>
      </c>
      <c r="AN105" s="470" t="s">
        <v>567</v>
      </c>
      <c r="AO105" s="470" t="s">
        <v>567</v>
      </c>
      <c r="AP105" s="470" t="s">
        <v>567</v>
      </c>
      <c r="AQ105" s="470" t="s">
        <v>567</v>
      </c>
      <c r="AR105" s="470" t="s">
        <v>567</v>
      </c>
      <c r="AS105" s="470" t="s">
        <v>567</v>
      </c>
      <c r="AT105" s="470" t="s">
        <v>567</v>
      </c>
      <c r="AU105" s="470">
        <v>1107.9668834833583</v>
      </c>
      <c r="AV105" s="470">
        <v>1177.2320339088883</v>
      </c>
      <c r="AW105" s="470">
        <v>1224.4486237254785</v>
      </c>
      <c r="AX105" s="470">
        <v>1224.9426217583839</v>
      </c>
      <c r="AY105" s="470">
        <v>1201.5607567119991</v>
      </c>
      <c r="AZ105" s="470">
        <v>1224.7908504565507</v>
      </c>
      <c r="BA105" s="470">
        <v>1278.1705146173399</v>
      </c>
      <c r="BB105" s="470">
        <v>1269.1158609850702</v>
      </c>
      <c r="BC105" s="470">
        <v>1257.3480066221562</v>
      </c>
      <c r="BD105" s="470">
        <v>1244.158019146915</v>
      </c>
      <c r="BE105" s="470">
        <v>1245.1316046432405</v>
      </c>
      <c r="BF105" s="470">
        <v>1267.5683649353732</v>
      </c>
      <c r="BG105" s="470">
        <v>899.42321619288032</v>
      </c>
      <c r="BH105" s="470">
        <v>901.41342432658689</v>
      </c>
      <c r="BI105" s="470">
        <v>886.7402104802527</v>
      </c>
      <c r="BJ105" s="470">
        <v>884.13406576855334</v>
      </c>
      <c r="BK105" s="470">
        <v>860.79865447788245</v>
      </c>
      <c r="BL105" s="470">
        <v>857.3840454376068</v>
      </c>
      <c r="BM105" s="470">
        <v>906.97235138168514</v>
      </c>
      <c r="BN105" s="470">
        <v>930.46931731669588</v>
      </c>
      <c r="BO105" s="470">
        <v>927.9953938416644</v>
      </c>
      <c r="BP105" s="470">
        <v>932.81867635972242</v>
      </c>
      <c r="BQ105" s="470">
        <v>891.64911784940762</v>
      </c>
      <c r="BR105" s="470">
        <v>885.47510298744885</v>
      </c>
      <c r="BS105" s="470">
        <v>881.98419325970758</v>
      </c>
      <c r="BT105" s="470">
        <v>851.30338285752362</v>
      </c>
      <c r="BU105" s="470">
        <v>806.7895392603798</v>
      </c>
      <c r="BV105" s="470">
        <v>756.90228370832017</v>
      </c>
      <c r="BW105" s="470">
        <v>685.11274749125687</v>
      </c>
      <c r="BX105" s="470">
        <v>633.75097208602836</v>
      </c>
      <c r="BY105" s="470">
        <v>608.32692857767131</v>
      </c>
      <c r="BZ105" s="470">
        <v>549.56787499065138</v>
      </c>
      <c r="CA105" s="470">
        <v>509.82884097362529</v>
      </c>
      <c r="CB105" s="470">
        <v>496.67052821818413</v>
      </c>
      <c r="CC105" s="470">
        <v>460.72200348454794</v>
      </c>
      <c r="CD105" s="470">
        <v>392.84450393300523</v>
      </c>
      <c r="CE105" s="470">
        <v>396.97252639250837</v>
      </c>
      <c r="CF105" s="436">
        <v>394.94477563607558</v>
      </c>
    </row>
    <row r="106" spans="1:84" s="39" customFormat="1" ht="26.25" customHeight="1" x14ac:dyDescent="0.35">
      <c r="A106" s="103"/>
      <c r="B106" s="609" t="s">
        <v>751</v>
      </c>
      <c r="D106" s="470">
        <v>0</v>
      </c>
      <c r="E106" s="470">
        <v>0</v>
      </c>
      <c r="F106" s="470">
        <v>0</v>
      </c>
      <c r="G106" s="470">
        <v>0</v>
      </c>
      <c r="H106" s="470">
        <v>0</v>
      </c>
      <c r="I106" s="470">
        <v>0</v>
      </c>
      <c r="J106" s="470">
        <v>0</v>
      </c>
      <c r="K106" s="470">
        <v>0</v>
      </c>
      <c r="L106" s="470">
        <v>0</v>
      </c>
      <c r="M106" s="470">
        <v>0</v>
      </c>
      <c r="N106" s="470">
        <v>0</v>
      </c>
      <c r="O106" s="470">
        <v>0</v>
      </c>
      <c r="P106" s="470">
        <v>0</v>
      </c>
      <c r="Q106" s="470">
        <v>0</v>
      </c>
      <c r="R106" s="470">
        <v>0</v>
      </c>
      <c r="S106" s="470">
        <v>0</v>
      </c>
      <c r="T106" s="470">
        <v>0</v>
      </c>
      <c r="U106" s="470">
        <v>0</v>
      </c>
      <c r="V106" s="470">
        <v>0</v>
      </c>
      <c r="W106" s="470">
        <v>0</v>
      </c>
      <c r="X106" s="470">
        <v>0</v>
      </c>
      <c r="Y106" s="470">
        <v>0</v>
      </c>
      <c r="Z106" s="470">
        <v>0</v>
      </c>
      <c r="AA106" s="470">
        <v>0</v>
      </c>
      <c r="AB106" s="470">
        <v>0</v>
      </c>
      <c r="AC106" s="470">
        <v>0</v>
      </c>
      <c r="AD106" s="470">
        <v>0</v>
      </c>
      <c r="AE106" s="470">
        <v>0</v>
      </c>
      <c r="AF106" s="470">
        <v>0</v>
      </c>
      <c r="AG106" s="470">
        <v>0</v>
      </c>
      <c r="AH106" s="470">
        <v>0</v>
      </c>
      <c r="AI106" s="470">
        <v>0</v>
      </c>
      <c r="AJ106" s="470">
        <v>0</v>
      </c>
      <c r="AK106" s="470">
        <v>0</v>
      </c>
      <c r="AL106" s="470">
        <v>0</v>
      </c>
      <c r="AM106" s="470">
        <v>0</v>
      </c>
      <c r="AN106" s="470">
        <v>0</v>
      </c>
      <c r="AO106" s="470">
        <v>0</v>
      </c>
      <c r="AP106" s="470">
        <v>0</v>
      </c>
      <c r="AQ106" s="470">
        <v>0</v>
      </c>
      <c r="AR106" s="470">
        <v>0</v>
      </c>
      <c r="AS106" s="470">
        <v>0</v>
      </c>
      <c r="AT106" s="470">
        <v>0</v>
      </c>
      <c r="AU106" s="470">
        <v>5093.7613809543527</v>
      </c>
      <c r="AV106" s="470">
        <v>6667.1082577493116</v>
      </c>
      <c r="AW106" s="470">
        <v>8364.6087228367487</v>
      </c>
      <c r="AX106" s="470">
        <v>9577.4462759713788</v>
      </c>
      <c r="AY106" s="470">
        <v>10367.20730575501</v>
      </c>
      <c r="AZ106" s="470">
        <v>10701.188211771147</v>
      </c>
      <c r="BA106" s="470">
        <v>10460.739087454798</v>
      </c>
      <c r="BB106" s="470">
        <v>10285.241658518809</v>
      </c>
      <c r="BC106" s="470">
        <v>10256.584986586531</v>
      </c>
      <c r="BD106" s="470">
        <v>10480.930887898816</v>
      </c>
      <c r="BE106" s="470">
        <v>11007.913130808114</v>
      </c>
      <c r="BF106" s="470">
        <v>12341.626308667488</v>
      </c>
      <c r="BG106" s="470">
        <v>12215.602965068379</v>
      </c>
      <c r="BH106" s="470">
        <v>12892.453320354447</v>
      </c>
      <c r="BI106" s="470">
        <v>13665.888993838857</v>
      </c>
      <c r="BJ106" s="470">
        <v>14546.698633732287</v>
      </c>
      <c r="BK106" s="470">
        <v>15413.472294627769</v>
      </c>
      <c r="BL106" s="470">
        <v>16987.503930921212</v>
      </c>
      <c r="BM106" s="470">
        <v>20737.171541996253</v>
      </c>
      <c r="BN106" s="470">
        <v>22458.912448166739</v>
      </c>
      <c r="BO106" s="470">
        <v>23752.038266281721</v>
      </c>
      <c r="BP106" s="470">
        <v>24377.927910231112</v>
      </c>
      <c r="BQ106" s="470">
        <v>24181.511306666427</v>
      </c>
      <c r="BR106" s="470">
        <v>24021.222211642176</v>
      </c>
      <c r="BS106" s="470">
        <v>23787.663550868179</v>
      </c>
      <c r="BT106" s="470">
        <v>22453.295063824404</v>
      </c>
      <c r="BU106" s="470">
        <v>21074.764531555636</v>
      </c>
      <c r="BV106" s="470">
        <v>19088.522388440153</v>
      </c>
      <c r="BW106" s="470">
        <v>16279.23997686972</v>
      </c>
      <c r="BX106" s="470">
        <v>14450.107700597848</v>
      </c>
      <c r="BY106" s="470">
        <v>13478.926253471218</v>
      </c>
      <c r="BZ106" s="470">
        <v>12079.329407813606</v>
      </c>
      <c r="CA106" s="470">
        <v>11092.177129990543</v>
      </c>
      <c r="CB106" s="470">
        <v>9887.7519261507514</v>
      </c>
      <c r="CC106" s="470">
        <v>8074.7190640244353</v>
      </c>
      <c r="CD106" s="470">
        <v>7973.5095919023324</v>
      </c>
      <c r="CE106" s="470">
        <v>7583.7905039340467</v>
      </c>
      <c r="CF106" s="436">
        <v>6759.0475814366937</v>
      </c>
    </row>
    <row r="107" spans="1:84" s="39" customFormat="1" x14ac:dyDescent="0.35">
      <c r="A107" s="103"/>
      <c r="B107" s="203" t="s">
        <v>712</v>
      </c>
      <c r="D107" s="470" t="s">
        <v>567</v>
      </c>
      <c r="E107" s="470" t="s">
        <v>567</v>
      </c>
      <c r="F107" s="470" t="s">
        <v>567</v>
      </c>
      <c r="G107" s="470" t="s">
        <v>567</v>
      </c>
      <c r="H107" s="470" t="s">
        <v>567</v>
      </c>
      <c r="I107" s="470" t="s">
        <v>567</v>
      </c>
      <c r="J107" s="470" t="s">
        <v>567</v>
      </c>
      <c r="K107" s="470" t="s">
        <v>567</v>
      </c>
      <c r="L107" s="470" t="s">
        <v>567</v>
      </c>
      <c r="M107" s="470" t="s">
        <v>567</v>
      </c>
      <c r="N107" s="470" t="s">
        <v>567</v>
      </c>
      <c r="O107" s="470" t="s">
        <v>567</v>
      </c>
      <c r="P107" s="470" t="s">
        <v>567</v>
      </c>
      <c r="Q107" s="470" t="s">
        <v>567</v>
      </c>
      <c r="R107" s="470" t="s">
        <v>567</v>
      </c>
      <c r="S107" s="470" t="s">
        <v>567</v>
      </c>
      <c r="T107" s="470" t="s">
        <v>567</v>
      </c>
      <c r="U107" s="470" t="s">
        <v>567</v>
      </c>
      <c r="V107" s="470" t="s">
        <v>567</v>
      </c>
      <c r="W107" s="470" t="s">
        <v>567</v>
      </c>
      <c r="X107" s="470" t="s">
        <v>567</v>
      </c>
      <c r="Y107" s="470" t="s">
        <v>567</v>
      </c>
      <c r="Z107" s="470" t="s">
        <v>567</v>
      </c>
      <c r="AA107" s="470" t="s">
        <v>567</v>
      </c>
      <c r="AB107" s="470" t="s">
        <v>567</v>
      </c>
      <c r="AC107" s="470" t="s">
        <v>567</v>
      </c>
      <c r="AD107" s="470" t="s">
        <v>567</v>
      </c>
      <c r="AE107" s="470" t="s">
        <v>567</v>
      </c>
      <c r="AF107" s="470" t="s">
        <v>567</v>
      </c>
      <c r="AG107" s="470" t="s">
        <v>567</v>
      </c>
      <c r="AH107" s="470" t="s">
        <v>567</v>
      </c>
      <c r="AI107" s="470" t="s">
        <v>567</v>
      </c>
      <c r="AJ107" s="470" t="s">
        <v>567</v>
      </c>
      <c r="AK107" s="470" t="s">
        <v>567</v>
      </c>
      <c r="AL107" s="470" t="s">
        <v>567</v>
      </c>
      <c r="AM107" s="470" t="s">
        <v>567</v>
      </c>
      <c r="AN107" s="470" t="s">
        <v>567</v>
      </c>
      <c r="AO107" s="470" t="s">
        <v>567</v>
      </c>
      <c r="AP107" s="470" t="s">
        <v>567</v>
      </c>
      <c r="AQ107" s="470" t="s">
        <v>567</v>
      </c>
      <c r="AR107" s="470" t="s">
        <v>567</v>
      </c>
      <c r="AS107" s="470" t="s">
        <v>567</v>
      </c>
      <c r="AT107" s="470" t="s">
        <v>567</v>
      </c>
      <c r="AU107" s="470">
        <v>4574.0150952701169</v>
      </c>
      <c r="AV107" s="470">
        <v>6026.1193247400979</v>
      </c>
      <c r="AW107" s="470">
        <v>7606.406223768472</v>
      </c>
      <c r="AX107" s="470">
        <v>8706.3975375319023</v>
      </c>
      <c r="AY107" s="470">
        <v>9417.5257462578065</v>
      </c>
      <c r="AZ107" s="470">
        <v>9710.5005442849288</v>
      </c>
      <c r="BA107" s="470">
        <v>9441.3056222462037</v>
      </c>
      <c r="BB107" s="470">
        <v>9241.7406384142905</v>
      </c>
      <c r="BC107" s="470">
        <v>9195.6166446460757</v>
      </c>
      <c r="BD107" s="470">
        <v>9384.4409378676355</v>
      </c>
      <c r="BE107" s="470">
        <v>9852.8310326733081</v>
      </c>
      <c r="BF107" s="470">
        <v>10993.294810890955</v>
      </c>
      <c r="BG107" s="470">
        <v>10741.26791120646</v>
      </c>
      <c r="BH107" s="470">
        <v>11406.364347279747</v>
      </c>
      <c r="BI107" s="470">
        <v>12163.273834077754</v>
      </c>
      <c r="BJ107" s="470">
        <v>12998.847838889418</v>
      </c>
      <c r="BK107" s="470">
        <v>13794.976133975249</v>
      </c>
      <c r="BL107" s="470">
        <v>15183.952435103047</v>
      </c>
      <c r="BM107" s="470">
        <v>18589.054175836616</v>
      </c>
      <c r="BN107" s="470">
        <v>20136.126677592507</v>
      </c>
      <c r="BO107" s="470">
        <v>21287.799680765685</v>
      </c>
      <c r="BP107" s="470">
        <v>21860.168308579752</v>
      </c>
      <c r="BQ107" s="470">
        <v>21697.326956251498</v>
      </c>
      <c r="BR107" s="470">
        <v>21553.885129095066</v>
      </c>
      <c r="BS107" s="470">
        <v>21336.074956332395</v>
      </c>
      <c r="BT107" s="470">
        <v>20118.458311753628</v>
      </c>
      <c r="BU107" s="470">
        <v>18845.102532227036</v>
      </c>
      <c r="BV107" s="470">
        <v>17028.130554871994</v>
      </c>
      <c r="BW107" s="470">
        <v>14491.419401273777</v>
      </c>
      <c r="BX107" s="470">
        <v>12878.937189778751</v>
      </c>
      <c r="BY107" s="470">
        <v>12003.984479036781</v>
      </c>
      <c r="BZ107" s="470">
        <v>10754.552332914875</v>
      </c>
      <c r="CA107" s="470">
        <v>9873.1015674408081</v>
      </c>
      <c r="CB107" s="470">
        <v>8809.831551200743</v>
      </c>
      <c r="CC107" s="470">
        <v>7157.8621545832102</v>
      </c>
      <c r="CD107" s="470">
        <v>7164.9279443416817</v>
      </c>
      <c r="CE107" s="470">
        <v>6767.9786571830664</v>
      </c>
      <c r="CF107" s="436">
        <v>5987.8387153129615</v>
      </c>
    </row>
    <row r="108" spans="1:84" s="39" customFormat="1" x14ac:dyDescent="0.35">
      <c r="A108" s="103"/>
      <c r="B108" s="203" t="s">
        <v>713</v>
      </c>
      <c r="D108" s="470" t="s">
        <v>567</v>
      </c>
      <c r="E108" s="470" t="s">
        <v>567</v>
      </c>
      <c r="F108" s="470" t="s">
        <v>567</v>
      </c>
      <c r="G108" s="470" t="s">
        <v>567</v>
      </c>
      <c r="H108" s="470" t="s">
        <v>567</v>
      </c>
      <c r="I108" s="470" t="s">
        <v>567</v>
      </c>
      <c r="J108" s="470" t="s">
        <v>567</v>
      </c>
      <c r="K108" s="470" t="s">
        <v>567</v>
      </c>
      <c r="L108" s="470" t="s">
        <v>567</v>
      </c>
      <c r="M108" s="470" t="s">
        <v>567</v>
      </c>
      <c r="N108" s="470" t="s">
        <v>567</v>
      </c>
      <c r="O108" s="470" t="s">
        <v>567</v>
      </c>
      <c r="P108" s="470" t="s">
        <v>567</v>
      </c>
      <c r="Q108" s="470" t="s">
        <v>567</v>
      </c>
      <c r="R108" s="470" t="s">
        <v>567</v>
      </c>
      <c r="S108" s="470" t="s">
        <v>567</v>
      </c>
      <c r="T108" s="470" t="s">
        <v>567</v>
      </c>
      <c r="U108" s="470" t="s">
        <v>567</v>
      </c>
      <c r="V108" s="470" t="s">
        <v>567</v>
      </c>
      <c r="W108" s="470" t="s">
        <v>567</v>
      </c>
      <c r="X108" s="470" t="s">
        <v>567</v>
      </c>
      <c r="Y108" s="470" t="s">
        <v>567</v>
      </c>
      <c r="Z108" s="470" t="s">
        <v>567</v>
      </c>
      <c r="AA108" s="470" t="s">
        <v>567</v>
      </c>
      <c r="AB108" s="470" t="s">
        <v>567</v>
      </c>
      <c r="AC108" s="470" t="s">
        <v>567</v>
      </c>
      <c r="AD108" s="470" t="s">
        <v>567</v>
      </c>
      <c r="AE108" s="470" t="s">
        <v>567</v>
      </c>
      <c r="AF108" s="470" t="s">
        <v>567</v>
      </c>
      <c r="AG108" s="470" t="s">
        <v>567</v>
      </c>
      <c r="AH108" s="470" t="s">
        <v>567</v>
      </c>
      <c r="AI108" s="470" t="s">
        <v>567</v>
      </c>
      <c r="AJ108" s="470" t="s">
        <v>567</v>
      </c>
      <c r="AK108" s="470" t="s">
        <v>567</v>
      </c>
      <c r="AL108" s="470" t="s">
        <v>567</v>
      </c>
      <c r="AM108" s="470" t="s">
        <v>567</v>
      </c>
      <c r="AN108" s="470" t="s">
        <v>567</v>
      </c>
      <c r="AO108" s="470" t="s">
        <v>567</v>
      </c>
      <c r="AP108" s="470" t="s">
        <v>567</v>
      </c>
      <c r="AQ108" s="470" t="s">
        <v>567</v>
      </c>
      <c r="AR108" s="470" t="s">
        <v>567</v>
      </c>
      <c r="AS108" s="470" t="s">
        <v>567</v>
      </c>
      <c r="AT108" s="470" t="s">
        <v>567</v>
      </c>
      <c r="AU108" s="470">
        <v>231.74185686345896</v>
      </c>
      <c r="AV108" s="470">
        <v>290.96504473233722</v>
      </c>
      <c r="AW108" s="470">
        <v>350.80148306824213</v>
      </c>
      <c r="AX108" s="470">
        <v>397.79478445673141</v>
      </c>
      <c r="AY108" s="470">
        <v>424.08188242203113</v>
      </c>
      <c r="AZ108" s="470">
        <v>434.84560824988534</v>
      </c>
      <c r="BA108" s="470">
        <v>430.11125013552089</v>
      </c>
      <c r="BB108" s="470">
        <v>424.88296683234825</v>
      </c>
      <c r="BC108" s="470">
        <v>428.90455714142939</v>
      </c>
      <c r="BD108" s="470">
        <v>435.00709669261505</v>
      </c>
      <c r="BE108" s="470">
        <v>448.51825785153028</v>
      </c>
      <c r="BF108" s="470">
        <v>493.92288371705649</v>
      </c>
      <c r="BG108" s="470">
        <v>454.83028824026422</v>
      </c>
      <c r="BH108" s="470">
        <v>462.07291456490492</v>
      </c>
      <c r="BI108" s="470">
        <v>475.44824218222618</v>
      </c>
      <c r="BJ108" s="470">
        <v>498.02887718908249</v>
      </c>
      <c r="BK108" s="470">
        <v>536.32983968072722</v>
      </c>
      <c r="BL108" s="470">
        <v>646.3836975745736</v>
      </c>
      <c r="BM108" s="470">
        <v>832.9658378709554</v>
      </c>
      <c r="BN108" s="470">
        <v>925.44418708513149</v>
      </c>
      <c r="BO108" s="470">
        <v>1012.2377711627921</v>
      </c>
      <c r="BP108" s="470">
        <v>1030.8800085812545</v>
      </c>
      <c r="BQ108" s="470">
        <v>1026.5314179055656</v>
      </c>
      <c r="BR108" s="470">
        <v>1023.8471852711176</v>
      </c>
      <c r="BS108" s="470">
        <v>1026.5996792805033</v>
      </c>
      <c r="BT108" s="470">
        <v>980.04308416856213</v>
      </c>
      <c r="BU108" s="470">
        <v>941.65530307958295</v>
      </c>
      <c r="BV108" s="470">
        <v>868.71932358703805</v>
      </c>
      <c r="BW108" s="470">
        <v>752.02015002969654</v>
      </c>
      <c r="BX108" s="470">
        <v>661.42786223616463</v>
      </c>
      <c r="BY108" s="470">
        <v>623.90757158194333</v>
      </c>
      <c r="BZ108" s="470">
        <v>567.82865513793831</v>
      </c>
      <c r="CA108" s="470">
        <v>536.2958611465034</v>
      </c>
      <c r="CB108" s="470">
        <v>485.31318618818551</v>
      </c>
      <c r="CC108" s="470">
        <v>406.94326855253576</v>
      </c>
      <c r="CD108" s="470">
        <v>403.25902771472602</v>
      </c>
      <c r="CE108" s="470">
        <v>387.78102951498272</v>
      </c>
      <c r="CF108" s="436">
        <v>334.23622121113311</v>
      </c>
    </row>
    <row r="109" spans="1:84" s="39" customFormat="1" x14ac:dyDescent="0.35">
      <c r="A109" s="103"/>
      <c r="B109" s="203" t="s">
        <v>714</v>
      </c>
      <c r="D109" s="470" t="s">
        <v>567</v>
      </c>
      <c r="E109" s="470" t="s">
        <v>567</v>
      </c>
      <c r="F109" s="470" t="s">
        <v>567</v>
      </c>
      <c r="G109" s="470" t="s">
        <v>567</v>
      </c>
      <c r="H109" s="470" t="s">
        <v>567</v>
      </c>
      <c r="I109" s="470" t="s">
        <v>567</v>
      </c>
      <c r="J109" s="470" t="s">
        <v>567</v>
      </c>
      <c r="K109" s="470" t="s">
        <v>567</v>
      </c>
      <c r="L109" s="470" t="s">
        <v>567</v>
      </c>
      <c r="M109" s="470" t="s">
        <v>567</v>
      </c>
      <c r="N109" s="470" t="s">
        <v>567</v>
      </c>
      <c r="O109" s="470" t="s">
        <v>567</v>
      </c>
      <c r="P109" s="470" t="s">
        <v>567</v>
      </c>
      <c r="Q109" s="470" t="s">
        <v>567</v>
      </c>
      <c r="R109" s="470" t="s">
        <v>567</v>
      </c>
      <c r="S109" s="470" t="s">
        <v>567</v>
      </c>
      <c r="T109" s="470" t="s">
        <v>567</v>
      </c>
      <c r="U109" s="470" t="s">
        <v>567</v>
      </c>
      <c r="V109" s="470" t="s">
        <v>567</v>
      </c>
      <c r="W109" s="470" t="s">
        <v>567</v>
      </c>
      <c r="X109" s="470" t="s">
        <v>567</v>
      </c>
      <c r="Y109" s="470" t="s">
        <v>567</v>
      </c>
      <c r="Z109" s="470" t="s">
        <v>567</v>
      </c>
      <c r="AA109" s="470" t="s">
        <v>567</v>
      </c>
      <c r="AB109" s="470" t="s">
        <v>567</v>
      </c>
      <c r="AC109" s="470" t="s">
        <v>567</v>
      </c>
      <c r="AD109" s="470" t="s">
        <v>567</v>
      </c>
      <c r="AE109" s="470" t="s">
        <v>567</v>
      </c>
      <c r="AF109" s="470" t="s">
        <v>567</v>
      </c>
      <c r="AG109" s="470" t="s">
        <v>567</v>
      </c>
      <c r="AH109" s="470" t="s">
        <v>567</v>
      </c>
      <c r="AI109" s="470" t="s">
        <v>567</v>
      </c>
      <c r="AJ109" s="470" t="s">
        <v>567</v>
      </c>
      <c r="AK109" s="470" t="s">
        <v>567</v>
      </c>
      <c r="AL109" s="470" t="s">
        <v>567</v>
      </c>
      <c r="AM109" s="470" t="s">
        <v>567</v>
      </c>
      <c r="AN109" s="470" t="s">
        <v>567</v>
      </c>
      <c r="AO109" s="470" t="s">
        <v>567</v>
      </c>
      <c r="AP109" s="470" t="s">
        <v>567</v>
      </c>
      <c r="AQ109" s="470" t="s">
        <v>567</v>
      </c>
      <c r="AR109" s="470" t="s">
        <v>567</v>
      </c>
      <c r="AS109" s="470" t="s">
        <v>567</v>
      </c>
      <c r="AT109" s="470" t="s">
        <v>567</v>
      </c>
      <c r="AU109" s="470">
        <v>288.00442882077715</v>
      </c>
      <c r="AV109" s="470">
        <v>350.02388827687633</v>
      </c>
      <c r="AW109" s="470">
        <v>407.40101600003447</v>
      </c>
      <c r="AX109" s="470">
        <v>473.25395398274514</v>
      </c>
      <c r="AY109" s="470">
        <v>525.59967707517274</v>
      </c>
      <c r="AZ109" s="470">
        <v>555.84205923633363</v>
      </c>
      <c r="BA109" s="470">
        <v>589.32221507307304</v>
      </c>
      <c r="BB109" s="470">
        <v>618.6180532721711</v>
      </c>
      <c r="BC109" s="470">
        <v>632.06378479902662</v>
      </c>
      <c r="BD109" s="470">
        <v>661.48285333856541</v>
      </c>
      <c r="BE109" s="470">
        <v>706.56384028327852</v>
      </c>
      <c r="BF109" s="470">
        <v>854.40861405947783</v>
      </c>
      <c r="BG109" s="470">
        <v>1019.5047656216556</v>
      </c>
      <c r="BH109" s="470">
        <v>1024.0160585097963</v>
      </c>
      <c r="BI109" s="470">
        <v>1027.1669175788777</v>
      </c>
      <c r="BJ109" s="470">
        <v>1049.8219176537866</v>
      </c>
      <c r="BK109" s="470">
        <v>1082.1663209717913</v>
      </c>
      <c r="BL109" s="470">
        <v>1157.1677982435911</v>
      </c>
      <c r="BM109" s="470">
        <v>1315.1515282886805</v>
      </c>
      <c r="BN109" s="470">
        <v>1397.341583489103</v>
      </c>
      <c r="BO109" s="470">
        <v>1452.0008143532441</v>
      </c>
      <c r="BP109" s="470">
        <v>1486.8795930701042</v>
      </c>
      <c r="BQ109" s="470">
        <v>1457.6529325093643</v>
      </c>
      <c r="BR109" s="470">
        <v>1443.4898972759931</v>
      </c>
      <c r="BS109" s="470">
        <v>1424.9889152552785</v>
      </c>
      <c r="BT109" s="470">
        <v>1354.7936679022193</v>
      </c>
      <c r="BU109" s="470">
        <v>1288.0066962490164</v>
      </c>
      <c r="BV109" s="470">
        <v>1191.6725099811219</v>
      </c>
      <c r="BW109" s="470">
        <v>1035.8004255662452</v>
      </c>
      <c r="BX109" s="470">
        <v>909.74264858293202</v>
      </c>
      <c r="BY109" s="470">
        <v>851.0342028524957</v>
      </c>
      <c r="BZ109" s="470">
        <v>756.94841976079431</v>
      </c>
      <c r="CA109" s="470">
        <v>682.77970140323191</v>
      </c>
      <c r="CB109" s="470">
        <v>592.60718876182455</v>
      </c>
      <c r="CC109" s="470">
        <v>509.91364088868841</v>
      </c>
      <c r="CD109" s="470">
        <v>405.32261984592469</v>
      </c>
      <c r="CE109" s="470">
        <v>428.03081723599729</v>
      </c>
      <c r="CF109" s="436">
        <v>436.97264491259961</v>
      </c>
    </row>
    <row r="110" spans="1:84" s="39" customFormat="1" ht="25.5" customHeight="1" x14ac:dyDescent="0.35">
      <c r="A110" s="103"/>
      <c r="B110" s="607" t="s">
        <v>752</v>
      </c>
      <c r="D110" s="470">
        <v>0</v>
      </c>
      <c r="E110" s="470">
        <v>0</v>
      </c>
      <c r="F110" s="470">
        <v>0</v>
      </c>
      <c r="G110" s="470">
        <v>0</v>
      </c>
      <c r="H110" s="470">
        <v>0</v>
      </c>
      <c r="I110" s="470">
        <v>0</v>
      </c>
      <c r="J110" s="470">
        <v>0</v>
      </c>
      <c r="K110" s="470">
        <v>0</v>
      </c>
      <c r="L110" s="470">
        <v>0</v>
      </c>
      <c r="M110" s="470">
        <v>0</v>
      </c>
      <c r="N110" s="470">
        <v>0</v>
      </c>
      <c r="O110" s="470">
        <v>0</v>
      </c>
      <c r="P110" s="470">
        <v>0</v>
      </c>
      <c r="Q110" s="470">
        <v>0</v>
      </c>
      <c r="R110" s="470">
        <v>0</v>
      </c>
      <c r="S110" s="470">
        <v>0</v>
      </c>
      <c r="T110" s="470">
        <v>0</v>
      </c>
      <c r="U110" s="470">
        <v>0</v>
      </c>
      <c r="V110" s="470">
        <v>0</v>
      </c>
      <c r="W110" s="470">
        <v>0</v>
      </c>
      <c r="X110" s="470">
        <v>0</v>
      </c>
      <c r="Y110" s="470">
        <v>0</v>
      </c>
      <c r="Z110" s="470">
        <v>0</v>
      </c>
      <c r="AA110" s="470">
        <v>0</v>
      </c>
      <c r="AB110" s="470">
        <v>0</v>
      </c>
      <c r="AC110" s="470">
        <v>0</v>
      </c>
      <c r="AD110" s="470">
        <v>0</v>
      </c>
      <c r="AE110" s="470">
        <v>0</v>
      </c>
      <c r="AF110" s="470">
        <v>0</v>
      </c>
      <c r="AG110" s="470">
        <v>0</v>
      </c>
      <c r="AH110" s="470">
        <v>0</v>
      </c>
      <c r="AI110" s="470">
        <v>0</v>
      </c>
      <c r="AJ110" s="470">
        <v>0</v>
      </c>
      <c r="AK110" s="470">
        <v>0</v>
      </c>
      <c r="AL110" s="470">
        <v>0</v>
      </c>
      <c r="AM110" s="470">
        <v>0</v>
      </c>
      <c r="AN110" s="470">
        <v>0</v>
      </c>
      <c r="AO110" s="470">
        <v>0</v>
      </c>
      <c r="AP110" s="470">
        <v>0</v>
      </c>
      <c r="AQ110" s="470">
        <v>0</v>
      </c>
      <c r="AR110" s="470">
        <v>0</v>
      </c>
      <c r="AS110" s="470">
        <v>0</v>
      </c>
      <c r="AT110" s="470">
        <v>0</v>
      </c>
      <c r="AU110" s="470">
        <v>0</v>
      </c>
      <c r="AV110" s="470">
        <v>0</v>
      </c>
      <c r="AW110" s="470">
        <v>0</v>
      </c>
      <c r="AX110" s="470">
        <v>0</v>
      </c>
      <c r="AY110" s="470">
        <v>0</v>
      </c>
      <c r="AZ110" s="470">
        <v>0</v>
      </c>
      <c r="BA110" s="470">
        <v>0</v>
      </c>
      <c r="BB110" s="470">
        <v>0</v>
      </c>
      <c r="BC110" s="470">
        <v>0</v>
      </c>
      <c r="BD110" s="470">
        <v>0</v>
      </c>
      <c r="BE110" s="470">
        <v>0</v>
      </c>
      <c r="BF110" s="470">
        <v>0</v>
      </c>
      <c r="BG110" s="470">
        <v>0</v>
      </c>
      <c r="BH110" s="470">
        <v>0</v>
      </c>
      <c r="BI110" s="470">
        <v>0</v>
      </c>
      <c r="BJ110" s="470">
        <v>0</v>
      </c>
      <c r="BK110" s="470">
        <v>0</v>
      </c>
      <c r="BL110" s="470">
        <v>0</v>
      </c>
      <c r="BM110" s="470">
        <v>0</v>
      </c>
      <c r="BN110" s="470">
        <v>0</v>
      </c>
      <c r="BO110" s="470">
        <v>0</v>
      </c>
      <c r="BP110" s="470">
        <v>0</v>
      </c>
      <c r="BQ110" s="470">
        <v>0</v>
      </c>
      <c r="BR110" s="470">
        <v>0</v>
      </c>
      <c r="BS110" s="470">
        <v>0</v>
      </c>
      <c r="BT110" s="470">
        <v>0</v>
      </c>
      <c r="BU110" s="470">
        <v>0</v>
      </c>
      <c r="BV110" s="470">
        <v>0</v>
      </c>
      <c r="BW110" s="470">
        <v>7099.3931298794187</v>
      </c>
      <c r="BX110" s="470">
        <v>13249.001580536933</v>
      </c>
      <c r="BY110" s="470">
        <v>15421.632005368347</v>
      </c>
      <c r="BZ110" s="470">
        <v>15228.262544286939</v>
      </c>
      <c r="CA110" s="470">
        <v>16413.500699681066</v>
      </c>
      <c r="CB110" s="470">
        <v>20952.232651677408</v>
      </c>
      <c r="CC110" s="470">
        <v>23267.892822795675</v>
      </c>
      <c r="CD110" s="470">
        <v>24066.08680005417</v>
      </c>
      <c r="CE110" s="470">
        <v>24749.051613632309</v>
      </c>
      <c r="CF110" s="436">
        <v>26142.449612305154</v>
      </c>
    </row>
    <row r="111" spans="1:84" s="39" customFormat="1" x14ac:dyDescent="0.35">
      <c r="A111" s="103"/>
      <c r="B111" s="617" t="s">
        <v>712</v>
      </c>
      <c r="D111" s="470">
        <v>0</v>
      </c>
      <c r="E111" s="470">
        <v>0</v>
      </c>
      <c r="F111" s="470">
        <v>0</v>
      </c>
      <c r="G111" s="470">
        <v>0</v>
      </c>
      <c r="H111" s="470">
        <v>0</v>
      </c>
      <c r="I111" s="470">
        <v>0</v>
      </c>
      <c r="J111" s="470">
        <v>0</v>
      </c>
      <c r="K111" s="470">
        <v>0</v>
      </c>
      <c r="L111" s="470">
        <v>0</v>
      </c>
      <c r="M111" s="470">
        <v>0</v>
      </c>
      <c r="N111" s="470">
        <v>0</v>
      </c>
      <c r="O111" s="470">
        <v>0</v>
      </c>
      <c r="P111" s="470">
        <v>0</v>
      </c>
      <c r="Q111" s="470">
        <v>0</v>
      </c>
      <c r="R111" s="470">
        <v>0</v>
      </c>
      <c r="S111" s="470">
        <v>0</v>
      </c>
      <c r="T111" s="470">
        <v>0</v>
      </c>
      <c r="U111" s="470">
        <v>0</v>
      </c>
      <c r="V111" s="470">
        <v>0</v>
      </c>
      <c r="W111" s="470">
        <v>0</v>
      </c>
      <c r="X111" s="470">
        <v>0</v>
      </c>
      <c r="Y111" s="470">
        <v>0</v>
      </c>
      <c r="Z111" s="470">
        <v>0</v>
      </c>
      <c r="AA111" s="470">
        <v>0</v>
      </c>
      <c r="AB111" s="470">
        <v>0</v>
      </c>
      <c r="AC111" s="470">
        <v>0</v>
      </c>
      <c r="AD111" s="470">
        <v>0</v>
      </c>
      <c r="AE111" s="470">
        <v>0</v>
      </c>
      <c r="AF111" s="470">
        <v>0</v>
      </c>
      <c r="AG111" s="470">
        <v>0</v>
      </c>
      <c r="AH111" s="470">
        <v>0</v>
      </c>
      <c r="AI111" s="470">
        <v>0</v>
      </c>
      <c r="AJ111" s="470">
        <v>0</v>
      </c>
      <c r="AK111" s="470">
        <v>0</v>
      </c>
      <c r="AL111" s="470">
        <v>0</v>
      </c>
      <c r="AM111" s="470">
        <v>0</v>
      </c>
      <c r="AN111" s="470">
        <v>0</v>
      </c>
      <c r="AO111" s="470">
        <v>0</v>
      </c>
      <c r="AP111" s="470">
        <v>0</v>
      </c>
      <c r="AQ111" s="470">
        <v>0</v>
      </c>
      <c r="AR111" s="470">
        <v>0</v>
      </c>
      <c r="AS111" s="470">
        <v>0</v>
      </c>
      <c r="AT111" s="470">
        <v>0</v>
      </c>
      <c r="AU111" s="470">
        <v>0</v>
      </c>
      <c r="AV111" s="470">
        <v>0</v>
      </c>
      <c r="AW111" s="470">
        <v>0</v>
      </c>
      <c r="AX111" s="470">
        <v>0</v>
      </c>
      <c r="AY111" s="470">
        <v>0</v>
      </c>
      <c r="AZ111" s="470">
        <v>0</v>
      </c>
      <c r="BA111" s="470">
        <v>0</v>
      </c>
      <c r="BB111" s="470">
        <v>0</v>
      </c>
      <c r="BC111" s="470">
        <v>0</v>
      </c>
      <c r="BD111" s="470">
        <v>0</v>
      </c>
      <c r="BE111" s="470">
        <v>0</v>
      </c>
      <c r="BF111" s="470">
        <v>0</v>
      </c>
      <c r="BG111" s="470">
        <v>0</v>
      </c>
      <c r="BH111" s="470">
        <v>0</v>
      </c>
      <c r="BI111" s="470">
        <v>0</v>
      </c>
      <c r="BJ111" s="470">
        <v>0</v>
      </c>
      <c r="BK111" s="470">
        <v>0</v>
      </c>
      <c r="BL111" s="470">
        <v>0</v>
      </c>
      <c r="BM111" s="470">
        <v>0</v>
      </c>
      <c r="BN111" s="470">
        <v>0</v>
      </c>
      <c r="BO111" s="470">
        <v>0</v>
      </c>
      <c r="BP111" s="470">
        <v>0</v>
      </c>
      <c r="BQ111" s="470">
        <v>0</v>
      </c>
      <c r="BR111" s="470">
        <v>0</v>
      </c>
      <c r="BS111" s="470">
        <v>0</v>
      </c>
      <c r="BT111" s="470">
        <v>0</v>
      </c>
      <c r="BU111" s="470">
        <v>0</v>
      </c>
      <c r="BV111" s="470">
        <v>0</v>
      </c>
      <c r="BW111" s="470">
        <v>6292.5988203760216</v>
      </c>
      <c r="BX111" s="470">
        <v>11904.058761690439</v>
      </c>
      <c r="BY111" s="470">
        <v>13863.28356252632</v>
      </c>
      <c r="BZ111" s="470">
        <v>13682.468352843156</v>
      </c>
      <c r="CA111" s="470">
        <v>14713.019326408308</v>
      </c>
      <c r="CB111" s="470">
        <v>18740.682092697582</v>
      </c>
      <c r="CC111" s="470">
        <v>20795.47132947731</v>
      </c>
      <c r="CD111" s="470">
        <v>21485.656266039299</v>
      </c>
      <c r="CE111" s="470">
        <v>22072.77339103277</v>
      </c>
      <c r="CF111" s="436">
        <v>23269.154556060384</v>
      </c>
    </row>
    <row r="112" spans="1:84" s="39" customFormat="1" x14ac:dyDescent="0.35">
      <c r="A112" s="103"/>
      <c r="B112" s="617" t="s">
        <v>713</v>
      </c>
      <c r="D112" s="470">
        <v>0</v>
      </c>
      <c r="E112" s="470">
        <v>0</v>
      </c>
      <c r="F112" s="470">
        <v>0</v>
      </c>
      <c r="G112" s="470">
        <v>0</v>
      </c>
      <c r="H112" s="470">
        <v>0</v>
      </c>
      <c r="I112" s="470">
        <v>0</v>
      </c>
      <c r="J112" s="470">
        <v>0</v>
      </c>
      <c r="K112" s="470">
        <v>0</v>
      </c>
      <c r="L112" s="470">
        <v>0</v>
      </c>
      <c r="M112" s="470">
        <v>0</v>
      </c>
      <c r="N112" s="470">
        <v>0</v>
      </c>
      <c r="O112" s="470">
        <v>0</v>
      </c>
      <c r="P112" s="470">
        <v>0</v>
      </c>
      <c r="Q112" s="470">
        <v>0</v>
      </c>
      <c r="R112" s="470">
        <v>0</v>
      </c>
      <c r="S112" s="470">
        <v>0</v>
      </c>
      <c r="T112" s="470">
        <v>0</v>
      </c>
      <c r="U112" s="470">
        <v>0</v>
      </c>
      <c r="V112" s="470">
        <v>0</v>
      </c>
      <c r="W112" s="470">
        <v>0</v>
      </c>
      <c r="X112" s="470">
        <v>0</v>
      </c>
      <c r="Y112" s="470">
        <v>0</v>
      </c>
      <c r="Z112" s="470">
        <v>0</v>
      </c>
      <c r="AA112" s="470">
        <v>0</v>
      </c>
      <c r="AB112" s="470">
        <v>0</v>
      </c>
      <c r="AC112" s="470">
        <v>0</v>
      </c>
      <c r="AD112" s="470">
        <v>0</v>
      </c>
      <c r="AE112" s="470">
        <v>0</v>
      </c>
      <c r="AF112" s="470">
        <v>0</v>
      </c>
      <c r="AG112" s="470">
        <v>0</v>
      </c>
      <c r="AH112" s="470">
        <v>0</v>
      </c>
      <c r="AI112" s="470">
        <v>0</v>
      </c>
      <c r="AJ112" s="470">
        <v>0</v>
      </c>
      <c r="AK112" s="470">
        <v>0</v>
      </c>
      <c r="AL112" s="470">
        <v>0</v>
      </c>
      <c r="AM112" s="470">
        <v>0</v>
      </c>
      <c r="AN112" s="470">
        <v>0</v>
      </c>
      <c r="AO112" s="470">
        <v>0</v>
      </c>
      <c r="AP112" s="470">
        <v>0</v>
      </c>
      <c r="AQ112" s="470">
        <v>0</v>
      </c>
      <c r="AR112" s="470">
        <v>0</v>
      </c>
      <c r="AS112" s="470">
        <v>0</v>
      </c>
      <c r="AT112" s="470">
        <v>0</v>
      </c>
      <c r="AU112" s="470">
        <v>0</v>
      </c>
      <c r="AV112" s="470">
        <v>0</v>
      </c>
      <c r="AW112" s="470">
        <v>0</v>
      </c>
      <c r="AX112" s="470">
        <v>0</v>
      </c>
      <c r="AY112" s="470">
        <v>0</v>
      </c>
      <c r="AZ112" s="470">
        <v>0</v>
      </c>
      <c r="BA112" s="470">
        <v>0</v>
      </c>
      <c r="BB112" s="470">
        <v>0</v>
      </c>
      <c r="BC112" s="470">
        <v>0</v>
      </c>
      <c r="BD112" s="470">
        <v>0</v>
      </c>
      <c r="BE112" s="470">
        <v>0</v>
      </c>
      <c r="BF112" s="470">
        <v>0</v>
      </c>
      <c r="BG112" s="470">
        <v>0</v>
      </c>
      <c r="BH112" s="470">
        <v>0</v>
      </c>
      <c r="BI112" s="470">
        <v>0</v>
      </c>
      <c r="BJ112" s="470">
        <v>0</v>
      </c>
      <c r="BK112" s="470">
        <v>0</v>
      </c>
      <c r="BL112" s="470">
        <v>0</v>
      </c>
      <c r="BM112" s="470">
        <v>0</v>
      </c>
      <c r="BN112" s="470">
        <v>0</v>
      </c>
      <c r="BO112" s="470">
        <v>0</v>
      </c>
      <c r="BP112" s="470">
        <v>0</v>
      </c>
      <c r="BQ112" s="470">
        <v>0</v>
      </c>
      <c r="BR112" s="470">
        <v>0</v>
      </c>
      <c r="BS112" s="470">
        <v>0</v>
      </c>
      <c r="BT112" s="470">
        <v>0</v>
      </c>
      <c r="BU112" s="470">
        <v>0</v>
      </c>
      <c r="BV112" s="470">
        <v>0</v>
      </c>
      <c r="BW112" s="470">
        <v>505.81233318667768</v>
      </c>
      <c r="BX112" s="470">
        <v>845.68538243330158</v>
      </c>
      <c r="BY112" s="470">
        <v>971.53993337522331</v>
      </c>
      <c r="BZ112" s="470">
        <v>957.09842844017896</v>
      </c>
      <c r="CA112" s="470">
        <v>1049.3183024370603</v>
      </c>
      <c r="CB112" s="470">
        <v>1371.038140717613</v>
      </c>
      <c r="CC112" s="470">
        <v>1540.6437827009597</v>
      </c>
      <c r="CD112" s="470">
        <v>1619.508940230153</v>
      </c>
      <c r="CE112" s="470">
        <v>1685.8369143937248</v>
      </c>
      <c r="CF112" s="436">
        <v>1812.7243985611422</v>
      </c>
    </row>
    <row r="113" spans="1:84" s="39" customFormat="1" x14ac:dyDescent="0.35">
      <c r="A113" s="103"/>
      <c r="B113" s="617" t="s">
        <v>714</v>
      </c>
      <c r="D113" s="470">
        <v>0</v>
      </c>
      <c r="E113" s="470">
        <v>0</v>
      </c>
      <c r="F113" s="470">
        <v>0</v>
      </c>
      <c r="G113" s="470">
        <v>0</v>
      </c>
      <c r="H113" s="470">
        <v>0</v>
      </c>
      <c r="I113" s="470">
        <v>0</v>
      </c>
      <c r="J113" s="470">
        <v>0</v>
      </c>
      <c r="K113" s="470">
        <v>0</v>
      </c>
      <c r="L113" s="470">
        <v>0</v>
      </c>
      <c r="M113" s="470">
        <v>0</v>
      </c>
      <c r="N113" s="470">
        <v>0</v>
      </c>
      <c r="O113" s="470">
        <v>0</v>
      </c>
      <c r="P113" s="470">
        <v>0</v>
      </c>
      <c r="Q113" s="470">
        <v>0</v>
      </c>
      <c r="R113" s="470">
        <v>0</v>
      </c>
      <c r="S113" s="470">
        <v>0</v>
      </c>
      <c r="T113" s="470">
        <v>0</v>
      </c>
      <c r="U113" s="470">
        <v>0</v>
      </c>
      <c r="V113" s="470">
        <v>0</v>
      </c>
      <c r="W113" s="470">
        <v>0</v>
      </c>
      <c r="X113" s="470">
        <v>0</v>
      </c>
      <c r="Y113" s="470">
        <v>0</v>
      </c>
      <c r="Z113" s="470">
        <v>0</v>
      </c>
      <c r="AA113" s="470">
        <v>0</v>
      </c>
      <c r="AB113" s="470">
        <v>0</v>
      </c>
      <c r="AC113" s="470">
        <v>0</v>
      </c>
      <c r="AD113" s="470">
        <v>0</v>
      </c>
      <c r="AE113" s="470">
        <v>0</v>
      </c>
      <c r="AF113" s="470">
        <v>0</v>
      </c>
      <c r="AG113" s="470">
        <v>0</v>
      </c>
      <c r="AH113" s="470">
        <v>0</v>
      </c>
      <c r="AI113" s="470">
        <v>0</v>
      </c>
      <c r="AJ113" s="470">
        <v>0</v>
      </c>
      <c r="AK113" s="470">
        <v>0</v>
      </c>
      <c r="AL113" s="470">
        <v>0</v>
      </c>
      <c r="AM113" s="470">
        <v>0</v>
      </c>
      <c r="AN113" s="470">
        <v>0</v>
      </c>
      <c r="AO113" s="470">
        <v>0</v>
      </c>
      <c r="AP113" s="470">
        <v>0</v>
      </c>
      <c r="AQ113" s="470">
        <v>0</v>
      </c>
      <c r="AR113" s="470">
        <v>0</v>
      </c>
      <c r="AS113" s="470">
        <v>0</v>
      </c>
      <c r="AT113" s="470">
        <v>0</v>
      </c>
      <c r="AU113" s="470">
        <v>0</v>
      </c>
      <c r="AV113" s="470">
        <v>0</v>
      </c>
      <c r="AW113" s="470">
        <v>0</v>
      </c>
      <c r="AX113" s="470">
        <v>0</v>
      </c>
      <c r="AY113" s="470">
        <v>0</v>
      </c>
      <c r="AZ113" s="470">
        <v>0</v>
      </c>
      <c r="BA113" s="470">
        <v>0</v>
      </c>
      <c r="BB113" s="470">
        <v>0</v>
      </c>
      <c r="BC113" s="470">
        <v>0</v>
      </c>
      <c r="BD113" s="470">
        <v>0</v>
      </c>
      <c r="BE113" s="470">
        <v>0</v>
      </c>
      <c r="BF113" s="470">
        <v>0</v>
      </c>
      <c r="BG113" s="470">
        <v>0</v>
      </c>
      <c r="BH113" s="470">
        <v>0</v>
      </c>
      <c r="BI113" s="470">
        <v>0</v>
      </c>
      <c r="BJ113" s="470">
        <v>0</v>
      </c>
      <c r="BK113" s="470">
        <v>0</v>
      </c>
      <c r="BL113" s="470">
        <v>0</v>
      </c>
      <c r="BM113" s="470">
        <v>0</v>
      </c>
      <c r="BN113" s="470">
        <v>0</v>
      </c>
      <c r="BO113" s="470">
        <v>0</v>
      </c>
      <c r="BP113" s="470">
        <v>0</v>
      </c>
      <c r="BQ113" s="470">
        <v>0</v>
      </c>
      <c r="BR113" s="470">
        <v>0</v>
      </c>
      <c r="BS113" s="470">
        <v>0</v>
      </c>
      <c r="BT113" s="470">
        <v>0</v>
      </c>
      <c r="BU113" s="470">
        <v>0</v>
      </c>
      <c r="BV113" s="470">
        <v>0</v>
      </c>
      <c r="BW113" s="470">
        <v>300.98197631671889</v>
      </c>
      <c r="BX113" s="470">
        <v>499.25743641319008</v>
      </c>
      <c r="BY113" s="470">
        <v>586.80850946680334</v>
      </c>
      <c r="BZ113" s="470">
        <v>588.69576300360598</v>
      </c>
      <c r="CA113" s="470">
        <v>651.16307083569848</v>
      </c>
      <c r="CB113" s="470">
        <v>840.5124182622136</v>
      </c>
      <c r="CC113" s="470">
        <v>931.77771061740373</v>
      </c>
      <c r="CD113" s="470">
        <v>960.92159378471808</v>
      </c>
      <c r="CE113" s="470">
        <v>990.44130820581802</v>
      </c>
      <c r="CF113" s="436">
        <v>1060.570657683628</v>
      </c>
    </row>
    <row r="114" spans="1:84" s="39" customFormat="1" ht="25.5" customHeight="1" x14ac:dyDescent="0.35">
      <c r="A114" s="103"/>
      <c r="B114" s="607" t="s">
        <v>753</v>
      </c>
      <c r="D114" s="470">
        <v>0</v>
      </c>
      <c r="E114" s="470">
        <v>0</v>
      </c>
      <c r="F114" s="470">
        <v>0</v>
      </c>
      <c r="G114" s="470">
        <v>0</v>
      </c>
      <c r="H114" s="470">
        <v>0</v>
      </c>
      <c r="I114" s="470">
        <v>0</v>
      </c>
      <c r="J114" s="470">
        <v>0</v>
      </c>
      <c r="K114" s="470">
        <v>0</v>
      </c>
      <c r="L114" s="470">
        <v>0</v>
      </c>
      <c r="M114" s="470">
        <v>0</v>
      </c>
      <c r="N114" s="470">
        <v>0</v>
      </c>
      <c r="O114" s="470">
        <v>0</v>
      </c>
      <c r="P114" s="470">
        <v>0</v>
      </c>
      <c r="Q114" s="470">
        <v>0</v>
      </c>
      <c r="R114" s="470">
        <v>0</v>
      </c>
      <c r="S114" s="470">
        <v>0</v>
      </c>
      <c r="T114" s="470">
        <v>0</v>
      </c>
      <c r="U114" s="470">
        <v>0</v>
      </c>
      <c r="V114" s="470">
        <v>0</v>
      </c>
      <c r="W114" s="470">
        <v>0</v>
      </c>
      <c r="X114" s="470">
        <v>0</v>
      </c>
      <c r="Y114" s="470">
        <v>0</v>
      </c>
      <c r="Z114" s="470">
        <v>0</v>
      </c>
      <c r="AA114" s="470">
        <v>0</v>
      </c>
      <c r="AB114" s="470">
        <v>0</v>
      </c>
      <c r="AC114" s="470">
        <v>0</v>
      </c>
      <c r="AD114" s="470">
        <v>0</v>
      </c>
      <c r="AE114" s="470">
        <v>0</v>
      </c>
      <c r="AF114" s="470">
        <v>0</v>
      </c>
      <c r="AG114" s="470">
        <v>0</v>
      </c>
      <c r="AH114" s="470">
        <v>0</v>
      </c>
      <c r="AI114" s="470">
        <v>0</v>
      </c>
      <c r="AJ114" s="470">
        <v>0</v>
      </c>
      <c r="AK114" s="470">
        <v>0</v>
      </c>
      <c r="AL114" s="470">
        <v>0</v>
      </c>
      <c r="AM114" s="470">
        <v>0</v>
      </c>
      <c r="AN114" s="470">
        <v>0</v>
      </c>
      <c r="AO114" s="470">
        <v>0</v>
      </c>
      <c r="AP114" s="470">
        <v>0</v>
      </c>
      <c r="AQ114" s="470">
        <v>0</v>
      </c>
      <c r="AR114" s="470">
        <v>0</v>
      </c>
      <c r="AS114" s="470">
        <v>0</v>
      </c>
      <c r="AT114" s="470">
        <v>0</v>
      </c>
      <c r="AU114" s="470">
        <v>0</v>
      </c>
      <c r="AV114" s="470">
        <v>0</v>
      </c>
      <c r="AW114" s="470">
        <v>0</v>
      </c>
      <c r="AX114" s="470">
        <v>0</v>
      </c>
      <c r="AY114" s="470">
        <v>0</v>
      </c>
      <c r="AZ114" s="470">
        <v>0</v>
      </c>
      <c r="BA114" s="470">
        <v>0</v>
      </c>
      <c r="BB114" s="470">
        <v>0</v>
      </c>
      <c r="BC114" s="470">
        <v>0</v>
      </c>
      <c r="BD114" s="470">
        <v>0</v>
      </c>
      <c r="BE114" s="470">
        <v>0</v>
      </c>
      <c r="BF114" s="470">
        <v>0</v>
      </c>
      <c r="BG114" s="470">
        <v>0</v>
      </c>
      <c r="BH114" s="470">
        <v>0</v>
      </c>
      <c r="BI114" s="470">
        <v>0</v>
      </c>
      <c r="BJ114" s="470">
        <v>0</v>
      </c>
      <c r="BK114" s="470">
        <v>0</v>
      </c>
      <c r="BL114" s="470">
        <v>0</v>
      </c>
      <c r="BM114" s="470">
        <v>0</v>
      </c>
      <c r="BN114" s="470">
        <v>0</v>
      </c>
      <c r="BO114" s="470">
        <v>0</v>
      </c>
      <c r="BP114" s="470">
        <v>0</v>
      </c>
      <c r="BQ114" s="470">
        <v>0</v>
      </c>
      <c r="BR114" s="470">
        <v>0</v>
      </c>
      <c r="BS114" s="470">
        <v>0</v>
      </c>
      <c r="BT114" s="470">
        <v>0</v>
      </c>
      <c r="BU114" s="470">
        <v>0</v>
      </c>
      <c r="BV114" s="470">
        <v>0</v>
      </c>
      <c r="BW114" s="470">
        <v>25591.175675675488</v>
      </c>
      <c r="BX114" s="470">
        <v>29169.788107446126</v>
      </c>
      <c r="BY114" s="470">
        <v>30030.372954147668</v>
      </c>
      <c r="BZ114" s="470">
        <v>28320.142950098078</v>
      </c>
      <c r="CA114" s="470">
        <v>28382.290719487293</v>
      </c>
      <c r="CB114" s="470">
        <v>31325.739453432652</v>
      </c>
      <c r="CC114" s="470">
        <v>31443.919515063051</v>
      </c>
      <c r="CD114" s="470">
        <v>32179.845605423758</v>
      </c>
      <c r="CE114" s="470">
        <v>32212.203900225119</v>
      </c>
      <c r="CF114" s="436">
        <v>32407.703323159712</v>
      </c>
    </row>
    <row r="115" spans="1:84" s="39" customFormat="1" x14ac:dyDescent="0.35">
      <c r="A115" s="103"/>
      <c r="B115" s="607" t="s">
        <v>754</v>
      </c>
      <c r="D115" s="470">
        <v>0</v>
      </c>
      <c r="E115" s="470">
        <v>0</v>
      </c>
      <c r="F115" s="470">
        <v>0</v>
      </c>
      <c r="G115" s="470">
        <v>0</v>
      </c>
      <c r="H115" s="470">
        <v>0</v>
      </c>
      <c r="I115" s="470">
        <v>0</v>
      </c>
      <c r="J115" s="470">
        <v>0</v>
      </c>
      <c r="K115" s="470">
        <v>0</v>
      </c>
      <c r="L115" s="470">
        <v>0</v>
      </c>
      <c r="M115" s="470">
        <v>0</v>
      </c>
      <c r="N115" s="470">
        <v>0</v>
      </c>
      <c r="O115" s="470">
        <v>0</v>
      </c>
      <c r="P115" s="470">
        <v>0</v>
      </c>
      <c r="Q115" s="470">
        <v>0</v>
      </c>
      <c r="R115" s="470">
        <v>0</v>
      </c>
      <c r="S115" s="470">
        <v>0</v>
      </c>
      <c r="T115" s="470">
        <v>0</v>
      </c>
      <c r="U115" s="470">
        <v>0</v>
      </c>
      <c r="V115" s="470">
        <v>0</v>
      </c>
      <c r="W115" s="470">
        <v>0</v>
      </c>
      <c r="X115" s="470">
        <v>0</v>
      </c>
      <c r="Y115" s="470">
        <v>0</v>
      </c>
      <c r="Z115" s="470">
        <v>0</v>
      </c>
      <c r="AA115" s="470">
        <v>0</v>
      </c>
      <c r="AB115" s="470">
        <v>0</v>
      </c>
      <c r="AC115" s="470">
        <v>0</v>
      </c>
      <c r="AD115" s="470">
        <v>0</v>
      </c>
      <c r="AE115" s="470">
        <v>0</v>
      </c>
      <c r="AF115" s="470">
        <v>0</v>
      </c>
      <c r="AG115" s="470">
        <v>0</v>
      </c>
      <c r="AH115" s="470">
        <v>0</v>
      </c>
      <c r="AI115" s="470">
        <v>0</v>
      </c>
      <c r="AJ115" s="470">
        <v>0</v>
      </c>
      <c r="AK115" s="470">
        <v>0</v>
      </c>
      <c r="AL115" s="470">
        <v>0</v>
      </c>
      <c r="AM115" s="470">
        <v>0</v>
      </c>
      <c r="AN115" s="470">
        <v>0</v>
      </c>
      <c r="AO115" s="470">
        <v>0</v>
      </c>
      <c r="AP115" s="470">
        <v>0</v>
      </c>
      <c r="AQ115" s="470">
        <v>0</v>
      </c>
      <c r="AR115" s="470">
        <v>0</v>
      </c>
      <c r="AS115" s="470">
        <v>0</v>
      </c>
      <c r="AT115" s="470">
        <v>0</v>
      </c>
      <c r="AU115" s="470">
        <v>0</v>
      </c>
      <c r="AV115" s="470">
        <v>0</v>
      </c>
      <c r="AW115" s="470">
        <v>0</v>
      </c>
      <c r="AX115" s="470">
        <v>0</v>
      </c>
      <c r="AY115" s="470">
        <v>0</v>
      </c>
      <c r="AZ115" s="470">
        <v>0</v>
      </c>
      <c r="BA115" s="470">
        <v>0</v>
      </c>
      <c r="BB115" s="470">
        <v>0</v>
      </c>
      <c r="BC115" s="470">
        <v>0</v>
      </c>
      <c r="BD115" s="470">
        <v>0</v>
      </c>
      <c r="BE115" s="470">
        <v>0</v>
      </c>
      <c r="BF115" s="470">
        <v>0</v>
      </c>
      <c r="BG115" s="470">
        <v>0</v>
      </c>
      <c r="BH115" s="470">
        <v>0</v>
      </c>
      <c r="BI115" s="470">
        <v>0</v>
      </c>
      <c r="BJ115" s="470">
        <v>0</v>
      </c>
      <c r="BK115" s="470">
        <v>0</v>
      </c>
      <c r="BL115" s="470">
        <v>0</v>
      </c>
      <c r="BM115" s="470">
        <v>0</v>
      </c>
      <c r="BN115" s="470">
        <v>0</v>
      </c>
      <c r="BO115" s="470">
        <v>0</v>
      </c>
      <c r="BP115" s="470">
        <v>0</v>
      </c>
      <c r="BQ115" s="470">
        <v>0</v>
      </c>
      <c r="BR115" s="470">
        <v>0</v>
      </c>
      <c r="BS115" s="470">
        <v>0</v>
      </c>
      <c r="BT115" s="470">
        <v>0</v>
      </c>
      <c r="BU115" s="470">
        <v>0</v>
      </c>
      <c r="BV115" s="470">
        <v>0</v>
      </c>
      <c r="BW115" s="470">
        <v>1524.1383016106945</v>
      </c>
      <c r="BX115" s="470">
        <v>1748.1743033803436</v>
      </c>
      <c r="BY115" s="470">
        <v>1833.9890812628794</v>
      </c>
      <c r="BZ115" s="470">
        <v>1745.0487630022417</v>
      </c>
      <c r="CA115" s="470">
        <v>1799.5649155288886</v>
      </c>
      <c r="CB115" s="470">
        <v>2066.4856999354652</v>
      </c>
      <c r="CC115" s="470">
        <v>2141.0701715599016</v>
      </c>
      <c r="CD115" s="470">
        <v>2213.889104395304</v>
      </c>
      <c r="CE115" s="470">
        <v>2258.1301602107201</v>
      </c>
      <c r="CF115" s="436">
        <v>2307.7953598587828</v>
      </c>
    </row>
    <row r="116" spans="1:84" s="39" customFormat="1" x14ac:dyDescent="0.35">
      <c r="A116" s="103"/>
      <c r="B116" s="607" t="s">
        <v>755</v>
      </c>
      <c r="D116" s="470">
        <v>0</v>
      </c>
      <c r="E116" s="470">
        <v>0</v>
      </c>
      <c r="F116" s="470">
        <v>0</v>
      </c>
      <c r="G116" s="470">
        <v>0</v>
      </c>
      <c r="H116" s="470">
        <v>0</v>
      </c>
      <c r="I116" s="470">
        <v>0</v>
      </c>
      <c r="J116" s="470">
        <v>0</v>
      </c>
      <c r="K116" s="470">
        <v>0</v>
      </c>
      <c r="L116" s="470">
        <v>0</v>
      </c>
      <c r="M116" s="470">
        <v>0</v>
      </c>
      <c r="N116" s="470">
        <v>0</v>
      </c>
      <c r="O116" s="470">
        <v>0</v>
      </c>
      <c r="P116" s="470">
        <v>0</v>
      </c>
      <c r="Q116" s="470">
        <v>0</v>
      </c>
      <c r="R116" s="470">
        <v>0</v>
      </c>
      <c r="S116" s="470">
        <v>0</v>
      </c>
      <c r="T116" s="470">
        <v>0</v>
      </c>
      <c r="U116" s="470">
        <v>0</v>
      </c>
      <c r="V116" s="470">
        <v>0</v>
      </c>
      <c r="W116" s="470">
        <v>0</v>
      </c>
      <c r="X116" s="470">
        <v>0</v>
      </c>
      <c r="Y116" s="470">
        <v>0</v>
      </c>
      <c r="Z116" s="470">
        <v>0</v>
      </c>
      <c r="AA116" s="470">
        <v>0</v>
      </c>
      <c r="AB116" s="470">
        <v>0</v>
      </c>
      <c r="AC116" s="470">
        <v>0</v>
      </c>
      <c r="AD116" s="470">
        <v>0</v>
      </c>
      <c r="AE116" s="470">
        <v>0</v>
      </c>
      <c r="AF116" s="470">
        <v>0</v>
      </c>
      <c r="AG116" s="470">
        <v>0</v>
      </c>
      <c r="AH116" s="470">
        <v>0</v>
      </c>
      <c r="AI116" s="470">
        <v>0</v>
      </c>
      <c r="AJ116" s="470">
        <v>0</v>
      </c>
      <c r="AK116" s="470">
        <v>0</v>
      </c>
      <c r="AL116" s="470">
        <v>0</v>
      </c>
      <c r="AM116" s="470">
        <v>0</v>
      </c>
      <c r="AN116" s="470">
        <v>0</v>
      </c>
      <c r="AO116" s="470">
        <v>0</v>
      </c>
      <c r="AP116" s="470">
        <v>0</v>
      </c>
      <c r="AQ116" s="470">
        <v>0</v>
      </c>
      <c r="AR116" s="470">
        <v>0</v>
      </c>
      <c r="AS116" s="470">
        <v>0</v>
      </c>
      <c r="AT116" s="470">
        <v>0</v>
      </c>
      <c r="AU116" s="470">
        <v>0</v>
      </c>
      <c r="AV116" s="470">
        <v>0</v>
      </c>
      <c r="AW116" s="470">
        <v>0</v>
      </c>
      <c r="AX116" s="470">
        <v>0</v>
      </c>
      <c r="AY116" s="470">
        <v>0</v>
      </c>
      <c r="AZ116" s="470">
        <v>0</v>
      </c>
      <c r="BA116" s="470">
        <v>0</v>
      </c>
      <c r="BB116" s="470">
        <v>0</v>
      </c>
      <c r="BC116" s="470">
        <v>0</v>
      </c>
      <c r="BD116" s="470">
        <v>0</v>
      </c>
      <c r="BE116" s="470">
        <v>0</v>
      </c>
      <c r="BF116" s="470">
        <v>0</v>
      </c>
      <c r="BG116" s="470">
        <v>0</v>
      </c>
      <c r="BH116" s="470">
        <v>0</v>
      </c>
      <c r="BI116" s="470">
        <v>0</v>
      </c>
      <c r="BJ116" s="470">
        <v>0</v>
      </c>
      <c r="BK116" s="470">
        <v>0</v>
      </c>
      <c r="BL116" s="470">
        <v>0</v>
      </c>
      <c r="BM116" s="470">
        <v>0</v>
      </c>
      <c r="BN116" s="470">
        <v>0</v>
      </c>
      <c r="BO116" s="470">
        <v>0</v>
      </c>
      <c r="BP116" s="470">
        <v>0</v>
      </c>
      <c r="BQ116" s="470">
        <v>0</v>
      </c>
      <c r="BR116" s="470">
        <v>0</v>
      </c>
      <c r="BS116" s="470">
        <v>0</v>
      </c>
      <c r="BT116" s="470">
        <v>0</v>
      </c>
      <c r="BU116" s="470">
        <v>0</v>
      </c>
      <c r="BV116" s="470">
        <v>0</v>
      </c>
      <c r="BW116" s="470">
        <v>2021.8951493742209</v>
      </c>
      <c r="BX116" s="470">
        <v>2042.7510570821505</v>
      </c>
      <c r="BY116" s="470">
        <v>2046.1696408969703</v>
      </c>
      <c r="BZ116" s="470">
        <v>1895.2120577550515</v>
      </c>
      <c r="CA116" s="470">
        <v>1843.7716132125558</v>
      </c>
      <c r="CB116" s="470">
        <v>1929.7901352422223</v>
      </c>
      <c r="CC116" s="470">
        <v>1902.4133549906401</v>
      </c>
      <c r="CD116" s="470">
        <v>1759.0887175636481</v>
      </c>
      <c r="CE116" s="470">
        <v>1815.4446518343238</v>
      </c>
      <c r="CF116" s="436">
        <v>1892.4880782323032</v>
      </c>
    </row>
    <row r="117" spans="1:84" s="39" customFormat="1" ht="26.25" customHeight="1" x14ac:dyDescent="0.35">
      <c r="A117" s="103"/>
      <c r="B117" s="618" t="s">
        <v>756</v>
      </c>
      <c r="D117" s="470"/>
      <c r="E117" s="470"/>
      <c r="F117" s="470"/>
      <c r="G117" s="470"/>
      <c r="H117" s="470"/>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36"/>
    </row>
    <row r="118" spans="1:84" s="39" customFormat="1" x14ac:dyDescent="0.35">
      <c r="A118" s="103"/>
      <c r="B118" s="59" t="s">
        <v>718</v>
      </c>
      <c r="D118" s="470">
        <v>0</v>
      </c>
      <c r="E118" s="470">
        <v>0</v>
      </c>
      <c r="F118" s="470">
        <v>0</v>
      </c>
      <c r="G118" s="470">
        <v>0</v>
      </c>
      <c r="H118" s="470">
        <v>0</v>
      </c>
      <c r="I118" s="470">
        <v>0</v>
      </c>
      <c r="J118" s="470">
        <v>0</v>
      </c>
      <c r="K118" s="470">
        <v>0</v>
      </c>
      <c r="L118" s="470">
        <v>0</v>
      </c>
      <c r="M118" s="470">
        <v>0</v>
      </c>
      <c r="N118" s="470">
        <v>0</v>
      </c>
      <c r="O118" s="470">
        <v>0</v>
      </c>
      <c r="P118" s="470">
        <v>0</v>
      </c>
      <c r="Q118" s="470">
        <v>0</v>
      </c>
      <c r="R118" s="470">
        <v>0</v>
      </c>
      <c r="S118" s="470">
        <v>0</v>
      </c>
      <c r="T118" s="470">
        <v>0</v>
      </c>
      <c r="U118" s="470">
        <v>0</v>
      </c>
      <c r="V118" s="470">
        <v>0</v>
      </c>
      <c r="W118" s="470">
        <v>0</v>
      </c>
      <c r="X118" s="470">
        <v>0</v>
      </c>
      <c r="Y118" s="470">
        <v>0</v>
      </c>
      <c r="Z118" s="470">
        <v>0</v>
      </c>
      <c r="AA118" s="470">
        <v>0</v>
      </c>
      <c r="AB118" s="470">
        <v>0</v>
      </c>
      <c r="AC118" s="470">
        <v>0</v>
      </c>
      <c r="AD118" s="470">
        <v>0</v>
      </c>
      <c r="AE118" s="470">
        <v>0</v>
      </c>
      <c r="AF118" s="470">
        <v>0</v>
      </c>
      <c r="AG118" s="470">
        <v>0</v>
      </c>
      <c r="AH118" s="470">
        <v>0</v>
      </c>
      <c r="AI118" s="470">
        <v>0</v>
      </c>
      <c r="AJ118" s="470">
        <v>0</v>
      </c>
      <c r="AK118" s="470">
        <v>0</v>
      </c>
      <c r="AL118" s="470">
        <v>0</v>
      </c>
      <c r="AM118" s="470">
        <v>0</v>
      </c>
      <c r="AN118" s="470">
        <v>0</v>
      </c>
      <c r="AO118" s="470">
        <v>0</v>
      </c>
      <c r="AP118" s="470">
        <v>0</v>
      </c>
      <c r="AQ118" s="470">
        <v>0</v>
      </c>
      <c r="AR118" s="470">
        <v>0</v>
      </c>
      <c r="AS118" s="470">
        <v>0</v>
      </c>
      <c r="AT118" s="470">
        <v>0</v>
      </c>
      <c r="AU118" s="470">
        <v>5716.9206305834687</v>
      </c>
      <c r="AV118" s="470">
        <v>7261.1729302167423</v>
      </c>
      <c r="AW118" s="470">
        <v>8895.0847320569283</v>
      </c>
      <c r="AX118" s="470">
        <v>10045.319129648886</v>
      </c>
      <c r="AY118" s="470">
        <v>10760.903565757026</v>
      </c>
      <c r="AZ118" s="470">
        <v>11103.71599134186</v>
      </c>
      <c r="BA118" s="470">
        <v>10967.111452837386</v>
      </c>
      <c r="BB118" s="470">
        <v>10828.270661007606</v>
      </c>
      <c r="BC118" s="470">
        <v>10772.475214509552</v>
      </c>
      <c r="BD118" s="470">
        <v>10972.466045158482</v>
      </c>
      <c r="BE118" s="470">
        <v>11567.773158927417</v>
      </c>
      <c r="BF118" s="470">
        <v>12971.467469771815</v>
      </c>
      <c r="BG118" s="470">
        <v>12599.564414174629</v>
      </c>
      <c r="BH118" s="470">
        <v>20746.081767603297</v>
      </c>
      <c r="BI118" s="470">
        <v>21380.250360298785</v>
      </c>
      <c r="BJ118" s="470">
        <v>22267.959240963413</v>
      </c>
      <c r="BK118" s="470">
        <v>23110.107666255066</v>
      </c>
      <c r="BL118" s="470">
        <v>24253.865563168158</v>
      </c>
      <c r="BM118" s="470">
        <v>27997.604291972042</v>
      </c>
      <c r="BN118" s="470">
        <v>29476.25281111303</v>
      </c>
      <c r="BO118" s="470">
        <v>30838.623127755003</v>
      </c>
      <c r="BP118" s="470">
        <v>31724.269494056505</v>
      </c>
      <c r="BQ118" s="470">
        <v>31452.529996140656</v>
      </c>
      <c r="BR118" s="470">
        <v>31144.916770360647</v>
      </c>
      <c r="BS118" s="470">
        <v>30743.893866311024</v>
      </c>
      <c r="BT118" s="470">
        <v>29142.446746263413</v>
      </c>
      <c r="BU118" s="470">
        <v>27166.568065833184</v>
      </c>
      <c r="BV118" s="470">
        <v>24789.252276410698</v>
      </c>
      <c r="BW118" s="470">
        <v>21442.453128241032</v>
      </c>
      <c r="BX118" s="470">
        <v>19193.122642756276</v>
      </c>
      <c r="BY118" s="470">
        <v>17912.778210433047</v>
      </c>
      <c r="BZ118" s="470">
        <v>16110.574043677163</v>
      </c>
      <c r="CA118" s="470">
        <v>15053.169992856368</v>
      </c>
      <c r="CB118" s="470">
        <v>13826.71160356602</v>
      </c>
      <c r="CC118" s="470">
        <v>11714.828853149347</v>
      </c>
      <c r="CD118" s="470">
        <v>11582.803919900838</v>
      </c>
      <c r="CE118" s="470">
        <v>11044.948157155744</v>
      </c>
      <c r="CF118" s="436">
        <v>9980.8999213549869</v>
      </c>
    </row>
    <row r="119" spans="1:84" s="39" customFormat="1" x14ac:dyDescent="0.35">
      <c r="A119" s="103"/>
      <c r="B119" s="203" t="s">
        <v>757</v>
      </c>
      <c r="D119" s="470" t="s">
        <v>567</v>
      </c>
      <c r="E119" s="470" t="s">
        <v>567</v>
      </c>
      <c r="F119" s="470" t="s">
        <v>567</v>
      </c>
      <c r="G119" s="470" t="s">
        <v>567</v>
      </c>
      <c r="H119" s="470" t="s">
        <v>567</v>
      </c>
      <c r="I119" s="470" t="s">
        <v>567</v>
      </c>
      <c r="J119" s="470" t="s">
        <v>567</v>
      </c>
      <c r="K119" s="470" t="s">
        <v>567</v>
      </c>
      <c r="L119" s="470" t="s">
        <v>567</v>
      </c>
      <c r="M119" s="470" t="s">
        <v>567</v>
      </c>
      <c r="N119" s="470" t="s">
        <v>567</v>
      </c>
      <c r="O119" s="470" t="s">
        <v>567</v>
      </c>
      <c r="P119" s="470" t="s">
        <v>567</v>
      </c>
      <c r="Q119" s="470" t="s">
        <v>567</v>
      </c>
      <c r="R119" s="470" t="s">
        <v>567</v>
      </c>
      <c r="S119" s="470" t="s">
        <v>567</v>
      </c>
      <c r="T119" s="470" t="s">
        <v>567</v>
      </c>
      <c r="U119" s="470" t="s">
        <v>567</v>
      </c>
      <c r="V119" s="470" t="s">
        <v>567</v>
      </c>
      <c r="W119" s="470" t="s">
        <v>567</v>
      </c>
      <c r="X119" s="470" t="s">
        <v>567</v>
      </c>
      <c r="Y119" s="470" t="s">
        <v>567</v>
      </c>
      <c r="Z119" s="470" t="s">
        <v>567</v>
      </c>
      <c r="AA119" s="470" t="s">
        <v>567</v>
      </c>
      <c r="AB119" s="470" t="s">
        <v>567</v>
      </c>
      <c r="AC119" s="470" t="s">
        <v>567</v>
      </c>
      <c r="AD119" s="470" t="s">
        <v>567</v>
      </c>
      <c r="AE119" s="470" t="s">
        <v>567</v>
      </c>
      <c r="AF119" s="470" t="s">
        <v>567</v>
      </c>
      <c r="AG119" s="470" t="s">
        <v>567</v>
      </c>
      <c r="AH119" s="470" t="s">
        <v>567</v>
      </c>
      <c r="AI119" s="470" t="s">
        <v>567</v>
      </c>
      <c r="AJ119" s="470" t="s">
        <v>567</v>
      </c>
      <c r="AK119" s="470" t="s">
        <v>567</v>
      </c>
      <c r="AL119" s="470" t="s">
        <v>567</v>
      </c>
      <c r="AM119" s="470" t="s">
        <v>567</v>
      </c>
      <c r="AN119" s="470" t="s">
        <v>567</v>
      </c>
      <c r="AO119" s="470" t="s">
        <v>567</v>
      </c>
      <c r="AP119" s="470" t="s">
        <v>567</v>
      </c>
      <c r="AQ119" s="470" t="s">
        <v>567</v>
      </c>
      <c r="AR119" s="470" t="s">
        <v>567</v>
      </c>
      <c r="AS119" s="470" t="s">
        <v>567</v>
      </c>
      <c r="AT119" s="470" t="s">
        <v>567</v>
      </c>
      <c r="AU119" s="470" t="s">
        <v>567</v>
      </c>
      <c r="AV119" s="470" t="s">
        <v>567</v>
      </c>
      <c r="AW119" s="470" t="s">
        <v>567</v>
      </c>
      <c r="AX119" s="470">
        <v>8701.7025475897626</v>
      </c>
      <c r="AY119" s="470">
        <v>9460.6951093805255</v>
      </c>
      <c r="AZ119" s="470">
        <v>9786.788697481381</v>
      </c>
      <c r="BA119" s="470">
        <v>9614.5314881984032</v>
      </c>
      <c r="BB119" s="470">
        <v>9463.1251091635859</v>
      </c>
      <c r="BC119" s="470">
        <v>9410.4684717032924</v>
      </c>
      <c r="BD119" s="470">
        <v>9605.6062692788455</v>
      </c>
      <c r="BE119" s="470">
        <v>10131.076760047288</v>
      </c>
      <c r="BF119" s="470">
        <v>11408.551593848668</v>
      </c>
      <c r="BG119" s="470">
        <v>11276.384912735235</v>
      </c>
      <c r="BH119" s="470">
        <v>12658.233896454596</v>
      </c>
      <c r="BI119" s="470">
        <v>13399.581542841877</v>
      </c>
      <c r="BJ119" s="470">
        <v>14274.864492350765</v>
      </c>
      <c r="BK119" s="470">
        <v>15158.256249968244</v>
      </c>
      <c r="BL119" s="470">
        <v>16710.495247157847</v>
      </c>
      <c r="BM119" s="470">
        <v>20395.445825462688</v>
      </c>
      <c r="BN119" s="470">
        <v>22084.29147058251</v>
      </c>
      <c r="BO119" s="470">
        <v>23328.593032442084</v>
      </c>
      <c r="BP119" s="470">
        <v>23947.387467988759</v>
      </c>
      <c r="BQ119" s="470">
        <v>23733.932155025828</v>
      </c>
      <c r="BR119" s="470">
        <v>23480.714348697329</v>
      </c>
      <c r="BS119" s="470">
        <v>23197.284785994074</v>
      </c>
      <c r="BT119" s="470">
        <v>21960.407403647256</v>
      </c>
      <c r="BU119" s="470">
        <v>20552.111085950302</v>
      </c>
      <c r="BV119" s="470">
        <v>18665.657721579126</v>
      </c>
      <c r="BW119" s="470">
        <v>15911.839284067175</v>
      </c>
      <c r="BX119" s="470">
        <v>14171.070202441573</v>
      </c>
      <c r="BY119" s="470">
        <v>13157.257816308535</v>
      </c>
      <c r="BZ119" s="470">
        <v>11756.608742493219</v>
      </c>
      <c r="CA119" s="470">
        <v>10872.413782403437</v>
      </c>
      <c r="CB119" s="470">
        <v>9698.0010032268838</v>
      </c>
      <c r="CC119" s="470">
        <v>7921.7076450790946</v>
      </c>
      <c r="CD119" s="470">
        <v>7824.1160408354563</v>
      </c>
      <c r="CE119" s="470">
        <v>7441.5736979798294</v>
      </c>
      <c r="CF119" s="436">
        <v>6632.2243801111317</v>
      </c>
    </row>
    <row r="120" spans="1:84" s="39" customFormat="1" x14ac:dyDescent="0.35">
      <c r="A120" s="103"/>
      <c r="B120" s="203" t="s">
        <v>758</v>
      </c>
      <c r="D120" s="470" t="s">
        <v>567</v>
      </c>
      <c r="E120" s="470" t="s">
        <v>567</v>
      </c>
      <c r="F120" s="470" t="s">
        <v>567</v>
      </c>
      <c r="G120" s="470" t="s">
        <v>567</v>
      </c>
      <c r="H120" s="470" t="s">
        <v>567</v>
      </c>
      <c r="I120" s="470" t="s">
        <v>567</v>
      </c>
      <c r="J120" s="470" t="s">
        <v>567</v>
      </c>
      <c r="K120" s="470" t="s">
        <v>567</v>
      </c>
      <c r="L120" s="470" t="s">
        <v>567</v>
      </c>
      <c r="M120" s="470" t="s">
        <v>567</v>
      </c>
      <c r="N120" s="470" t="s">
        <v>567</v>
      </c>
      <c r="O120" s="470" t="s">
        <v>567</v>
      </c>
      <c r="P120" s="470" t="s">
        <v>567</v>
      </c>
      <c r="Q120" s="470" t="s">
        <v>567</v>
      </c>
      <c r="R120" s="470" t="s">
        <v>567</v>
      </c>
      <c r="S120" s="470" t="s">
        <v>567</v>
      </c>
      <c r="T120" s="470" t="s">
        <v>567</v>
      </c>
      <c r="U120" s="470" t="s">
        <v>567</v>
      </c>
      <c r="V120" s="470" t="s">
        <v>567</v>
      </c>
      <c r="W120" s="470" t="s">
        <v>567</v>
      </c>
      <c r="X120" s="470" t="s">
        <v>567</v>
      </c>
      <c r="Y120" s="470" t="s">
        <v>567</v>
      </c>
      <c r="Z120" s="470" t="s">
        <v>567</v>
      </c>
      <c r="AA120" s="470" t="s">
        <v>567</v>
      </c>
      <c r="AB120" s="470" t="s">
        <v>567</v>
      </c>
      <c r="AC120" s="470" t="s">
        <v>567</v>
      </c>
      <c r="AD120" s="470" t="s">
        <v>567</v>
      </c>
      <c r="AE120" s="470" t="s">
        <v>567</v>
      </c>
      <c r="AF120" s="470" t="s">
        <v>567</v>
      </c>
      <c r="AG120" s="470" t="s">
        <v>567</v>
      </c>
      <c r="AH120" s="470" t="s">
        <v>567</v>
      </c>
      <c r="AI120" s="470" t="s">
        <v>567</v>
      </c>
      <c r="AJ120" s="470" t="s">
        <v>567</v>
      </c>
      <c r="AK120" s="470" t="s">
        <v>567</v>
      </c>
      <c r="AL120" s="470" t="s">
        <v>567</v>
      </c>
      <c r="AM120" s="470" t="s">
        <v>567</v>
      </c>
      <c r="AN120" s="470" t="s">
        <v>567</v>
      </c>
      <c r="AO120" s="470" t="s">
        <v>567</v>
      </c>
      <c r="AP120" s="470" t="s">
        <v>567</v>
      </c>
      <c r="AQ120" s="470" t="s">
        <v>567</v>
      </c>
      <c r="AR120" s="470" t="s">
        <v>567</v>
      </c>
      <c r="AS120" s="470" t="s">
        <v>567</v>
      </c>
      <c r="AT120" s="470" t="s">
        <v>567</v>
      </c>
      <c r="AU120" s="470" t="s">
        <v>567</v>
      </c>
      <c r="AV120" s="470" t="s">
        <v>567</v>
      </c>
      <c r="AW120" s="470" t="s">
        <v>567</v>
      </c>
      <c r="AX120" s="470">
        <v>192.20125437657586</v>
      </c>
      <c r="AY120" s="470">
        <v>177.00777392475931</v>
      </c>
      <c r="AZ120" s="470">
        <v>176.17720742138479</v>
      </c>
      <c r="BA120" s="470">
        <v>166.56833487879192</v>
      </c>
      <c r="BB120" s="470">
        <v>193.69463775373001</v>
      </c>
      <c r="BC120" s="470">
        <v>208.87033592302814</v>
      </c>
      <c r="BD120" s="470">
        <v>223.27350572688118</v>
      </c>
      <c r="BE120" s="470">
        <v>294.23283545986015</v>
      </c>
      <c r="BF120" s="470">
        <v>396.89946910034132</v>
      </c>
      <c r="BG120" s="470">
        <v>502.56008654326286</v>
      </c>
      <c r="BH120" s="470">
        <v>723.81651807091384</v>
      </c>
      <c r="BI120" s="470">
        <v>857.37163782762502</v>
      </c>
      <c r="BJ120" s="470">
        <v>939.53377311006284</v>
      </c>
      <c r="BK120" s="470">
        <v>969.77677328255663</v>
      </c>
      <c r="BL120" s="470">
        <v>864.14260643224054</v>
      </c>
      <c r="BM120" s="470">
        <v>753.97636160742263</v>
      </c>
      <c r="BN120" s="470">
        <v>632.49798098230497</v>
      </c>
      <c r="BO120" s="470">
        <v>659.408952653651</v>
      </c>
      <c r="BP120" s="470">
        <v>698.57509137308239</v>
      </c>
      <c r="BQ120" s="470">
        <v>739.35521368671277</v>
      </c>
      <c r="BR120" s="470">
        <v>767.45043547096373</v>
      </c>
      <c r="BS120" s="470">
        <v>824.8716835765307</v>
      </c>
      <c r="BT120" s="470">
        <v>844.11829845608509</v>
      </c>
      <c r="BU120" s="470">
        <v>709.38624002159372</v>
      </c>
      <c r="BV120" s="470">
        <v>746.83621426472996</v>
      </c>
      <c r="BW120" s="470">
        <v>784.33144501110803</v>
      </c>
      <c r="BX120" s="470">
        <v>799.61266386098157</v>
      </c>
      <c r="BY120" s="470">
        <v>866.68429634355562</v>
      </c>
      <c r="BZ120" s="470">
        <v>872.74252791053391</v>
      </c>
      <c r="CA120" s="470">
        <v>880.57025726646089</v>
      </c>
      <c r="CB120" s="470">
        <v>939.0644043819957</v>
      </c>
      <c r="CC120" s="470">
        <v>996.06556846769831</v>
      </c>
      <c r="CD120" s="470">
        <v>1052.4212834524083</v>
      </c>
      <c r="CE120" s="470">
        <v>1110.5532391437766</v>
      </c>
      <c r="CF120" s="436">
        <v>1171.2082769470098</v>
      </c>
    </row>
    <row r="121" spans="1:84" s="39" customFormat="1" x14ac:dyDescent="0.35">
      <c r="A121" s="103"/>
      <c r="B121" s="203" t="s">
        <v>759</v>
      </c>
      <c r="D121" s="470" t="s">
        <v>567</v>
      </c>
      <c r="E121" s="470" t="s">
        <v>567</v>
      </c>
      <c r="F121" s="470" t="s">
        <v>567</v>
      </c>
      <c r="G121" s="470" t="s">
        <v>567</v>
      </c>
      <c r="H121" s="470" t="s">
        <v>567</v>
      </c>
      <c r="I121" s="470" t="s">
        <v>567</v>
      </c>
      <c r="J121" s="470" t="s">
        <v>567</v>
      </c>
      <c r="K121" s="470" t="s">
        <v>567</v>
      </c>
      <c r="L121" s="470" t="s">
        <v>567</v>
      </c>
      <c r="M121" s="470" t="s">
        <v>567</v>
      </c>
      <c r="N121" s="470" t="s">
        <v>567</v>
      </c>
      <c r="O121" s="470" t="s">
        <v>567</v>
      </c>
      <c r="P121" s="470" t="s">
        <v>567</v>
      </c>
      <c r="Q121" s="470" t="s">
        <v>567</v>
      </c>
      <c r="R121" s="470" t="s">
        <v>567</v>
      </c>
      <c r="S121" s="470" t="s">
        <v>567</v>
      </c>
      <c r="T121" s="470" t="s">
        <v>567</v>
      </c>
      <c r="U121" s="470" t="s">
        <v>567</v>
      </c>
      <c r="V121" s="470" t="s">
        <v>567</v>
      </c>
      <c r="W121" s="470" t="s">
        <v>567</v>
      </c>
      <c r="X121" s="470" t="s">
        <v>567</v>
      </c>
      <c r="Y121" s="470" t="s">
        <v>567</v>
      </c>
      <c r="Z121" s="470" t="s">
        <v>567</v>
      </c>
      <c r="AA121" s="470" t="s">
        <v>567</v>
      </c>
      <c r="AB121" s="470" t="s">
        <v>567</v>
      </c>
      <c r="AC121" s="470" t="s">
        <v>567</v>
      </c>
      <c r="AD121" s="470" t="s">
        <v>567</v>
      </c>
      <c r="AE121" s="470" t="s">
        <v>567</v>
      </c>
      <c r="AF121" s="470" t="s">
        <v>567</v>
      </c>
      <c r="AG121" s="470" t="s">
        <v>567</v>
      </c>
      <c r="AH121" s="470" t="s">
        <v>567</v>
      </c>
      <c r="AI121" s="470" t="s">
        <v>567</v>
      </c>
      <c r="AJ121" s="470" t="s">
        <v>567</v>
      </c>
      <c r="AK121" s="470" t="s">
        <v>567</v>
      </c>
      <c r="AL121" s="470" t="s">
        <v>567</v>
      </c>
      <c r="AM121" s="470" t="s">
        <v>567</v>
      </c>
      <c r="AN121" s="470" t="s">
        <v>567</v>
      </c>
      <c r="AO121" s="470" t="s">
        <v>567</v>
      </c>
      <c r="AP121" s="470" t="s">
        <v>567</v>
      </c>
      <c r="AQ121" s="470" t="s">
        <v>567</v>
      </c>
      <c r="AR121" s="470" t="s">
        <v>567</v>
      </c>
      <c r="AS121" s="470" t="s">
        <v>567</v>
      </c>
      <c r="AT121" s="470" t="s">
        <v>567</v>
      </c>
      <c r="AU121" s="470" t="s">
        <v>567</v>
      </c>
      <c r="AV121" s="470" t="s">
        <v>567</v>
      </c>
      <c r="AW121" s="470" t="s">
        <v>567</v>
      </c>
      <c r="AX121" s="470">
        <v>1151.4153276825475</v>
      </c>
      <c r="AY121" s="470">
        <v>1123.2006824517393</v>
      </c>
      <c r="AZ121" s="470">
        <v>1140.7500864390956</v>
      </c>
      <c r="BA121" s="470">
        <v>1186.011629760191</v>
      </c>
      <c r="BB121" s="470">
        <v>1171.4509140902896</v>
      </c>
      <c r="BC121" s="470">
        <v>1153.1364068832306</v>
      </c>
      <c r="BD121" s="470">
        <v>1143.5862701527547</v>
      </c>
      <c r="BE121" s="470">
        <v>1142.4635634202696</v>
      </c>
      <c r="BF121" s="470">
        <v>1166.0164068228062</v>
      </c>
      <c r="BG121" s="470">
        <v>820.61941489612968</v>
      </c>
      <c r="BH121" s="470">
        <v>7364.0313530777885</v>
      </c>
      <c r="BI121" s="470">
        <v>7123.2971796292813</v>
      </c>
      <c r="BJ121" s="470">
        <v>7053.560975502588</v>
      </c>
      <c r="BK121" s="470">
        <v>6982.0746430042636</v>
      </c>
      <c r="BL121" s="470">
        <v>6679.2277095780692</v>
      </c>
      <c r="BM121" s="470">
        <v>6848.1821049019327</v>
      </c>
      <c r="BN121" s="470">
        <v>6759.4633595482146</v>
      </c>
      <c r="BO121" s="470">
        <v>6850.6211426592718</v>
      </c>
      <c r="BP121" s="470">
        <v>7078.3069346946659</v>
      </c>
      <c r="BQ121" s="470">
        <v>6979.2426274281179</v>
      </c>
      <c r="BR121" s="470">
        <v>6896.7519861923511</v>
      </c>
      <c r="BS121" s="470">
        <v>6721.7373967404237</v>
      </c>
      <c r="BT121" s="470">
        <v>6337.9210441600671</v>
      </c>
      <c r="BU121" s="470">
        <v>5905.0707398612858</v>
      </c>
      <c r="BV121" s="470">
        <v>5376.7583405668383</v>
      </c>
      <c r="BW121" s="470">
        <v>4746.2823991627447</v>
      </c>
      <c r="BX121" s="470">
        <v>4222.4397764537225</v>
      </c>
      <c r="BY121" s="470">
        <v>3888.8360977809571</v>
      </c>
      <c r="BZ121" s="470">
        <v>3481.2227732734091</v>
      </c>
      <c r="CA121" s="470">
        <v>3300.1859531864702</v>
      </c>
      <c r="CB121" s="470">
        <v>3189.6461959571407</v>
      </c>
      <c r="CC121" s="470">
        <v>2797.0556396025545</v>
      </c>
      <c r="CD121" s="470">
        <v>2706.2665956129722</v>
      </c>
      <c r="CE121" s="470">
        <v>2492.8212200321382</v>
      </c>
      <c r="CF121" s="436">
        <v>2177.4672642968435</v>
      </c>
    </row>
    <row r="122" spans="1:84" s="39" customFormat="1" ht="26.25" customHeight="1" x14ac:dyDescent="0.35">
      <c r="A122" s="103"/>
      <c r="B122" s="59" t="s">
        <v>719</v>
      </c>
      <c r="D122" s="470">
        <v>0</v>
      </c>
      <c r="E122" s="470">
        <v>0</v>
      </c>
      <c r="F122" s="470">
        <v>0</v>
      </c>
      <c r="G122" s="470">
        <v>0</v>
      </c>
      <c r="H122" s="470">
        <v>0</v>
      </c>
      <c r="I122" s="470">
        <v>0</v>
      </c>
      <c r="J122" s="470">
        <v>0</v>
      </c>
      <c r="K122" s="470">
        <v>0</v>
      </c>
      <c r="L122" s="470">
        <v>0</v>
      </c>
      <c r="M122" s="470">
        <v>0</v>
      </c>
      <c r="N122" s="470">
        <v>0</v>
      </c>
      <c r="O122" s="470">
        <v>0</v>
      </c>
      <c r="P122" s="470">
        <v>0</v>
      </c>
      <c r="Q122" s="470">
        <v>0</v>
      </c>
      <c r="R122" s="470">
        <v>0</v>
      </c>
      <c r="S122" s="470">
        <v>0</v>
      </c>
      <c r="T122" s="470">
        <v>0</v>
      </c>
      <c r="U122" s="470">
        <v>0</v>
      </c>
      <c r="V122" s="470">
        <v>0</v>
      </c>
      <c r="W122" s="470">
        <v>0</v>
      </c>
      <c r="X122" s="470">
        <v>0</v>
      </c>
      <c r="Y122" s="470">
        <v>0</v>
      </c>
      <c r="Z122" s="470">
        <v>0</v>
      </c>
      <c r="AA122" s="470">
        <v>0</v>
      </c>
      <c r="AB122" s="470">
        <v>0</v>
      </c>
      <c r="AC122" s="470">
        <v>0</v>
      </c>
      <c r="AD122" s="470">
        <v>0</v>
      </c>
      <c r="AE122" s="470">
        <v>0</v>
      </c>
      <c r="AF122" s="470">
        <v>0</v>
      </c>
      <c r="AG122" s="470">
        <v>0</v>
      </c>
      <c r="AH122" s="470">
        <v>0</v>
      </c>
      <c r="AI122" s="470">
        <v>0</v>
      </c>
      <c r="AJ122" s="470">
        <v>0</v>
      </c>
      <c r="AK122" s="470">
        <v>0</v>
      </c>
      <c r="AL122" s="470">
        <v>0</v>
      </c>
      <c r="AM122" s="470">
        <v>0</v>
      </c>
      <c r="AN122" s="470">
        <v>0</v>
      </c>
      <c r="AO122" s="470">
        <v>0</v>
      </c>
      <c r="AP122" s="470">
        <v>0</v>
      </c>
      <c r="AQ122" s="470">
        <v>0</v>
      </c>
      <c r="AR122" s="470">
        <v>0</v>
      </c>
      <c r="AS122" s="470">
        <v>0</v>
      </c>
      <c r="AT122" s="470">
        <v>0</v>
      </c>
      <c r="AU122" s="470">
        <v>7703.7038854136781</v>
      </c>
      <c r="AV122" s="470">
        <v>8784.3899795723646</v>
      </c>
      <c r="AW122" s="470">
        <v>9510.9865579827238</v>
      </c>
      <c r="AX122" s="470">
        <v>9802.7523357523132</v>
      </c>
      <c r="AY122" s="470">
        <v>9945.5284241542431</v>
      </c>
      <c r="AZ122" s="470">
        <v>9854.9825276219235</v>
      </c>
      <c r="BA122" s="470">
        <v>9620.5327806639598</v>
      </c>
      <c r="BB122" s="470">
        <v>9278.9905346597225</v>
      </c>
      <c r="BC122" s="470">
        <v>9068.7573271469901</v>
      </c>
      <c r="BD122" s="470">
        <v>8842.7973162386552</v>
      </c>
      <c r="BE122" s="470">
        <v>8660.9446914871951</v>
      </c>
      <c r="BF122" s="470">
        <v>8595.8331308743218</v>
      </c>
      <c r="BG122" s="470">
        <v>7996.2991162791841</v>
      </c>
      <c r="BH122" s="470">
        <v>571.66053405619186</v>
      </c>
      <c r="BI122" s="470">
        <v>584.86110708745832</v>
      </c>
      <c r="BJ122" s="470">
        <v>526.37976784094678</v>
      </c>
      <c r="BK122" s="470">
        <v>482.37451821439902</v>
      </c>
      <c r="BL122" s="470">
        <v>504.09072106116474</v>
      </c>
      <c r="BM122" s="470">
        <v>551.33530551644947</v>
      </c>
      <c r="BN122" s="470">
        <v>560.01628573367725</v>
      </c>
      <c r="BO122" s="470">
        <v>596.74739363541767</v>
      </c>
      <c r="BP122" s="470">
        <v>604.55249475611356</v>
      </c>
      <c r="BQ122" s="470">
        <v>624.95586124675003</v>
      </c>
      <c r="BR122" s="470">
        <v>739.48704624837399</v>
      </c>
      <c r="BS122" s="470">
        <v>817.91135759070858</v>
      </c>
      <c r="BT122" s="470">
        <v>695.13728037279384</v>
      </c>
      <c r="BU122" s="470">
        <v>783.01008599139118</v>
      </c>
      <c r="BV122" s="470">
        <v>654.21813962394731</v>
      </c>
      <c r="BW122" s="470">
        <v>595.36286853995341</v>
      </c>
      <c r="BX122" s="470">
        <v>518.58924461540892</v>
      </c>
      <c r="BY122" s="470">
        <v>576.12146050611068</v>
      </c>
      <c r="BZ122" s="470">
        <v>621.56718289128162</v>
      </c>
      <c r="CA122" s="470">
        <v>558.95655569130508</v>
      </c>
      <c r="CB122" s="470">
        <v>543.07103336690363</v>
      </c>
      <c r="CC122" s="470">
        <v>504.68136566857237</v>
      </c>
      <c r="CD122" s="470">
        <v>503.93270742770068</v>
      </c>
      <c r="CE122" s="470">
        <v>491.77894148210243</v>
      </c>
      <c r="CF122" s="436">
        <v>484.63722759065689</v>
      </c>
    </row>
    <row r="123" spans="1:84" s="39" customFormat="1" x14ac:dyDescent="0.35">
      <c r="A123" s="103"/>
      <c r="B123" s="203" t="s">
        <v>760</v>
      </c>
      <c r="D123" s="470" t="s">
        <v>567</v>
      </c>
      <c r="E123" s="470" t="s">
        <v>567</v>
      </c>
      <c r="F123" s="470" t="s">
        <v>567</v>
      </c>
      <c r="G123" s="470" t="s">
        <v>567</v>
      </c>
      <c r="H123" s="470" t="s">
        <v>567</v>
      </c>
      <c r="I123" s="470" t="s">
        <v>567</v>
      </c>
      <c r="J123" s="470" t="s">
        <v>567</v>
      </c>
      <c r="K123" s="470" t="s">
        <v>567</v>
      </c>
      <c r="L123" s="470" t="s">
        <v>567</v>
      </c>
      <c r="M123" s="470" t="s">
        <v>567</v>
      </c>
      <c r="N123" s="470" t="s">
        <v>567</v>
      </c>
      <c r="O123" s="470" t="s">
        <v>567</v>
      </c>
      <c r="P123" s="470" t="s">
        <v>567</v>
      </c>
      <c r="Q123" s="470" t="s">
        <v>567</v>
      </c>
      <c r="R123" s="470" t="s">
        <v>567</v>
      </c>
      <c r="S123" s="470" t="s">
        <v>567</v>
      </c>
      <c r="T123" s="470" t="s">
        <v>567</v>
      </c>
      <c r="U123" s="470" t="s">
        <v>567</v>
      </c>
      <c r="V123" s="470" t="s">
        <v>567</v>
      </c>
      <c r="W123" s="470" t="s">
        <v>567</v>
      </c>
      <c r="X123" s="470" t="s">
        <v>567</v>
      </c>
      <c r="Y123" s="470" t="s">
        <v>567</v>
      </c>
      <c r="Z123" s="470" t="s">
        <v>567</v>
      </c>
      <c r="AA123" s="470" t="s">
        <v>567</v>
      </c>
      <c r="AB123" s="470" t="s">
        <v>567</v>
      </c>
      <c r="AC123" s="470" t="s">
        <v>567</v>
      </c>
      <c r="AD123" s="470" t="s">
        <v>567</v>
      </c>
      <c r="AE123" s="470" t="s">
        <v>567</v>
      </c>
      <c r="AF123" s="470" t="s">
        <v>567</v>
      </c>
      <c r="AG123" s="470" t="s">
        <v>567</v>
      </c>
      <c r="AH123" s="470" t="s">
        <v>567</v>
      </c>
      <c r="AI123" s="470" t="s">
        <v>567</v>
      </c>
      <c r="AJ123" s="470" t="s">
        <v>567</v>
      </c>
      <c r="AK123" s="470" t="s">
        <v>567</v>
      </c>
      <c r="AL123" s="470" t="s">
        <v>567</v>
      </c>
      <c r="AM123" s="470" t="s">
        <v>567</v>
      </c>
      <c r="AN123" s="470" t="s">
        <v>567</v>
      </c>
      <c r="AO123" s="470" t="s">
        <v>567</v>
      </c>
      <c r="AP123" s="470" t="s">
        <v>567</v>
      </c>
      <c r="AQ123" s="470" t="s">
        <v>567</v>
      </c>
      <c r="AR123" s="470" t="s">
        <v>567</v>
      </c>
      <c r="AS123" s="470" t="s">
        <v>567</v>
      </c>
      <c r="AT123" s="470" t="s">
        <v>567</v>
      </c>
      <c r="AU123" s="470">
        <v>6572.7617959930976</v>
      </c>
      <c r="AV123" s="470">
        <v>7463.0093357113947</v>
      </c>
      <c r="AW123" s="470">
        <v>8063.8619998302665</v>
      </c>
      <c r="AX123" s="470">
        <v>8302.682294197788</v>
      </c>
      <c r="AY123" s="470">
        <v>8418.1326274646945</v>
      </c>
      <c r="AZ123" s="470">
        <v>8351.5402097091956</v>
      </c>
      <c r="BA123" s="470">
        <v>8181.1838549309377</v>
      </c>
      <c r="BB123" s="470">
        <v>7842.8619331338296</v>
      </c>
      <c r="BC123" s="470">
        <v>7605.1557751081091</v>
      </c>
      <c r="BD123" s="470">
        <v>7331.4222681706915</v>
      </c>
      <c r="BE123" s="470">
        <v>7120.233833227443</v>
      </c>
      <c r="BF123" s="470">
        <v>6992.2338563580788</v>
      </c>
      <c r="BG123" s="470">
        <v>6416.4557297403271</v>
      </c>
      <c r="BH123" s="470" t="s">
        <v>567</v>
      </c>
      <c r="BI123" s="470" t="s">
        <v>567</v>
      </c>
      <c r="BJ123" s="470" t="s">
        <v>567</v>
      </c>
      <c r="BK123" s="470" t="s">
        <v>567</v>
      </c>
      <c r="BL123" s="470" t="s">
        <v>567</v>
      </c>
      <c r="BM123" s="470" t="s">
        <v>567</v>
      </c>
      <c r="BN123" s="470" t="s">
        <v>567</v>
      </c>
      <c r="BO123" s="470" t="s">
        <v>567</v>
      </c>
      <c r="BP123" s="470" t="s">
        <v>567</v>
      </c>
      <c r="BQ123" s="470" t="s">
        <v>567</v>
      </c>
      <c r="BR123" s="470" t="s">
        <v>567</v>
      </c>
      <c r="BS123" s="470" t="s">
        <v>567</v>
      </c>
      <c r="BT123" s="470" t="s">
        <v>567</v>
      </c>
      <c r="BU123" s="470" t="s">
        <v>567</v>
      </c>
      <c r="BV123" s="470" t="s">
        <v>567</v>
      </c>
      <c r="BW123" s="470" t="s">
        <v>567</v>
      </c>
      <c r="BX123" s="470" t="s">
        <v>567</v>
      </c>
      <c r="BY123" s="470" t="s">
        <v>567</v>
      </c>
      <c r="BZ123" s="470" t="s">
        <v>567</v>
      </c>
      <c r="CA123" s="470" t="s">
        <v>567</v>
      </c>
      <c r="CB123" s="470" t="s">
        <v>567</v>
      </c>
      <c r="CC123" s="470" t="s">
        <v>567</v>
      </c>
      <c r="CD123" s="470" t="s">
        <v>567</v>
      </c>
      <c r="CE123" s="470" t="s">
        <v>567</v>
      </c>
      <c r="CF123" s="436" t="s">
        <v>567</v>
      </c>
    </row>
    <row r="124" spans="1:84" s="39" customFormat="1" x14ac:dyDescent="0.35">
      <c r="A124" s="103"/>
      <c r="B124" s="203" t="s">
        <v>761</v>
      </c>
      <c r="D124" s="470" t="s">
        <v>567</v>
      </c>
      <c r="E124" s="470" t="s">
        <v>567</v>
      </c>
      <c r="F124" s="470" t="s">
        <v>567</v>
      </c>
      <c r="G124" s="470" t="s">
        <v>567</v>
      </c>
      <c r="H124" s="470" t="s">
        <v>567</v>
      </c>
      <c r="I124" s="470" t="s">
        <v>567</v>
      </c>
      <c r="J124" s="470" t="s">
        <v>567</v>
      </c>
      <c r="K124" s="470" t="s">
        <v>567</v>
      </c>
      <c r="L124" s="470" t="s">
        <v>567</v>
      </c>
      <c r="M124" s="470" t="s">
        <v>567</v>
      </c>
      <c r="N124" s="470" t="s">
        <v>567</v>
      </c>
      <c r="O124" s="470" t="s">
        <v>567</v>
      </c>
      <c r="P124" s="470" t="s">
        <v>567</v>
      </c>
      <c r="Q124" s="470" t="s">
        <v>567</v>
      </c>
      <c r="R124" s="470" t="s">
        <v>567</v>
      </c>
      <c r="S124" s="470" t="s">
        <v>567</v>
      </c>
      <c r="T124" s="470" t="s">
        <v>567</v>
      </c>
      <c r="U124" s="470" t="s">
        <v>567</v>
      </c>
      <c r="V124" s="470" t="s">
        <v>567</v>
      </c>
      <c r="W124" s="470" t="s">
        <v>567</v>
      </c>
      <c r="X124" s="470" t="s">
        <v>567</v>
      </c>
      <c r="Y124" s="470" t="s">
        <v>567</v>
      </c>
      <c r="Z124" s="470" t="s">
        <v>567</v>
      </c>
      <c r="AA124" s="470" t="s">
        <v>567</v>
      </c>
      <c r="AB124" s="470" t="s">
        <v>567</v>
      </c>
      <c r="AC124" s="470" t="s">
        <v>567</v>
      </c>
      <c r="AD124" s="470" t="s">
        <v>567</v>
      </c>
      <c r="AE124" s="470" t="s">
        <v>567</v>
      </c>
      <c r="AF124" s="470" t="s">
        <v>567</v>
      </c>
      <c r="AG124" s="470" t="s">
        <v>567</v>
      </c>
      <c r="AH124" s="470" t="s">
        <v>567</v>
      </c>
      <c r="AI124" s="470" t="s">
        <v>567</v>
      </c>
      <c r="AJ124" s="470" t="s">
        <v>567</v>
      </c>
      <c r="AK124" s="470" t="s">
        <v>567</v>
      </c>
      <c r="AL124" s="470" t="s">
        <v>567</v>
      </c>
      <c r="AM124" s="470" t="s">
        <v>567</v>
      </c>
      <c r="AN124" s="470" t="s">
        <v>567</v>
      </c>
      <c r="AO124" s="470" t="s">
        <v>567</v>
      </c>
      <c r="AP124" s="470" t="s">
        <v>567</v>
      </c>
      <c r="AQ124" s="470" t="s">
        <v>567</v>
      </c>
      <c r="AR124" s="470" t="s">
        <v>567</v>
      </c>
      <c r="AS124" s="470" t="s">
        <v>567</v>
      </c>
      <c r="AT124" s="470" t="s">
        <v>567</v>
      </c>
      <c r="AU124" s="470">
        <v>384.05686300389158</v>
      </c>
      <c r="AV124" s="470">
        <v>439.67834878717764</v>
      </c>
      <c r="AW124" s="470">
        <v>463.01723258050151</v>
      </c>
      <c r="AX124" s="470">
        <v>487.6963495677503</v>
      </c>
      <c r="AY124" s="470">
        <v>496.20029657736814</v>
      </c>
      <c r="AZ124" s="470">
        <v>496.20978162790237</v>
      </c>
      <c r="BA124" s="470">
        <v>491.50746189100511</v>
      </c>
      <c r="BB124" s="470">
        <v>481.93890193107086</v>
      </c>
      <c r="BC124" s="470">
        <v>478.65694838414345</v>
      </c>
      <c r="BD124" s="470">
        <v>477.23731316683632</v>
      </c>
      <c r="BE124" s="470">
        <v>475.42087935611801</v>
      </c>
      <c r="BF124" s="470">
        <v>481.41979996116044</v>
      </c>
      <c r="BG124" s="470">
        <v>482.95903342131453</v>
      </c>
      <c r="BH124" s="470" t="s">
        <v>567</v>
      </c>
      <c r="BI124" s="470" t="s">
        <v>567</v>
      </c>
      <c r="BJ124" s="470" t="s">
        <v>567</v>
      </c>
      <c r="BK124" s="470" t="s">
        <v>567</v>
      </c>
      <c r="BL124" s="470" t="s">
        <v>567</v>
      </c>
      <c r="BM124" s="470" t="s">
        <v>567</v>
      </c>
      <c r="BN124" s="470" t="s">
        <v>567</v>
      </c>
      <c r="BO124" s="470" t="s">
        <v>567</v>
      </c>
      <c r="BP124" s="470" t="s">
        <v>567</v>
      </c>
      <c r="BQ124" s="470" t="s">
        <v>567</v>
      </c>
      <c r="BR124" s="470" t="s">
        <v>567</v>
      </c>
      <c r="BS124" s="470" t="s">
        <v>567</v>
      </c>
      <c r="BT124" s="470" t="s">
        <v>567</v>
      </c>
      <c r="BU124" s="470" t="s">
        <v>567</v>
      </c>
      <c r="BV124" s="470" t="s">
        <v>567</v>
      </c>
      <c r="BW124" s="470" t="s">
        <v>567</v>
      </c>
      <c r="BX124" s="470" t="s">
        <v>567</v>
      </c>
      <c r="BY124" s="470" t="s">
        <v>567</v>
      </c>
      <c r="BZ124" s="470" t="s">
        <v>567</v>
      </c>
      <c r="CA124" s="470" t="s">
        <v>567</v>
      </c>
      <c r="CB124" s="470" t="s">
        <v>567</v>
      </c>
      <c r="CC124" s="470" t="s">
        <v>567</v>
      </c>
      <c r="CD124" s="470" t="s">
        <v>567</v>
      </c>
      <c r="CE124" s="470" t="s">
        <v>567</v>
      </c>
      <c r="CF124" s="436" t="s">
        <v>567</v>
      </c>
    </row>
    <row r="125" spans="1:84" s="75" customFormat="1" ht="24.75" customHeight="1" thickBot="1" x14ac:dyDescent="0.3">
      <c r="A125" s="619"/>
      <c r="B125" s="583" t="s">
        <v>762</v>
      </c>
      <c r="C125" s="205"/>
      <c r="D125" s="484" t="s">
        <v>567</v>
      </c>
      <c r="E125" s="484" t="s">
        <v>567</v>
      </c>
      <c r="F125" s="484" t="s">
        <v>567</v>
      </c>
      <c r="G125" s="484" t="s">
        <v>567</v>
      </c>
      <c r="H125" s="484" t="s">
        <v>567</v>
      </c>
      <c r="I125" s="484" t="s">
        <v>567</v>
      </c>
      <c r="J125" s="484" t="s">
        <v>567</v>
      </c>
      <c r="K125" s="484" t="s">
        <v>567</v>
      </c>
      <c r="L125" s="484" t="s">
        <v>567</v>
      </c>
      <c r="M125" s="484" t="s">
        <v>567</v>
      </c>
      <c r="N125" s="484" t="s">
        <v>567</v>
      </c>
      <c r="O125" s="484" t="s">
        <v>567</v>
      </c>
      <c r="P125" s="484" t="s">
        <v>567</v>
      </c>
      <c r="Q125" s="484" t="s">
        <v>567</v>
      </c>
      <c r="R125" s="484" t="s">
        <v>567</v>
      </c>
      <c r="S125" s="484" t="s">
        <v>567</v>
      </c>
      <c r="T125" s="484" t="s">
        <v>567</v>
      </c>
      <c r="U125" s="484" t="s">
        <v>567</v>
      </c>
      <c r="V125" s="484" t="s">
        <v>567</v>
      </c>
      <c r="W125" s="484" t="s">
        <v>567</v>
      </c>
      <c r="X125" s="484" t="s">
        <v>567</v>
      </c>
      <c r="Y125" s="484" t="s">
        <v>567</v>
      </c>
      <c r="Z125" s="484" t="s">
        <v>567</v>
      </c>
      <c r="AA125" s="484" t="s">
        <v>567</v>
      </c>
      <c r="AB125" s="484" t="s">
        <v>567</v>
      </c>
      <c r="AC125" s="484" t="s">
        <v>567</v>
      </c>
      <c r="AD125" s="484" t="s">
        <v>567</v>
      </c>
      <c r="AE125" s="484" t="s">
        <v>567</v>
      </c>
      <c r="AF125" s="484" t="s">
        <v>567</v>
      </c>
      <c r="AG125" s="484" t="s">
        <v>567</v>
      </c>
      <c r="AH125" s="484" t="s">
        <v>567</v>
      </c>
      <c r="AI125" s="484" t="s">
        <v>567</v>
      </c>
      <c r="AJ125" s="484" t="s">
        <v>567</v>
      </c>
      <c r="AK125" s="484" t="s">
        <v>567</v>
      </c>
      <c r="AL125" s="484" t="s">
        <v>567</v>
      </c>
      <c r="AM125" s="484" t="s">
        <v>567</v>
      </c>
      <c r="AN125" s="484" t="s">
        <v>567</v>
      </c>
      <c r="AO125" s="484" t="s">
        <v>567</v>
      </c>
      <c r="AP125" s="484" t="s">
        <v>567</v>
      </c>
      <c r="AQ125" s="484" t="s">
        <v>567</v>
      </c>
      <c r="AR125" s="484" t="s">
        <v>567</v>
      </c>
      <c r="AS125" s="484" t="s">
        <v>567</v>
      </c>
      <c r="AT125" s="484" t="s">
        <v>567</v>
      </c>
      <c r="AU125" s="484">
        <v>746.88522641668931</v>
      </c>
      <c r="AV125" s="484">
        <v>881.70229507379145</v>
      </c>
      <c r="AW125" s="484">
        <v>984.10732557195456</v>
      </c>
      <c r="AX125" s="484">
        <v>1012.3736919867746</v>
      </c>
      <c r="AY125" s="484">
        <v>1031.1955001121801</v>
      </c>
      <c r="AZ125" s="484">
        <v>1007.2325362848264</v>
      </c>
      <c r="BA125" s="484">
        <v>947.84146384201597</v>
      </c>
      <c r="BB125" s="484">
        <v>954.18969959482058</v>
      </c>
      <c r="BC125" s="484">
        <v>984.94460365473878</v>
      </c>
      <c r="BD125" s="484">
        <v>1034.1377349011279</v>
      </c>
      <c r="BE125" s="484">
        <v>1065.2899789036346</v>
      </c>
      <c r="BF125" s="484">
        <v>1122.1794745550826</v>
      </c>
      <c r="BG125" s="484">
        <v>1096.8843531175437</v>
      </c>
      <c r="BH125" s="484">
        <v>571.66053405619186</v>
      </c>
      <c r="BI125" s="484">
        <v>584.86110708745832</v>
      </c>
      <c r="BJ125" s="484">
        <v>526.37976784094678</v>
      </c>
      <c r="BK125" s="484">
        <v>482.37451821439902</v>
      </c>
      <c r="BL125" s="484">
        <v>504.09072106116474</v>
      </c>
      <c r="BM125" s="484">
        <v>551.33530551644947</v>
      </c>
      <c r="BN125" s="484">
        <v>560.01628573367725</v>
      </c>
      <c r="BO125" s="484">
        <v>596.74739363541767</v>
      </c>
      <c r="BP125" s="484">
        <v>604.55249475611356</v>
      </c>
      <c r="BQ125" s="484">
        <v>624.95586124675003</v>
      </c>
      <c r="BR125" s="484">
        <v>739.48704624837399</v>
      </c>
      <c r="BS125" s="484">
        <v>817.91135759070858</v>
      </c>
      <c r="BT125" s="484">
        <v>695.13728037279384</v>
      </c>
      <c r="BU125" s="484">
        <v>783.01008599139118</v>
      </c>
      <c r="BV125" s="484">
        <v>654.21813962394731</v>
      </c>
      <c r="BW125" s="484">
        <v>595.36286853995341</v>
      </c>
      <c r="BX125" s="484">
        <v>518.58924461540892</v>
      </c>
      <c r="BY125" s="484">
        <v>576.12146050611068</v>
      </c>
      <c r="BZ125" s="484">
        <v>621.56718289128162</v>
      </c>
      <c r="CA125" s="484">
        <v>558.95655569130508</v>
      </c>
      <c r="CB125" s="484">
        <v>543.07103336690363</v>
      </c>
      <c r="CC125" s="484">
        <v>504.68136566857237</v>
      </c>
      <c r="CD125" s="484">
        <v>503.93270742770068</v>
      </c>
      <c r="CE125" s="484">
        <v>491.77894148210243</v>
      </c>
      <c r="CF125" s="485">
        <v>484.63722759065689</v>
      </c>
    </row>
    <row r="126" spans="1:84" s="39" customFormat="1" ht="39.75" customHeight="1" x14ac:dyDescent="0.35">
      <c r="A126" s="620"/>
      <c r="B126" s="505" t="s">
        <v>766</v>
      </c>
      <c r="C126" s="621"/>
      <c r="D126" s="489" t="s">
        <v>861</v>
      </c>
      <c r="E126" s="489" t="s">
        <v>862</v>
      </c>
      <c r="F126" s="489" t="s">
        <v>863</v>
      </c>
      <c r="G126" s="489" t="s">
        <v>864</v>
      </c>
      <c r="H126" s="489" t="s">
        <v>865</v>
      </c>
      <c r="I126" s="489" t="s">
        <v>866</v>
      </c>
      <c r="J126" s="489" t="s">
        <v>867</v>
      </c>
      <c r="K126" s="489" t="s">
        <v>868</v>
      </c>
      <c r="L126" s="489" t="s">
        <v>869</v>
      </c>
      <c r="M126" s="489" t="s">
        <v>870</v>
      </c>
      <c r="N126" s="489" t="s">
        <v>871</v>
      </c>
      <c r="O126" s="489" t="s">
        <v>872</v>
      </c>
      <c r="P126" s="489" t="s">
        <v>873</v>
      </c>
      <c r="Q126" s="489" t="s">
        <v>874</v>
      </c>
      <c r="R126" s="489" t="s">
        <v>875</v>
      </c>
      <c r="S126" s="489" t="s">
        <v>876</v>
      </c>
      <c r="T126" s="489" t="s">
        <v>877</v>
      </c>
      <c r="U126" s="489" t="s">
        <v>878</v>
      </c>
      <c r="V126" s="489" t="s">
        <v>879</v>
      </c>
      <c r="W126" s="489" t="s">
        <v>880</v>
      </c>
      <c r="X126" s="489" t="s">
        <v>881</v>
      </c>
      <c r="Y126" s="489" t="s">
        <v>882</v>
      </c>
      <c r="Z126" s="489" t="s">
        <v>883</v>
      </c>
      <c r="AA126" s="489" t="s">
        <v>884</v>
      </c>
      <c r="AB126" s="489" t="s">
        <v>885</v>
      </c>
      <c r="AC126" s="489" t="s">
        <v>886</v>
      </c>
      <c r="AD126" s="489" t="s">
        <v>887</v>
      </c>
      <c r="AE126" s="489" t="s">
        <v>888</v>
      </c>
      <c r="AF126" s="489" t="s">
        <v>889</v>
      </c>
      <c r="AG126" s="489" t="s">
        <v>890</v>
      </c>
      <c r="AH126" s="489" t="s">
        <v>891</v>
      </c>
      <c r="AI126" s="489" t="s">
        <v>892</v>
      </c>
      <c r="AJ126" s="489" t="s">
        <v>893</v>
      </c>
      <c r="AK126" s="489" t="s">
        <v>894</v>
      </c>
      <c r="AL126" s="489" t="s">
        <v>895</v>
      </c>
      <c r="AM126" s="489" t="s">
        <v>896</v>
      </c>
      <c r="AN126" s="489" t="s">
        <v>897</v>
      </c>
      <c r="AO126" s="489" t="s">
        <v>898</v>
      </c>
      <c r="AP126" s="489" t="s">
        <v>899</v>
      </c>
      <c r="AQ126" s="489" t="s">
        <v>900</v>
      </c>
      <c r="AR126" s="489" t="s">
        <v>901</v>
      </c>
      <c r="AS126" s="489" t="s">
        <v>902</v>
      </c>
      <c r="AT126" s="489" t="s">
        <v>903</v>
      </c>
      <c r="AU126" s="489" t="s">
        <v>904</v>
      </c>
      <c r="AV126" s="489" t="s">
        <v>905</v>
      </c>
      <c r="AW126" s="489" t="s">
        <v>906</v>
      </c>
      <c r="AX126" s="489" t="s">
        <v>907</v>
      </c>
      <c r="AY126" s="489" t="s">
        <v>908</v>
      </c>
      <c r="AZ126" s="489" t="s">
        <v>909</v>
      </c>
      <c r="BA126" s="489" t="s">
        <v>910</v>
      </c>
      <c r="BB126" s="489" t="s">
        <v>911</v>
      </c>
      <c r="BC126" s="489" t="s">
        <v>912</v>
      </c>
      <c r="BD126" s="489" t="s">
        <v>913</v>
      </c>
      <c r="BE126" s="489" t="s">
        <v>914</v>
      </c>
      <c r="BF126" s="489" t="s">
        <v>915</v>
      </c>
      <c r="BG126" s="489" t="s">
        <v>916</v>
      </c>
      <c r="BH126" s="489" t="s">
        <v>917</v>
      </c>
      <c r="BI126" s="489" t="s">
        <v>918</v>
      </c>
      <c r="BJ126" s="489" t="s">
        <v>919</v>
      </c>
      <c r="BK126" s="489" t="s">
        <v>920</v>
      </c>
      <c r="BL126" s="489" t="s">
        <v>921</v>
      </c>
      <c r="BM126" s="489" t="s">
        <v>922</v>
      </c>
      <c r="BN126" s="489" t="s">
        <v>923</v>
      </c>
      <c r="BO126" s="489" t="s">
        <v>924</v>
      </c>
      <c r="BP126" s="489" t="s">
        <v>925</v>
      </c>
      <c r="BQ126" s="489" t="s">
        <v>926</v>
      </c>
      <c r="BR126" s="489" t="s">
        <v>927</v>
      </c>
      <c r="BS126" s="489" t="s">
        <v>928</v>
      </c>
      <c r="BT126" s="489" t="s">
        <v>929</v>
      </c>
      <c r="BU126" s="489" t="s">
        <v>930</v>
      </c>
      <c r="BV126" s="489" t="s">
        <v>931</v>
      </c>
      <c r="BW126" s="489" t="s">
        <v>932</v>
      </c>
      <c r="BX126" s="489" t="s">
        <v>933</v>
      </c>
      <c r="BY126" s="489" t="s">
        <v>934</v>
      </c>
      <c r="BZ126" s="489" t="s">
        <v>935</v>
      </c>
      <c r="CA126" s="489" t="s">
        <v>936</v>
      </c>
      <c r="CB126" s="489" t="s">
        <v>937</v>
      </c>
      <c r="CC126" s="489" t="s">
        <v>938</v>
      </c>
      <c r="CD126" s="489" t="s">
        <v>939</v>
      </c>
      <c r="CE126" s="489" t="s">
        <v>940</v>
      </c>
      <c r="CF126" s="490" t="s">
        <v>941</v>
      </c>
    </row>
    <row r="127" spans="1:84" s="106" customFormat="1" ht="26.25" customHeight="1" x14ac:dyDescent="0.35">
      <c r="A127" s="486"/>
      <c r="B127" s="106" t="s">
        <v>214</v>
      </c>
      <c r="D127" s="468"/>
      <c r="E127" s="468"/>
      <c r="F127" s="468"/>
      <c r="G127" s="468"/>
      <c r="H127" s="468"/>
      <c r="I127" s="468"/>
      <c r="J127" s="468"/>
      <c r="K127" s="468"/>
      <c r="L127" s="468"/>
      <c r="M127" s="468"/>
      <c r="N127" s="468"/>
      <c r="O127" s="468"/>
      <c r="P127" s="468"/>
      <c r="Q127" s="468"/>
      <c r="R127" s="468"/>
      <c r="S127" s="468"/>
      <c r="T127" s="468"/>
      <c r="U127" s="468"/>
      <c r="V127" s="468"/>
      <c r="W127" s="468"/>
      <c r="X127" s="468"/>
      <c r="Y127" s="468"/>
      <c r="Z127" s="468"/>
      <c r="AA127" s="468"/>
      <c r="AB127" s="468"/>
      <c r="AC127" s="468"/>
      <c r="AD127" s="468"/>
      <c r="AE127" s="468"/>
      <c r="AF127" s="468"/>
      <c r="AG127" s="468"/>
      <c r="AH127" s="468">
        <v>3408</v>
      </c>
      <c r="AI127" s="468">
        <v>3314</v>
      </c>
      <c r="AJ127" s="468">
        <v>3556</v>
      </c>
      <c r="AK127" s="468">
        <v>4151</v>
      </c>
      <c r="AL127" s="468">
        <v>4431</v>
      </c>
      <c r="AM127" s="468">
        <v>4750</v>
      </c>
      <c r="AN127" s="468">
        <v>4825</v>
      </c>
      <c r="AO127" s="468">
        <v>4860</v>
      </c>
      <c r="AP127" s="468">
        <v>4900</v>
      </c>
      <c r="AQ127" s="468">
        <v>4860</v>
      </c>
      <c r="AR127" s="468">
        <v>3996</v>
      </c>
      <c r="AS127" s="468">
        <v>3886</v>
      </c>
      <c r="AT127" s="468">
        <v>3950</v>
      </c>
      <c r="AU127" s="468">
        <v>4120</v>
      </c>
      <c r="AV127" s="468">
        <v>4380</v>
      </c>
      <c r="AW127" s="468">
        <v>4601</v>
      </c>
      <c r="AX127" s="468">
        <v>4692</v>
      </c>
      <c r="AY127" s="468">
        <v>4757</v>
      </c>
      <c r="AZ127" s="468">
        <v>4740</v>
      </c>
      <c r="BA127" s="468">
        <v>4588</v>
      </c>
      <c r="BB127" s="468">
        <v>4423</v>
      </c>
      <c r="BC127" s="468">
        <v>4187</v>
      </c>
      <c r="BD127" s="468">
        <v>3946</v>
      </c>
      <c r="BE127" s="468">
        <v>3846</v>
      </c>
      <c r="BF127" s="468">
        <v>3807</v>
      </c>
      <c r="BG127" s="468">
        <v>3812</v>
      </c>
      <c r="BH127" s="468">
        <v>3940</v>
      </c>
      <c r="BI127" s="468">
        <v>3986</v>
      </c>
      <c r="BJ127" s="468">
        <v>4021</v>
      </c>
      <c r="BK127" s="468">
        <v>4036</v>
      </c>
      <c r="BL127" s="468">
        <v>4166</v>
      </c>
      <c r="BM127" s="468">
        <v>4547</v>
      </c>
      <c r="BN127" s="468">
        <v>4798</v>
      </c>
      <c r="BO127" s="468">
        <v>4932</v>
      </c>
      <c r="BP127" s="468">
        <v>5053</v>
      </c>
      <c r="BQ127" s="468">
        <v>5026</v>
      </c>
      <c r="BR127" s="468">
        <v>4921</v>
      </c>
      <c r="BS127" s="468">
        <v>4777</v>
      </c>
      <c r="BT127" s="468">
        <v>4594</v>
      </c>
      <c r="BU127" s="468">
        <v>4371</v>
      </c>
      <c r="BV127" s="468">
        <v>3984</v>
      </c>
      <c r="BW127" s="468">
        <v>3394</v>
      </c>
      <c r="BX127" s="468">
        <v>3008</v>
      </c>
      <c r="BY127" s="468">
        <v>2733</v>
      </c>
      <c r="BZ127" s="468">
        <v>2509</v>
      </c>
      <c r="CA127" s="468">
        <v>2388</v>
      </c>
      <c r="CB127" s="468">
        <v>2099</v>
      </c>
      <c r="CC127" s="468">
        <v>1850</v>
      </c>
      <c r="CD127" s="468">
        <v>1817</v>
      </c>
      <c r="CE127" s="468">
        <v>1731</v>
      </c>
      <c r="CF127" s="432">
        <v>1552</v>
      </c>
    </row>
    <row r="128" spans="1:84" s="39" customFormat="1" x14ac:dyDescent="0.35">
      <c r="A128" s="613"/>
      <c r="B128" s="609" t="s">
        <v>767</v>
      </c>
      <c r="D128" s="470"/>
      <c r="E128" s="470"/>
      <c r="F128" s="470"/>
      <c r="G128" s="470"/>
      <c r="H128" s="470"/>
      <c r="I128" s="470"/>
      <c r="J128" s="470"/>
      <c r="K128" s="470"/>
      <c r="L128" s="470"/>
      <c r="M128" s="470"/>
      <c r="N128" s="470"/>
      <c r="O128" s="470"/>
      <c r="P128" s="470"/>
      <c r="Q128" s="470"/>
      <c r="R128" s="470"/>
      <c r="S128" s="470"/>
      <c r="T128" s="470"/>
      <c r="U128" s="470"/>
      <c r="V128" s="470"/>
      <c r="W128" s="470"/>
      <c r="X128" s="470"/>
      <c r="Y128" s="470"/>
      <c r="Z128" s="470"/>
      <c r="AA128" s="470"/>
      <c r="AB128" s="470"/>
      <c r="AC128" s="470"/>
      <c r="AD128" s="470"/>
      <c r="AE128" s="470"/>
      <c r="AF128" s="470"/>
      <c r="AG128" s="470"/>
      <c r="AH128" s="470"/>
      <c r="AI128" s="470"/>
      <c r="AJ128" s="470"/>
      <c r="AK128" s="470"/>
      <c r="AL128" s="470"/>
      <c r="AM128" s="470"/>
      <c r="AN128" s="470"/>
      <c r="AO128" s="470"/>
      <c r="AP128" s="470"/>
      <c r="AQ128" s="470"/>
      <c r="AR128" s="470"/>
      <c r="AS128" s="470"/>
      <c r="AT128" s="470"/>
      <c r="AU128" s="470"/>
      <c r="AV128" s="470"/>
      <c r="AW128" s="470"/>
      <c r="AX128" s="470"/>
      <c r="AY128" s="470"/>
      <c r="AZ128" s="470"/>
      <c r="BA128" s="470"/>
      <c r="BB128" s="470"/>
      <c r="BC128" s="470"/>
      <c r="BD128" s="470"/>
      <c r="BE128" s="470"/>
      <c r="BF128" s="470"/>
      <c r="BG128" s="470"/>
      <c r="BH128" s="470"/>
      <c r="BI128" s="470"/>
      <c r="BJ128" s="470"/>
      <c r="BK128" s="470"/>
      <c r="BL128" s="470">
        <v>3796</v>
      </c>
      <c r="BM128" s="470">
        <v>3966</v>
      </c>
      <c r="BN128" s="470">
        <v>4155</v>
      </c>
      <c r="BO128" s="470">
        <v>4237</v>
      </c>
      <c r="BP128" s="470">
        <v>4309</v>
      </c>
      <c r="BQ128" s="470">
        <v>4365</v>
      </c>
      <c r="BR128" s="470">
        <v>4440</v>
      </c>
      <c r="BS128" s="470">
        <v>4410</v>
      </c>
      <c r="BT128" s="470">
        <v>4287</v>
      </c>
      <c r="BU128" s="470">
        <v>4098</v>
      </c>
      <c r="BV128" s="470">
        <v>3774</v>
      </c>
      <c r="BW128" s="470">
        <v>3291</v>
      </c>
      <c r="BX128" s="470">
        <v>2936</v>
      </c>
      <c r="BY128" s="470">
        <v>2683</v>
      </c>
      <c r="BZ128" s="470">
        <v>2479</v>
      </c>
      <c r="CA128" s="470">
        <v>2372</v>
      </c>
      <c r="CB128" s="470">
        <v>2099</v>
      </c>
      <c r="CC128" s="470">
        <v>1850</v>
      </c>
      <c r="CD128" s="470">
        <v>1817</v>
      </c>
      <c r="CE128" s="470">
        <v>1731</v>
      </c>
      <c r="CF128" s="436">
        <v>1552</v>
      </c>
    </row>
    <row r="129" spans="1:84" s="39" customFormat="1" x14ac:dyDescent="0.35">
      <c r="A129" s="613"/>
      <c r="B129" s="609" t="s">
        <v>768</v>
      </c>
      <c r="D129" s="470"/>
      <c r="E129" s="470"/>
      <c r="F129" s="470"/>
      <c r="G129" s="470"/>
      <c r="H129" s="470"/>
      <c r="I129" s="470"/>
      <c r="J129" s="470"/>
      <c r="K129" s="470"/>
      <c r="L129" s="470"/>
      <c r="M129" s="470"/>
      <c r="N129" s="470"/>
      <c r="O129" s="470"/>
      <c r="P129" s="470"/>
      <c r="Q129" s="470"/>
      <c r="R129" s="470"/>
      <c r="S129" s="470"/>
      <c r="T129" s="470"/>
      <c r="U129" s="470"/>
      <c r="V129" s="470"/>
      <c r="W129" s="470"/>
      <c r="X129" s="470"/>
      <c r="Y129" s="470"/>
      <c r="Z129" s="470"/>
      <c r="AA129" s="470"/>
      <c r="AB129" s="470"/>
      <c r="AC129" s="470"/>
      <c r="AD129" s="470"/>
      <c r="AE129" s="470"/>
      <c r="AF129" s="470"/>
      <c r="AG129" s="470"/>
      <c r="AH129" s="470"/>
      <c r="AI129" s="470"/>
      <c r="AJ129" s="470"/>
      <c r="AK129" s="470"/>
      <c r="AL129" s="470"/>
      <c r="AM129" s="470"/>
      <c r="AN129" s="470"/>
      <c r="AO129" s="470"/>
      <c r="AP129" s="470"/>
      <c r="AQ129" s="470"/>
      <c r="AR129" s="470"/>
      <c r="AS129" s="470"/>
      <c r="AT129" s="470"/>
      <c r="AU129" s="470"/>
      <c r="AV129" s="470"/>
      <c r="AW129" s="470"/>
      <c r="AX129" s="470"/>
      <c r="AY129" s="470"/>
      <c r="AZ129" s="470"/>
      <c r="BA129" s="470"/>
      <c r="BB129" s="470"/>
      <c r="BC129" s="470"/>
      <c r="BD129" s="470"/>
      <c r="BE129" s="470"/>
      <c r="BF129" s="470"/>
      <c r="BG129" s="470"/>
      <c r="BH129" s="470"/>
      <c r="BI129" s="470"/>
      <c r="BJ129" s="470"/>
      <c r="BK129" s="470"/>
      <c r="BL129" s="470">
        <v>370</v>
      </c>
      <c r="BM129" s="470">
        <v>580</v>
      </c>
      <c r="BN129" s="470">
        <v>643</v>
      </c>
      <c r="BO129" s="470">
        <v>696</v>
      </c>
      <c r="BP129" s="470">
        <v>744</v>
      </c>
      <c r="BQ129" s="470">
        <v>661</v>
      </c>
      <c r="BR129" s="470">
        <v>481</v>
      </c>
      <c r="BS129" s="470">
        <v>367</v>
      </c>
      <c r="BT129" s="470">
        <v>307</v>
      </c>
      <c r="BU129" s="470">
        <v>273</v>
      </c>
      <c r="BV129" s="470">
        <v>210</v>
      </c>
      <c r="BW129" s="470">
        <v>103</v>
      </c>
      <c r="BX129" s="470">
        <v>72</v>
      </c>
      <c r="BY129" s="470">
        <v>50</v>
      </c>
      <c r="BZ129" s="470">
        <v>31</v>
      </c>
      <c r="CA129" s="470">
        <v>16</v>
      </c>
      <c r="CB129" s="470">
        <v>0</v>
      </c>
      <c r="CC129" s="470">
        <v>0</v>
      </c>
      <c r="CD129" s="470">
        <v>0</v>
      </c>
      <c r="CE129" s="470">
        <v>0</v>
      </c>
      <c r="CF129" s="436">
        <v>0</v>
      </c>
    </row>
    <row r="130" spans="1:84" s="39" customFormat="1" ht="23.25" customHeight="1" x14ac:dyDescent="0.35">
      <c r="A130" s="613"/>
      <c r="B130" s="61" t="s">
        <v>765</v>
      </c>
      <c r="D130" s="470"/>
      <c r="E130" s="470"/>
      <c r="F130" s="470"/>
      <c r="G130" s="470"/>
      <c r="H130" s="470"/>
      <c r="I130" s="470"/>
      <c r="J130" s="470"/>
      <c r="K130" s="470"/>
      <c r="L130" s="470"/>
      <c r="M130" s="470"/>
      <c r="N130" s="470"/>
      <c r="O130" s="470"/>
      <c r="P130" s="470"/>
      <c r="Q130" s="470"/>
      <c r="R130" s="470"/>
      <c r="S130" s="470"/>
      <c r="T130" s="470"/>
      <c r="U130" s="470"/>
      <c r="V130" s="470"/>
      <c r="W130" s="470"/>
      <c r="X130" s="470"/>
      <c r="Y130" s="470"/>
      <c r="Z130" s="470"/>
      <c r="AA130" s="470"/>
      <c r="AB130" s="470"/>
      <c r="AC130" s="470"/>
      <c r="AD130" s="470"/>
      <c r="AE130" s="470"/>
      <c r="AF130" s="470"/>
      <c r="AG130" s="470"/>
      <c r="AH130" s="470"/>
      <c r="AI130" s="470"/>
      <c r="AJ130" s="470"/>
      <c r="AK130" s="470"/>
      <c r="AL130" s="470"/>
      <c r="AM130" s="470"/>
      <c r="AN130" s="470"/>
      <c r="AO130" s="470"/>
      <c r="AP130" s="470"/>
      <c r="AQ130" s="470"/>
      <c r="AR130" s="470"/>
      <c r="AS130" s="470"/>
      <c r="AT130" s="470"/>
      <c r="AU130" s="470"/>
      <c r="AV130" s="470"/>
      <c r="AW130" s="470"/>
      <c r="AX130" s="470"/>
      <c r="AY130" s="470"/>
      <c r="AZ130" s="470"/>
      <c r="BA130" s="470"/>
      <c r="BB130" s="470"/>
      <c r="BC130" s="470"/>
      <c r="BD130" s="470"/>
      <c r="BE130" s="470"/>
      <c r="BF130" s="470"/>
      <c r="BG130" s="470"/>
      <c r="BH130" s="470"/>
      <c r="BI130" s="470"/>
      <c r="BJ130" s="470"/>
      <c r="BK130" s="470"/>
      <c r="BL130" s="470"/>
      <c r="BM130" s="470"/>
      <c r="BN130" s="470"/>
      <c r="BO130" s="470"/>
      <c r="BP130" s="470"/>
      <c r="BQ130" s="470"/>
      <c r="BR130" s="470"/>
      <c r="BS130" s="470"/>
      <c r="BT130" s="470"/>
      <c r="BU130" s="470"/>
      <c r="BV130" s="470"/>
      <c r="BW130" s="470">
        <v>1380</v>
      </c>
      <c r="BX130" s="470">
        <v>2447</v>
      </c>
      <c r="BY130" s="470">
        <v>2711</v>
      </c>
      <c r="BZ130" s="470">
        <v>2911</v>
      </c>
      <c r="CA130" s="470">
        <v>3216</v>
      </c>
      <c r="CB130" s="470">
        <v>3784</v>
      </c>
      <c r="CC130" s="470">
        <v>4182</v>
      </c>
      <c r="CD130" s="470">
        <v>4324</v>
      </c>
      <c r="CE130" s="470">
        <v>4453</v>
      </c>
      <c r="CF130" s="436">
        <v>4689</v>
      </c>
    </row>
    <row r="131" spans="1:84" s="39" customFormat="1" ht="26.25" customHeight="1" x14ac:dyDescent="0.35">
      <c r="A131" s="103"/>
      <c r="B131" s="61" t="s">
        <v>734</v>
      </c>
      <c r="D131" s="470"/>
      <c r="E131" s="470"/>
      <c r="F131" s="470"/>
      <c r="G131" s="470"/>
      <c r="H131" s="470"/>
      <c r="I131" s="470"/>
      <c r="J131" s="470"/>
      <c r="K131" s="470"/>
      <c r="L131" s="470"/>
      <c r="M131" s="470"/>
      <c r="N131" s="470"/>
      <c r="O131" s="470"/>
      <c r="P131" s="470"/>
      <c r="Q131" s="470"/>
      <c r="R131" s="470"/>
      <c r="S131" s="470"/>
      <c r="T131" s="470"/>
      <c r="U131" s="470"/>
      <c r="V131" s="470"/>
      <c r="W131" s="470"/>
      <c r="X131" s="470"/>
      <c r="Y131" s="470"/>
      <c r="Z131" s="470"/>
      <c r="AA131" s="470"/>
      <c r="AB131" s="470"/>
      <c r="AC131" s="470"/>
      <c r="AD131" s="470"/>
      <c r="AE131" s="470"/>
      <c r="AF131" s="470"/>
      <c r="AG131" s="470"/>
      <c r="AH131" s="470"/>
      <c r="AI131" s="470"/>
      <c r="AJ131" s="470"/>
      <c r="AK131" s="470"/>
      <c r="AL131" s="470"/>
      <c r="AM131" s="470"/>
      <c r="AN131" s="470"/>
      <c r="AO131" s="470"/>
      <c r="AP131" s="470"/>
      <c r="AQ131" s="470"/>
      <c r="AR131" s="470"/>
      <c r="AS131" s="470"/>
      <c r="AT131" s="470"/>
      <c r="AU131" s="470"/>
      <c r="AV131" s="470"/>
      <c r="AW131" s="470"/>
      <c r="AX131" s="470"/>
      <c r="AY131" s="470"/>
      <c r="AZ131" s="470"/>
      <c r="BA131" s="470"/>
      <c r="BB131" s="470"/>
      <c r="BC131" s="470"/>
      <c r="BD131" s="470"/>
      <c r="BE131" s="470"/>
      <c r="BF131" s="470"/>
      <c r="BG131" s="470"/>
      <c r="BH131" s="470"/>
      <c r="BI131" s="470"/>
      <c r="BJ131" s="470"/>
      <c r="BK131" s="470"/>
      <c r="BL131" s="470"/>
      <c r="BM131" s="470"/>
      <c r="BN131" s="470"/>
      <c r="BO131" s="470"/>
      <c r="BP131" s="470"/>
      <c r="BQ131" s="470"/>
      <c r="BR131" s="470"/>
      <c r="BS131" s="470"/>
      <c r="BT131" s="470"/>
      <c r="BU131" s="470"/>
      <c r="BV131" s="470"/>
      <c r="BW131" s="470"/>
      <c r="BX131" s="470"/>
      <c r="BY131" s="470"/>
      <c r="BZ131" s="470"/>
      <c r="CA131" s="470"/>
      <c r="CB131" s="470"/>
      <c r="CC131" s="470"/>
      <c r="CD131" s="470"/>
      <c r="CE131" s="470"/>
      <c r="CF131" s="436"/>
    </row>
    <row r="132" spans="1:84" s="39" customFormat="1" x14ac:dyDescent="0.35">
      <c r="A132" s="103"/>
      <c r="B132" s="609" t="s">
        <v>735</v>
      </c>
      <c r="D132" s="470"/>
      <c r="E132" s="470"/>
      <c r="F132" s="470"/>
      <c r="G132" s="470"/>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0"/>
      <c r="AF132" s="470"/>
      <c r="AG132" s="470"/>
      <c r="AH132" s="470">
        <v>2667</v>
      </c>
      <c r="AI132" s="470">
        <v>2625</v>
      </c>
      <c r="AJ132" s="470">
        <v>2843</v>
      </c>
      <c r="AK132" s="470">
        <v>3354</v>
      </c>
      <c r="AL132" s="470">
        <v>3580</v>
      </c>
      <c r="AM132" s="470">
        <v>3735</v>
      </c>
      <c r="AN132" s="470">
        <v>3745</v>
      </c>
      <c r="AO132" s="470">
        <v>3710</v>
      </c>
      <c r="AP132" s="470">
        <v>3720</v>
      </c>
      <c r="AQ132" s="470">
        <v>3665</v>
      </c>
      <c r="AR132" s="470">
        <v>3082</v>
      </c>
      <c r="AS132" s="470">
        <v>2938</v>
      </c>
      <c r="AT132" s="470">
        <v>2922</v>
      </c>
      <c r="AU132" s="470">
        <v>2967</v>
      </c>
      <c r="AV132" s="470">
        <v>3034</v>
      </c>
      <c r="AW132" s="470">
        <v>3053</v>
      </c>
      <c r="AX132" s="470">
        <v>3006</v>
      </c>
      <c r="AY132" s="470">
        <v>2939</v>
      </c>
      <c r="AZ132" s="470">
        <v>2868</v>
      </c>
      <c r="BA132" s="470">
        <v>2754</v>
      </c>
      <c r="BB132" s="470">
        <v>2628</v>
      </c>
      <c r="BC132" s="470">
        <v>2438</v>
      </c>
      <c r="BD132" s="470">
        <v>2230</v>
      </c>
      <c r="BE132" s="470">
        <v>2093</v>
      </c>
      <c r="BF132" s="470">
        <v>1993</v>
      </c>
      <c r="BG132" s="470">
        <v>1824</v>
      </c>
      <c r="BH132" s="470">
        <v>1808</v>
      </c>
      <c r="BI132" s="470">
        <v>1753</v>
      </c>
      <c r="BJ132" s="470">
        <v>1674</v>
      </c>
      <c r="BK132" s="470">
        <v>1581</v>
      </c>
      <c r="BL132" s="470">
        <v>1533</v>
      </c>
      <c r="BM132" s="470">
        <v>1512</v>
      </c>
      <c r="BN132" s="470">
        <v>1502</v>
      </c>
      <c r="BO132" s="470">
        <v>1464</v>
      </c>
      <c r="BP132" s="470">
        <v>1455</v>
      </c>
      <c r="BQ132" s="470">
        <v>1428</v>
      </c>
      <c r="BR132" s="470">
        <v>1397</v>
      </c>
      <c r="BS132" s="470">
        <v>1344</v>
      </c>
      <c r="BT132" s="470">
        <v>1300</v>
      </c>
      <c r="BU132" s="470">
        <v>1243</v>
      </c>
      <c r="BV132" s="470">
        <v>1148</v>
      </c>
      <c r="BW132" s="470">
        <v>1012</v>
      </c>
      <c r="BX132" s="470">
        <v>921</v>
      </c>
      <c r="BY132" s="470">
        <v>848</v>
      </c>
      <c r="BZ132" s="470">
        <v>792</v>
      </c>
      <c r="CA132" s="470">
        <v>766</v>
      </c>
      <c r="CB132" s="470">
        <v>704</v>
      </c>
      <c r="CC132" s="470">
        <v>653</v>
      </c>
      <c r="CD132" s="470">
        <v>647</v>
      </c>
      <c r="CE132" s="470">
        <v>623</v>
      </c>
      <c r="CF132" s="436">
        <v>567</v>
      </c>
    </row>
    <row r="133" spans="1:84" s="39" customFormat="1" x14ac:dyDescent="0.35">
      <c r="A133" s="103"/>
      <c r="B133" s="609" t="s">
        <v>736</v>
      </c>
      <c r="D133" s="470"/>
      <c r="E133" s="470"/>
      <c r="F133" s="470"/>
      <c r="G133" s="470"/>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0"/>
      <c r="AF133" s="470"/>
      <c r="AG133" s="470"/>
      <c r="AH133" s="470"/>
      <c r="AI133" s="470"/>
      <c r="AJ133" s="470"/>
      <c r="AK133" s="470"/>
      <c r="AL133" s="470"/>
      <c r="AM133" s="470"/>
      <c r="AN133" s="470"/>
      <c r="AO133" s="470"/>
      <c r="AP133" s="470"/>
      <c r="AQ133" s="470"/>
      <c r="AR133" s="470"/>
      <c r="AS133" s="470"/>
      <c r="AT133" s="470"/>
      <c r="AU133" s="470"/>
      <c r="AV133" s="470">
        <v>354</v>
      </c>
      <c r="AW133" s="470">
        <v>449</v>
      </c>
      <c r="AX133" s="470">
        <v>546</v>
      </c>
      <c r="AY133" s="470">
        <v>649</v>
      </c>
      <c r="AZ133" s="470">
        <v>743</v>
      </c>
      <c r="BA133" s="470">
        <v>802</v>
      </c>
      <c r="BB133" s="470">
        <v>851</v>
      </c>
      <c r="BC133" s="470">
        <v>897</v>
      </c>
      <c r="BD133" s="470">
        <v>945</v>
      </c>
      <c r="BE133" s="470">
        <v>1026</v>
      </c>
      <c r="BF133" s="470">
        <v>1103</v>
      </c>
      <c r="BG133" s="470">
        <v>1266</v>
      </c>
      <c r="BH133" s="470">
        <v>1355</v>
      </c>
      <c r="BI133" s="470">
        <v>1416</v>
      </c>
      <c r="BJ133" s="470">
        <v>1480</v>
      </c>
      <c r="BK133" s="470">
        <v>1520</v>
      </c>
      <c r="BL133" s="470">
        <v>1583</v>
      </c>
      <c r="BM133" s="470">
        <v>1715</v>
      </c>
      <c r="BN133" s="470">
        <v>1804</v>
      </c>
      <c r="BO133" s="470">
        <v>1882</v>
      </c>
      <c r="BP133" s="470">
        <v>1939</v>
      </c>
      <c r="BQ133" s="470">
        <v>1933</v>
      </c>
      <c r="BR133" s="470">
        <v>1915</v>
      </c>
      <c r="BS133" s="470">
        <v>1913</v>
      </c>
      <c r="BT133" s="470">
        <v>1870</v>
      </c>
      <c r="BU133" s="470">
        <v>1810</v>
      </c>
      <c r="BV133" s="470">
        <v>1694</v>
      </c>
      <c r="BW133" s="470">
        <v>1493</v>
      </c>
      <c r="BX133" s="470">
        <v>1353</v>
      </c>
      <c r="BY133" s="470">
        <v>1250</v>
      </c>
      <c r="BZ133" s="470">
        <v>1164</v>
      </c>
      <c r="CA133" s="470">
        <v>1125</v>
      </c>
      <c r="CB133" s="470">
        <v>994</v>
      </c>
      <c r="CC133" s="470">
        <v>878</v>
      </c>
      <c r="CD133" s="470">
        <v>865</v>
      </c>
      <c r="CE133" s="470">
        <v>821</v>
      </c>
      <c r="CF133" s="436">
        <v>720</v>
      </c>
    </row>
    <row r="134" spans="1:84" s="39" customFormat="1" x14ac:dyDescent="0.35">
      <c r="A134" s="103"/>
      <c r="B134" s="609" t="s">
        <v>737</v>
      </c>
      <c r="D134" s="470"/>
      <c r="E134" s="470"/>
      <c r="F134" s="470"/>
      <c r="G134" s="470"/>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0"/>
      <c r="AF134" s="470"/>
      <c r="AG134" s="470"/>
      <c r="AH134" s="470"/>
      <c r="AI134" s="470"/>
      <c r="AJ134" s="470"/>
      <c r="AK134" s="470"/>
      <c r="AL134" s="470"/>
      <c r="AM134" s="470"/>
      <c r="AN134" s="470"/>
      <c r="AO134" s="470"/>
      <c r="AP134" s="470"/>
      <c r="AQ134" s="470"/>
      <c r="AR134" s="470"/>
      <c r="AS134" s="470"/>
      <c r="AT134" s="470"/>
      <c r="AU134" s="470"/>
      <c r="AV134" s="470">
        <v>992</v>
      </c>
      <c r="AW134" s="470">
        <v>1100</v>
      </c>
      <c r="AX134" s="470">
        <v>1140</v>
      </c>
      <c r="AY134" s="470">
        <v>1168</v>
      </c>
      <c r="AZ134" s="470">
        <v>1128</v>
      </c>
      <c r="BA134" s="470">
        <v>1032</v>
      </c>
      <c r="BB134" s="470">
        <v>945</v>
      </c>
      <c r="BC134" s="470">
        <v>852</v>
      </c>
      <c r="BD134" s="470">
        <v>771</v>
      </c>
      <c r="BE134" s="470">
        <v>727</v>
      </c>
      <c r="BF134" s="470">
        <v>711</v>
      </c>
      <c r="BG134" s="470">
        <v>722</v>
      </c>
      <c r="BH134" s="470">
        <v>777</v>
      </c>
      <c r="BI134" s="470">
        <v>817</v>
      </c>
      <c r="BJ134" s="470">
        <v>868</v>
      </c>
      <c r="BK134" s="470">
        <v>934</v>
      </c>
      <c r="BL134" s="470">
        <v>1049</v>
      </c>
      <c r="BM134" s="470">
        <v>1320</v>
      </c>
      <c r="BN134" s="470">
        <v>1492</v>
      </c>
      <c r="BO134" s="470">
        <v>1586</v>
      </c>
      <c r="BP134" s="470">
        <v>1659</v>
      </c>
      <c r="BQ134" s="470">
        <v>1665</v>
      </c>
      <c r="BR134" s="470">
        <v>1609</v>
      </c>
      <c r="BS134" s="470">
        <v>1520</v>
      </c>
      <c r="BT134" s="470">
        <v>1424</v>
      </c>
      <c r="BU134" s="470">
        <v>1318</v>
      </c>
      <c r="BV134" s="470">
        <v>1142</v>
      </c>
      <c r="BW134" s="470">
        <v>889</v>
      </c>
      <c r="BX134" s="470">
        <v>734</v>
      </c>
      <c r="BY134" s="470">
        <v>635</v>
      </c>
      <c r="BZ134" s="470">
        <v>554</v>
      </c>
      <c r="CA134" s="470">
        <v>498</v>
      </c>
      <c r="CB134" s="470">
        <v>401</v>
      </c>
      <c r="CC134" s="470">
        <v>319</v>
      </c>
      <c r="CD134" s="470">
        <v>306</v>
      </c>
      <c r="CE134" s="470">
        <v>288</v>
      </c>
      <c r="CF134" s="436">
        <v>265</v>
      </c>
    </row>
    <row r="135" spans="1:84" s="39" customFormat="1" x14ac:dyDescent="0.35">
      <c r="A135" s="103"/>
      <c r="B135" s="610" t="s">
        <v>738</v>
      </c>
      <c r="D135" s="470"/>
      <c r="E135" s="470"/>
      <c r="F135" s="470"/>
      <c r="G135" s="470"/>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0"/>
      <c r="AF135" s="470"/>
      <c r="AG135" s="470"/>
      <c r="AH135" s="470"/>
      <c r="AI135" s="470"/>
      <c r="AJ135" s="470"/>
      <c r="AK135" s="470"/>
      <c r="AL135" s="470"/>
      <c r="AM135" s="470"/>
      <c r="AN135" s="470"/>
      <c r="AO135" s="470"/>
      <c r="AP135" s="470"/>
      <c r="AQ135" s="470"/>
      <c r="AR135" s="470"/>
      <c r="AS135" s="470"/>
      <c r="AT135" s="470"/>
      <c r="AU135" s="470"/>
      <c r="AV135" s="470"/>
      <c r="AW135" s="470"/>
      <c r="AX135" s="470"/>
      <c r="AY135" s="470"/>
      <c r="AZ135" s="470"/>
      <c r="BA135" s="470"/>
      <c r="BB135" s="470"/>
      <c r="BC135" s="470"/>
      <c r="BD135" s="470"/>
      <c r="BE135" s="470"/>
      <c r="BF135" s="470"/>
      <c r="BG135" s="470"/>
      <c r="BH135" s="470">
        <v>60</v>
      </c>
      <c r="BI135" s="470">
        <v>60</v>
      </c>
      <c r="BJ135" s="470">
        <v>70</v>
      </c>
      <c r="BK135" s="470">
        <v>70</v>
      </c>
      <c r="BL135" s="470">
        <v>360</v>
      </c>
      <c r="BM135" s="470">
        <v>787</v>
      </c>
      <c r="BN135" s="470">
        <v>1067</v>
      </c>
      <c r="BO135" s="470">
        <v>1242</v>
      </c>
      <c r="BP135" s="470">
        <v>1358</v>
      </c>
      <c r="BQ135" s="470">
        <v>1402</v>
      </c>
      <c r="BR135" s="470">
        <v>1379</v>
      </c>
      <c r="BS135" s="470">
        <v>1318</v>
      </c>
      <c r="BT135" s="470">
        <v>1243</v>
      </c>
      <c r="BU135" s="470">
        <v>1151</v>
      </c>
      <c r="BV135" s="470">
        <v>992</v>
      </c>
      <c r="BW135" s="470">
        <v>679</v>
      </c>
      <c r="BX135" s="470">
        <v>564</v>
      </c>
      <c r="BY135" s="470">
        <v>491</v>
      </c>
      <c r="BZ135" s="470">
        <v>431</v>
      </c>
      <c r="CA135" s="470">
        <v>390</v>
      </c>
      <c r="CB135" s="470">
        <v>316</v>
      </c>
      <c r="CC135" s="470">
        <v>253</v>
      </c>
      <c r="CD135" s="470">
        <v>244</v>
      </c>
      <c r="CE135" s="470">
        <v>232</v>
      </c>
      <c r="CF135" s="436">
        <v>214</v>
      </c>
    </row>
    <row r="136" spans="1:84" s="39" customFormat="1" ht="25.5" customHeight="1" x14ac:dyDescent="0.35">
      <c r="A136" s="103"/>
      <c r="B136" s="609" t="s">
        <v>739</v>
      </c>
      <c r="D136" s="470"/>
      <c r="E136" s="470"/>
      <c r="F136" s="470"/>
      <c r="G136" s="470"/>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0"/>
      <c r="BF136" s="470"/>
      <c r="BG136" s="470"/>
      <c r="BH136" s="470"/>
      <c r="BI136" s="470"/>
      <c r="BJ136" s="470"/>
      <c r="BK136" s="470"/>
      <c r="BL136" s="470"/>
      <c r="BM136" s="470"/>
      <c r="BN136" s="470"/>
      <c r="BO136" s="470"/>
      <c r="BP136" s="470"/>
      <c r="BQ136" s="470"/>
      <c r="BR136" s="470"/>
      <c r="BS136" s="470"/>
      <c r="BT136" s="470"/>
      <c r="BU136" s="470"/>
      <c r="BV136" s="470"/>
      <c r="BW136" s="470">
        <v>617</v>
      </c>
      <c r="BX136" s="494">
        <v>1202</v>
      </c>
      <c r="BY136" s="494">
        <v>1241</v>
      </c>
      <c r="BZ136" s="494">
        <v>1247</v>
      </c>
      <c r="CA136" s="494">
        <v>1339</v>
      </c>
      <c r="CB136" s="494">
        <v>1560</v>
      </c>
      <c r="CC136" s="494">
        <v>1705</v>
      </c>
      <c r="CD136" s="494">
        <v>1763</v>
      </c>
      <c r="CE136" s="494">
        <v>1812</v>
      </c>
      <c r="CF136" s="436">
        <v>1881</v>
      </c>
    </row>
    <row r="137" spans="1:84" s="39" customFormat="1" x14ac:dyDescent="0.35">
      <c r="A137" s="103"/>
      <c r="B137" s="609" t="s">
        <v>740</v>
      </c>
      <c r="D137" s="470"/>
      <c r="E137" s="470"/>
      <c r="F137" s="470"/>
      <c r="G137" s="470"/>
      <c r="H137" s="470"/>
      <c r="I137" s="470"/>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0"/>
      <c r="BF137" s="470"/>
      <c r="BG137" s="470"/>
      <c r="BH137" s="470"/>
      <c r="BI137" s="470"/>
      <c r="BJ137" s="470"/>
      <c r="BK137" s="470"/>
      <c r="BL137" s="470"/>
      <c r="BM137" s="470"/>
      <c r="BN137" s="470"/>
      <c r="BO137" s="470"/>
      <c r="BP137" s="470"/>
      <c r="BQ137" s="470"/>
      <c r="BR137" s="470"/>
      <c r="BS137" s="470"/>
      <c r="BT137" s="470"/>
      <c r="BU137" s="470"/>
      <c r="BV137" s="470"/>
      <c r="BW137" s="494">
        <v>719</v>
      </c>
      <c r="BX137" s="494">
        <v>1122</v>
      </c>
      <c r="BY137" s="494">
        <v>1323</v>
      </c>
      <c r="BZ137" s="494">
        <v>1499</v>
      </c>
      <c r="CA137" s="494">
        <v>1702</v>
      </c>
      <c r="CB137" s="494">
        <v>2026</v>
      </c>
      <c r="CC137" s="494">
        <v>2273</v>
      </c>
      <c r="CD137" s="494">
        <v>2351</v>
      </c>
      <c r="CE137" s="494">
        <v>2429</v>
      </c>
      <c r="CF137" s="436">
        <v>2591</v>
      </c>
    </row>
    <row r="138" spans="1:84" s="39" customFormat="1" x14ac:dyDescent="0.35">
      <c r="A138" s="103"/>
      <c r="B138" s="609" t="s">
        <v>741</v>
      </c>
      <c r="D138" s="470"/>
      <c r="E138" s="470"/>
      <c r="F138" s="470"/>
      <c r="G138" s="470"/>
      <c r="H138" s="470"/>
      <c r="I138" s="470"/>
      <c r="J138" s="470"/>
      <c r="K138" s="470"/>
      <c r="L138" s="470"/>
      <c r="M138" s="470"/>
      <c r="N138" s="470"/>
      <c r="O138" s="470"/>
      <c r="P138" s="470"/>
      <c r="Q138" s="470"/>
      <c r="R138" s="470"/>
      <c r="S138" s="470"/>
      <c r="T138" s="470"/>
      <c r="U138" s="470"/>
      <c r="V138" s="470"/>
      <c r="W138" s="470"/>
      <c r="X138" s="470"/>
      <c r="Y138" s="470"/>
      <c r="Z138" s="470"/>
      <c r="AA138" s="470"/>
      <c r="AB138" s="470"/>
      <c r="AC138" s="470"/>
      <c r="AD138" s="470"/>
      <c r="AE138" s="470"/>
      <c r="AF138" s="470"/>
      <c r="AG138" s="470"/>
      <c r="AH138" s="470"/>
      <c r="AI138" s="470"/>
      <c r="AJ138" s="470"/>
      <c r="AK138" s="470"/>
      <c r="AL138" s="470"/>
      <c r="AM138" s="470"/>
      <c r="AN138" s="470"/>
      <c r="AO138" s="470"/>
      <c r="AP138" s="470"/>
      <c r="AQ138" s="470"/>
      <c r="AR138" s="470"/>
      <c r="AS138" s="470"/>
      <c r="AT138" s="470"/>
      <c r="AU138" s="470"/>
      <c r="AV138" s="470"/>
      <c r="AW138" s="470"/>
      <c r="AX138" s="470"/>
      <c r="AY138" s="470"/>
      <c r="AZ138" s="470"/>
      <c r="BA138" s="470"/>
      <c r="BB138" s="470"/>
      <c r="BC138" s="470"/>
      <c r="BD138" s="470"/>
      <c r="BE138" s="470"/>
      <c r="BF138" s="470"/>
      <c r="BG138" s="470"/>
      <c r="BH138" s="470"/>
      <c r="BI138" s="470"/>
      <c r="BJ138" s="470"/>
      <c r="BK138" s="470"/>
      <c r="BL138" s="470"/>
      <c r="BM138" s="470"/>
      <c r="BN138" s="470"/>
      <c r="BO138" s="470"/>
      <c r="BP138" s="470"/>
      <c r="BQ138" s="470"/>
      <c r="BR138" s="470"/>
      <c r="BS138" s="470"/>
      <c r="BT138" s="470"/>
      <c r="BU138" s="470"/>
      <c r="BV138" s="470"/>
      <c r="BW138" s="494">
        <v>44</v>
      </c>
      <c r="BX138" s="494">
        <v>123</v>
      </c>
      <c r="BY138" s="494">
        <v>146</v>
      </c>
      <c r="BZ138" s="494">
        <v>166</v>
      </c>
      <c r="CA138" s="494">
        <v>176</v>
      </c>
      <c r="CB138" s="494">
        <v>198</v>
      </c>
      <c r="CC138" s="494">
        <v>204</v>
      </c>
      <c r="CD138" s="494">
        <v>210</v>
      </c>
      <c r="CE138" s="494">
        <v>211</v>
      </c>
      <c r="CF138" s="436">
        <v>217</v>
      </c>
    </row>
    <row r="139" spans="1:84" s="39" customFormat="1" ht="25.5" customHeight="1" x14ac:dyDescent="0.35">
      <c r="A139" s="103"/>
      <c r="B139" s="607" t="s">
        <v>742</v>
      </c>
      <c r="D139" s="470"/>
      <c r="E139" s="470"/>
      <c r="F139" s="470"/>
      <c r="G139" s="470"/>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0"/>
      <c r="AF139" s="470"/>
      <c r="AG139" s="470"/>
      <c r="AH139" s="470"/>
      <c r="AI139" s="470"/>
      <c r="AJ139" s="470"/>
      <c r="AK139" s="470"/>
      <c r="AL139" s="470"/>
      <c r="AM139" s="470"/>
      <c r="AN139" s="470"/>
      <c r="AO139" s="470"/>
      <c r="AP139" s="470"/>
      <c r="AQ139" s="470"/>
      <c r="AR139" s="470"/>
      <c r="AS139" s="470"/>
      <c r="AT139" s="470"/>
      <c r="AU139" s="470"/>
      <c r="AV139" s="470"/>
      <c r="AW139" s="470"/>
      <c r="AX139" s="470"/>
      <c r="AY139" s="470"/>
      <c r="AZ139" s="470"/>
      <c r="BA139" s="470"/>
      <c r="BB139" s="470"/>
      <c r="BC139" s="470"/>
      <c r="BD139" s="470"/>
      <c r="BE139" s="470"/>
      <c r="BF139" s="470"/>
      <c r="BG139" s="470"/>
      <c r="BH139" s="470"/>
      <c r="BI139" s="470"/>
      <c r="BJ139" s="470"/>
      <c r="BK139" s="470"/>
      <c r="BL139" s="470"/>
      <c r="BM139" s="470"/>
      <c r="BN139" s="470"/>
      <c r="BO139" s="470"/>
      <c r="BP139" s="470"/>
      <c r="BQ139" s="470"/>
      <c r="BR139" s="470"/>
      <c r="BS139" s="470"/>
      <c r="BT139" s="470"/>
      <c r="BU139" s="470"/>
      <c r="BV139" s="470"/>
      <c r="BW139" s="470">
        <v>3225</v>
      </c>
      <c r="BX139" s="494">
        <v>3396</v>
      </c>
      <c r="BY139" s="494">
        <v>3421</v>
      </c>
      <c r="BZ139" s="494">
        <v>3455</v>
      </c>
      <c r="CA139" s="494">
        <v>3592</v>
      </c>
      <c r="CB139" s="494">
        <v>3724</v>
      </c>
      <c r="CC139" s="494">
        <v>3804</v>
      </c>
      <c r="CD139" s="494">
        <v>3862</v>
      </c>
      <c r="CE139" s="494">
        <v>3873</v>
      </c>
      <c r="CF139" s="436">
        <v>3878</v>
      </c>
    </row>
    <row r="140" spans="1:84" s="39" customFormat="1" x14ac:dyDescent="0.35">
      <c r="A140" s="103"/>
      <c r="B140" s="607" t="s">
        <v>743</v>
      </c>
      <c r="D140" s="470"/>
      <c r="E140" s="470"/>
      <c r="F140" s="470"/>
      <c r="G140" s="470"/>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0"/>
      <c r="AF140" s="470"/>
      <c r="AG140" s="470"/>
      <c r="AH140" s="470"/>
      <c r="AI140" s="470"/>
      <c r="AJ140" s="470"/>
      <c r="AK140" s="470"/>
      <c r="AL140" s="470"/>
      <c r="AM140" s="470"/>
      <c r="AN140" s="470"/>
      <c r="AO140" s="470"/>
      <c r="AP140" s="470"/>
      <c r="AQ140" s="470"/>
      <c r="AR140" s="470"/>
      <c r="AS140" s="470"/>
      <c r="AT140" s="470"/>
      <c r="AU140" s="470"/>
      <c r="AV140" s="470"/>
      <c r="AW140" s="470"/>
      <c r="AX140" s="470"/>
      <c r="AY140" s="470"/>
      <c r="AZ140" s="470"/>
      <c r="BA140" s="470"/>
      <c r="BB140" s="470"/>
      <c r="BC140" s="470"/>
      <c r="BD140" s="470"/>
      <c r="BE140" s="470"/>
      <c r="BF140" s="470"/>
      <c r="BG140" s="470"/>
      <c r="BH140" s="470"/>
      <c r="BI140" s="470"/>
      <c r="BJ140" s="470"/>
      <c r="BK140" s="470"/>
      <c r="BL140" s="470"/>
      <c r="BM140" s="470"/>
      <c r="BN140" s="470"/>
      <c r="BO140" s="470"/>
      <c r="BP140" s="470"/>
      <c r="BQ140" s="470"/>
      <c r="BR140" s="470"/>
      <c r="BS140" s="470"/>
      <c r="BT140" s="470"/>
      <c r="BU140" s="470"/>
      <c r="BV140" s="470"/>
      <c r="BW140" s="470">
        <v>1506</v>
      </c>
      <c r="BX140" s="494">
        <v>1935</v>
      </c>
      <c r="BY140" s="494">
        <v>1877</v>
      </c>
      <c r="BZ140" s="494">
        <v>1800</v>
      </c>
      <c r="CA140" s="494">
        <v>1837</v>
      </c>
      <c r="CB140" s="494">
        <v>1962</v>
      </c>
      <c r="CC140" s="494">
        <v>2024</v>
      </c>
      <c r="CD140" s="494">
        <v>2069</v>
      </c>
      <c r="CE140" s="494">
        <v>2101</v>
      </c>
      <c r="CF140" s="436">
        <v>2146</v>
      </c>
    </row>
    <row r="141" spans="1:84" ht="26.25" customHeight="1" x14ac:dyDescent="0.35">
      <c r="A141" s="611"/>
      <c r="B141" s="612" t="s">
        <v>744</v>
      </c>
      <c r="C141" s="427"/>
      <c r="D141" s="470"/>
      <c r="E141" s="470"/>
      <c r="F141" s="470"/>
      <c r="G141" s="470"/>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0"/>
      <c r="AF141" s="470"/>
      <c r="AG141" s="470"/>
      <c r="AH141" s="470"/>
      <c r="AI141" s="470"/>
      <c r="AJ141" s="470"/>
      <c r="AK141" s="470"/>
      <c r="AL141" s="470"/>
      <c r="AM141" s="470"/>
      <c r="AN141" s="470"/>
      <c r="AO141" s="470"/>
      <c r="AP141" s="470"/>
      <c r="AQ141" s="470"/>
      <c r="AR141" s="470"/>
      <c r="AS141" s="470"/>
      <c r="AT141" s="470"/>
      <c r="AU141" s="470"/>
      <c r="AV141" s="470"/>
      <c r="AW141" s="470"/>
      <c r="AX141" s="470"/>
      <c r="AY141" s="470"/>
      <c r="AZ141" s="470"/>
      <c r="BA141" s="470"/>
      <c r="BB141" s="470"/>
      <c r="BC141" s="470"/>
      <c r="BD141" s="470"/>
      <c r="BE141" s="470"/>
      <c r="BF141" s="470"/>
      <c r="BG141" s="470"/>
      <c r="BH141" s="470"/>
      <c r="BI141" s="470"/>
      <c r="BJ141" s="470"/>
      <c r="BK141" s="470"/>
      <c r="BL141" s="470"/>
      <c r="BM141" s="470"/>
      <c r="BN141" s="470"/>
      <c r="BO141" s="470"/>
      <c r="BP141" s="470"/>
      <c r="BQ141" s="470"/>
      <c r="BR141" s="470"/>
      <c r="BS141" s="470"/>
      <c r="BT141" s="470"/>
      <c r="BU141" s="470"/>
      <c r="BV141" s="470"/>
      <c r="BW141" s="470"/>
      <c r="BX141" s="470"/>
      <c r="BY141" s="470"/>
      <c r="BZ141" s="470"/>
      <c r="CA141" s="470"/>
      <c r="CB141" s="470"/>
      <c r="CC141" s="470"/>
      <c r="CD141" s="470"/>
      <c r="CE141" s="470"/>
      <c r="CF141" s="436"/>
    </row>
    <row r="142" spans="1:84" x14ac:dyDescent="0.35">
      <c r="A142" s="613"/>
      <c r="B142" s="59" t="s">
        <v>698</v>
      </c>
      <c r="C142" s="427"/>
      <c r="D142" s="470"/>
      <c r="E142" s="470"/>
      <c r="F142" s="470"/>
      <c r="G142" s="470"/>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0"/>
      <c r="AF142" s="470"/>
      <c r="AG142" s="470"/>
      <c r="AH142" s="470"/>
      <c r="AI142" s="470"/>
      <c r="AJ142" s="470"/>
      <c r="AK142" s="470"/>
      <c r="AL142" s="470"/>
      <c r="AM142" s="470"/>
      <c r="AN142" s="470"/>
      <c r="AO142" s="470"/>
      <c r="AP142" s="470"/>
      <c r="AQ142" s="470"/>
      <c r="AR142" s="470"/>
      <c r="AS142" s="470"/>
      <c r="AT142" s="470"/>
      <c r="AU142" s="470"/>
      <c r="AV142" s="470"/>
      <c r="AW142" s="470"/>
      <c r="AX142" s="470"/>
      <c r="AY142" s="470"/>
      <c r="AZ142" s="470"/>
      <c r="BA142" s="470"/>
      <c r="BB142" s="470"/>
      <c r="BC142" s="470"/>
      <c r="BD142" s="470"/>
      <c r="BE142" s="470"/>
      <c r="BF142" s="470"/>
      <c r="BG142" s="470"/>
      <c r="BH142" s="470"/>
      <c r="BI142" s="470"/>
      <c r="BJ142" s="470"/>
      <c r="BK142" s="470"/>
      <c r="BL142" s="470">
        <v>370</v>
      </c>
      <c r="BM142" s="470">
        <v>580</v>
      </c>
      <c r="BN142" s="470">
        <v>643</v>
      </c>
      <c r="BO142" s="470">
        <v>696</v>
      </c>
      <c r="BP142" s="470">
        <v>744</v>
      </c>
      <c r="BQ142" s="470">
        <v>661</v>
      </c>
      <c r="BR142" s="470">
        <v>481</v>
      </c>
      <c r="BS142" s="470">
        <v>367</v>
      </c>
      <c r="BT142" s="470">
        <v>307</v>
      </c>
      <c r="BU142" s="470">
        <v>273</v>
      </c>
      <c r="BV142" s="470">
        <v>210</v>
      </c>
      <c r="BW142" s="470">
        <v>103</v>
      </c>
      <c r="BX142" s="470">
        <v>72</v>
      </c>
      <c r="BY142" s="470">
        <v>50</v>
      </c>
      <c r="BZ142" s="470">
        <v>31</v>
      </c>
      <c r="CA142" s="470">
        <v>16</v>
      </c>
      <c r="CB142" s="470">
        <v>0</v>
      </c>
      <c r="CC142" s="470">
        <v>0</v>
      </c>
      <c r="CD142" s="470">
        <v>0</v>
      </c>
      <c r="CE142" s="470">
        <v>0</v>
      </c>
      <c r="CF142" s="436">
        <v>0</v>
      </c>
    </row>
    <row r="143" spans="1:84" x14ac:dyDescent="0.35">
      <c r="A143" s="613"/>
      <c r="B143" s="59" t="s">
        <v>699</v>
      </c>
      <c r="C143" s="427"/>
      <c r="D143" s="470"/>
      <c r="E143" s="470"/>
      <c r="F143" s="470"/>
      <c r="G143" s="470"/>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0"/>
      <c r="AF143" s="470"/>
      <c r="AG143" s="470"/>
      <c r="AH143" s="470"/>
      <c r="AI143" s="470"/>
      <c r="AJ143" s="470"/>
      <c r="AK143" s="470"/>
      <c r="AL143" s="470"/>
      <c r="AM143" s="470"/>
      <c r="AN143" s="470"/>
      <c r="AO143" s="470"/>
      <c r="AP143" s="470"/>
      <c r="AQ143" s="470"/>
      <c r="AR143" s="470"/>
      <c r="AS143" s="470"/>
      <c r="AT143" s="470"/>
      <c r="AU143" s="470"/>
      <c r="AV143" s="470"/>
      <c r="AW143" s="470"/>
      <c r="AX143" s="470"/>
      <c r="AY143" s="470"/>
      <c r="AZ143" s="470"/>
      <c r="BA143" s="470"/>
      <c r="BB143" s="470"/>
      <c r="BC143" s="470"/>
      <c r="BD143" s="470"/>
      <c r="BE143" s="470"/>
      <c r="BF143" s="470"/>
      <c r="BG143" s="470"/>
      <c r="BH143" s="470"/>
      <c r="BI143" s="470"/>
      <c r="BJ143" s="470"/>
      <c r="BK143" s="470"/>
      <c r="BL143" s="470">
        <v>1095</v>
      </c>
      <c r="BM143" s="470">
        <v>1161</v>
      </c>
      <c r="BN143" s="470">
        <v>1211</v>
      </c>
      <c r="BO143" s="470">
        <v>1240</v>
      </c>
      <c r="BP143" s="470">
        <v>1257</v>
      </c>
      <c r="BQ143" s="470">
        <v>1274</v>
      </c>
      <c r="BR143" s="470">
        <v>1331</v>
      </c>
      <c r="BS143" s="470">
        <v>1347</v>
      </c>
      <c r="BT143" s="470">
        <v>1325</v>
      </c>
      <c r="BU143" s="470">
        <v>1283</v>
      </c>
      <c r="BV143" s="470">
        <v>1188</v>
      </c>
      <c r="BW143" s="470">
        <v>1049</v>
      </c>
      <c r="BX143" s="470">
        <v>970</v>
      </c>
      <c r="BY143" s="470">
        <v>884</v>
      </c>
      <c r="BZ143" s="470">
        <v>797</v>
      </c>
      <c r="CA143" s="470">
        <v>733</v>
      </c>
      <c r="CB143" s="470">
        <v>659</v>
      </c>
      <c r="CC143" s="470">
        <v>576</v>
      </c>
      <c r="CD143" s="470">
        <v>552</v>
      </c>
      <c r="CE143" s="470">
        <v>508</v>
      </c>
      <c r="CF143" s="436">
        <v>360</v>
      </c>
    </row>
    <row r="144" spans="1:84" x14ac:dyDescent="0.35">
      <c r="A144" s="613"/>
      <c r="B144" s="59" t="s">
        <v>700</v>
      </c>
      <c r="C144" s="427"/>
      <c r="D144" s="470"/>
      <c r="E144" s="470"/>
      <c r="F144" s="470"/>
      <c r="G144" s="470"/>
      <c r="H144" s="470"/>
      <c r="I144" s="470"/>
      <c r="J144" s="470"/>
      <c r="K144" s="470"/>
      <c r="L144" s="470"/>
      <c r="M144" s="470"/>
      <c r="N144" s="470"/>
      <c r="O144" s="470"/>
      <c r="P144" s="470"/>
      <c r="Q144" s="470"/>
      <c r="R144" s="470"/>
      <c r="S144" s="470"/>
      <c r="T144" s="470"/>
      <c r="U144" s="470"/>
      <c r="V144" s="470"/>
      <c r="W144" s="470"/>
      <c r="X144" s="470"/>
      <c r="Y144" s="470"/>
      <c r="Z144" s="470"/>
      <c r="AA144" s="470"/>
      <c r="AB144" s="470"/>
      <c r="AC144" s="470"/>
      <c r="AD144" s="470"/>
      <c r="AE144" s="470"/>
      <c r="AF144" s="470"/>
      <c r="AG144" s="470"/>
      <c r="AH144" s="470"/>
      <c r="AI144" s="470"/>
      <c r="AJ144" s="470"/>
      <c r="AK144" s="470"/>
      <c r="AL144" s="470"/>
      <c r="AM144" s="470"/>
      <c r="AN144" s="470"/>
      <c r="AO144" s="470"/>
      <c r="AP144" s="470"/>
      <c r="AQ144" s="470"/>
      <c r="AR144" s="470"/>
      <c r="AS144" s="470"/>
      <c r="AT144" s="470"/>
      <c r="AU144" s="470"/>
      <c r="AV144" s="470"/>
      <c r="AW144" s="470"/>
      <c r="AX144" s="470"/>
      <c r="AY144" s="470"/>
      <c r="AZ144" s="470"/>
      <c r="BA144" s="470"/>
      <c r="BB144" s="470"/>
      <c r="BC144" s="470"/>
      <c r="BD144" s="470"/>
      <c r="BE144" s="470"/>
      <c r="BF144" s="470"/>
      <c r="BG144" s="470"/>
      <c r="BH144" s="470"/>
      <c r="BI144" s="470"/>
      <c r="BJ144" s="470"/>
      <c r="BK144" s="470"/>
      <c r="BL144" s="470">
        <v>628</v>
      </c>
      <c r="BM144" s="470">
        <v>606</v>
      </c>
      <c r="BN144" s="470">
        <v>566</v>
      </c>
      <c r="BO144" s="470">
        <v>506</v>
      </c>
      <c r="BP144" s="470">
        <v>461</v>
      </c>
      <c r="BQ144" s="470">
        <v>422</v>
      </c>
      <c r="BR144" s="470">
        <v>399</v>
      </c>
      <c r="BS144" s="470">
        <v>373</v>
      </c>
      <c r="BT144" s="470">
        <v>350</v>
      </c>
      <c r="BU144" s="470">
        <v>323</v>
      </c>
      <c r="BV144" s="470">
        <v>279</v>
      </c>
      <c r="BW144" s="470">
        <v>196</v>
      </c>
      <c r="BX144" s="470">
        <v>139</v>
      </c>
      <c r="BY144" s="470">
        <v>99</v>
      </c>
      <c r="BZ144" s="470">
        <v>70</v>
      </c>
      <c r="CA144" s="470">
        <v>53</v>
      </c>
      <c r="CB144" s="470">
        <v>15</v>
      </c>
      <c r="CC144" s="470">
        <v>0</v>
      </c>
      <c r="CD144" s="470">
        <v>0</v>
      </c>
      <c r="CE144" s="470">
        <v>0</v>
      </c>
      <c r="CF144" s="436">
        <v>0</v>
      </c>
    </row>
    <row r="145" spans="1:84" x14ac:dyDescent="0.35">
      <c r="A145" s="613"/>
      <c r="B145" s="59" t="s">
        <v>485</v>
      </c>
      <c r="C145" s="427"/>
      <c r="D145" s="470"/>
      <c r="E145" s="470"/>
      <c r="F145" s="470"/>
      <c r="G145" s="470"/>
      <c r="H145" s="470"/>
      <c r="I145" s="470"/>
      <c r="J145" s="470"/>
      <c r="K145" s="470"/>
      <c r="L145" s="470"/>
      <c r="M145" s="470"/>
      <c r="N145" s="470"/>
      <c r="O145" s="470"/>
      <c r="P145" s="470"/>
      <c r="Q145" s="470"/>
      <c r="R145" s="470"/>
      <c r="S145" s="470"/>
      <c r="T145" s="470"/>
      <c r="U145" s="470"/>
      <c r="V145" s="470"/>
      <c r="W145" s="470"/>
      <c r="X145" s="470"/>
      <c r="Y145" s="470"/>
      <c r="Z145" s="470"/>
      <c r="AA145" s="470"/>
      <c r="AB145" s="470"/>
      <c r="AC145" s="470"/>
      <c r="AD145" s="470"/>
      <c r="AE145" s="470"/>
      <c r="AF145" s="470"/>
      <c r="AG145" s="470"/>
      <c r="AH145" s="470"/>
      <c r="AI145" s="470"/>
      <c r="AJ145" s="470"/>
      <c r="AK145" s="470"/>
      <c r="AL145" s="470"/>
      <c r="AM145" s="470"/>
      <c r="AN145" s="470"/>
      <c r="AO145" s="470"/>
      <c r="AP145" s="470"/>
      <c r="AQ145" s="470"/>
      <c r="AR145" s="470"/>
      <c r="AS145" s="470"/>
      <c r="AT145" s="470"/>
      <c r="AU145" s="470"/>
      <c r="AV145" s="470"/>
      <c r="AW145" s="470"/>
      <c r="AX145" s="470"/>
      <c r="AY145" s="470"/>
      <c r="AZ145" s="470"/>
      <c r="BA145" s="470"/>
      <c r="BB145" s="470"/>
      <c r="BC145" s="470"/>
      <c r="BD145" s="470"/>
      <c r="BE145" s="470"/>
      <c r="BF145" s="470"/>
      <c r="BG145" s="470"/>
      <c r="BH145" s="470"/>
      <c r="BI145" s="470"/>
      <c r="BJ145" s="470"/>
      <c r="BK145" s="470"/>
      <c r="BL145" s="470">
        <v>77</v>
      </c>
      <c r="BM145" s="470">
        <v>88</v>
      </c>
      <c r="BN145" s="470">
        <v>103</v>
      </c>
      <c r="BO145" s="470">
        <v>115</v>
      </c>
      <c r="BP145" s="470">
        <v>130</v>
      </c>
      <c r="BQ145" s="470">
        <v>144</v>
      </c>
      <c r="BR145" s="470">
        <v>158</v>
      </c>
      <c r="BS145" s="470">
        <v>174</v>
      </c>
      <c r="BT145" s="470">
        <v>183</v>
      </c>
      <c r="BU145" s="470">
        <v>186</v>
      </c>
      <c r="BV145" s="470">
        <v>181</v>
      </c>
      <c r="BW145" s="470">
        <v>156</v>
      </c>
      <c r="BX145" s="470">
        <v>134</v>
      </c>
      <c r="BY145" s="470">
        <v>119</v>
      </c>
      <c r="BZ145" s="470">
        <v>107</v>
      </c>
      <c r="CA145" s="470">
        <v>91</v>
      </c>
      <c r="CB145" s="470">
        <v>27</v>
      </c>
      <c r="CC145" s="470">
        <v>0</v>
      </c>
      <c r="CD145" s="470">
        <v>0</v>
      </c>
      <c r="CE145" s="470">
        <v>0</v>
      </c>
      <c r="CF145" s="436">
        <v>0</v>
      </c>
    </row>
    <row r="146" spans="1:84" x14ac:dyDescent="0.35">
      <c r="A146" s="613"/>
      <c r="B146" s="59" t="s">
        <v>701</v>
      </c>
      <c r="C146" s="427"/>
      <c r="D146" s="470"/>
      <c r="E146" s="470"/>
      <c r="F146" s="470"/>
      <c r="G146" s="470"/>
      <c r="H146" s="470"/>
      <c r="I146" s="470"/>
      <c r="J146" s="470"/>
      <c r="K146" s="470"/>
      <c r="L146" s="470"/>
      <c r="M146" s="470"/>
      <c r="N146" s="470"/>
      <c r="O146" s="470"/>
      <c r="P146" s="470"/>
      <c r="Q146" s="470"/>
      <c r="R146" s="470"/>
      <c r="S146" s="470"/>
      <c r="T146" s="470"/>
      <c r="U146" s="470"/>
      <c r="V146" s="470"/>
      <c r="W146" s="470"/>
      <c r="X146" s="470"/>
      <c r="Y146" s="470"/>
      <c r="Z146" s="470"/>
      <c r="AA146" s="470"/>
      <c r="AB146" s="470"/>
      <c r="AC146" s="470"/>
      <c r="AD146" s="470"/>
      <c r="AE146" s="470"/>
      <c r="AF146" s="470"/>
      <c r="AG146" s="470"/>
      <c r="AH146" s="470"/>
      <c r="AI146" s="470"/>
      <c r="AJ146" s="470"/>
      <c r="AK146" s="470"/>
      <c r="AL146" s="470"/>
      <c r="AM146" s="470"/>
      <c r="AN146" s="470"/>
      <c r="AO146" s="470"/>
      <c r="AP146" s="470"/>
      <c r="AQ146" s="470"/>
      <c r="AR146" s="470"/>
      <c r="AS146" s="470"/>
      <c r="AT146" s="470"/>
      <c r="AU146" s="470"/>
      <c r="AV146" s="470"/>
      <c r="AW146" s="470"/>
      <c r="AX146" s="470"/>
      <c r="AY146" s="470"/>
      <c r="AZ146" s="470"/>
      <c r="BA146" s="470"/>
      <c r="BB146" s="470"/>
      <c r="BC146" s="470"/>
      <c r="BD146" s="470"/>
      <c r="BE146" s="470"/>
      <c r="BF146" s="470"/>
      <c r="BG146" s="470"/>
      <c r="BH146" s="470"/>
      <c r="BI146" s="470"/>
      <c r="BJ146" s="470"/>
      <c r="BK146" s="470"/>
      <c r="BL146" s="470">
        <v>146</v>
      </c>
      <c r="BM146" s="470">
        <v>147</v>
      </c>
      <c r="BN146" s="470">
        <v>143</v>
      </c>
      <c r="BO146" s="470">
        <v>131</v>
      </c>
      <c r="BP146" s="470">
        <v>112</v>
      </c>
      <c r="BQ146" s="470">
        <v>98</v>
      </c>
      <c r="BR146" s="470">
        <v>86</v>
      </c>
      <c r="BS146" s="470">
        <v>71</v>
      </c>
      <c r="BT146" s="470">
        <v>57</v>
      </c>
      <c r="BU146" s="470">
        <v>40</v>
      </c>
      <c r="BV146" s="470">
        <v>22</v>
      </c>
      <c r="BW146" s="470">
        <v>13</v>
      </c>
      <c r="BX146" s="470">
        <v>9</v>
      </c>
      <c r="BY146" s="470">
        <v>7</v>
      </c>
      <c r="BZ146" s="470">
        <v>6</v>
      </c>
      <c r="CA146" s="470">
        <v>5</v>
      </c>
      <c r="CB146" s="470">
        <v>1</v>
      </c>
      <c r="CC146" s="470">
        <v>0</v>
      </c>
      <c r="CD146" s="470">
        <v>0</v>
      </c>
      <c r="CE146" s="470">
        <v>0</v>
      </c>
      <c r="CF146" s="436">
        <v>0</v>
      </c>
    </row>
    <row r="147" spans="1:84" ht="26.25" customHeight="1" x14ac:dyDescent="0.35">
      <c r="A147" s="613"/>
      <c r="B147" s="59" t="s">
        <v>702</v>
      </c>
      <c r="C147" s="427"/>
      <c r="D147" s="470"/>
      <c r="E147" s="470"/>
      <c r="F147" s="470"/>
      <c r="G147" s="470"/>
      <c r="H147" s="470"/>
      <c r="I147" s="470"/>
      <c r="J147" s="470"/>
      <c r="K147" s="470"/>
      <c r="L147" s="470"/>
      <c r="M147" s="470"/>
      <c r="N147" s="470"/>
      <c r="O147" s="470"/>
      <c r="P147" s="470"/>
      <c r="Q147" s="470"/>
      <c r="R147" s="470"/>
      <c r="S147" s="470"/>
      <c r="T147" s="470"/>
      <c r="U147" s="470"/>
      <c r="V147" s="470"/>
      <c r="W147" s="470"/>
      <c r="X147" s="470"/>
      <c r="Y147" s="470"/>
      <c r="Z147" s="470"/>
      <c r="AA147" s="470"/>
      <c r="AB147" s="470"/>
      <c r="AC147" s="470"/>
      <c r="AD147" s="470"/>
      <c r="AE147" s="470"/>
      <c r="AF147" s="470"/>
      <c r="AG147" s="470"/>
      <c r="AH147" s="470"/>
      <c r="AI147" s="470"/>
      <c r="AJ147" s="470"/>
      <c r="AK147" s="470"/>
      <c r="AL147" s="470"/>
      <c r="AM147" s="470"/>
      <c r="AN147" s="470"/>
      <c r="AO147" s="470"/>
      <c r="AP147" s="470"/>
      <c r="AQ147" s="470"/>
      <c r="AR147" s="470"/>
      <c r="AS147" s="470"/>
      <c r="AT147" s="470"/>
      <c r="AU147" s="470"/>
      <c r="AV147" s="470"/>
      <c r="AW147" s="470"/>
      <c r="AX147" s="470"/>
      <c r="AY147" s="470"/>
      <c r="AZ147" s="470"/>
      <c r="BA147" s="470"/>
      <c r="BB147" s="470"/>
      <c r="BC147" s="470"/>
      <c r="BD147" s="470"/>
      <c r="BE147" s="470"/>
      <c r="BF147" s="470"/>
      <c r="BG147" s="470"/>
      <c r="BH147" s="470"/>
      <c r="BI147" s="470"/>
      <c r="BJ147" s="470"/>
      <c r="BK147" s="470"/>
      <c r="BL147" s="470">
        <v>1150</v>
      </c>
      <c r="BM147" s="470">
        <v>1152</v>
      </c>
      <c r="BN147" s="470">
        <v>1150</v>
      </c>
      <c r="BO147" s="470">
        <v>1135</v>
      </c>
      <c r="BP147" s="470">
        <v>1101</v>
      </c>
      <c r="BQ147" s="470">
        <v>1066</v>
      </c>
      <c r="BR147" s="470">
        <v>1025</v>
      </c>
      <c r="BS147" s="470">
        <v>980</v>
      </c>
      <c r="BT147" s="470">
        <v>936</v>
      </c>
      <c r="BU147" s="470">
        <v>897</v>
      </c>
      <c r="BV147" s="470">
        <v>853</v>
      </c>
      <c r="BW147" s="470">
        <v>813</v>
      </c>
      <c r="BX147" s="470">
        <v>776</v>
      </c>
      <c r="BY147" s="470">
        <v>742</v>
      </c>
      <c r="BZ147" s="470">
        <v>722</v>
      </c>
      <c r="CA147" s="470">
        <v>743</v>
      </c>
      <c r="CB147" s="470">
        <v>738</v>
      </c>
      <c r="CC147" s="470">
        <v>715</v>
      </c>
      <c r="CD147" s="470">
        <v>679</v>
      </c>
      <c r="CE147" s="470">
        <v>621</v>
      </c>
      <c r="CF147" s="436">
        <v>563</v>
      </c>
    </row>
    <row r="148" spans="1:84" x14ac:dyDescent="0.35">
      <c r="A148" s="613"/>
      <c r="B148" s="59" t="s">
        <v>486</v>
      </c>
      <c r="C148" s="427"/>
      <c r="D148" s="470"/>
      <c r="E148" s="470"/>
      <c r="F148" s="470"/>
      <c r="G148" s="470"/>
      <c r="H148" s="470"/>
      <c r="I148" s="470"/>
      <c r="J148" s="470"/>
      <c r="K148" s="470"/>
      <c r="L148" s="470"/>
      <c r="M148" s="470"/>
      <c r="N148" s="470"/>
      <c r="O148" s="470"/>
      <c r="P148" s="470"/>
      <c r="Q148" s="470"/>
      <c r="R148" s="470"/>
      <c r="S148" s="470"/>
      <c r="T148" s="470"/>
      <c r="U148" s="470"/>
      <c r="V148" s="470"/>
      <c r="W148" s="470"/>
      <c r="X148" s="470"/>
      <c r="Y148" s="470"/>
      <c r="Z148" s="470"/>
      <c r="AA148" s="470"/>
      <c r="AB148" s="470"/>
      <c r="AC148" s="470"/>
      <c r="AD148" s="470"/>
      <c r="AE148" s="470"/>
      <c r="AF148" s="470"/>
      <c r="AG148" s="470"/>
      <c r="AH148" s="470"/>
      <c r="AI148" s="470"/>
      <c r="AJ148" s="470"/>
      <c r="AK148" s="470"/>
      <c r="AL148" s="470"/>
      <c r="AM148" s="470"/>
      <c r="AN148" s="470"/>
      <c r="AO148" s="470"/>
      <c r="AP148" s="470"/>
      <c r="AQ148" s="470"/>
      <c r="AR148" s="470"/>
      <c r="AS148" s="470"/>
      <c r="AT148" s="470"/>
      <c r="AU148" s="470"/>
      <c r="AV148" s="470"/>
      <c r="AW148" s="470"/>
      <c r="AX148" s="470"/>
      <c r="AY148" s="470"/>
      <c r="AZ148" s="470"/>
      <c r="BA148" s="470"/>
      <c r="BB148" s="470"/>
      <c r="BC148" s="470"/>
      <c r="BD148" s="470"/>
      <c r="BE148" s="470"/>
      <c r="BF148" s="470"/>
      <c r="BG148" s="470"/>
      <c r="BH148" s="470"/>
      <c r="BI148" s="470"/>
      <c r="BJ148" s="470"/>
      <c r="BK148" s="470"/>
      <c r="BL148" s="470">
        <v>26</v>
      </c>
      <c r="BM148" s="470">
        <v>30</v>
      </c>
      <c r="BN148" s="470">
        <v>37</v>
      </c>
      <c r="BO148" s="470">
        <v>42</v>
      </c>
      <c r="BP148" s="470">
        <v>49</v>
      </c>
      <c r="BQ148" s="470">
        <v>56</v>
      </c>
      <c r="BR148" s="470">
        <v>59</v>
      </c>
      <c r="BS148" s="470">
        <v>62</v>
      </c>
      <c r="BT148" s="470">
        <v>61</v>
      </c>
      <c r="BU148" s="470">
        <v>57</v>
      </c>
      <c r="BV148" s="470">
        <v>55</v>
      </c>
      <c r="BW148" s="470">
        <v>51</v>
      </c>
      <c r="BX148" s="470">
        <v>50</v>
      </c>
      <c r="BY148" s="470">
        <v>54</v>
      </c>
      <c r="BZ148" s="470">
        <v>63</v>
      </c>
      <c r="CA148" s="470">
        <v>72</v>
      </c>
      <c r="CB148" s="470">
        <v>43</v>
      </c>
      <c r="CC148" s="470">
        <v>38</v>
      </c>
      <c r="CD148" s="470">
        <v>47</v>
      </c>
      <c r="CE148" s="470">
        <v>49</v>
      </c>
      <c r="CF148" s="436">
        <v>50</v>
      </c>
    </row>
    <row r="149" spans="1:84" x14ac:dyDescent="0.35">
      <c r="A149" s="613"/>
      <c r="B149" s="59" t="s">
        <v>703</v>
      </c>
      <c r="C149" s="427"/>
      <c r="D149" s="470"/>
      <c r="E149" s="470"/>
      <c r="F149" s="470"/>
      <c r="G149" s="470"/>
      <c r="H149" s="470"/>
      <c r="I149" s="470"/>
      <c r="J149" s="470"/>
      <c r="K149" s="470"/>
      <c r="L149" s="470"/>
      <c r="M149" s="470"/>
      <c r="N149" s="470"/>
      <c r="O149" s="470"/>
      <c r="P149" s="470"/>
      <c r="Q149" s="470"/>
      <c r="R149" s="470"/>
      <c r="S149" s="470"/>
      <c r="T149" s="470"/>
      <c r="U149" s="470"/>
      <c r="V149" s="470"/>
      <c r="W149" s="470"/>
      <c r="X149" s="470"/>
      <c r="Y149" s="470"/>
      <c r="Z149" s="470"/>
      <c r="AA149" s="470"/>
      <c r="AB149" s="470"/>
      <c r="AC149" s="470"/>
      <c r="AD149" s="470"/>
      <c r="AE149" s="470"/>
      <c r="AF149" s="470"/>
      <c r="AG149" s="470"/>
      <c r="AH149" s="470"/>
      <c r="AI149" s="470"/>
      <c r="AJ149" s="470"/>
      <c r="AK149" s="470"/>
      <c r="AL149" s="470"/>
      <c r="AM149" s="470"/>
      <c r="AN149" s="470"/>
      <c r="AO149" s="470"/>
      <c r="AP149" s="470"/>
      <c r="AQ149" s="470"/>
      <c r="AR149" s="470"/>
      <c r="AS149" s="470"/>
      <c r="AT149" s="470"/>
      <c r="AU149" s="470"/>
      <c r="AV149" s="470"/>
      <c r="AW149" s="470"/>
      <c r="AX149" s="470"/>
      <c r="AY149" s="470"/>
      <c r="AZ149" s="470"/>
      <c r="BA149" s="470"/>
      <c r="BB149" s="470"/>
      <c r="BC149" s="470"/>
      <c r="BD149" s="470"/>
      <c r="BE149" s="470"/>
      <c r="BF149" s="470"/>
      <c r="BG149" s="470"/>
      <c r="BH149" s="470"/>
      <c r="BI149" s="470"/>
      <c r="BJ149" s="470"/>
      <c r="BK149" s="470"/>
      <c r="BL149" s="470">
        <v>6</v>
      </c>
      <c r="BM149" s="470">
        <v>7</v>
      </c>
      <c r="BN149" s="470">
        <v>7</v>
      </c>
      <c r="BO149" s="470">
        <v>7</v>
      </c>
      <c r="BP149" s="470">
        <v>7</v>
      </c>
      <c r="BQ149" s="470">
        <v>7</v>
      </c>
      <c r="BR149" s="470">
        <v>7</v>
      </c>
      <c r="BS149" s="470">
        <v>7</v>
      </c>
      <c r="BT149" s="470">
        <v>7</v>
      </c>
      <c r="BU149" s="470">
        <v>6</v>
      </c>
      <c r="BV149" s="470">
        <v>5</v>
      </c>
      <c r="BW149" s="470">
        <v>4</v>
      </c>
      <c r="BX149" s="470">
        <v>3</v>
      </c>
      <c r="BY149" s="470">
        <v>2</v>
      </c>
      <c r="BZ149" s="470">
        <v>1</v>
      </c>
      <c r="CA149" s="470">
        <v>1</v>
      </c>
      <c r="CB149" s="470">
        <v>0</v>
      </c>
      <c r="CC149" s="470">
        <v>0</v>
      </c>
      <c r="CD149" s="470">
        <v>0</v>
      </c>
      <c r="CE149" s="470">
        <v>0</v>
      </c>
      <c r="CF149" s="436">
        <v>0</v>
      </c>
    </row>
    <row r="150" spans="1:84" x14ac:dyDescent="0.35">
      <c r="A150" s="613"/>
      <c r="B150" s="59" t="s">
        <v>35</v>
      </c>
      <c r="C150" s="427"/>
      <c r="D150" s="470"/>
      <c r="E150" s="470"/>
      <c r="F150" s="470"/>
      <c r="G150" s="470"/>
      <c r="H150" s="470"/>
      <c r="I150" s="470"/>
      <c r="J150" s="470"/>
      <c r="K150" s="470"/>
      <c r="L150" s="470"/>
      <c r="M150" s="470"/>
      <c r="N150" s="470"/>
      <c r="O150" s="470"/>
      <c r="P150" s="470"/>
      <c r="Q150" s="470"/>
      <c r="R150" s="470"/>
      <c r="S150" s="470"/>
      <c r="T150" s="470"/>
      <c r="U150" s="470"/>
      <c r="V150" s="470"/>
      <c r="W150" s="470"/>
      <c r="X150" s="470"/>
      <c r="Y150" s="470"/>
      <c r="Z150" s="470"/>
      <c r="AA150" s="470"/>
      <c r="AB150" s="470"/>
      <c r="AC150" s="470"/>
      <c r="AD150" s="470"/>
      <c r="AE150" s="470"/>
      <c r="AF150" s="470"/>
      <c r="AG150" s="470"/>
      <c r="AH150" s="470"/>
      <c r="AI150" s="470"/>
      <c r="AJ150" s="470"/>
      <c r="AK150" s="470"/>
      <c r="AL150" s="470"/>
      <c r="AM150" s="470"/>
      <c r="AN150" s="470"/>
      <c r="AO150" s="470"/>
      <c r="AP150" s="470"/>
      <c r="AQ150" s="470"/>
      <c r="AR150" s="470"/>
      <c r="AS150" s="470"/>
      <c r="AT150" s="470"/>
      <c r="AU150" s="470"/>
      <c r="AV150" s="470"/>
      <c r="AW150" s="470"/>
      <c r="AX150" s="470"/>
      <c r="AY150" s="470"/>
      <c r="AZ150" s="470"/>
      <c r="BA150" s="470"/>
      <c r="BB150" s="470"/>
      <c r="BC150" s="470"/>
      <c r="BD150" s="470"/>
      <c r="BE150" s="470"/>
      <c r="BF150" s="470"/>
      <c r="BG150" s="470"/>
      <c r="BH150" s="470"/>
      <c r="BI150" s="470"/>
      <c r="BJ150" s="470"/>
      <c r="BK150" s="470"/>
      <c r="BL150" s="470">
        <v>239</v>
      </c>
      <c r="BM150" s="470">
        <v>245</v>
      </c>
      <c r="BN150" s="470">
        <v>251</v>
      </c>
      <c r="BO150" s="470">
        <v>259</v>
      </c>
      <c r="BP150" s="470">
        <v>285</v>
      </c>
      <c r="BQ150" s="470">
        <v>300</v>
      </c>
      <c r="BR150" s="470">
        <v>320</v>
      </c>
      <c r="BS150" s="470">
        <v>339</v>
      </c>
      <c r="BT150" s="470">
        <v>355</v>
      </c>
      <c r="BU150" s="470">
        <v>366</v>
      </c>
      <c r="BV150" s="470">
        <v>375</v>
      </c>
      <c r="BW150" s="470">
        <v>378</v>
      </c>
      <c r="BX150" s="470">
        <v>377</v>
      </c>
      <c r="BY150" s="470">
        <v>386</v>
      </c>
      <c r="BZ150" s="470">
        <v>391</v>
      </c>
      <c r="CA150" s="470">
        <v>393</v>
      </c>
      <c r="CB150" s="470">
        <v>410</v>
      </c>
      <c r="CC150" s="470">
        <v>430</v>
      </c>
      <c r="CD150" s="470">
        <v>443</v>
      </c>
      <c r="CE150" s="470">
        <v>453</v>
      </c>
      <c r="CF150" s="436">
        <v>471</v>
      </c>
    </row>
    <row r="151" spans="1:84" x14ac:dyDescent="0.35">
      <c r="A151" s="613"/>
      <c r="B151" s="59" t="s">
        <v>746</v>
      </c>
      <c r="C151" s="427"/>
      <c r="D151" s="470"/>
      <c r="E151" s="470"/>
      <c r="F151" s="470"/>
      <c r="G151" s="470"/>
      <c r="H151" s="470"/>
      <c r="I151" s="470"/>
      <c r="J151" s="470"/>
      <c r="K151" s="470"/>
      <c r="L151" s="470"/>
      <c r="M151" s="470"/>
      <c r="N151" s="470"/>
      <c r="O151" s="470"/>
      <c r="P151" s="470"/>
      <c r="Q151" s="470"/>
      <c r="R151" s="470"/>
      <c r="S151" s="470"/>
      <c r="T151" s="470"/>
      <c r="U151" s="470"/>
      <c r="V151" s="470"/>
      <c r="W151" s="470"/>
      <c r="X151" s="470"/>
      <c r="Y151" s="470"/>
      <c r="Z151" s="470"/>
      <c r="AA151" s="470"/>
      <c r="AB151" s="470"/>
      <c r="AC151" s="470"/>
      <c r="AD151" s="470"/>
      <c r="AE151" s="470"/>
      <c r="AF151" s="470"/>
      <c r="AG151" s="470"/>
      <c r="AH151" s="470"/>
      <c r="AI151" s="470"/>
      <c r="AJ151" s="470"/>
      <c r="AK151" s="470"/>
      <c r="AL151" s="470"/>
      <c r="AM151" s="470"/>
      <c r="AN151" s="470"/>
      <c r="AO151" s="470"/>
      <c r="AP151" s="470"/>
      <c r="AQ151" s="470"/>
      <c r="AR151" s="470"/>
      <c r="AS151" s="470"/>
      <c r="AT151" s="470"/>
      <c r="AU151" s="470"/>
      <c r="AV151" s="470"/>
      <c r="AW151" s="470"/>
      <c r="AX151" s="470"/>
      <c r="AY151" s="470"/>
      <c r="AZ151" s="470"/>
      <c r="BA151" s="470"/>
      <c r="BB151" s="470"/>
      <c r="BC151" s="470"/>
      <c r="BD151" s="470"/>
      <c r="BE151" s="470"/>
      <c r="BF151" s="470"/>
      <c r="BG151" s="470"/>
      <c r="BH151" s="470"/>
      <c r="BI151" s="470"/>
      <c r="BJ151" s="470"/>
      <c r="BK151" s="470"/>
      <c r="BL151" s="470">
        <v>429</v>
      </c>
      <c r="BM151" s="470">
        <v>531</v>
      </c>
      <c r="BN151" s="470">
        <v>686</v>
      </c>
      <c r="BO151" s="470">
        <v>802</v>
      </c>
      <c r="BP151" s="470">
        <v>905</v>
      </c>
      <c r="BQ151" s="470">
        <v>998</v>
      </c>
      <c r="BR151" s="470">
        <v>1056</v>
      </c>
      <c r="BS151" s="470">
        <v>1056</v>
      </c>
      <c r="BT151" s="470">
        <v>1012</v>
      </c>
      <c r="BU151" s="470">
        <v>939</v>
      </c>
      <c r="BV151" s="470">
        <v>816</v>
      </c>
      <c r="BW151" s="470">
        <v>632</v>
      </c>
      <c r="BX151" s="470">
        <v>478</v>
      </c>
      <c r="BY151" s="470">
        <v>391</v>
      </c>
      <c r="BZ151" s="470">
        <v>321</v>
      </c>
      <c r="CA151" s="470">
        <v>281</v>
      </c>
      <c r="CB151" s="470">
        <v>206</v>
      </c>
      <c r="CC151" s="470">
        <v>92</v>
      </c>
      <c r="CD151" s="470">
        <v>95</v>
      </c>
      <c r="CE151" s="470">
        <v>101</v>
      </c>
      <c r="CF151" s="436">
        <v>108</v>
      </c>
    </row>
    <row r="152" spans="1:84" ht="26.25" customHeight="1" x14ac:dyDescent="0.35">
      <c r="A152" s="613"/>
      <c r="B152" s="609" t="s">
        <v>747</v>
      </c>
      <c r="C152" s="427"/>
      <c r="D152" s="470"/>
      <c r="E152" s="470"/>
      <c r="F152" s="470"/>
      <c r="G152" s="470"/>
      <c r="H152" s="470"/>
      <c r="I152" s="470"/>
      <c r="J152" s="470"/>
      <c r="K152" s="470"/>
      <c r="L152" s="470"/>
      <c r="M152" s="470"/>
      <c r="N152" s="470"/>
      <c r="O152" s="470"/>
      <c r="P152" s="470"/>
      <c r="Q152" s="470"/>
      <c r="R152" s="470"/>
      <c r="S152" s="470"/>
      <c r="T152" s="470"/>
      <c r="U152" s="470"/>
      <c r="V152" s="470"/>
      <c r="W152" s="470"/>
      <c r="X152" s="470"/>
      <c r="Y152" s="470"/>
      <c r="Z152" s="470"/>
      <c r="AA152" s="470"/>
      <c r="AB152" s="470"/>
      <c r="AC152" s="470"/>
      <c r="AD152" s="470"/>
      <c r="AE152" s="470"/>
      <c r="AF152" s="470"/>
      <c r="AG152" s="470"/>
      <c r="AH152" s="470"/>
      <c r="AI152" s="470"/>
      <c r="AJ152" s="470"/>
      <c r="AK152" s="470"/>
      <c r="AL152" s="470"/>
      <c r="AM152" s="470"/>
      <c r="AN152" s="470"/>
      <c r="AO152" s="470"/>
      <c r="AP152" s="470"/>
      <c r="AQ152" s="470"/>
      <c r="AR152" s="470">
        <f t="shared" ref="AR152:BK152" si="25">AR155</f>
        <v>2178</v>
      </c>
      <c r="AS152" s="470">
        <f t="shared" si="25"/>
        <v>2116</v>
      </c>
      <c r="AT152" s="470">
        <f t="shared" si="25"/>
        <v>2076</v>
      </c>
      <c r="AU152" s="470">
        <f t="shared" si="25"/>
        <v>1981</v>
      </c>
      <c r="AV152" s="470">
        <f t="shared" si="25"/>
        <v>1929</v>
      </c>
      <c r="AW152" s="470">
        <f t="shared" si="25"/>
        <v>1955</v>
      </c>
      <c r="AX152" s="470">
        <f t="shared" si="25"/>
        <v>1937</v>
      </c>
      <c r="AY152" s="470">
        <f t="shared" si="25"/>
        <v>1917</v>
      </c>
      <c r="AZ152" s="470">
        <f t="shared" si="25"/>
        <v>1886</v>
      </c>
      <c r="BA152" s="470">
        <f t="shared" si="25"/>
        <v>1844</v>
      </c>
      <c r="BB152" s="470">
        <f t="shared" si="25"/>
        <v>1798</v>
      </c>
      <c r="BC152" s="470">
        <f t="shared" si="25"/>
        <v>1726</v>
      </c>
      <c r="BD152" s="470">
        <f t="shared" si="25"/>
        <v>1664</v>
      </c>
      <c r="BE152" s="470">
        <f t="shared" si="25"/>
        <v>1637</v>
      </c>
      <c r="BF152" s="470">
        <f t="shared" si="25"/>
        <v>1612</v>
      </c>
      <c r="BG152" s="470">
        <f t="shared" si="25"/>
        <v>1546</v>
      </c>
      <c r="BH152" s="470">
        <f t="shared" si="25"/>
        <v>1554</v>
      </c>
      <c r="BI152" s="470">
        <f t="shared" si="25"/>
        <v>1491</v>
      </c>
      <c r="BJ152" s="470">
        <f t="shared" si="25"/>
        <v>1503</v>
      </c>
      <c r="BK152" s="470">
        <f t="shared" si="25"/>
        <v>1509</v>
      </c>
      <c r="BL152" s="470">
        <v>1541</v>
      </c>
      <c r="BM152" s="470">
        <v>1566</v>
      </c>
      <c r="BN152" s="470">
        <v>1574</v>
      </c>
      <c r="BO152" s="470">
        <v>1576</v>
      </c>
      <c r="BP152" s="470">
        <v>1551</v>
      </c>
      <c r="BQ152" s="470">
        <v>1505</v>
      </c>
      <c r="BR152" s="470">
        <v>1464</v>
      </c>
      <c r="BS152" s="470">
        <v>1417</v>
      </c>
      <c r="BT152" s="470">
        <v>1364</v>
      </c>
      <c r="BU152" s="470">
        <v>1308</v>
      </c>
      <c r="BV152" s="470">
        <v>1248</v>
      </c>
      <c r="BW152" s="470">
        <v>1207</v>
      </c>
      <c r="BX152" s="470">
        <v>1165</v>
      </c>
      <c r="BY152" s="470">
        <v>1134</v>
      </c>
      <c r="BZ152" s="470">
        <v>1121</v>
      </c>
      <c r="CA152" s="470">
        <v>1137</v>
      </c>
      <c r="CB152" s="470">
        <v>1148</v>
      </c>
      <c r="CC152" s="470">
        <v>1144</v>
      </c>
      <c r="CD152" s="470">
        <v>1123</v>
      </c>
      <c r="CE152" s="470">
        <v>1074</v>
      </c>
      <c r="CF152" s="436">
        <v>1028</v>
      </c>
    </row>
    <row r="153" spans="1:84" x14ac:dyDescent="0.35">
      <c r="A153" s="613"/>
      <c r="B153" s="609" t="s">
        <v>748</v>
      </c>
      <c r="C153" s="427"/>
      <c r="D153" s="470"/>
      <c r="E153" s="470"/>
      <c r="F153" s="470"/>
      <c r="G153" s="470"/>
      <c r="H153" s="470"/>
      <c r="I153" s="470"/>
      <c r="J153" s="470"/>
      <c r="K153" s="470"/>
      <c r="L153" s="470"/>
      <c r="M153" s="470"/>
      <c r="N153" s="470"/>
      <c r="O153" s="470"/>
      <c r="P153" s="470"/>
      <c r="Q153" s="470"/>
      <c r="R153" s="470"/>
      <c r="S153" s="470"/>
      <c r="T153" s="470"/>
      <c r="U153" s="470"/>
      <c r="V153" s="470"/>
      <c r="W153" s="470"/>
      <c r="X153" s="470"/>
      <c r="Y153" s="470"/>
      <c r="Z153" s="470"/>
      <c r="AA153" s="470"/>
      <c r="AB153" s="470"/>
      <c r="AC153" s="470"/>
      <c r="AD153" s="470"/>
      <c r="AE153" s="470"/>
      <c r="AF153" s="470"/>
      <c r="AG153" s="470"/>
      <c r="AH153" s="470"/>
      <c r="AI153" s="470"/>
      <c r="AJ153" s="470"/>
      <c r="AK153" s="470"/>
      <c r="AL153" s="470"/>
      <c r="AM153" s="470"/>
      <c r="AN153" s="470"/>
      <c r="AO153" s="470"/>
      <c r="AP153" s="470"/>
      <c r="AQ153" s="470"/>
      <c r="AR153" s="470">
        <v>1818</v>
      </c>
      <c r="AS153" s="470">
        <v>1771</v>
      </c>
      <c r="AT153" s="470">
        <v>1875</v>
      </c>
      <c r="AU153" s="470">
        <v>2138</v>
      </c>
      <c r="AV153" s="470">
        <v>2450</v>
      </c>
      <c r="AW153" s="470">
        <v>2646</v>
      </c>
      <c r="AX153" s="470">
        <v>2755</v>
      </c>
      <c r="AY153" s="470">
        <v>2840</v>
      </c>
      <c r="AZ153" s="470">
        <v>2854</v>
      </c>
      <c r="BA153" s="470">
        <v>2744</v>
      </c>
      <c r="BB153" s="470">
        <v>2625</v>
      </c>
      <c r="BC153" s="470">
        <v>2461</v>
      </c>
      <c r="BD153" s="470">
        <v>2282</v>
      </c>
      <c r="BE153" s="470">
        <v>2209</v>
      </c>
      <c r="BF153" s="470">
        <v>2194</v>
      </c>
      <c r="BG153" s="470">
        <v>2267</v>
      </c>
      <c r="BH153" s="470">
        <v>2387</v>
      </c>
      <c r="BI153" s="470">
        <v>2495</v>
      </c>
      <c r="BJ153" s="470">
        <v>2518</v>
      </c>
      <c r="BK153" s="470">
        <v>2527</v>
      </c>
      <c r="BL153" s="470">
        <v>2625</v>
      </c>
      <c r="BM153" s="470">
        <v>2981</v>
      </c>
      <c r="BN153" s="470">
        <v>3224</v>
      </c>
      <c r="BO153" s="470">
        <v>3356</v>
      </c>
      <c r="BP153" s="470">
        <v>3502</v>
      </c>
      <c r="BQ153" s="470">
        <v>3520</v>
      </c>
      <c r="BR153" s="470">
        <v>3457</v>
      </c>
      <c r="BS153" s="470">
        <v>3360</v>
      </c>
      <c r="BT153" s="470">
        <v>3230</v>
      </c>
      <c r="BU153" s="470">
        <v>3063</v>
      </c>
      <c r="BV153" s="470">
        <v>2736</v>
      </c>
      <c r="BW153" s="470">
        <v>2187</v>
      </c>
      <c r="BX153" s="470">
        <v>1843</v>
      </c>
      <c r="BY153" s="470">
        <v>1599</v>
      </c>
      <c r="BZ153" s="470">
        <v>1388</v>
      </c>
      <c r="CA153" s="470">
        <v>1251</v>
      </c>
      <c r="CB153" s="470">
        <v>951</v>
      </c>
      <c r="CC153" s="470">
        <v>706</v>
      </c>
      <c r="CD153" s="470">
        <v>695</v>
      </c>
      <c r="CE153" s="470">
        <v>658</v>
      </c>
      <c r="CF153" s="436">
        <v>524</v>
      </c>
    </row>
    <row r="154" spans="1:84" ht="26.25" customHeight="1" x14ac:dyDescent="0.35">
      <c r="A154" s="611"/>
      <c r="B154" s="61" t="s">
        <v>707</v>
      </c>
      <c r="C154" s="427"/>
      <c r="D154" s="470"/>
      <c r="E154" s="470"/>
      <c r="F154" s="470"/>
      <c r="G154" s="470"/>
      <c r="H154" s="470"/>
      <c r="I154" s="470"/>
      <c r="J154" s="470"/>
      <c r="K154" s="470"/>
      <c r="L154" s="470"/>
      <c r="M154" s="470"/>
      <c r="N154" s="470"/>
      <c r="O154" s="470"/>
      <c r="P154" s="470"/>
      <c r="Q154" s="470"/>
      <c r="R154" s="470"/>
      <c r="S154" s="470"/>
      <c r="T154" s="470"/>
      <c r="U154" s="470"/>
      <c r="V154" s="470"/>
      <c r="W154" s="470"/>
      <c r="X154" s="470"/>
      <c r="Y154" s="470"/>
      <c r="Z154" s="470"/>
      <c r="AA154" s="470"/>
      <c r="AB154" s="470"/>
      <c r="AC154" s="470"/>
      <c r="AD154" s="470"/>
      <c r="AE154" s="470"/>
      <c r="AF154" s="470"/>
      <c r="AG154" s="470"/>
      <c r="AH154" s="470"/>
      <c r="AI154" s="470"/>
      <c r="AJ154" s="470"/>
      <c r="AK154" s="470"/>
      <c r="AL154" s="470"/>
      <c r="AM154" s="470"/>
      <c r="AN154" s="470"/>
      <c r="AO154" s="470"/>
      <c r="AP154" s="470"/>
      <c r="AQ154" s="470"/>
      <c r="AR154" s="470"/>
      <c r="AS154" s="470"/>
      <c r="AT154" s="470"/>
      <c r="AU154" s="470"/>
      <c r="AV154" s="470"/>
      <c r="AW154" s="470"/>
      <c r="AX154" s="470"/>
      <c r="AY154" s="470"/>
      <c r="AZ154" s="470"/>
      <c r="BA154" s="470"/>
      <c r="BB154" s="470"/>
      <c r="BC154" s="470"/>
      <c r="BD154" s="470"/>
      <c r="BE154" s="470"/>
      <c r="BF154" s="470"/>
      <c r="BG154" s="470"/>
      <c r="BH154" s="470"/>
      <c r="BI154" s="470"/>
      <c r="BJ154" s="470"/>
      <c r="BK154" s="470"/>
      <c r="BL154" s="470"/>
      <c r="BM154" s="470"/>
      <c r="BN154" s="470"/>
      <c r="BO154" s="470"/>
      <c r="BP154" s="470"/>
      <c r="BQ154" s="470"/>
      <c r="BR154" s="470"/>
      <c r="BS154" s="470"/>
      <c r="BT154" s="470"/>
      <c r="BU154" s="470"/>
      <c r="BV154" s="470"/>
      <c r="BW154" s="470"/>
      <c r="BX154" s="470"/>
      <c r="BY154" s="470"/>
      <c r="BZ154" s="470"/>
      <c r="CA154" s="470"/>
      <c r="CB154" s="470"/>
      <c r="CC154" s="470"/>
      <c r="CD154" s="470"/>
      <c r="CE154" s="470"/>
      <c r="CF154" s="436"/>
    </row>
    <row r="155" spans="1:84" x14ac:dyDescent="0.35">
      <c r="A155" s="103"/>
      <c r="B155" s="59" t="s">
        <v>749</v>
      </c>
      <c r="C155" s="427"/>
      <c r="D155" s="470"/>
      <c r="E155" s="470"/>
      <c r="F155" s="470"/>
      <c r="G155" s="470"/>
      <c r="H155" s="470"/>
      <c r="I155" s="470"/>
      <c r="J155" s="470"/>
      <c r="K155" s="470"/>
      <c r="L155" s="470"/>
      <c r="M155" s="470"/>
      <c r="N155" s="470"/>
      <c r="O155" s="470"/>
      <c r="P155" s="470"/>
      <c r="Q155" s="470"/>
      <c r="R155" s="470"/>
      <c r="S155" s="470"/>
      <c r="T155" s="470"/>
      <c r="U155" s="470"/>
      <c r="V155" s="470"/>
      <c r="W155" s="470"/>
      <c r="X155" s="470"/>
      <c r="Y155" s="470"/>
      <c r="Z155" s="470"/>
      <c r="AA155" s="470"/>
      <c r="AB155" s="470"/>
      <c r="AC155" s="470"/>
      <c r="AD155" s="470"/>
      <c r="AE155" s="470"/>
      <c r="AF155" s="470"/>
      <c r="AG155" s="470"/>
      <c r="AH155" s="470"/>
      <c r="AI155" s="470"/>
      <c r="AJ155" s="470"/>
      <c r="AK155" s="470"/>
      <c r="AL155" s="470"/>
      <c r="AM155" s="470"/>
      <c r="AN155" s="470"/>
      <c r="AO155" s="470"/>
      <c r="AP155" s="470"/>
      <c r="AQ155" s="470"/>
      <c r="AR155" s="470">
        <v>2178</v>
      </c>
      <c r="AS155" s="470">
        <v>2116</v>
      </c>
      <c r="AT155" s="470">
        <v>2076</v>
      </c>
      <c r="AU155" s="470">
        <v>1981</v>
      </c>
      <c r="AV155" s="470">
        <v>1929</v>
      </c>
      <c r="AW155" s="470">
        <v>1955</v>
      </c>
      <c r="AX155" s="470">
        <v>1937</v>
      </c>
      <c r="AY155" s="470">
        <v>1917</v>
      </c>
      <c r="AZ155" s="470">
        <v>1886</v>
      </c>
      <c r="BA155" s="470">
        <v>1844</v>
      </c>
      <c r="BB155" s="470">
        <v>1798</v>
      </c>
      <c r="BC155" s="470">
        <v>1726</v>
      </c>
      <c r="BD155" s="470">
        <v>1664</v>
      </c>
      <c r="BE155" s="470">
        <v>1637</v>
      </c>
      <c r="BF155" s="470">
        <v>1612</v>
      </c>
      <c r="BG155" s="470">
        <v>1546</v>
      </c>
      <c r="BH155" s="470">
        <v>1554</v>
      </c>
      <c r="BI155" s="470">
        <v>1491</v>
      </c>
      <c r="BJ155" s="470">
        <v>1503</v>
      </c>
      <c r="BK155" s="470">
        <v>1509</v>
      </c>
      <c r="BL155" s="470">
        <v>1541</v>
      </c>
      <c r="BM155" s="470">
        <v>1566</v>
      </c>
      <c r="BN155" s="470">
        <v>1574</v>
      </c>
      <c r="BO155" s="470">
        <v>1576</v>
      </c>
      <c r="BP155" s="470">
        <v>1551</v>
      </c>
      <c r="BQ155" s="470">
        <v>1505</v>
      </c>
      <c r="BR155" s="470">
        <v>1464</v>
      </c>
      <c r="BS155" s="470">
        <v>1417</v>
      </c>
      <c r="BT155" s="470">
        <v>1364</v>
      </c>
      <c r="BU155" s="470">
        <v>1308</v>
      </c>
      <c r="BV155" s="470"/>
      <c r="BW155" s="470"/>
      <c r="BX155" s="470"/>
      <c r="BY155" s="470"/>
      <c r="BZ155" s="470"/>
      <c r="CA155" s="470"/>
      <c r="CB155" s="470"/>
      <c r="CC155" s="470"/>
      <c r="CD155" s="470"/>
      <c r="CE155" s="470"/>
      <c r="CF155" s="436"/>
    </row>
    <row r="156" spans="1:84" x14ac:dyDescent="0.35">
      <c r="A156" s="103"/>
      <c r="B156" s="59" t="s">
        <v>489</v>
      </c>
      <c r="C156" s="427"/>
      <c r="D156" s="470"/>
      <c r="E156" s="470"/>
      <c r="F156" s="470"/>
      <c r="G156" s="470"/>
      <c r="H156" s="470"/>
      <c r="I156" s="470"/>
      <c r="J156" s="470"/>
      <c r="K156" s="470"/>
      <c r="L156" s="470"/>
      <c r="M156" s="470"/>
      <c r="N156" s="470"/>
      <c r="O156" s="470"/>
      <c r="P156" s="470"/>
      <c r="Q156" s="470"/>
      <c r="R156" s="470"/>
      <c r="S156" s="470"/>
      <c r="T156" s="470"/>
      <c r="U156" s="470"/>
      <c r="V156" s="470"/>
      <c r="W156" s="470"/>
      <c r="X156" s="470"/>
      <c r="Y156" s="470"/>
      <c r="Z156" s="470"/>
      <c r="AA156" s="470"/>
      <c r="AB156" s="470"/>
      <c r="AC156" s="470"/>
      <c r="AD156" s="470"/>
      <c r="AE156" s="470"/>
      <c r="AF156" s="470"/>
      <c r="AG156" s="470"/>
      <c r="AH156" s="470"/>
      <c r="AI156" s="470"/>
      <c r="AJ156" s="470"/>
      <c r="AK156" s="470"/>
      <c r="AL156" s="470"/>
      <c r="AM156" s="470"/>
      <c r="AN156" s="470"/>
      <c r="AO156" s="470"/>
      <c r="AP156" s="470"/>
      <c r="AQ156" s="470"/>
      <c r="AR156" s="470">
        <v>239</v>
      </c>
      <c r="AS156" s="470">
        <v>267</v>
      </c>
      <c r="AT156" s="470">
        <v>311</v>
      </c>
      <c r="AU156" s="470">
        <v>359</v>
      </c>
      <c r="AV156" s="470">
        <v>416</v>
      </c>
      <c r="AW156" s="470">
        <v>491</v>
      </c>
      <c r="AX156" s="470">
        <v>568</v>
      </c>
      <c r="AY156" s="470">
        <v>626</v>
      </c>
      <c r="AZ156" s="470">
        <v>655</v>
      </c>
      <c r="BA156" s="470">
        <v>693</v>
      </c>
      <c r="BB156" s="470">
        <v>735</v>
      </c>
      <c r="BC156" s="470">
        <v>759</v>
      </c>
      <c r="BD156" s="470">
        <v>771</v>
      </c>
      <c r="BE156" s="470">
        <v>798</v>
      </c>
      <c r="BF156" s="470">
        <v>837</v>
      </c>
      <c r="BG156" s="470">
        <v>899</v>
      </c>
      <c r="BH156" s="470">
        <v>956</v>
      </c>
      <c r="BI156" s="470">
        <v>1007</v>
      </c>
      <c r="BJ156" s="470">
        <v>1014</v>
      </c>
      <c r="BK156" s="470">
        <v>1003</v>
      </c>
      <c r="BL156" s="470">
        <v>1051</v>
      </c>
      <c r="BM156" s="470">
        <v>1092</v>
      </c>
      <c r="BN156" s="470">
        <v>1136</v>
      </c>
      <c r="BO156" s="470">
        <v>1167</v>
      </c>
      <c r="BP156" s="470">
        <v>1177</v>
      </c>
      <c r="BQ156" s="470">
        <v>1202</v>
      </c>
      <c r="BR156" s="470">
        <v>1287</v>
      </c>
      <c r="BS156" s="470">
        <v>1342</v>
      </c>
      <c r="BT156" s="470">
        <v>1345</v>
      </c>
      <c r="BU156" s="470">
        <v>1324</v>
      </c>
      <c r="BV156" s="470"/>
      <c r="BW156" s="470"/>
      <c r="BX156" s="470"/>
      <c r="BY156" s="470"/>
      <c r="BZ156" s="470"/>
      <c r="CA156" s="470"/>
      <c r="CB156" s="470"/>
      <c r="CC156" s="470"/>
      <c r="CD156" s="470"/>
      <c r="CE156" s="470"/>
      <c r="CF156" s="436"/>
    </row>
    <row r="157" spans="1:84" x14ac:dyDescent="0.35">
      <c r="A157" s="103"/>
      <c r="B157" s="59" t="s">
        <v>709</v>
      </c>
      <c r="C157" s="427"/>
      <c r="D157" s="470"/>
      <c r="E157" s="470"/>
      <c r="F157" s="470"/>
      <c r="G157" s="470"/>
      <c r="H157" s="470"/>
      <c r="I157" s="470"/>
      <c r="J157" s="470"/>
      <c r="K157" s="470"/>
      <c r="L157" s="470"/>
      <c r="M157" s="470"/>
      <c r="N157" s="470"/>
      <c r="O157" s="470"/>
      <c r="P157" s="470"/>
      <c r="Q157" s="470"/>
      <c r="R157" s="470"/>
      <c r="S157" s="470"/>
      <c r="T157" s="470"/>
      <c r="U157" s="470"/>
      <c r="V157" s="470"/>
      <c r="W157" s="470"/>
      <c r="X157" s="470"/>
      <c r="Y157" s="470"/>
      <c r="Z157" s="470"/>
      <c r="AA157" s="470"/>
      <c r="AB157" s="470"/>
      <c r="AC157" s="470"/>
      <c r="AD157" s="470"/>
      <c r="AE157" s="470"/>
      <c r="AF157" s="470"/>
      <c r="AG157" s="470"/>
      <c r="AH157" s="470"/>
      <c r="AI157" s="470"/>
      <c r="AJ157" s="470"/>
      <c r="AK157" s="470"/>
      <c r="AL157" s="470"/>
      <c r="AM157" s="470"/>
      <c r="AN157" s="470"/>
      <c r="AO157" s="470"/>
      <c r="AP157" s="470"/>
      <c r="AQ157" s="470"/>
      <c r="AR157" s="470">
        <v>551</v>
      </c>
      <c r="AS157" s="470">
        <v>558</v>
      </c>
      <c r="AT157" s="470">
        <v>602</v>
      </c>
      <c r="AU157" s="470">
        <v>692</v>
      </c>
      <c r="AV157" s="470">
        <v>770</v>
      </c>
      <c r="AW157" s="470">
        <v>817</v>
      </c>
      <c r="AX157" s="470">
        <v>858</v>
      </c>
      <c r="AY157" s="470">
        <v>895</v>
      </c>
      <c r="AZ157" s="470">
        <v>911</v>
      </c>
      <c r="BA157" s="470">
        <v>911</v>
      </c>
      <c r="BB157" s="470">
        <v>902</v>
      </c>
      <c r="BC157" s="470">
        <v>875</v>
      </c>
      <c r="BD157" s="470">
        <v>811</v>
      </c>
      <c r="BE157" s="470">
        <v>781</v>
      </c>
      <c r="BF157" s="470">
        <v>763</v>
      </c>
      <c r="BG157" s="470">
        <v>776</v>
      </c>
      <c r="BH157" s="470">
        <v>813</v>
      </c>
      <c r="BI157" s="470">
        <v>845</v>
      </c>
      <c r="BJ157" s="470">
        <v>845</v>
      </c>
      <c r="BK157" s="470">
        <v>851</v>
      </c>
      <c r="BL157" s="470">
        <v>816</v>
      </c>
      <c r="BM157" s="470">
        <v>880</v>
      </c>
      <c r="BN157" s="470">
        <v>968</v>
      </c>
      <c r="BO157" s="470">
        <v>1005</v>
      </c>
      <c r="BP157" s="470">
        <v>1041</v>
      </c>
      <c r="BQ157" s="470">
        <v>1043</v>
      </c>
      <c r="BR157" s="470">
        <v>1016</v>
      </c>
      <c r="BS157" s="470">
        <v>980</v>
      </c>
      <c r="BT157" s="470">
        <v>940</v>
      </c>
      <c r="BU157" s="470">
        <v>879</v>
      </c>
      <c r="BV157" s="470"/>
      <c r="BW157" s="470"/>
      <c r="BX157" s="470"/>
      <c r="BY157" s="470"/>
      <c r="BZ157" s="470"/>
      <c r="CA157" s="470"/>
      <c r="CB157" s="470"/>
      <c r="CC157" s="470"/>
      <c r="CD157" s="470"/>
      <c r="CE157" s="470"/>
      <c r="CF157" s="436"/>
    </row>
    <row r="158" spans="1:84" x14ac:dyDescent="0.35">
      <c r="A158" s="103"/>
      <c r="B158" s="59" t="s">
        <v>447</v>
      </c>
      <c r="C158" s="427"/>
      <c r="D158" s="470"/>
      <c r="E158" s="470"/>
      <c r="F158" s="470"/>
      <c r="G158" s="470"/>
      <c r="H158" s="470"/>
      <c r="I158" s="470"/>
      <c r="J158" s="470"/>
      <c r="K158" s="470"/>
      <c r="L158" s="470"/>
      <c r="M158" s="470"/>
      <c r="N158" s="470"/>
      <c r="O158" s="470"/>
      <c r="P158" s="470"/>
      <c r="Q158" s="470"/>
      <c r="R158" s="470"/>
      <c r="S158" s="470"/>
      <c r="T158" s="470"/>
      <c r="U158" s="470"/>
      <c r="V158" s="470"/>
      <c r="W158" s="470"/>
      <c r="X158" s="470"/>
      <c r="Y158" s="470"/>
      <c r="Z158" s="470"/>
      <c r="AA158" s="470"/>
      <c r="AB158" s="470"/>
      <c r="AC158" s="470"/>
      <c r="AD158" s="470"/>
      <c r="AE158" s="470"/>
      <c r="AF158" s="470"/>
      <c r="AG158" s="470"/>
      <c r="AH158" s="470"/>
      <c r="AI158" s="470"/>
      <c r="AJ158" s="470"/>
      <c r="AK158" s="470"/>
      <c r="AL158" s="470"/>
      <c r="AM158" s="470"/>
      <c r="AN158" s="470"/>
      <c r="AO158" s="470"/>
      <c r="AP158" s="470"/>
      <c r="AQ158" s="470"/>
      <c r="AR158" s="470">
        <v>704</v>
      </c>
      <c r="AS158" s="470">
        <v>639</v>
      </c>
      <c r="AT158" s="470">
        <v>626</v>
      </c>
      <c r="AU158" s="470">
        <v>778</v>
      </c>
      <c r="AV158" s="470">
        <v>951</v>
      </c>
      <c r="AW158" s="470">
        <v>979</v>
      </c>
      <c r="AX158" s="470">
        <v>947</v>
      </c>
      <c r="AY158" s="470">
        <v>875</v>
      </c>
      <c r="AZ158" s="470">
        <v>791</v>
      </c>
      <c r="BA158" s="470">
        <v>626</v>
      </c>
      <c r="BB158" s="470">
        <v>514</v>
      </c>
      <c r="BC158" s="470">
        <v>425</v>
      </c>
      <c r="BD158" s="470">
        <v>354</v>
      </c>
      <c r="BE158" s="470">
        <v>308</v>
      </c>
      <c r="BF158" s="470">
        <v>285</v>
      </c>
      <c r="BG158" s="470">
        <v>284</v>
      </c>
      <c r="BH158" s="470">
        <v>290</v>
      </c>
      <c r="BI158" s="470">
        <v>300</v>
      </c>
      <c r="BJ158" s="470">
        <v>314</v>
      </c>
      <c r="BK158" s="470">
        <v>303</v>
      </c>
      <c r="BL158" s="470">
        <v>410</v>
      </c>
      <c r="BM158" s="470">
        <v>545</v>
      </c>
      <c r="BN158" s="470">
        <v>536</v>
      </c>
      <c r="BO158" s="470">
        <v>552</v>
      </c>
      <c r="BP158" s="470">
        <v>572</v>
      </c>
      <c r="BQ158" s="470">
        <v>505</v>
      </c>
      <c r="BR158" s="470">
        <v>367</v>
      </c>
      <c r="BS158" s="470">
        <v>275</v>
      </c>
      <c r="BT158" s="470">
        <v>219</v>
      </c>
      <c r="BU158" s="470">
        <v>192</v>
      </c>
      <c r="BV158" s="470"/>
      <c r="BW158" s="470"/>
      <c r="BX158" s="470"/>
      <c r="BY158" s="470"/>
      <c r="BZ158" s="470"/>
      <c r="CA158" s="470"/>
      <c r="CB158" s="470"/>
      <c r="CC158" s="470"/>
      <c r="CD158" s="470"/>
      <c r="CE158" s="470"/>
      <c r="CF158" s="436"/>
    </row>
    <row r="159" spans="1:84" x14ac:dyDescent="0.35">
      <c r="A159" s="103"/>
      <c r="B159" s="59" t="s">
        <v>710</v>
      </c>
      <c r="C159" s="427"/>
      <c r="D159" s="470"/>
      <c r="E159" s="470"/>
      <c r="F159" s="470"/>
      <c r="G159" s="470"/>
      <c r="H159" s="470"/>
      <c r="I159" s="470"/>
      <c r="J159" s="470"/>
      <c r="K159" s="470"/>
      <c r="L159" s="470"/>
      <c r="M159" s="470"/>
      <c r="N159" s="470"/>
      <c r="O159" s="470"/>
      <c r="P159" s="470"/>
      <c r="Q159" s="470"/>
      <c r="R159" s="470"/>
      <c r="S159" s="470"/>
      <c r="T159" s="470"/>
      <c r="U159" s="470"/>
      <c r="V159" s="470"/>
      <c r="W159" s="470"/>
      <c r="X159" s="470"/>
      <c r="Y159" s="470"/>
      <c r="Z159" s="470"/>
      <c r="AA159" s="470"/>
      <c r="AB159" s="470"/>
      <c r="AC159" s="470"/>
      <c r="AD159" s="470"/>
      <c r="AE159" s="470"/>
      <c r="AF159" s="470"/>
      <c r="AG159" s="470"/>
      <c r="AH159" s="470"/>
      <c r="AI159" s="470"/>
      <c r="AJ159" s="470"/>
      <c r="AK159" s="470"/>
      <c r="AL159" s="470"/>
      <c r="AM159" s="470"/>
      <c r="AN159" s="470"/>
      <c r="AO159" s="470"/>
      <c r="AP159" s="470"/>
      <c r="AQ159" s="470"/>
      <c r="AR159" s="470">
        <v>323</v>
      </c>
      <c r="AS159" s="470">
        <v>306</v>
      </c>
      <c r="AT159" s="470">
        <v>335</v>
      </c>
      <c r="AU159" s="470">
        <v>310</v>
      </c>
      <c r="AV159" s="470">
        <v>313</v>
      </c>
      <c r="AW159" s="470">
        <v>358</v>
      </c>
      <c r="AX159" s="470">
        <v>383</v>
      </c>
      <c r="AY159" s="470">
        <v>444</v>
      </c>
      <c r="AZ159" s="470">
        <v>496</v>
      </c>
      <c r="BA159" s="470">
        <v>514</v>
      </c>
      <c r="BB159" s="470">
        <v>474</v>
      </c>
      <c r="BC159" s="470">
        <v>402</v>
      </c>
      <c r="BD159" s="470">
        <v>347</v>
      </c>
      <c r="BE159" s="470">
        <v>323</v>
      </c>
      <c r="BF159" s="470">
        <v>309</v>
      </c>
      <c r="BG159" s="470">
        <v>307</v>
      </c>
      <c r="BH159" s="470">
        <v>327</v>
      </c>
      <c r="BI159" s="470">
        <v>342</v>
      </c>
      <c r="BJ159" s="470">
        <v>345</v>
      </c>
      <c r="BK159" s="470">
        <v>370</v>
      </c>
      <c r="BL159" s="470">
        <v>347</v>
      </c>
      <c r="BM159" s="470">
        <v>464</v>
      </c>
      <c r="BN159" s="470">
        <v>584</v>
      </c>
      <c r="BO159" s="470">
        <v>632</v>
      </c>
      <c r="BP159" s="470">
        <v>711</v>
      </c>
      <c r="BQ159" s="470">
        <v>771</v>
      </c>
      <c r="BR159" s="470">
        <v>788</v>
      </c>
      <c r="BS159" s="470">
        <v>763</v>
      </c>
      <c r="BT159" s="470">
        <v>725</v>
      </c>
      <c r="BU159" s="470">
        <v>668</v>
      </c>
      <c r="BV159" s="470"/>
      <c r="BW159" s="470"/>
      <c r="BX159" s="470"/>
      <c r="BY159" s="470"/>
      <c r="BZ159" s="470"/>
      <c r="CA159" s="470"/>
      <c r="CB159" s="470"/>
      <c r="CC159" s="470"/>
      <c r="CD159" s="470"/>
      <c r="CE159" s="470"/>
      <c r="CF159" s="436"/>
    </row>
    <row r="160" spans="1:84" ht="26.25" customHeight="1" x14ac:dyDescent="0.35">
      <c r="A160" s="103"/>
      <c r="B160" s="59" t="s">
        <v>706</v>
      </c>
      <c r="C160" s="427"/>
      <c r="D160" s="470"/>
      <c r="E160" s="470"/>
      <c r="F160" s="470"/>
      <c r="G160" s="470"/>
      <c r="H160" s="470"/>
      <c r="I160" s="470"/>
      <c r="J160" s="470"/>
      <c r="K160" s="470"/>
      <c r="L160" s="470"/>
      <c r="M160" s="470"/>
      <c r="N160" s="470"/>
      <c r="O160" s="470"/>
      <c r="P160" s="470"/>
      <c r="Q160" s="470"/>
      <c r="R160" s="470"/>
      <c r="S160" s="470"/>
      <c r="T160" s="470"/>
      <c r="U160" s="470"/>
      <c r="V160" s="470"/>
      <c r="W160" s="470"/>
      <c r="X160" s="470"/>
      <c r="Y160" s="470"/>
      <c r="Z160" s="470"/>
      <c r="AA160" s="470"/>
      <c r="AB160" s="470"/>
      <c r="AC160" s="470"/>
      <c r="AD160" s="470"/>
      <c r="AE160" s="470"/>
      <c r="AF160" s="470"/>
      <c r="AG160" s="470"/>
      <c r="AH160" s="470"/>
      <c r="AI160" s="470"/>
      <c r="AJ160" s="470"/>
      <c r="AK160" s="470"/>
      <c r="AL160" s="470"/>
      <c r="AM160" s="470"/>
      <c r="AN160" s="470"/>
      <c r="AO160" s="470"/>
      <c r="AP160" s="470"/>
      <c r="AQ160" s="470"/>
      <c r="AR160" s="470">
        <f>SUM(AR156:AR159)</f>
        <v>1817</v>
      </c>
      <c r="AS160" s="470">
        <f t="shared" ref="AS160:BU160" si="26">SUM(AS156:AS159)</f>
        <v>1770</v>
      </c>
      <c r="AT160" s="470">
        <f t="shared" si="26"/>
        <v>1874</v>
      </c>
      <c r="AU160" s="470">
        <f t="shared" si="26"/>
        <v>2139</v>
      </c>
      <c r="AV160" s="470">
        <f t="shared" si="26"/>
        <v>2450</v>
      </c>
      <c r="AW160" s="470">
        <f t="shared" si="26"/>
        <v>2645</v>
      </c>
      <c r="AX160" s="470">
        <f t="shared" si="26"/>
        <v>2756</v>
      </c>
      <c r="AY160" s="470">
        <f t="shared" si="26"/>
        <v>2840</v>
      </c>
      <c r="AZ160" s="470">
        <f t="shared" si="26"/>
        <v>2853</v>
      </c>
      <c r="BA160" s="470">
        <f t="shared" si="26"/>
        <v>2744</v>
      </c>
      <c r="BB160" s="470">
        <f t="shared" si="26"/>
        <v>2625</v>
      </c>
      <c r="BC160" s="470">
        <f t="shared" si="26"/>
        <v>2461</v>
      </c>
      <c r="BD160" s="470">
        <f t="shared" si="26"/>
        <v>2283</v>
      </c>
      <c r="BE160" s="470">
        <f t="shared" si="26"/>
        <v>2210</v>
      </c>
      <c r="BF160" s="470">
        <f t="shared" si="26"/>
        <v>2194</v>
      </c>
      <c r="BG160" s="470">
        <f t="shared" si="26"/>
        <v>2266</v>
      </c>
      <c r="BH160" s="470">
        <f t="shared" si="26"/>
        <v>2386</v>
      </c>
      <c r="BI160" s="470">
        <f t="shared" si="26"/>
        <v>2494</v>
      </c>
      <c r="BJ160" s="470">
        <f t="shared" si="26"/>
        <v>2518</v>
      </c>
      <c r="BK160" s="470">
        <f t="shared" si="26"/>
        <v>2527</v>
      </c>
      <c r="BL160" s="470">
        <f t="shared" si="26"/>
        <v>2624</v>
      </c>
      <c r="BM160" s="470">
        <f t="shared" si="26"/>
        <v>2981</v>
      </c>
      <c r="BN160" s="470">
        <f t="shared" si="26"/>
        <v>3224</v>
      </c>
      <c r="BO160" s="470">
        <f t="shared" si="26"/>
        <v>3356</v>
      </c>
      <c r="BP160" s="470">
        <f t="shared" si="26"/>
        <v>3501</v>
      </c>
      <c r="BQ160" s="470">
        <f t="shared" si="26"/>
        <v>3521</v>
      </c>
      <c r="BR160" s="470">
        <f t="shared" si="26"/>
        <v>3458</v>
      </c>
      <c r="BS160" s="470">
        <f t="shared" si="26"/>
        <v>3360</v>
      </c>
      <c r="BT160" s="470">
        <f t="shared" si="26"/>
        <v>3229</v>
      </c>
      <c r="BU160" s="470">
        <f t="shared" si="26"/>
        <v>3063</v>
      </c>
      <c r="BV160" s="470"/>
      <c r="BW160" s="470"/>
      <c r="BX160" s="470"/>
      <c r="BY160" s="470"/>
      <c r="BZ160" s="470"/>
      <c r="CA160" s="470"/>
      <c r="CB160" s="470"/>
      <c r="CC160" s="470"/>
      <c r="CD160" s="470"/>
      <c r="CE160" s="470"/>
      <c r="CF160" s="436"/>
    </row>
    <row r="161" spans="1:84" ht="26.25" customHeight="1" x14ac:dyDescent="0.35">
      <c r="A161" s="611"/>
      <c r="B161" s="61" t="s">
        <v>711</v>
      </c>
      <c r="C161" s="427"/>
      <c r="D161" s="470"/>
      <c r="E161" s="470"/>
      <c r="F161" s="470"/>
      <c r="G161" s="470"/>
      <c r="H161" s="470"/>
      <c r="I161" s="470"/>
      <c r="J161" s="470"/>
      <c r="K161" s="470"/>
      <c r="L161" s="470"/>
      <c r="M161" s="470"/>
      <c r="N161" s="470"/>
      <c r="O161" s="470"/>
      <c r="P161" s="470"/>
      <c r="Q161" s="470"/>
      <c r="R161" s="470"/>
      <c r="S161" s="470"/>
      <c r="T161" s="470"/>
      <c r="U161" s="470"/>
      <c r="V161" s="470"/>
      <c r="W161" s="470"/>
      <c r="X161" s="470"/>
      <c r="Y161" s="470"/>
      <c r="Z161" s="470"/>
      <c r="AA161" s="470"/>
      <c r="AB161" s="470"/>
      <c r="AC161" s="470"/>
      <c r="AD161" s="470"/>
      <c r="AE161" s="470"/>
      <c r="AF161" s="470"/>
      <c r="AG161" s="470"/>
      <c r="AH161" s="470"/>
      <c r="AI161" s="470"/>
      <c r="AJ161" s="470"/>
      <c r="AK161" s="470"/>
      <c r="AL161" s="470"/>
      <c r="AM161" s="470"/>
      <c r="AN161" s="470"/>
      <c r="AO161" s="470"/>
      <c r="AP161" s="470"/>
      <c r="AQ161" s="470"/>
      <c r="AR161" s="470"/>
      <c r="AS161" s="470"/>
      <c r="AT161" s="470"/>
      <c r="AU161" s="470"/>
      <c r="AV161" s="470"/>
      <c r="AW161" s="470"/>
      <c r="AX161" s="470"/>
      <c r="AY161" s="470"/>
      <c r="AZ161" s="470"/>
      <c r="BA161" s="470"/>
      <c r="BB161" s="470"/>
      <c r="BC161" s="470"/>
      <c r="BD161" s="470"/>
      <c r="BE161" s="470"/>
      <c r="BF161" s="470"/>
      <c r="BG161" s="470"/>
      <c r="BH161" s="470"/>
      <c r="BI161" s="470"/>
      <c r="BJ161" s="470"/>
      <c r="BK161" s="470"/>
      <c r="BL161" s="470"/>
      <c r="BM161" s="470"/>
      <c r="BN161" s="470"/>
      <c r="BO161" s="470"/>
      <c r="BP161" s="470"/>
      <c r="BQ161" s="470"/>
      <c r="BR161" s="470"/>
      <c r="BS161" s="470"/>
      <c r="BT161" s="470"/>
      <c r="BU161" s="470"/>
      <c r="BV161" s="470"/>
      <c r="BW161" s="470"/>
      <c r="BX161" s="470"/>
      <c r="BY161" s="470"/>
      <c r="BZ161" s="470"/>
      <c r="CA161" s="470"/>
      <c r="CB161" s="470"/>
      <c r="CC161" s="470"/>
      <c r="CD161" s="470"/>
      <c r="CE161" s="470"/>
      <c r="CF161" s="436"/>
    </row>
    <row r="162" spans="1:84" x14ac:dyDescent="0.35">
      <c r="A162" s="103"/>
      <c r="B162" s="609" t="s">
        <v>750</v>
      </c>
      <c r="C162" s="427"/>
      <c r="D162" s="470"/>
      <c r="E162" s="470"/>
      <c r="F162" s="470"/>
      <c r="G162" s="470"/>
      <c r="H162" s="470"/>
      <c r="I162" s="470"/>
      <c r="J162" s="470"/>
      <c r="K162" s="470"/>
      <c r="L162" s="470"/>
      <c r="M162" s="470"/>
      <c r="N162" s="470"/>
      <c r="O162" s="470"/>
      <c r="P162" s="470"/>
      <c r="Q162" s="470"/>
      <c r="R162" s="470"/>
      <c r="S162" s="470"/>
      <c r="T162" s="470"/>
      <c r="U162" s="470"/>
      <c r="V162" s="470"/>
      <c r="W162" s="470"/>
      <c r="X162" s="470"/>
      <c r="Y162" s="470"/>
      <c r="Z162" s="470"/>
      <c r="AA162" s="470"/>
      <c r="AB162" s="470"/>
      <c r="AC162" s="470"/>
      <c r="AD162" s="470"/>
      <c r="AE162" s="470"/>
      <c r="AF162" s="470"/>
      <c r="AG162" s="470"/>
      <c r="AH162" s="470">
        <v>2667</v>
      </c>
      <c r="AI162" s="470">
        <v>2625</v>
      </c>
      <c r="AJ162" s="470">
        <v>2843</v>
      </c>
      <c r="AK162" s="470">
        <v>3354</v>
      </c>
      <c r="AL162" s="470">
        <v>3580</v>
      </c>
      <c r="AM162" s="470">
        <v>3735</v>
      </c>
      <c r="AN162" s="470">
        <v>3745</v>
      </c>
      <c r="AO162" s="470">
        <v>3710</v>
      </c>
      <c r="AP162" s="470">
        <v>3720</v>
      </c>
      <c r="AQ162" s="470">
        <v>3665</v>
      </c>
      <c r="AR162" s="470">
        <v>3082</v>
      </c>
      <c r="AS162" s="470">
        <v>2938</v>
      </c>
      <c r="AT162" s="470">
        <v>2922</v>
      </c>
      <c r="AU162" s="470">
        <v>2967</v>
      </c>
      <c r="AV162" s="470">
        <v>3034</v>
      </c>
      <c r="AW162" s="470">
        <v>3053</v>
      </c>
      <c r="AX162" s="470">
        <v>3006</v>
      </c>
      <c r="AY162" s="470">
        <v>2939</v>
      </c>
      <c r="AZ162" s="470">
        <v>2868</v>
      </c>
      <c r="BA162" s="470">
        <v>2754</v>
      </c>
      <c r="BB162" s="470">
        <v>2628</v>
      </c>
      <c r="BC162" s="470">
        <v>2438</v>
      </c>
      <c r="BD162" s="470">
        <v>2230</v>
      </c>
      <c r="BE162" s="470">
        <v>2093</v>
      </c>
      <c r="BF162" s="470">
        <v>1993</v>
      </c>
      <c r="BG162" s="470">
        <v>1824</v>
      </c>
      <c r="BH162" s="470">
        <v>1808</v>
      </c>
      <c r="BI162" s="470">
        <v>1753</v>
      </c>
      <c r="BJ162" s="470">
        <v>1674</v>
      </c>
      <c r="BK162" s="470">
        <v>1581</v>
      </c>
      <c r="BL162" s="470">
        <v>1533</v>
      </c>
      <c r="BM162" s="470">
        <v>1512</v>
      </c>
      <c r="BN162" s="470">
        <v>1502</v>
      </c>
      <c r="BO162" s="470">
        <v>1464</v>
      </c>
      <c r="BP162" s="470">
        <v>1455</v>
      </c>
      <c r="BQ162" s="470">
        <v>1428</v>
      </c>
      <c r="BR162" s="470">
        <v>1397</v>
      </c>
      <c r="BS162" s="470">
        <v>1344</v>
      </c>
      <c r="BT162" s="470">
        <v>1300</v>
      </c>
      <c r="BU162" s="470">
        <v>1243</v>
      </c>
      <c r="BV162" s="470">
        <v>1148</v>
      </c>
      <c r="BW162" s="470">
        <v>1012</v>
      </c>
      <c r="BX162" s="470">
        <v>921</v>
      </c>
      <c r="BY162" s="470">
        <v>848</v>
      </c>
      <c r="BZ162" s="470">
        <v>792</v>
      </c>
      <c r="CA162" s="470">
        <v>766</v>
      </c>
      <c r="CB162" s="470">
        <v>704</v>
      </c>
      <c r="CC162" s="470">
        <v>653</v>
      </c>
      <c r="CD162" s="470">
        <v>647</v>
      </c>
      <c r="CE162" s="470">
        <v>623</v>
      </c>
      <c r="CF162" s="436">
        <v>567</v>
      </c>
    </row>
    <row r="163" spans="1:84" x14ac:dyDescent="0.35">
      <c r="A163" s="103"/>
      <c r="B163" s="203" t="s">
        <v>712</v>
      </c>
      <c r="C163" s="427"/>
      <c r="D163" s="470"/>
      <c r="E163" s="470"/>
      <c r="F163" s="470"/>
      <c r="G163" s="470"/>
      <c r="H163" s="470"/>
      <c r="I163" s="470"/>
      <c r="J163" s="470"/>
      <c r="K163" s="470"/>
      <c r="L163" s="470"/>
      <c r="M163" s="470"/>
      <c r="N163" s="470"/>
      <c r="O163" s="470"/>
      <c r="P163" s="470"/>
      <c r="Q163" s="470"/>
      <c r="R163" s="470"/>
      <c r="S163" s="470"/>
      <c r="T163" s="470"/>
      <c r="U163" s="470"/>
      <c r="V163" s="470"/>
      <c r="W163" s="470"/>
      <c r="X163" s="470"/>
      <c r="Y163" s="470"/>
      <c r="Z163" s="470"/>
      <c r="AA163" s="470"/>
      <c r="AB163" s="470"/>
      <c r="AC163" s="470"/>
      <c r="AD163" s="470"/>
      <c r="AE163" s="470"/>
      <c r="AF163" s="470"/>
      <c r="AG163" s="470"/>
      <c r="AH163" s="470"/>
      <c r="AI163" s="470"/>
      <c r="AJ163" s="470"/>
      <c r="AK163" s="470"/>
      <c r="AL163" s="470"/>
      <c r="AM163" s="470"/>
      <c r="AN163" s="470"/>
      <c r="AO163" s="470"/>
      <c r="AP163" s="470"/>
      <c r="AQ163" s="470"/>
      <c r="AR163" s="470">
        <v>2430</v>
      </c>
      <c r="AS163" s="470">
        <v>2310</v>
      </c>
      <c r="AT163" s="470">
        <v>2304</v>
      </c>
      <c r="AU163" s="470">
        <v>2350</v>
      </c>
      <c r="AV163" s="470">
        <v>2420</v>
      </c>
      <c r="AW163" s="470">
        <v>2443</v>
      </c>
      <c r="AX163" s="470">
        <v>2409</v>
      </c>
      <c r="AY163" s="470">
        <v>2360</v>
      </c>
      <c r="AZ163" s="470">
        <v>2301</v>
      </c>
      <c r="BA163" s="470">
        <v>2211</v>
      </c>
      <c r="BB163" s="470">
        <v>2105</v>
      </c>
      <c r="BC163" s="470">
        <v>1940</v>
      </c>
      <c r="BD163" s="470">
        <v>1762</v>
      </c>
      <c r="BE163" s="470">
        <v>1649</v>
      </c>
      <c r="BF163" s="470">
        <v>1567</v>
      </c>
      <c r="BG163" s="470">
        <v>1483</v>
      </c>
      <c r="BH163" s="470">
        <v>1468</v>
      </c>
      <c r="BI163" s="470">
        <v>1421</v>
      </c>
      <c r="BJ163" s="470">
        <v>1350</v>
      </c>
      <c r="BK163" s="470">
        <v>1273</v>
      </c>
      <c r="BL163" s="470">
        <v>1244</v>
      </c>
      <c r="BM163" s="470">
        <v>1230</v>
      </c>
      <c r="BN163" s="470">
        <v>1223</v>
      </c>
      <c r="BO163" s="470">
        <v>1194</v>
      </c>
      <c r="BP163" s="470">
        <v>1184</v>
      </c>
      <c r="BQ163" s="470">
        <v>1164</v>
      </c>
      <c r="BR163" s="470">
        <v>1138</v>
      </c>
      <c r="BS163" s="470">
        <v>1091</v>
      </c>
      <c r="BT163" s="470">
        <v>1055</v>
      </c>
      <c r="BU163" s="470">
        <v>1006</v>
      </c>
      <c r="BV163" s="470">
        <v>931</v>
      </c>
      <c r="BW163" s="470">
        <v>822</v>
      </c>
      <c r="BX163" s="470">
        <v>745</v>
      </c>
      <c r="BY163" s="470">
        <v>687</v>
      </c>
      <c r="BZ163" s="470">
        <v>642</v>
      </c>
      <c r="CA163" s="470">
        <v>621</v>
      </c>
      <c r="CB163" s="470">
        <v>572</v>
      </c>
      <c r="CC163" s="470">
        <v>531</v>
      </c>
      <c r="CD163" s="470">
        <v>526</v>
      </c>
      <c r="CE163" s="470">
        <v>508</v>
      </c>
      <c r="CF163" s="436">
        <v>463</v>
      </c>
    </row>
    <row r="164" spans="1:84" x14ac:dyDescent="0.35">
      <c r="A164" s="103"/>
      <c r="B164" s="203" t="s">
        <v>713</v>
      </c>
      <c r="C164" s="427"/>
      <c r="D164" s="470"/>
      <c r="E164" s="470"/>
      <c r="F164" s="470"/>
      <c r="G164" s="470"/>
      <c r="H164" s="470"/>
      <c r="I164" s="470"/>
      <c r="J164" s="470"/>
      <c r="K164" s="470"/>
      <c r="L164" s="470"/>
      <c r="M164" s="470"/>
      <c r="N164" s="470"/>
      <c r="O164" s="470"/>
      <c r="P164" s="470"/>
      <c r="Q164" s="470"/>
      <c r="R164" s="470"/>
      <c r="S164" s="470"/>
      <c r="T164" s="470"/>
      <c r="U164" s="470"/>
      <c r="V164" s="470"/>
      <c r="W164" s="470"/>
      <c r="X164" s="470"/>
      <c r="Y164" s="470"/>
      <c r="Z164" s="470"/>
      <c r="AA164" s="470"/>
      <c r="AB164" s="470"/>
      <c r="AC164" s="470"/>
      <c r="AD164" s="470"/>
      <c r="AE164" s="470"/>
      <c r="AF164" s="470"/>
      <c r="AG164" s="470"/>
      <c r="AH164" s="470"/>
      <c r="AI164" s="470"/>
      <c r="AJ164" s="470"/>
      <c r="AK164" s="470"/>
      <c r="AL164" s="470"/>
      <c r="AM164" s="470"/>
      <c r="AN164" s="470"/>
      <c r="AO164" s="470"/>
      <c r="AP164" s="470"/>
      <c r="AQ164" s="470"/>
      <c r="AR164" s="470">
        <v>160</v>
      </c>
      <c r="AS164" s="470">
        <v>151</v>
      </c>
      <c r="AT164" s="470">
        <v>151</v>
      </c>
      <c r="AU164" s="470">
        <v>152</v>
      </c>
      <c r="AV164" s="470">
        <v>153</v>
      </c>
      <c r="AW164" s="470">
        <v>153</v>
      </c>
      <c r="AX164" s="470">
        <v>152</v>
      </c>
      <c r="AY164" s="470">
        <v>151</v>
      </c>
      <c r="AZ164" s="470">
        <v>148</v>
      </c>
      <c r="BA164" s="470">
        <v>143</v>
      </c>
      <c r="BB164" s="470">
        <v>138</v>
      </c>
      <c r="BC164" s="470">
        <v>132</v>
      </c>
      <c r="BD164" s="470">
        <v>126</v>
      </c>
      <c r="BE164" s="470">
        <v>122</v>
      </c>
      <c r="BF164" s="470">
        <v>117</v>
      </c>
      <c r="BG164" s="470">
        <v>112</v>
      </c>
      <c r="BH164" s="470">
        <v>110</v>
      </c>
      <c r="BI164" s="470">
        <v>109</v>
      </c>
      <c r="BJ164" s="470">
        <v>107</v>
      </c>
      <c r="BK164" s="470">
        <v>112</v>
      </c>
      <c r="BL164" s="470">
        <v>90</v>
      </c>
      <c r="BM164" s="470">
        <v>80</v>
      </c>
      <c r="BN164" s="470">
        <v>72</v>
      </c>
      <c r="BO164" s="470">
        <v>65</v>
      </c>
      <c r="BP164" s="470">
        <v>65</v>
      </c>
      <c r="BQ164" s="470">
        <v>64</v>
      </c>
      <c r="BR164" s="470">
        <v>63</v>
      </c>
      <c r="BS164" s="470">
        <v>61</v>
      </c>
      <c r="BT164" s="470">
        <v>60</v>
      </c>
      <c r="BU164" s="470">
        <v>59</v>
      </c>
      <c r="BV164" s="470">
        <v>55</v>
      </c>
      <c r="BW164" s="470">
        <v>49</v>
      </c>
      <c r="BX164" s="470">
        <v>45</v>
      </c>
      <c r="BY164" s="470">
        <v>41</v>
      </c>
      <c r="BZ164" s="470">
        <v>38</v>
      </c>
      <c r="CA164" s="470">
        <v>37</v>
      </c>
      <c r="CB164" s="470">
        <v>33</v>
      </c>
      <c r="CC164" s="470">
        <v>31</v>
      </c>
      <c r="CD164" s="470">
        <v>30</v>
      </c>
      <c r="CE164" s="470">
        <v>29</v>
      </c>
      <c r="CF164" s="436">
        <v>26</v>
      </c>
    </row>
    <row r="165" spans="1:84" x14ac:dyDescent="0.35">
      <c r="A165" s="103"/>
      <c r="B165" s="203" t="s">
        <v>714</v>
      </c>
      <c r="C165" s="427"/>
      <c r="D165" s="470"/>
      <c r="E165" s="470"/>
      <c r="F165" s="470"/>
      <c r="G165" s="470"/>
      <c r="H165" s="470"/>
      <c r="I165" s="470"/>
      <c r="J165" s="470"/>
      <c r="K165" s="470"/>
      <c r="L165" s="470"/>
      <c r="M165" s="470"/>
      <c r="N165" s="470"/>
      <c r="O165" s="470"/>
      <c r="P165" s="470"/>
      <c r="Q165" s="470"/>
      <c r="R165" s="470"/>
      <c r="S165" s="470"/>
      <c r="T165" s="470"/>
      <c r="U165" s="470"/>
      <c r="V165" s="470"/>
      <c r="W165" s="470"/>
      <c r="X165" s="470"/>
      <c r="Y165" s="470"/>
      <c r="Z165" s="470"/>
      <c r="AA165" s="470"/>
      <c r="AB165" s="470"/>
      <c r="AC165" s="470"/>
      <c r="AD165" s="470"/>
      <c r="AE165" s="470"/>
      <c r="AF165" s="470"/>
      <c r="AG165" s="470"/>
      <c r="AH165" s="470"/>
      <c r="AI165" s="470"/>
      <c r="AJ165" s="470"/>
      <c r="AK165" s="470"/>
      <c r="AL165" s="470"/>
      <c r="AM165" s="470"/>
      <c r="AN165" s="470"/>
      <c r="AO165" s="470"/>
      <c r="AP165" s="470"/>
      <c r="AQ165" s="470"/>
      <c r="AR165" s="470">
        <v>492</v>
      </c>
      <c r="AS165" s="470">
        <v>478</v>
      </c>
      <c r="AT165" s="470">
        <v>467</v>
      </c>
      <c r="AU165" s="470">
        <v>465</v>
      </c>
      <c r="AV165" s="470">
        <v>460</v>
      </c>
      <c r="AW165" s="470">
        <v>457</v>
      </c>
      <c r="AX165" s="470">
        <v>445</v>
      </c>
      <c r="AY165" s="470">
        <v>428</v>
      </c>
      <c r="AZ165" s="470">
        <v>420</v>
      </c>
      <c r="BA165" s="470">
        <v>400</v>
      </c>
      <c r="BB165" s="470">
        <v>385</v>
      </c>
      <c r="BC165" s="470">
        <v>366</v>
      </c>
      <c r="BD165" s="470">
        <v>342</v>
      </c>
      <c r="BE165" s="470">
        <v>322</v>
      </c>
      <c r="BF165" s="470">
        <v>308</v>
      </c>
      <c r="BG165" s="470">
        <v>229</v>
      </c>
      <c r="BH165" s="470">
        <v>231</v>
      </c>
      <c r="BI165" s="470">
        <v>224</v>
      </c>
      <c r="BJ165" s="470">
        <v>216</v>
      </c>
      <c r="BK165" s="470">
        <v>196</v>
      </c>
      <c r="BL165" s="470">
        <v>199</v>
      </c>
      <c r="BM165" s="470">
        <v>202</v>
      </c>
      <c r="BN165" s="470">
        <v>206</v>
      </c>
      <c r="BO165" s="470">
        <v>205</v>
      </c>
      <c r="BP165" s="470">
        <v>206</v>
      </c>
      <c r="BQ165" s="470">
        <v>201</v>
      </c>
      <c r="BR165" s="470">
        <v>197</v>
      </c>
      <c r="BS165" s="470">
        <v>192</v>
      </c>
      <c r="BT165" s="470">
        <v>185</v>
      </c>
      <c r="BU165" s="470">
        <v>178</v>
      </c>
      <c r="BV165" s="470">
        <v>162</v>
      </c>
      <c r="BW165" s="470">
        <v>142</v>
      </c>
      <c r="BX165" s="470">
        <v>131</v>
      </c>
      <c r="BY165" s="470">
        <v>120</v>
      </c>
      <c r="BZ165" s="470">
        <v>112</v>
      </c>
      <c r="CA165" s="470">
        <v>108</v>
      </c>
      <c r="CB165" s="470">
        <v>99</v>
      </c>
      <c r="CC165" s="470">
        <v>91</v>
      </c>
      <c r="CD165" s="470">
        <v>90</v>
      </c>
      <c r="CE165" s="470">
        <v>86</v>
      </c>
      <c r="CF165" s="436">
        <v>78</v>
      </c>
    </row>
    <row r="166" spans="1:84" ht="26.25" customHeight="1" x14ac:dyDescent="0.35">
      <c r="A166" s="103"/>
      <c r="B166" s="609" t="s">
        <v>751</v>
      </c>
      <c r="C166" s="427"/>
      <c r="D166" s="470"/>
      <c r="E166" s="470"/>
      <c r="F166" s="470"/>
      <c r="G166" s="470"/>
      <c r="H166" s="470"/>
      <c r="I166" s="470"/>
      <c r="J166" s="470"/>
      <c r="K166" s="470"/>
      <c r="L166" s="470"/>
      <c r="M166" s="470"/>
      <c r="N166" s="470"/>
      <c r="O166" s="470"/>
      <c r="P166" s="470"/>
      <c r="Q166" s="470"/>
      <c r="R166" s="470"/>
      <c r="S166" s="470"/>
      <c r="T166" s="470"/>
      <c r="U166" s="470"/>
      <c r="V166" s="470"/>
      <c r="W166" s="470"/>
      <c r="X166" s="470"/>
      <c r="Y166" s="470"/>
      <c r="Z166" s="470"/>
      <c r="AA166" s="470"/>
      <c r="AB166" s="470"/>
      <c r="AC166" s="470"/>
      <c r="AD166" s="470"/>
      <c r="AE166" s="470"/>
      <c r="AF166" s="470"/>
      <c r="AG166" s="470"/>
      <c r="AH166" s="470">
        <v>741</v>
      </c>
      <c r="AI166" s="470">
        <v>689</v>
      </c>
      <c r="AJ166" s="470">
        <v>713</v>
      </c>
      <c r="AK166" s="470">
        <v>797</v>
      </c>
      <c r="AL166" s="470">
        <v>851</v>
      </c>
      <c r="AM166" s="470">
        <v>1015</v>
      </c>
      <c r="AN166" s="470">
        <v>1080</v>
      </c>
      <c r="AO166" s="470">
        <v>1150</v>
      </c>
      <c r="AP166" s="470">
        <v>1180</v>
      </c>
      <c r="AQ166" s="470">
        <v>1195</v>
      </c>
      <c r="AR166" s="470">
        <v>914</v>
      </c>
      <c r="AS166" s="470">
        <v>948</v>
      </c>
      <c r="AT166" s="470">
        <v>1028</v>
      </c>
      <c r="AU166" s="470">
        <v>1153</v>
      </c>
      <c r="AV166" s="470">
        <v>1346</v>
      </c>
      <c r="AW166" s="470">
        <v>1549</v>
      </c>
      <c r="AX166" s="470">
        <v>1686</v>
      </c>
      <c r="AY166" s="470">
        <v>1818</v>
      </c>
      <c r="AZ166" s="470">
        <v>1872</v>
      </c>
      <c r="BA166" s="470">
        <v>1834</v>
      </c>
      <c r="BB166" s="470">
        <v>1795</v>
      </c>
      <c r="BC166" s="470">
        <v>1749</v>
      </c>
      <c r="BD166" s="470">
        <v>1717</v>
      </c>
      <c r="BE166" s="470">
        <v>1753</v>
      </c>
      <c r="BF166" s="470">
        <v>1814</v>
      </c>
      <c r="BG166" s="470">
        <v>1988</v>
      </c>
      <c r="BH166" s="470">
        <v>2132</v>
      </c>
      <c r="BI166" s="470">
        <v>2233</v>
      </c>
      <c r="BJ166" s="470">
        <v>2347</v>
      </c>
      <c r="BK166" s="470">
        <v>2455</v>
      </c>
      <c r="BL166" s="470">
        <v>2633</v>
      </c>
      <c r="BM166" s="470">
        <v>3035</v>
      </c>
      <c r="BN166" s="470">
        <v>3296</v>
      </c>
      <c r="BO166" s="470">
        <v>3468</v>
      </c>
      <c r="BP166" s="470">
        <v>3598</v>
      </c>
      <c r="BQ166" s="470">
        <v>3597</v>
      </c>
      <c r="BR166" s="470">
        <v>3524</v>
      </c>
      <c r="BS166" s="470">
        <v>3433</v>
      </c>
      <c r="BT166" s="470">
        <v>3294</v>
      </c>
      <c r="BU166" s="470">
        <v>3128</v>
      </c>
      <c r="BV166" s="470">
        <v>2836</v>
      </c>
      <c r="BW166" s="470">
        <v>2382</v>
      </c>
      <c r="BX166" s="470">
        <v>2087</v>
      </c>
      <c r="BY166" s="470">
        <v>1885</v>
      </c>
      <c r="BZ166" s="470">
        <v>1718</v>
      </c>
      <c r="CA166" s="470">
        <v>1623</v>
      </c>
      <c r="CB166" s="470">
        <v>1395</v>
      </c>
      <c r="CC166" s="470">
        <v>1197</v>
      </c>
      <c r="CD166" s="470">
        <v>1171</v>
      </c>
      <c r="CE166" s="470">
        <v>1109</v>
      </c>
      <c r="CF166" s="436">
        <v>985</v>
      </c>
    </row>
    <row r="167" spans="1:84" x14ac:dyDescent="0.35">
      <c r="A167" s="103"/>
      <c r="B167" s="203" t="s">
        <v>712</v>
      </c>
      <c r="C167" s="427"/>
      <c r="D167" s="470"/>
      <c r="E167" s="470"/>
      <c r="F167" s="470"/>
      <c r="G167" s="470"/>
      <c r="H167" s="470"/>
      <c r="I167" s="470"/>
      <c r="J167" s="470"/>
      <c r="K167" s="470"/>
      <c r="L167" s="470"/>
      <c r="M167" s="470"/>
      <c r="N167" s="470"/>
      <c r="O167" s="470"/>
      <c r="P167" s="470"/>
      <c r="Q167" s="470"/>
      <c r="R167" s="470"/>
      <c r="S167" s="470"/>
      <c r="T167" s="470"/>
      <c r="U167" s="470"/>
      <c r="V167" s="470"/>
      <c r="W167" s="470"/>
      <c r="X167" s="470"/>
      <c r="Y167" s="470"/>
      <c r="Z167" s="470"/>
      <c r="AA167" s="470"/>
      <c r="AB167" s="470"/>
      <c r="AC167" s="470"/>
      <c r="AD167" s="470"/>
      <c r="AE167" s="470"/>
      <c r="AF167" s="470"/>
      <c r="AG167" s="470"/>
      <c r="AH167" s="470"/>
      <c r="AI167" s="470"/>
      <c r="AJ167" s="470"/>
      <c r="AK167" s="470"/>
      <c r="AL167" s="470"/>
      <c r="AM167" s="470"/>
      <c r="AN167" s="470"/>
      <c r="AO167" s="470"/>
      <c r="AP167" s="470"/>
      <c r="AQ167" s="470"/>
      <c r="AR167" s="470">
        <v>797</v>
      </c>
      <c r="AS167" s="470">
        <v>819</v>
      </c>
      <c r="AT167" s="470">
        <v>900</v>
      </c>
      <c r="AU167" s="470">
        <v>1020</v>
      </c>
      <c r="AV167" s="470">
        <v>1195</v>
      </c>
      <c r="AW167" s="470">
        <v>1379</v>
      </c>
      <c r="AX167" s="470">
        <v>1498</v>
      </c>
      <c r="AY167" s="470">
        <v>1614</v>
      </c>
      <c r="AZ167" s="470">
        <v>1655</v>
      </c>
      <c r="BA167" s="470">
        <v>1613</v>
      </c>
      <c r="BB167" s="470">
        <v>1574</v>
      </c>
      <c r="BC167" s="470">
        <v>1531</v>
      </c>
      <c r="BD167" s="470">
        <v>1500</v>
      </c>
      <c r="BE167" s="470">
        <v>1534</v>
      </c>
      <c r="BF167" s="470">
        <v>1590</v>
      </c>
      <c r="BG167" s="470">
        <v>1692</v>
      </c>
      <c r="BH167" s="470">
        <v>1823</v>
      </c>
      <c r="BI167" s="470">
        <v>1927</v>
      </c>
      <c r="BJ167" s="470">
        <v>2038</v>
      </c>
      <c r="BK167" s="470">
        <v>2125</v>
      </c>
      <c r="BL167" s="470">
        <v>2292</v>
      </c>
      <c r="BM167" s="470">
        <v>2642</v>
      </c>
      <c r="BN167" s="470">
        <v>2867</v>
      </c>
      <c r="BO167" s="470">
        <v>3016</v>
      </c>
      <c r="BP167" s="470">
        <v>3133</v>
      </c>
      <c r="BQ167" s="470">
        <v>3133</v>
      </c>
      <c r="BR167" s="470">
        <v>3065</v>
      </c>
      <c r="BS167" s="470">
        <v>2986</v>
      </c>
      <c r="BT167" s="470">
        <v>2863</v>
      </c>
      <c r="BU167" s="470">
        <v>2714</v>
      </c>
      <c r="BV167" s="470">
        <v>2458</v>
      </c>
      <c r="BW167" s="470">
        <v>2062</v>
      </c>
      <c r="BX167" s="470">
        <v>1805</v>
      </c>
      <c r="BY167" s="470">
        <v>1629</v>
      </c>
      <c r="BZ167" s="470">
        <v>1484</v>
      </c>
      <c r="CA167" s="470">
        <v>1401</v>
      </c>
      <c r="CB167" s="470">
        <v>1204</v>
      </c>
      <c r="CC167" s="470">
        <v>1032</v>
      </c>
      <c r="CD167" s="470">
        <v>1009</v>
      </c>
      <c r="CE167" s="470">
        <v>956</v>
      </c>
      <c r="CF167" s="436">
        <v>849</v>
      </c>
    </row>
    <row r="168" spans="1:84" x14ac:dyDescent="0.35">
      <c r="A168" s="103"/>
      <c r="B168" s="203" t="s">
        <v>713</v>
      </c>
      <c r="C168" s="427"/>
      <c r="D168" s="470"/>
      <c r="E168" s="470"/>
      <c r="F168" s="470"/>
      <c r="G168" s="470"/>
      <c r="H168" s="470"/>
      <c r="I168" s="470"/>
      <c r="J168" s="470"/>
      <c r="K168" s="470"/>
      <c r="L168" s="470"/>
      <c r="M168" s="470"/>
      <c r="N168" s="470"/>
      <c r="O168" s="470"/>
      <c r="P168" s="470"/>
      <c r="Q168" s="470"/>
      <c r="R168" s="470"/>
      <c r="S168" s="470"/>
      <c r="T168" s="470"/>
      <c r="U168" s="470"/>
      <c r="V168" s="470"/>
      <c r="W168" s="470"/>
      <c r="X168" s="470"/>
      <c r="Y168" s="470"/>
      <c r="Z168" s="470"/>
      <c r="AA168" s="470"/>
      <c r="AB168" s="470"/>
      <c r="AC168" s="470"/>
      <c r="AD168" s="470"/>
      <c r="AE168" s="470"/>
      <c r="AF168" s="470"/>
      <c r="AG168" s="470"/>
      <c r="AH168" s="470"/>
      <c r="AI168" s="470"/>
      <c r="AJ168" s="470"/>
      <c r="AK168" s="470"/>
      <c r="AL168" s="470"/>
      <c r="AM168" s="470"/>
      <c r="AN168" s="470"/>
      <c r="AO168" s="470"/>
      <c r="AP168" s="470"/>
      <c r="AQ168" s="470"/>
      <c r="AR168" s="470">
        <v>45</v>
      </c>
      <c r="AS168" s="470">
        <v>50</v>
      </c>
      <c r="AT168" s="470">
        <v>52</v>
      </c>
      <c r="AU168" s="470">
        <v>58</v>
      </c>
      <c r="AV168" s="470">
        <v>67</v>
      </c>
      <c r="AW168" s="470">
        <v>76</v>
      </c>
      <c r="AX168" s="470">
        <v>84</v>
      </c>
      <c r="AY168" s="470">
        <v>89</v>
      </c>
      <c r="AZ168" s="470">
        <v>92</v>
      </c>
      <c r="BA168" s="470">
        <v>90</v>
      </c>
      <c r="BB168" s="470">
        <v>89</v>
      </c>
      <c r="BC168" s="470">
        <v>86</v>
      </c>
      <c r="BD168" s="470">
        <v>84</v>
      </c>
      <c r="BE168" s="470">
        <v>84</v>
      </c>
      <c r="BF168" s="470">
        <v>83</v>
      </c>
      <c r="BG168" s="470">
        <v>85</v>
      </c>
      <c r="BH168" s="470">
        <v>91</v>
      </c>
      <c r="BI168" s="470">
        <v>92</v>
      </c>
      <c r="BJ168" s="470">
        <v>94</v>
      </c>
      <c r="BK168" s="470">
        <v>102</v>
      </c>
      <c r="BL168" s="470">
        <v>121</v>
      </c>
      <c r="BM168" s="470">
        <v>148</v>
      </c>
      <c r="BN168" s="470">
        <v>166</v>
      </c>
      <c r="BO168" s="470">
        <v>181</v>
      </c>
      <c r="BP168" s="470">
        <v>187</v>
      </c>
      <c r="BQ168" s="470">
        <v>188</v>
      </c>
      <c r="BR168" s="470">
        <v>186</v>
      </c>
      <c r="BS168" s="470">
        <v>182</v>
      </c>
      <c r="BT168" s="470">
        <v>176</v>
      </c>
      <c r="BU168" s="470">
        <v>170</v>
      </c>
      <c r="BV168" s="470">
        <v>154</v>
      </c>
      <c r="BW168" s="470">
        <v>130</v>
      </c>
      <c r="BX168" s="470">
        <v>114</v>
      </c>
      <c r="BY168" s="470">
        <v>103</v>
      </c>
      <c r="BZ168" s="470">
        <v>94</v>
      </c>
      <c r="CA168" s="470">
        <v>89</v>
      </c>
      <c r="CB168" s="470">
        <v>76</v>
      </c>
      <c r="CC168" s="470">
        <v>66</v>
      </c>
      <c r="CD168" s="470">
        <v>64</v>
      </c>
      <c r="CE168" s="470">
        <v>61</v>
      </c>
      <c r="CF168" s="436">
        <v>54</v>
      </c>
    </row>
    <row r="169" spans="1:84" x14ac:dyDescent="0.35">
      <c r="A169" s="103"/>
      <c r="B169" s="203" t="s">
        <v>714</v>
      </c>
      <c r="C169" s="427"/>
      <c r="D169" s="470"/>
      <c r="E169" s="470"/>
      <c r="F169" s="470"/>
      <c r="G169" s="470"/>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v>72</v>
      </c>
      <c r="AS169" s="470">
        <v>78</v>
      </c>
      <c r="AT169" s="470">
        <v>75</v>
      </c>
      <c r="AU169" s="470">
        <v>75</v>
      </c>
      <c r="AV169" s="470">
        <v>83</v>
      </c>
      <c r="AW169" s="470">
        <v>93</v>
      </c>
      <c r="AX169" s="470">
        <v>105</v>
      </c>
      <c r="AY169" s="470">
        <v>115</v>
      </c>
      <c r="AZ169" s="470">
        <v>124</v>
      </c>
      <c r="BA169" s="470">
        <v>131</v>
      </c>
      <c r="BB169" s="470">
        <v>132</v>
      </c>
      <c r="BC169" s="470">
        <v>132</v>
      </c>
      <c r="BD169" s="470">
        <v>133</v>
      </c>
      <c r="BE169" s="470">
        <v>135</v>
      </c>
      <c r="BF169" s="470">
        <v>141</v>
      </c>
      <c r="BG169" s="470">
        <v>211</v>
      </c>
      <c r="BH169" s="470">
        <v>218</v>
      </c>
      <c r="BI169" s="470">
        <v>214</v>
      </c>
      <c r="BJ169" s="470">
        <v>215</v>
      </c>
      <c r="BK169" s="470">
        <v>228</v>
      </c>
      <c r="BL169" s="470">
        <v>220</v>
      </c>
      <c r="BM169" s="470">
        <v>245</v>
      </c>
      <c r="BN169" s="470">
        <v>263</v>
      </c>
      <c r="BO169" s="470">
        <v>271</v>
      </c>
      <c r="BP169" s="470">
        <v>278</v>
      </c>
      <c r="BQ169" s="470">
        <v>277</v>
      </c>
      <c r="BR169" s="470">
        <v>272</v>
      </c>
      <c r="BS169" s="470">
        <v>264</v>
      </c>
      <c r="BT169" s="470">
        <v>254</v>
      </c>
      <c r="BU169" s="470">
        <v>243</v>
      </c>
      <c r="BV169" s="470">
        <v>224</v>
      </c>
      <c r="BW169" s="470">
        <v>190</v>
      </c>
      <c r="BX169" s="470">
        <v>168</v>
      </c>
      <c r="BY169" s="470">
        <v>152</v>
      </c>
      <c r="BZ169" s="470">
        <v>140</v>
      </c>
      <c r="CA169" s="470">
        <v>133</v>
      </c>
      <c r="CB169" s="470">
        <v>115</v>
      </c>
      <c r="CC169" s="470">
        <v>100</v>
      </c>
      <c r="CD169" s="470">
        <v>98</v>
      </c>
      <c r="CE169" s="470">
        <v>92</v>
      </c>
      <c r="CF169" s="436">
        <v>82</v>
      </c>
    </row>
    <row r="170" spans="1:84" x14ac:dyDescent="0.35">
      <c r="A170" s="103"/>
      <c r="B170" s="607" t="s">
        <v>752</v>
      </c>
      <c r="C170" s="427"/>
      <c r="D170" s="470"/>
      <c r="E170" s="470"/>
      <c r="F170" s="470"/>
      <c r="G170" s="470"/>
      <c r="H170" s="470"/>
      <c r="I170" s="470"/>
      <c r="J170" s="470"/>
      <c r="K170" s="470"/>
      <c r="L170" s="470"/>
      <c r="M170" s="470"/>
      <c r="N170" s="470"/>
      <c r="O170" s="470"/>
      <c r="P170" s="470"/>
      <c r="Q170" s="470"/>
      <c r="R170" s="470"/>
      <c r="S170" s="470"/>
      <c r="T170" s="470"/>
      <c r="U170" s="470"/>
      <c r="V170" s="470"/>
      <c r="W170" s="470"/>
      <c r="X170" s="470"/>
      <c r="Y170" s="470"/>
      <c r="Z170" s="470"/>
      <c r="AA170" s="470"/>
      <c r="AB170" s="470"/>
      <c r="AC170" s="470"/>
      <c r="AD170" s="470"/>
      <c r="AE170" s="470"/>
      <c r="AF170" s="470"/>
      <c r="AG170" s="470"/>
      <c r="AH170" s="470"/>
      <c r="AI170" s="470"/>
      <c r="AJ170" s="470"/>
      <c r="AK170" s="470"/>
      <c r="AL170" s="470"/>
      <c r="AM170" s="470"/>
      <c r="AN170" s="470"/>
      <c r="AO170" s="470"/>
      <c r="AP170" s="470"/>
      <c r="AQ170" s="470"/>
      <c r="AR170" s="470"/>
      <c r="AS170" s="470"/>
      <c r="AT170" s="470"/>
      <c r="AU170" s="470"/>
      <c r="AV170" s="470"/>
      <c r="AW170" s="470"/>
      <c r="AX170" s="470"/>
      <c r="AY170" s="470"/>
      <c r="AZ170" s="470"/>
      <c r="BA170" s="470"/>
      <c r="BB170" s="470"/>
      <c r="BC170" s="470"/>
      <c r="BD170" s="470"/>
      <c r="BE170" s="470"/>
      <c r="BF170" s="470"/>
      <c r="BG170" s="470"/>
      <c r="BH170" s="470"/>
      <c r="BI170" s="470"/>
      <c r="BJ170" s="470"/>
      <c r="BK170" s="470"/>
      <c r="BL170" s="470"/>
      <c r="BM170" s="470"/>
      <c r="BN170" s="470"/>
      <c r="BO170" s="470"/>
      <c r="BP170" s="470"/>
      <c r="BQ170" s="470"/>
      <c r="BR170" s="470"/>
      <c r="BS170" s="470"/>
      <c r="BT170" s="470"/>
      <c r="BU170" s="470"/>
      <c r="BV170" s="470"/>
      <c r="BW170" s="470"/>
      <c r="BX170" s="470"/>
      <c r="BY170" s="470"/>
      <c r="BZ170" s="470"/>
      <c r="CA170" s="470"/>
      <c r="CB170" s="470"/>
      <c r="CC170" s="470"/>
      <c r="CD170" s="470"/>
      <c r="CE170" s="470"/>
      <c r="CF170" s="436"/>
    </row>
    <row r="171" spans="1:84" x14ac:dyDescent="0.35">
      <c r="A171" s="103"/>
      <c r="B171" s="617" t="s">
        <v>712</v>
      </c>
      <c r="C171" s="427"/>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470"/>
      <c r="BP171" s="199"/>
      <c r="BQ171" s="199"/>
      <c r="BR171" s="199"/>
      <c r="BS171" s="199"/>
      <c r="BT171" s="199"/>
      <c r="BU171" s="470"/>
      <c r="BV171" s="199"/>
      <c r="BW171" s="199">
        <v>1185</v>
      </c>
      <c r="BX171" s="199">
        <v>2126</v>
      </c>
      <c r="BY171" s="199">
        <v>2355</v>
      </c>
      <c r="BZ171" s="199">
        <v>2526</v>
      </c>
      <c r="CA171" s="199">
        <v>2784</v>
      </c>
      <c r="CB171" s="199">
        <v>3271</v>
      </c>
      <c r="CC171" s="199">
        <v>3613</v>
      </c>
      <c r="CD171" s="199">
        <v>3733</v>
      </c>
      <c r="CE171" s="199">
        <v>3842</v>
      </c>
      <c r="CF171" s="224">
        <v>4041</v>
      </c>
    </row>
    <row r="172" spans="1:84" x14ac:dyDescent="0.35">
      <c r="A172" s="103"/>
      <c r="B172" s="617" t="s">
        <v>713</v>
      </c>
      <c r="C172" s="427"/>
      <c r="BU172" s="470"/>
      <c r="BW172" s="199">
        <v>67</v>
      </c>
      <c r="BX172" s="199">
        <v>111</v>
      </c>
      <c r="BY172" s="199">
        <v>125</v>
      </c>
      <c r="BZ172" s="199">
        <v>136</v>
      </c>
      <c r="CA172" s="199">
        <v>152</v>
      </c>
      <c r="CB172" s="199">
        <v>179</v>
      </c>
      <c r="CC172" s="199">
        <v>197</v>
      </c>
      <c r="CD172" s="199">
        <v>201</v>
      </c>
      <c r="CE172" s="199">
        <v>206</v>
      </c>
      <c r="CF172" s="224">
        <v>217</v>
      </c>
    </row>
    <row r="173" spans="1:84" x14ac:dyDescent="0.35">
      <c r="B173" s="617" t="s">
        <v>714</v>
      </c>
      <c r="C173" s="427"/>
      <c r="BU173" s="470"/>
      <c r="BW173" s="199">
        <v>128</v>
      </c>
      <c r="BX173" s="199">
        <v>210</v>
      </c>
      <c r="BY173" s="199">
        <v>231</v>
      </c>
      <c r="BZ173" s="199">
        <v>249</v>
      </c>
      <c r="CA173" s="199">
        <v>280</v>
      </c>
      <c r="CB173" s="199">
        <v>333</v>
      </c>
      <c r="CC173" s="199">
        <v>372</v>
      </c>
      <c r="CD173" s="199">
        <v>390</v>
      </c>
      <c r="CE173" s="199">
        <v>404</v>
      </c>
      <c r="CF173" s="224">
        <v>431</v>
      </c>
    </row>
    <row r="174" spans="1:84" x14ac:dyDescent="0.35">
      <c r="B174" s="617"/>
      <c r="C174" s="427"/>
      <c r="BU174" s="470"/>
      <c r="BX174" s="200"/>
      <c r="BY174" s="200"/>
      <c r="BZ174" s="200"/>
      <c r="CA174" s="200"/>
      <c r="CB174" s="200"/>
      <c r="CC174" s="200"/>
      <c r="CD174" s="200"/>
      <c r="CE174" s="200"/>
      <c r="CF174" s="201"/>
    </row>
    <row r="175" spans="1:84" x14ac:dyDescent="0.35">
      <c r="B175" s="607" t="s">
        <v>753</v>
      </c>
      <c r="C175" s="427"/>
      <c r="BU175" s="470"/>
      <c r="BW175" s="199">
        <v>4069</v>
      </c>
      <c r="BX175" s="199">
        <v>4676</v>
      </c>
      <c r="BY175" s="199">
        <v>4671</v>
      </c>
      <c r="BZ175" s="199">
        <v>4652</v>
      </c>
      <c r="CA175" s="199">
        <v>4806</v>
      </c>
      <c r="CB175" s="199">
        <v>5047</v>
      </c>
      <c r="CC175" s="199">
        <v>5177</v>
      </c>
      <c r="CD175" s="199">
        <v>5269</v>
      </c>
      <c r="CE175" s="199">
        <v>5306</v>
      </c>
      <c r="CF175" s="224">
        <v>5353</v>
      </c>
    </row>
    <row r="176" spans="1:84" x14ac:dyDescent="0.35">
      <c r="B176" s="607" t="s">
        <v>754</v>
      </c>
      <c r="C176" s="427"/>
      <c r="BU176" s="470"/>
      <c r="BW176" s="199">
        <v>246</v>
      </c>
      <c r="BX176" s="199">
        <v>270</v>
      </c>
      <c r="BY176" s="199">
        <v>269</v>
      </c>
      <c r="BZ176" s="199">
        <v>268</v>
      </c>
      <c r="CA176" s="199">
        <v>277</v>
      </c>
      <c r="CB176" s="199">
        <v>289</v>
      </c>
      <c r="CC176" s="199">
        <v>293</v>
      </c>
      <c r="CD176" s="199">
        <v>295</v>
      </c>
      <c r="CE176" s="199">
        <v>295</v>
      </c>
      <c r="CF176" s="224">
        <v>297</v>
      </c>
    </row>
    <row r="177" spans="1:84" x14ac:dyDescent="0.35">
      <c r="B177" s="607" t="s">
        <v>755</v>
      </c>
      <c r="C177" s="427"/>
      <c r="BU177" s="470"/>
      <c r="BW177" s="199">
        <v>459</v>
      </c>
      <c r="BX177" s="199">
        <v>508</v>
      </c>
      <c r="BY177" s="199">
        <v>503</v>
      </c>
      <c r="BZ177" s="199">
        <v>500</v>
      </c>
      <c r="CA177" s="199">
        <v>521</v>
      </c>
      <c r="CB177" s="199">
        <v>547</v>
      </c>
      <c r="CC177" s="199">
        <v>563</v>
      </c>
      <c r="CD177" s="199">
        <v>577</v>
      </c>
      <c r="CE177" s="199">
        <v>583</v>
      </c>
      <c r="CF177" s="224">
        <v>591</v>
      </c>
    </row>
    <row r="178" spans="1:84" ht="16" thickBot="1" x14ac:dyDescent="0.4">
      <c r="A178" s="498"/>
      <c r="B178" s="498"/>
      <c r="C178" s="498"/>
      <c r="D178" s="622"/>
      <c r="E178" s="622"/>
      <c r="F178" s="622"/>
      <c r="G178" s="622"/>
      <c r="H178" s="622"/>
      <c r="I178" s="622"/>
      <c r="J178" s="622"/>
      <c r="K178" s="622"/>
      <c r="L178" s="622"/>
      <c r="M178" s="622"/>
      <c r="N178" s="622"/>
      <c r="O178" s="622"/>
      <c r="P178" s="622"/>
      <c r="Q178" s="622"/>
      <c r="R178" s="622"/>
      <c r="S178" s="622"/>
      <c r="T178" s="622"/>
      <c r="U178" s="622"/>
      <c r="V178" s="622"/>
      <c r="W178" s="622"/>
      <c r="X178" s="622"/>
      <c r="Y178" s="622"/>
      <c r="Z178" s="622"/>
      <c r="AA178" s="622"/>
      <c r="AB178" s="622"/>
      <c r="AC178" s="622"/>
      <c r="AD178" s="622"/>
      <c r="AE178" s="622"/>
      <c r="AF178" s="622"/>
      <c r="AG178" s="622"/>
      <c r="AH178" s="622"/>
      <c r="AI178" s="622"/>
      <c r="AJ178" s="622"/>
      <c r="AK178" s="622"/>
      <c r="AL178" s="622"/>
      <c r="AM178" s="622"/>
      <c r="AN178" s="622"/>
      <c r="AO178" s="622"/>
      <c r="AP178" s="622"/>
      <c r="AQ178" s="622"/>
      <c r="AR178" s="622"/>
      <c r="AS178" s="622"/>
      <c r="AT178" s="622"/>
      <c r="AU178" s="622"/>
      <c r="AV178" s="622"/>
      <c r="AW178" s="622"/>
      <c r="AX178" s="622"/>
      <c r="AY178" s="622"/>
      <c r="AZ178" s="622"/>
      <c r="BA178" s="622"/>
      <c r="BB178" s="622"/>
      <c r="BC178" s="622"/>
      <c r="BD178" s="622"/>
      <c r="BE178" s="622"/>
      <c r="BF178" s="622"/>
      <c r="BG178" s="622"/>
      <c r="BH178" s="622"/>
      <c r="BI178" s="622"/>
      <c r="BJ178" s="622"/>
      <c r="BK178" s="622"/>
      <c r="BL178" s="622"/>
      <c r="BM178" s="622"/>
      <c r="BN178" s="622"/>
      <c r="BO178" s="622"/>
      <c r="BP178" s="622"/>
      <c r="BQ178" s="622"/>
      <c r="BR178" s="622"/>
      <c r="BS178" s="622"/>
      <c r="BT178" s="622"/>
      <c r="BU178" s="499"/>
      <c r="BV178" s="622"/>
      <c r="BW178" s="622"/>
      <c r="BX178" s="498"/>
      <c r="BY178" s="498"/>
      <c r="BZ178" s="498"/>
      <c r="CA178" s="498"/>
      <c r="CB178" s="498"/>
      <c r="CC178" s="498"/>
      <c r="CD178" s="498"/>
      <c r="CE178" s="498"/>
      <c r="CF178" s="577"/>
    </row>
  </sheetData>
  <hyperlinks>
    <hyperlink ref="B1" location="Notes!A1" display="Information relating to this table can be found in the 'Notes' tab" xr:uid="{9E7C8A06-1B51-4BD4-9222-E989988A1141}"/>
    <hyperlink ref="A1" location="'Housing benefits'!A1" display="Contents page" xr:uid="{1C4ACDE9-4535-4A7C-86C9-E6D45AD85F6C}"/>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8CD44-5006-4E54-8AA0-63890DAC696C}">
  <dimension ref="A1:CF105"/>
  <sheetViews>
    <sheetView zoomScale="55" zoomScaleNormal="55" workbookViewId="0">
      <pane xSplit="2" topLeftCell="BD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223" customWidth="1"/>
    <col min="76" max="84" width="12.54296875" style="427" customWidth="1"/>
    <col min="85" max="16384" width="9" style="427"/>
  </cols>
  <sheetData>
    <row r="1" spans="1:84" s="425" customFormat="1" ht="25.5" customHeight="1" thickBot="1" x14ac:dyDescent="0.3">
      <c r="A1" s="29" t="s">
        <v>45</v>
      </c>
      <c r="B1" s="113" t="s">
        <v>200</v>
      </c>
      <c r="C1" s="114"/>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3"/>
      <c r="BN1" s="423"/>
      <c r="BO1" s="423"/>
      <c r="BP1" s="423"/>
      <c r="BQ1" s="423"/>
      <c r="BR1" s="423"/>
      <c r="BS1" s="423"/>
      <c r="BT1" s="423"/>
      <c r="BU1" s="423"/>
      <c r="BV1" s="464"/>
      <c r="BW1" s="464"/>
    </row>
    <row r="2" spans="1:84" x14ac:dyDescent="0.35">
      <c r="A2" s="33" t="s">
        <v>584</v>
      </c>
      <c r="B2" s="34" t="s">
        <v>769</v>
      </c>
      <c r="C2" s="465"/>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66"/>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4" customHeight="1" x14ac:dyDescent="0.35">
      <c r="A4" s="93"/>
      <c r="B4" s="106" t="s">
        <v>214</v>
      </c>
      <c r="C4" s="106"/>
      <c r="D4" s="493">
        <v>62.5</v>
      </c>
      <c r="E4" s="493">
        <v>75.2</v>
      </c>
      <c r="F4" s="493">
        <v>84.5</v>
      </c>
      <c r="G4" s="493">
        <v>94.6</v>
      </c>
      <c r="H4" s="493">
        <v>118.6</v>
      </c>
      <c r="I4" s="493">
        <v>120.3</v>
      </c>
      <c r="J4" s="493">
        <v>125.4</v>
      </c>
      <c r="K4" s="493">
        <v>114.1</v>
      </c>
      <c r="L4" s="493">
        <v>121.3</v>
      </c>
      <c r="M4" s="493">
        <v>119.6</v>
      </c>
      <c r="N4" s="493">
        <v>131.80000000000001</v>
      </c>
      <c r="O4" s="493">
        <v>158.5</v>
      </c>
      <c r="P4" s="493">
        <v>179.5</v>
      </c>
      <c r="Q4" s="493">
        <v>171.1</v>
      </c>
      <c r="R4" s="493">
        <v>199.8</v>
      </c>
      <c r="S4" s="493">
        <v>217.4</v>
      </c>
      <c r="T4" s="493">
        <v>223.3</v>
      </c>
      <c r="U4" s="493">
        <v>245.9</v>
      </c>
      <c r="V4" s="493">
        <v>297.5</v>
      </c>
      <c r="W4" s="493">
        <v>385.7</v>
      </c>
      <c r="X4" s="493">
        <v>428.9</v>
      </c>
      <c r="Y4" s="493">
        <v>470.7</v>
      </c>
      <c r="Z4" s="493">
        <v>523.79999999999995</v>
      </c>
      <c r="AA4" s="493">
        <v>641.4</v>
      </c>
      <c r="AB4" s="493">
        <v>703.5</v>
      </c>
      <c r="AC4" s="493">
        <v>703.7</v>
      </c>
      <c r="AD4" s="493">
        <v>959.4</v>
      </c>
      <c r="AE4" s="493">
        <v>1308.2</v>
      </c>
      <c r="AF4" s="493">
        <v>1715.3</v>
      </c>
      <c r="AG4" s="493">
        <v>1431</v>
      </c>
      <c r="AH4" s="493">
        <f t="shared" ref="AH4:AQ4" si="0">SUM(AH23:AH28)</f>
        <v>1561</v>
      </c>
      <c r="AI4" s="493">
        <f t="shared" si="0"/>
        <v>1675</v>
      </c>
      <c r="AJ4" s="493">
        <f t="shared" si="0"/>
        <v>2165</v>
      </c>
      <c r="AK4" s="493">
        <f t="shared" si="0"/>
        <v>3245.05</v>
      </c>
      <c r="AL4" s="493">
        <f t="shared" si="0"/>
        <v>4612</v>
      </c>
      <c r="AM4" s="493">
        <f t="shared" si="0"/>
        <v>5592</v>
      </c>
      <c r="AN4" s="493">
        <f t="shared" si="0"/>
        <v>6470</v>
      </c>
      <c r="AO4" s="493">
        <f t="shared" si="0"/>
        <v>7446</v>
      </c>
      <c r="AP4" s="493">
        <f t="shared" si="0"/>
        <v>7965</v>
      </c>
      <c r="AQ4" s="493">
        <f t="shared" si="0"/>
        <v>7956</v>
      </c>
      <c r="AR4" s="493">
        <f t="shared" ref="AR4:BA4" si="1">SUM(AR23:AR28)</f>
        <v>7581.9769999999999</v>
      </c>
      <c r="AS4" s="493">
        <f t="shared" si="1"/>
        <v>7675.058</v>
      </c>
      <c r="AT4" s="493">
        <f t="shared" si="1"/>
        <v>8895.1850000000013</v>
      </c>
      <c r="AU4" s="493">
        <f t="shared" si="1"/>
        <v>11646.02289951173</v>
      </c>
      <c r="AV4" s="493">
        <f t="shared" si="1"/>
        <v>14789.988000000001</v>
      </c>
      <c r="AW4" s="493">
        <f t="shared" si="1"/>
        <v>16109.623</v>
      </c>
      <c r="AX4" s="493">
        <f t="shared" si="1"/>
        <v>16387.047999999999</v>
      </c>
      <c r="AY4" s="493">
        <f t="shared" si="1"/>
        <v>16692.532999999999</v>
      </c>
      <c r="AZ4" s="493">
        <f t="shared" si="1"/>
        <v>14444.695</v>
      </c>
      <c r="BA4" s="493">
        <f t="shared" si="1"/>
        <v>11965.317000000001</v>
      </c>
      <c r="BB4" s="493">
        <f>SUM(BB23:BB28)</f>
        <v>11790.689999999999</v>
      </c>
      <c r="BC4" s="468">
        <f>SUM(BC24:BC28)</f>
        <v>12082.322</v>
      </c>
      <c r="BD4" s="493">
        <f t="shared" ref="BD4:CF4" si="2">SUM(BD6:BD9)</f>
        <v>13121.226999999999</v>
      </c>
      <c r="BE4" s="493">
        <f t="shared" si="2"/>
        <v>14100.907119412172</v>
      </c>
      <c r="BF4" s="493">
        <f t="shared" si="2"/>
        <v>14237.3147109526</v>
      </c>
      <c r="BG4" s="493">
        <f t="shared" si="2"/>
        <v>12859.01825241993</v>
      </c>
      <c r="BH4" s="493">
        <f t="shared" si="2"/>
        <v>10028.913</v>
      </c>
      <c r="BI4" s="493">
        <f t="shared" si="2"/>
        <v>9149.9960046050001</v>
      </c>
      <c r="BJ4" s="493">
        <f t="shared" si="2"/>
        <v>8838.7708489100005</v>
      </c>
      <c r="BK4" s="493">
        <f t="shared" si="2"/>
        <v>9027.9858692587677</v>
      </c>
      <c r="BL4" s="493">
        <f t="shared" si="2"/>
        <v>8684.733409389999</v>
      </c>
      <c r="BM4" s="493">
        <f t="shared" si="2"/>
        <v>8373.7599778200001</v>
      </c>
      <c r="BN4" s="493">
        <f t="shared" si="2"/>
        <v>7856.3960060182071</v>
      </c>
      <c r="BO4" s="493">
        <f t="shared" si="2"/>
        <v>6997.2154425199997</v>
      </c>
      <c r="BP4" s="493">
        <f t="shared" si="2"/>
        <v>5308.9188794399988</v>
      </c>
      <c r="BQ4" s="493">
        <f t="shared" si="2"/>
        <v>3582.8260193800015</v>
      </c>
      <c r="BR4" s="493">
        <f t="shared" si="2"/>
        <v>2893.4764718200004</v>
      </c>
      <c r="BS4" s="493">
        <f t="shared" si="2"/>
        <v>2539.1118484000003</v>
      </c>
      <c r="BT4" s="493">
        <f t="shared" si="2"/>
        <v>2231.876678590002</v>
      </c>
      <c r="BU4" s="493">
        <f t="shared" si="2"/>
        <v>2138.7000447000005</v>
      </c>
      <c r="BV4" s="493">
        <f t="shared" si="2"/>
        <v>1839.3575254200005</v>
      </c>
      <c r="BW4" s="493">
        <f t="shared" si="2"/>
        <v>1375.5700157400001</v>
      </c>
      <c r="BX4" s="468">
        <f t="shared" si="2"/>
        <v>1080.5684197100043</v>
      </c>
      <c r="BY4" s="468">
        <f>SUM(BY6:BY9)</f>
        <v>767.66384649722625</v>
      </c>
      <c r="BZ4" s="468">
        <f>SUM(BZ6:BZ9)</f>
        <v>865.55850152999972</v>
      </c>
      <c r="CA4" s="468">
        <f t="shared" si="2"/>
        <v>647.69085808116552</v>
      </c>
      <c r="CB4" s="468">
        <f>SUM(CB6:CB9)</f>
        <v>205.02994422362141</v>
      </c>
      <c r="CC4" s="468">
        <f t="shared" si="2"/>
        <v>0.23034356481017504</v>
      </c>
      <c r="CD4" s="468">
        <f t="shared" si="2"/>
        <v>0.2300975924898262</v>
      </c>
      <c r="CE4" s="468">
        <f t="shared" si="2"/>
        <v>0.22976932396294059</v>
      </c>
      <c r="CF4" s="432">
        <f t="shared" si="2"/>
        <v>0.2298924509603345</v>
      </c>
    </row>
    <row r="5" spans="1:84" s="39" customFormat="1" ht="24.75" customHeight="1" x14ac:dyDescent="0.35">
      <c r="B5" s="59" t="s">
        <v>770</v>
      </c>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70"/>
      <c r="BD5" s="494"/>
      <c r="BE5" s="494"/>
      <c r="BF5" s="494"/>
      <c r="BG5" s="494"/>
      <c r="BH5" s="494"/>
      <c r="BI5" s="494"/>
      <c r="BJ5" s="494"/>
      <c r="BK5" s="494"/>
      <c r="BL5" s="494"/>
      <c r="BM5" s="494"/>
      <c r="BN5" s="494"/>
      <c r="BO5" s="494"/>
      <c r="BP5" s="494"/>
      <c r="BQ5" s="494"/>
      <c r="BR5" s="494"/>
      <c r="BS5" s="494"/>
      <c r="BT5" s="494"/>
      <c r="BU5" s="494"/>
      <c r="BV5" s="494"/>
      <c r="BW5" s="494"/>
      <c r="BX5" s="470"/>
      <c r="BY5" s="470"/>
      <c r="BZ5" s="470"/>
      <c r="CA5" s="470"/>
      <c r="CB5" s="470"/>
      <c r="CC5" s="470"/>
      <c r="CD5" s="470"/>
      <c r="CE5" s="470"/>
      <c r="CF5" s="436"/>
    </row>
    <row r="6" spans="1:84" s="39" customFormat="1" x14ac:dyDescent="0.35">
      <c r="A6" s="491"/>
      <c r="B6" s="288" t="s">
        <v>771</v>
      </c>
      <c r="C6" s="471"/>
      <c r="D6" s="494">
        <v>0</v>
      </c>
      <c r="E6" s="494">
        <v>0</v>
      </c>
      <c r="F6" s="494">
        <v>0</v>
      </c>
      <c r="G6" s="494">
        <v>0</v>
      </c>
      <c r="H6" s="494">
        <v>0</v>
      </c>
      <c r="I6" s="494">
        <v>0</v>
      </c>
      <c r="J6" s="494">
        <v>0</v>
      </c>
      <c r="K6" s="494">
        <v>0</v>
      </c>
      <c r="L6" s="494">
        <v>0</v>
      </c>
      <c r="M6" s="494">
        <v>0</v>
      </c>
      <c r="N6" s="494">
        <v>0</v>
      </c>
      <c r="O6" s="494">
        <v>0</v>
      </c>
      <c r="P6" s="494">
        <v>0</v>
      </c>
      <c r="Q6" s="494">
        <v>0</v>
      </c>
      <c r="R6" s="494">
        <v>0</v>
      </c>
      <c r="S6" s="494">
        <v>0</v>
      </c>
      <c r="T6" s="494">
        <v>0</v>
      </c>
      <c r="U6" s="494">
        <v>0</v>
      </c>
      <c r="V6" s="494">
        <v>0</v>
      </c>
      <c r="W6" s="494">
        <v>0</v>
      </c>
      <c r="X6" s="494">
        <v>0</v>
      </c>
      <c r="Y6" s="494">
        <v>0</v>
      </c>
      <c r="Z6" s="494">
        <v>0</v>
      </c>
      <c r="AA6" s="494">
        <v>0</v>
      </c>
      <c r="AB6" s="494">
        <v>0</v>
      </c>
      <c r="AC6" s="494">
        <v>0</v>
      </c>
      <c r="AD6" s="494">
        <v>0</v>
      </c>
      <c r="AE6" s="494">
        <v>0</v>
      </c>
      <c r="AF6" s="494">
        <v>0</v>
      </c>
      <c r="AG6" s="494">
        <v>0</v>
      </c>
      <c r="AH6" s="494">
        <v>0</v>
      </c>
      <c r="AI6" s="494">
        <v>0</v>
      </c>
      <c r="AJ6" s="494">
        <v>0</v>
      </c>
      <c r="AK6" s="494">
        <v>0</v>
      </c>
      <c r="AL6" s="494">
        <v>0</v>
      </c>
      <c r="AM6" s="494">
        <v>0</v>
      </c>
      <c r="AN6" s="494">
        <v>0</v>
      </c>
      <c r="AO6" s="494">
        <v>0</v>
      </c>
      <c r="AP6" s="494">
        <v>0</v>
      </c>
      <c r="AQ6" s="494">
        <v>0</v>
      </c>
      <c r="AR6" s="494">
        <v>0</v>
      </c>
      <c r="AS6" s="494">
        <v>0</v>
      </c>
      <c r="AT6" s="494">
        <v>0</v>
      </c>
      <c r="AU6" s="494">
        <v>0</v>
      </c>
      <c r="AV6" s="494">
        <v>0</v>
      </c>
      <c r="AW6" s="494">
        <v>0</v>
      </c>
      <c r="AX6" s="494">
        <v>0</v>
      </c>
      <c r="AY6" s="494">
        <v>0</v>
      </c>
      <c r="AZ6" s="494">
        <v>0</v>
      </c>
      <c r="BA6" s="494">
        <v>0</v>
      </c>
      <c r="BB6" s="494">
        <v>0</v>
      </c>
      <c r="BC6" s="470">
        <v>0</v>
      </c>
      <c r="BD6" s="494">
        <v>4621.4050478363251</v>
      </c>
      <c r="BE6" s="494">
        <v>5052.9140045040276</v>
      </c>
      <c r="BF6" s="494">
        <v>5038.3999390028666</v>
      </c>
      <c r="BG6" s="494">
        <v>5050.6973474168963</v>
      </c>
      <c r="BH6" s="494">
        <v>4716.6390675993789</v>
      </c>
      <c r="BI6" s="494">
        <v>4532.1900443650775</v>
      </c>
      <c r="BJ6" s="494">
        <v>4574.2510630700235</v>
      </c>
      <c r="BK6" s="494">
        <v>5056.8584049752199</v>
      </c>
      <c r="BL6" s="494">
        <v>5098.7516794821649</v>
      </c>
      <c r="BM6" s="494">
        <v>4984.9200626353177</v>
      </c>
      <c r="BN6" s="494">
        <v>4635.0118573493246</v>
      </c>
      <c r="BO6" s="494">
        <v>4042.2862376047092</v>
      </c>
      <c r="BP6" s="494">
        <v>2489.4119175746559</v>
      </c>
      <c r="BQ6" s="494">
        <v>991.64976374931302</v>
      </c>
      <c r="BR6" s="494">
        <v>459.84335153560301</v>
      </c>
      <c r="BS6" s="494">
        <v>233.19424866448765</v>
      </c>
      <c r="BT6" s="494">
        <v>99.729245369872473</v>
      </c>
      <c r="BU6" s="494">
        <v>28.960770188816397</v>
      </c>
      <c r="BV6" s="494">
        <v>3.1480217970206676</v>
      </c>
      <c r="BW6" s="494">
        <v>1.4391787459022238</v>
      </c>
      <c r="BX6" s="470">
        <v>1.1305357672420586</v>
      </c>
      <c r="BY6" s="470">
        <v>0.8463306989047672</v>
      </c>
      <c r="BZ6" s="470">
        <v>0.93882621519002041</v>
      </c>
      <c r="CA6" s="470">
        <v>0.64578596712366032</v>
      </c>
      <c r="CB6" s="470">
        <v>0.19978703634892778</v>
      </c>
      <c r="CC6" s="470">
        <v>0</v>
      </c>
      <c r="CD6" s="470">
        <v>0</v>
      </c>
      <c r="CE6" s="470">
        <v>0</v>
      </c>
      <c r="CF6" s="436">
        <v>0</v>
      </c>
    </row>
    <row r="7" spans="1:84" s="39" customFormat="1" x14ac:dyDescent="0.35">
      <c r="B7" s="203" t="s">
        <v>772</v>
      </c>
      <c r="C7" s="59"/>
      <c r="D7" s="494">
        <v>0</v>
      </c>
      <c r="E7" s="494">
        <v>0</v>
      </c>
      <c r="F7" s="494">
        <v>0</v>
      </c>
      <c r="G7" s="494">
        <v>0</v>
      </c>
      <c r="H7" s="494">
        <v>0</v>
      </c>
      <c r="I7" s="494">
        <v>0</v>
      </c>
      <c r="J7" s="494">
        <v>0</v>
      </c>
      <c r="K7" s="494">
        <v>0</v>
      </c>
      <c r="L7" s="494">
        <v>0</v>
      </c>
      <c r="M7" s="494">
        <v>0</v>
      </c>
      <c r="N7" s="494">
        <v>0</v>
      </c>
      <c r="O7" s="494">
        <v>0</v>
      </c>
      <c r="P7" s="494">
        <v>0</v>
      </c>
      <c r="Q7" s="494">
        <v>0</v>
      </c>
      <c r="R7" s="494">
        <v>0</v>
      </c>
      <c r="S7" s="494">
        <v>0</v>
      </c>
      <c r="T7" s="494">
        <v>0</v>
      </c>
      <c r="U7" s="494">
        <v>0</v>
      </c>
      <c r="V7" s="494">
        <v>0</v>
      </c>
      <c r="W7" s="494">
        <v>0</v>
      </c>
      <c r="X7" s="494">
        <v>0</v>
      </c>
      <c r="Y7" s="494">
        <v>0</v>
      </c>
      <c r="Z7" s="494">
        <v>0</v>
      </c>
      <c r="AA7" s="494">
        <v>0</v>
      </c>
      <c r="AB7" s="494">
        <v>0</v>
      </c>
      <c r="AC7" s="494">
        <v>0</v>
      </c>
      <c r="AD7" s="494">
        <v>0</v>
      </c>
      <c r="AE7" s="494">
        <v>0</v>
      </c>
      <c r="AF7" s="494">
        <v>0</v>
      </c>
      <c r="AG7" s="494">
        <v>0</v>
      </c>
      <c r="AH7" s="494">
        <v>0</v>
      </c>
      <c r="AI7" s="494">
        <v>0</v>
      </c>
      <c r="AJ7" s="494">
        <v>0</v>
      </c>
      <c r="AK7" s="494">
        <v>0</v>
      </c>
      <c r="AL7" s="494">
        <v>0</v>
      </c>
      <c r="AM7" s="494">
        <v>0</v>
      </c>
      <c r="AN7" s="494">
        <v>0</v>
      </c>
      <c r="AO7" s="494">
        <v>0</v>
      </c>
      <c r="AP7" s="494">
        <v>0</v>
      </c>
      <c r="AQ7" s="494">
        <v>0</v>
      </c>
      <c r="AR7" s="494">
        <v>0</v>
      </c>
      <c r="AS7" s="494">
        <v>0</v>
      </c>
      <c r="AT7" s="494">
        <v>0</v>
      </c>
      <c r="AU7" s="494">
        <v>0</v>
      </c>
      <c r="AV7" s="494">
        <v>0</v>
      </c>
      <c r="AW7" s="494">
        <v>0</v>
      </c>
      <c r="AX7" s="494">
        <v>0</v>
      </c>
      <c r="AY7" s="494">
        <v>0</v>
      </c>
      <c r="AZ7" s="494">
        <v>0</v>
      </c>
      <c r="BA7" s="494">
        <v>0</v>
      </c>
      <c r="BB7" s="494">
        <v>0</v>
      </c>
      <c r="BC7" s="470">
        <v>0</v>
      </c>
      <c r="BD7" s="494">
        <v>4443.8717844644088</v>
      </c>
      <c r="BE7" s="494">
        <v>4623.1189933269143</v>
      </c>
      <c r="BF7" s="494">
        <v>4787.3978654276079</v>
      </c>
      <c r="BG7" s="494">
        <v>4887.6085699017249</v>
      </c>
      <c r="BH7" s="494">
        <v>4596.7527005283919</v>
      </c>
      <c r="BI7" s="494">
        <v>3943.0085425279776</v>
      </c>
      <c r="BJ7" s="494">
        <v>3604.4662883198689</v>
      </c>
      <c r="BK7" s="494">
        <v>3385.7518830201843</v>
      </c>
      <c r="BL7" s="494">
        <v>3061.3235328641586</v>
      </c>
      <c r="BM7" s="494">
        <v>2842.3252079987501</v>
      </c>
      <c r="BN7" s="494">
        <v>2586.2728269605445</v>
      </c>
      <c r="BO7" s="494">
        <v>2304.3874099657314</v>
      </c>
      <c r="BP7" s="494">
        <v>2110.4942592273346</v>
      </c>
      <c r="BQ7" s="494">
        <v>1856.5307370233604</v>
      </c>
      <c r="BR7" s="494">
        <v>1698.8486351058339</v>
      </c>
      <c r="BS7" s="494">
        <v>1558.3063089079885</v>
      </c>
      <c r="BT7" s="494">
        <v>1397.3764508791817</v>
      </c>
      <c r="BU7" s="494">
        <v>1344.4390144054084</v>
      </c>
      <c r="BV7" s="494">
        <v>1123.5087164817194</v>
      </c>
      <c r="BW7" s="494">
        <v>718.09541577300547</v>
      </c>
      <c r="BX7" s="470">
        <v>564.09431707873136</v>
      </c>
      <c r="BY7" s="470">
        <v>356.35259867847896</v>
      </c>
      <c r="BZ7" s="470">
        <v>351.08529270171834</v>
      </c>
      <c r="CA7" s="470">
        <v>230.95652927034121</v>
      </c>
      <c r="CB7" s="470">
        <v>66.914143473654249</v>
      </c>
      <c r="CC7" s="470">
        <v>0</v>
      </c>
      <c r="CD7" s="470">
        <v>0</v>
      </c>
      <c r="CE7" s="470">
        <v>0</v>
      </c>
      <c r="CF7" s="436">
        <v>0</v>
      </c>
    </row>
    <row r="8" spans="1:84" s="39" customFormat="1" x14ac:dyDescent="0.35">
      <c r="B8" s="288" t="s">
        <v>485</v>
      </c>
      <c r="C8" s="471"/>
      <c r="D8" s="494">
        <v>0</v>
      </c>
      <c r="E8" s="494">
        <v>0</v>
      </c>
      <c r="F8" s="494">
        <v>0</v>
      </c>
      <c r="G8" s="494">
        <v>0</v>
      </c>
      <c r="H8" s="494">
        <v>0</v>
      </c>
      <c r="I8" s="494">
        <v>0</v>
      </c>
      <c r="J8" s="494">
        <v>0</v>
      </c>
      <c r="K8" s="494">
        <v>0</v>
      </c>
      <c r="L8" s="494">
        <v>0</v>
      </c>
      <c r="M8" s="494">
        <v>0</v>
      </c>
      <c r="N8" s="494">
        <v>0</v>
      </c>
      <c r="O8" s="494">
        <v>0</v>
      </c>
      <c r="P8" s="494">
        <v>0</v>
      </c>
      <c r="Q8" s="494">
        <v>0</v>
      </c>
      <c r="R8" s="494">
        <v>0</v>
      </c>
      <c r="S8" s="494">
        <v>0</v>
      </c>
      <c r="T8" s="494">
        <v>0</v>
      </c>
      <c r="U8" s="494">
        <v>0</v>
      </c>
      <c r="V8" s="494">
        <v>0</v>
      </c>
      <c r="W8" s="494">
        <v>0</v>
      </c>
      <c r="X8" s="494">
        <v>0</v>
      </c>
      <c r="Y8" s="494">
        <v>0</v>
      </c>
      <c r="Z8" s="494">
        <v>0</v>
      </c>
      <c r="AA8" s="494">
        <v>0</v>
      </c>
      <c r="AB8" s="494">
        <v>0</v>
      </c>
      <c r="AC8" s="494">
        <v>0</v>
      </c>
      <c r="AD8" s="494">
        <v>0</v>
      </c>
      <c r="AE8" s="494">
        <v>0</v>
      </c>
      <c r="AF8" s="494">
        <v>0</v>
      </c>
      <c r="AG8" s="494">
        <v>0</v>
      </c>
      <c r="AH8" s="494">
        <v>0</v>
      </c>
      <c r="AI8" s="494">
        <v>0</v>
      </c>
      <c r="AJ8" s="494">
        <v>0</v>
      </c>
      <c r="AK8" s="494">
        <v>0</v>
      </c>
      <c r="AL8" s="494">
        <v>0</v>
      </c>
      <c r="AM8" s="494">
        <v>0</v>
      </c>
      <c r="AN8" s="494">
        <v>0</v>
      </c>
      <c r="AO8" s="494">
        <v>0</v>
      </c>
      <c r="AP8" s="494">
        <v>0</v>
      </c>
      <c r="AQ8" s="494">
        <v>0</v>
      </c>
      <c r="AR8" s="494">
        <v>0</v>
      </c>
      <c r="AS8" s="494">
        <v>0</v>
      </c>
      <c r="AT8" s="494">
        <v>0</v>
      </c>
      <c r="AU8" s="494">
        <v>0</v>
      </c>
      <c r="AV8" s="494">
        <v>0</v>
      </c>
      <c r="AW8" s="494">
        <v>0</v>
      </c>
      <c r="AX8" s="494">
        <v>0</v>
      </c>
      <c r="AY8" s="494">
        <v>0</v>
      </c>
      <c r="AZ8" s="494">
        <v>0</v>
      </c>
      <c r="BA8" s="494">
        <v>0</v>
      </c>
      <c r="BB8" s="494">
        <v>0</v>
      </c>
      <c r="BC8" s="470">
        <v>0</v>
      </c>
      <c r="BD8" s="494">
        <v>252.8506024179687</v>
      </c>
      <c r="BE8" s="494">
        <v>334.41491264418875</v>
      </c>
      <c r="BF8" s="494">
        <v>376.31615316717199</v>
      </c>
      <c r="BG8" s="494">
        <v>377.57849637345873</v>
      </c>
      <c r="BH8" s="494">
        <v>328.26976673374355</v>
      </c>
      <c r="BI8" s="494">
        <v>296.30574154435226</v>
      </c>
      <c r="BJ8" s="494">
        <v>290.48548701729464</v>
      </c>
      <c r="BK8" s="494">
        <v>283.72187865289749</v>
      </c>
      <c r="BL8" s="494">
        <v>276.94990169243857</v>
      </c>
      <c r="BM8" s="494">
        <v>304.28514955817326</v>
      </c>
      <c r="BN8" s="494">
        <v>388.24454173128282</v>
      </c>
      <c r="BO8" s="494">
        <v>430.68552026831782</v>
      </c>
      <c r="BP8" s="494">
        <v>508.21788711256067</v>
      </c>
      <c r="BQ8" s="494">
        <v>557.83154347728623</v>
      </c>
      <c r="BR8" s="494">
        <v>585.49981248498932</v>
      </c>
      <c r="BS8" s="494">
        <v>622.12849203767587</v>
      </c>
      <c r="BT8" s="494">
        <v>626.32200668966493</v>
      </c>
      <c r="BU8" s="494">
        <v>674.62025960591507</v>
      </c>
      <c r="BV8" s="494">
        <v>669.69538822580728</v>
      </c>
      <c r="BW8" s="494">
        <v>637.83416075420985</v>
      </c>
      <c r="BX8" s="470">
        <v>501.04570704273425</v>
      </c>
      <c r="BY8" s="470">
        <v>400.94507953196819</v>
      </c>
      <c r="BZ8" s="470">
        <v>503.85544557908673</v>
      </c>
      <c r="CA8" s="470">
        <v>409.84046254801308</v>
      </c>
      <c r="CB8" s="470">
        <v>136.30332094316702</v>
      </c>
      <c r="CC8" s="470">
        <v>0.23034356481017504</v>
      </c>
      <c r="CD8" s="470">
        <v>0.2300975924898262</v>
      </c>
      <c r="CE8" s="470">
        <v>0.22976932396294059</v>
      </c>
      <c r="CF8" s="436">
        <v>0.2298924509603345</v>
      </c>
    </row>
    <row r="9" spans="1:84" s="39" customFormat="1" x14ac:dyDescent="0.35">
      <c r="B9" s="288" t="s">
        <v>773</v>
      </c>
      <c r="C9" s="471"/>
      <c r="D9" s="494">
        <v>0</v>
      </c>
      <c r="E9" s="494">
        <v>0</v>
      </c>
      <c r="F9" s="494">
        <v>0</v>
      </c>
      <c r="G9" s="494">
        <v>0</v>
      </c>
      <c r="H9" s="494">
        <v>0</v>
      </c>
      <c r="I9" s="494">
        <v>0</v>
      </c>
      <c r="J9" s="494">
        <v>0</v>
      </c>
      <c r="K9" s="494">
        <v>0</v>
      </c>
      <c r="L9" s="494">
        <v>0</v>
      </c>
      <c r="M9" s="494">
        <v>0</v>
      </c>
      <c r="N9" s="494">
        <v>0</v>
      </c>
      <c r="O9" s="494">
        <v>0</v>
      </c>
      <c r="P9" s="494">
        <v>0</v>
      </c>
      <c r="Q9" s="494">
        <v>0</v>
      </c>
      <c r="R9" s="494">
        <v>0</v>
      </c>
      <c r="S9" s="494">
        <v>0</v>
      </c>
      <c r="T9" s="494">
        <v>0</v>
      </c>
      <c r="U9" s="494">
        <v>0</v>
      </c>
      <c r="V9" s="494">
        <v>0</v>
      </c>
      <c r="W9" s="494">
        <v>0</v>
      </c>
      <c r="X9" s="494">
        <v>0</v>
      </c>
      <c r="Y9" s="494">
        <v>0</v>
      </c>
      <c r="Z9" s="494">
        <v>0</v>
      </c>
      <c r="AA9" s="494">
        <v>0</v>
      </c>
      <c r="AB9" s="494">
        <v>0</v>
      </c>
      <c r="AC9" s="494">
        <v>0</v>
      </c>
      <c r="AD9" s="494">
        <v>0</v>
      </c>
      <c r="AE9" s="494">
        <v>0</v>
      </c>
      <c r="AF9" s="494">
        <v>0</v>
      </c>
      <c r="AG9" s="494">
        <v>0</v>
      </c>
      <c r="AH9" s="494">
        <v>0</v>
      </c>
      <c r="AI9" s="494">
        <v>0</v>
      </c>
      <c r="AJ9" s="494">
        <v>0</v>
      </c>
      <c r="AK9" s="494">
        <v>0</v>
      </c>
      <c r="AL9" s="494">
        <v>0</v>
      </c>
      <c r="AM9" s="494">
        <v>0</v>
      </c>
      <c r="AN9" s="494">
        <v>0</v>
      </c>
      <c r="AO9" s="494">
        <v>0</v>
      </c>
      <c r="AP9" s="494">
        <v>0</v>
      </c>
      <c r="AQ9" s="494">
        <v>0</v>
      </c>
      <c r="AR9" s="494">
        <v>0</v>
      </c>
      <c r="AS9" s="494">
        <v>0</v>
      </c>
      <c r="AT9" s="494">
        <v>0</v>
      </c>
      <c r="AU9" s="494">
        <v>0</v>
      </c>
      <c r="AV9" s="494">
        <v>0</v>
      </c>
      <c r="AW9" s="494">
        <v>0</v>
      </c>
      <c r="AX9" s="494">
        <v>0</v>
      </c>
      <c r="AY9" s="494">
        <v>0</v>
      </c>
      <c r="AZ9" s="494">
        <v>0</v>
      </c>
      <c r="BA9" s="494">
        <v>0</v>
      </c>
      <c r="BB9" s="494">
        <v>0</v>
      </c>
      <c r="BC9" s="470">
        <v>0</v>
      </c>
      <c r="BD9" s="494">
        <v>3803.0995652812981</v>
      </c>
      <c r="BE9" s="494">
        <v>4090.4592089370417</v>
      </c>
      <c r="BF9" s="494">
        <v>4035.2007533549531</v>
      </c>
      <c r="BG9" s="494">
        <v>2543.1338387278502</v>
      </c>
      <c r="BH9" s="494">
        <v>387.25146513848631</v>
      </c>
      <c r="BI9" s="494">
        <v>378.49167616759223</v>
      </c>
      <c r="BJ9" s="494">
        <v>369.56801050281319</v>
      </c>
      <c r="BK9" s="494">
        <v>301.65370261046604</v>
      </c>
      <c r="BL9" s="494">
        <v>247.70829535123684</v>
      </c>
      <c r="BM9" s="494">
        <v>242.22955762775757</v>
      </c>
      <c r="BN9" s="494">
        <v>246.86677997705561</v>
      </c>
      <c r="BO9" s="494">
        <v>219.85627468124156</v>
      </c>
      <c r="BP9" s="494">
        <v>200.79481552544743</v>
      </c>
      <c r="BQ9" s="494">
        <v>176.81397513004168</v>
      </c>
      <c r="BR9" s="494">
        <v>149.28467269357429</v>
      </c>
      <c r="BS9" s="494">
        <v>125.48279878984836</v>
      </c>
      <c r="BT9" s="494">
        <v>108.44897565128316</v>
      </c>
      <c r="BU9" s="494">
        <v>90.680000499860284</v>
      </c>
      <c r="BV9" s="494">
        <v>43.005398915453036</v>
      </c>
      <c r="BW9" s="494">
        <v>18.20126046688263</v>
      </c>
      <c r="BX9" s="470">
        <v>14.29785982129679</v>
      </c>
      <c r="BY9" s="470">
        <v>9.5198375878743349</v>
      </c>
      <c r="BZ9" s="470">
        <v>9.6789370340047096</v>
      </c>
      <c r="CA9" s="470">
        <v>6.2480802956875889</v>
      </c>
      <c r="CB9" s="470">
        <v>1.6126927704512113</v>
      </c>
      <c r="CC9" s="470">
        <v>0</v>
      </c>
      <c r="CD9" s="470">
        <v>0</v>
      </c>
      <c r="CE9" s="470">
        <v>0</v>
      </c>
      <c r="CF9" s="436">
        <v>0</v>
      </c>
    </row>
    <row r="10" spans="1:84" s="39" customFormat="1" ht="24.75" customHeight="1" x14ac:dyDescent="0.35">
      <c r="B10" s="203" t="s">
        <v>774</v>
      </c>
      <c r="C10" s="59"/>
      <c r="D10" s="494">
        <f>SUM(D11:D14)</f>
        <v>0</v>
      </c>
      <c r="E10" s="494">
        <f t="shared" ref="E10:BP10" si="3">SUM(E11:E14)</f>
        <v>0</v>
      </c>
      <c r="F10" s="494">
        <f t="shared" si="3"/>
        <v>0</v>
      </c>
      <c r="G10" s="494">
        <f t="shared" si="3"/>
        <v>0</v>
      </c>
      <c r="H10" s="494">
        <f t="shared" si="3"/>
        <v>0</v>
      </c>
      <c r="I10" s="494">
        <f t="shared" si="3"/>
        <v>0</v>
      </c>
      <c r="J10" s="494">
        <f t="shared" si="3"/>
        <v>0</v>
      </c>
      <c r="K10" s="494">
        <f t="shared" si="3"/>
        <v>0</v>
      </c>
      <c r="L10" s="494">
        <f t="shared" si="3"/>
        <v>0</v>
      </c>
      <c r="M10" s="494">
        <f t="shared" si="3"/>
        <v>0</v>
      </c>
      <c r="N10" s="494">
        <f t="shared" si="3"/>
        <v>0</v>
      </c>
      <c r="O10" s="494">
        <f t="shared" si="3"/>
        <v>0</v>
      </c>
      <c r="P10" s="494">
        <f t="shared" si="3"/>
        <v>0</v>
      </c>
      <c r="Q10" s="494">
        <f t="shared" si="3"/>
        <v>0</v>
      </c>
      <c r="R10" s="494">
        <f t="shared" si="3"/>
        <v>0</v>
      </c>
      <c r="S10" s="494">
        <f t="shared" si="3"/>
        <v>0</v>
      </c>
      <c r="T10" s="494">
        <f t="shared" si="3"/>
        <v>0</v>
      </c>
      <c r="U10" s="494">
        <f t="shared" si="3"/>
        <v>0</v>
      </c>
      <c r="V10" s="494">
        <f t="shared" si="3"/>
        <v>0</v>
      </c>
      <c r="W10" s="494">
        <f t="shared" si="3"/>
        <v>0</v>
      </c>
      <c r="X10" s="494">
        <f t="shared" si="3"/>
        <v>0</v>
      </c>
      <c r="Y10" s="494">
        <f t="shared" si="3"/>
        <v>0</v>
      </c>
      <c r="Z10" s="494">
        <f t="shared" si="3"/>
        <v>0</v>
      </c>
      <c r="AA10" s="494">
        <f t="shared" si="3"/>
        <v>0</v>
      </c>
      <c r="AB10" s="494">
        <f t="shared" si="3"/>
        <v>0</v>
      </c>
      <c r="AC10" s="494">
        <f t="shared" si="3"/>
        <v>0</v>
      </c>
      <c r="AD10" s="494">
        <f t="shared" si="3"/>
        <v>0</v>
      </c>
      <c r="AE10" s="494">
        <f t="shared" si="3"/>
        <v>0</v>
      </c>
      <c r="AF10" s="494">
        <f t="shared" si="3"/>
        <v>0</v>
      </c>
      <c r="AG10" s="494">
        <f t="shared" si="3"/>
        <v>0</v>
      </c>
      <c r="AH10" s="494">
        <f t="shared" si="3"/>
        <v>0</v>
      </c>
      <c r="AI10" s="494">
        <f t="shared" si="3"/>
        <v>0</v>
      </c>
      <c r="AJ10" s="494">
        <f t="shared" si="3"/>
        <v>0</v>
      </c>
      <c r="AK10" s="494">
        <f t="shared" si="3"/>
        <v>0</v>
      </c>
      <c r="AL10" s="494">
        <f t="shared" si="3"/>
        <v>0</v>
      </c>
      <c r="AM10" s="494">
        <f t="shared" si="3"/>
        <v>0</v>
      </c>
      <c r="AN10" s="494">
        <f t="shared" si="3"/>
        <v>0</v>
      </c>
      <c r="AO10" s="494">
        <f t="shared" si="3"/>
        <v>0</v>
      </c>
      <c r="AP10" s="494">
        <f t="shared" si="3"/>
        <v>0</v>
      </c>
      <c r="AQ10" s="494">
        <f t="shared" si="3"/>
        <v>0</v>
      </c>
      <c r="AR10" s="494">
        <f t="shared" si="3"/>
        <v>0</v>
      </c>
      <c r="AS10" s="494">
        <f t="shared" si="3"/>
        <v>0</v>
      </c>
      <c r="AT10" s="494">
        <f t="shared" si="3"/>
        <v>0</v>
      </c>
      <c r="AU10" s="494">
        <f t="shared" si="3"/>
        <v>0</v>
      </c>
      <c r="AV10" s="494">
        <f t="shared" si="3"/>
        <v>0</v>
      </c>
      <c r="AW10" s="494">
        <f t="shared" si="3"/>
        <v>0</v>
      </c>
      <c r="AX10" s="494">
        <f t="shared" si="3"/>
        <v>0</v>
      </c>
      <c r="AY10" s="494">
        <f t="shared" si="3"/>
        <v>0</v>
      </c>
      <c r="AZ10" s="494">
        <f t="shared" si="3"/>
        <v>0</v>
      </c>
      <c r="BA10" s="494">
        <f t="shared" si="3"/>
        <v>0</v>
      </c>
      <c r="BB10" s="494">
        <f t="shared" si="3"/>
        <v>0</v>
      </c>
      <c r="BC10" s="470">
        <f t="shared" si="3"/>
        <v>0</v>
      </c>
      <c r="BD10" s="494">
        <f t="shared" si="3"/>
        <v>0</v>
      </c>
      <c r="BE10" s="494">
        <f t="shared" si="3"/>
        <v>0</v>
      </c>
      <c r="BF10" s="494">
        <f t="shared" si="3"/>
        <v>0</v>
      </c>
      <c r="BG10" s="494">
        <f t="shared" si="3"/>
        <v>0</v>
      </c>
      <c r="BH10" s="494">
        <f t="shared" si="3"/>
        <v>3278</v>
      </c>
      <c r="BI10" s="494">
        <f t="shared" si="3"/>
        <v>2526</v>
      </c>
      <c r="BJ10" s="494">
        <f t="shared" si="3"/>
        <v>2050</v>
      </c>
      <c r="BK10" s="494">
        <f t="shared" si="3"/>
        <v>1737.5119804834528</v>
      </c>
      <c r="BL10" s="494">
        <f t="shared" si="3"/>
        <v>1455.6900798477316</v>
      </c>
      <c r="BM10" s="494">
        <f t="shared" si="3"/>
        <v>876.97242974579706</v>
      </c>
      <c r="BN10" s="494">
        <f t="shared" si="3"/>
        <v>633.219714059539</v>
      </c>
      <c r="BO10" s="494">
        <f t="shared" si="3"/>
        <v>451.05771460709826</v>
      </c>
      <c r="BP10" s="494">
        <f t="shared" si="3"/>
        <v>292.27523465753882</v>
      </c>
      <c r="BQ10" s="494">
        <f t="shared" ref="BQ10:CF10" si="4">SUM(BQ11:BQ14)</f>
        <v>172.17469324246855</v>
      </c>
      <c r="BR10" s="494">
        <f t="shared" si="4"/>
        <v>119.49141678258313</v>
      </c>
      <c r="BS10" s="494">
        <f t="shared" si="4"/>
        <v>80.22480311229458</v>
      </c>
      <c r="BT10" s="494">
        <f t="shared" si="4"/>
        <v>59.174369123155124</v>
      </c>
      <c r="BU10" s="494">
        <f t="shared" si="4"/>
        <v>42.607802019297836</v>
      </c>
      <c r="BV10" s="494">
        <f t="shared" si="4"/>
        <v>32.681386523429381</v>
      </c>
      <c r="BW10" s="494">
        <f t="shared" si="4"/>
        <v>17.657091692809477</v>
      </c>
      <c r="BX10" s="470">
        <f t="shared" si="4"/>
        <v>10.777682165121856</v>
      </c>
      <c r="BY10" s="470">
        <f t="shared" si="4"/>
        <v>6.5500438850929514</v>
      </c>
      <c r="BZ10" s="470">
        <f t="shared" si="4"/>
        <v>3.9203635912424146</v>
      </c>
      <c r="CA10" s="470">
        <f t="shared" si="4"/>
        <v>2.2622078097713514</v>
      </c>
      <c r="CB10" s="470">
        <f t="shared" si="4"/>
        <v>0.39144910768549285</v>
      </c>
      <c r="CC10" s="470">
        <f t="shared" si="4"/>
        <v>0</v>
      </c>
      <c r="CD10" s="470">
        <f t="shared" si="4"/>
        <v>0</v>
      </c>
      <c r="CE10" s="470">
        <f t="shared" si="4"/>
        <v>0</v>
      </c>
      <c r="CF10" s="436">
        <f t="shared" si="4"/>
        <v>0</v>
      </c>
    </row>
    <row r="11" spans="1:84" s="39" customFormat="1" x14ac:dyDescent="0.35">
      <c r="B11" s="298" t="s">
        <v>771</v>
      </c>
      <c r="C11" s="288"/>
      <c r="D11" s="494">
        <v>0</v>
      </c>
      <c r="E11" s="494">
        <v>0</v>
      </c>
      <c r="F11" s="494">
        <v>0</v>
      </c>
      <c r="G11" s="494">
        <v>0</v>
      </c>
      <c r="H11" s="494">
        <v>0</v>
      </c>
      <c r="I11" s="494">
        <v>0</v>
      </c>
      <c r="J11" s="494">
        <v>0</v>
      </c>
      <c r="K11" s="494">
        <v>0</v>
      </c>
      <c r="L11" s="494">
        <v>0</v>
      </c>
      <c r="M11" s="494">
        <v>0</v>
      </c>
      <c r="N11" s="494">
        <v>0</v>
      </c>
      <c r="O11" s="494">
        <v>0</v>
      </c>
      <c r="P11" s="494">
        <v>0</v>
      </c>
      <c r="Q11" s="494">
        <v>0</v>
      </c>
      <c r="R11" s="494">
        <v>0</v>
      </c>
      <c r="S11" s="494">
        <v>0</v>
      </c>
      <c r="T11" s="494">
        <v>0</v>
      </c>
      <c r="U11" s="494">
        <v>0</v>
      </c>
      <c r="V11" s="494">
        <v>0</v>
      </c>
      <c r="W11" s="494">
        <v>0</v>
      </c>
      <c r="X11" s="494">
        <v>0</v>
      </c>
      <c r="Y11" s="494">
        <v>0</v>
      </c>
      <c r="Z11" s="494">
        <v>0</v>
      </c>
      <c r="AA11" s="494">
        <v>0</v>
      </c>
      <c r="AB11" s="494">
        <v>0</v>
      </c>
      <c r="AC11" s="494">
        <v>0</v>
      </c>
      <c r="AD11" s="494">
        <v>0</v>
      </c>
      <c r="AE11" s="494">
        <v>0</v>
      </c>
      <c r="AF11" s="494">
        <v>0</v>
      </c>
      <c r="AG11" s="494">
        <v>0</v>
      </c>
      <c r="AH11" s="494">
        <v>0</v>
      </c>
      <c r="AI11" s="494">
        <v>0</v>
      </c>
      <c r="AJ11" s="494">
        <v>0</v>
      </c>
      <c r="AK11" s="494">
        <v>0</v>
      </c>
      <c r="AL11" s="494">
        <v>0</v>
      </c>
      <c r="AM11" s="494">
        <v>0</v>
      </c>
      <c r="AN11" s="494">
        <v>0</v>
      </c>
      <c r="AO11" s="494">
        <v>0</v>
      </c>
      <c r="AP11" s="494">
        <v>0</v>
      </c>
      <c r="AQ11" s="494">
        <v>0</v>
      </c>
      <c r="AR11" s="494">
        <v>0</v>
      </c>
      <c r="AS11" s="494">
        <v>0</v>
      </c>
      <c r="AT11" s="494">
        <v>0</v>
      </c>
      <c r="AU11" s="494">
        <v>0</v>
      </c>
      <c r="AV11" s="494">
        <v>0</v>
      </c>
      <c r="AW11" s="494">
        <v>0</v>
      </c>
      <c r="AX11" s="494">
        <v>0</v>
      </c>
      <c r="AY11" s="494">
        <v>0</v>
      </c>
      <c r="AZ11" s="494">
        <v>0</v>
      </c>
      <c r="BA11" s="494">
        <v>0</v>
      </c>
      <c r="BB11" s="494">
        <v>0</v>
      </c>
      <c r="BC11" s="470">
        <v>0</v>
      </c>
      <c r="BD11" s="494" t="s">
        <v>567</v>
      </c>
      <c r="BE11" s="494" t="s">
        <v>567</v>
      </c>
      <c r="BF11" s="494" t="s">
        <v>567</v>
      </c>
      <c r="BG11" s="494" t="s">
        <v>567</v>
      </c>
      <c r="BH11" s="494">
        <v>762.85481436764269</v>
      </c>
      <c r="BI11" s="494">
        <v>581.84828131173447</v>
      </c>
      <c r="BJ11" s="494">
        <v>473.61722956436608</v>
      </c>
      <c r="BK11" s="494">
        <v>413.95084160102698</v>
      </c>
      <c r="BL11" s="494">
        <v>361.9907599972754</v>
      </c>
      <c r="BM11" s="494">
        <v>257.46548854574922</v>
      </c>
      <c r="BN11" s="494">
        <v>205.60454345030763</v>
      </c>
      <c r="BO11" s="494">
        <v>154.90300893745626</v>
      </c>
      <c r="BP11" s="494">
        <v>76.267852899601877</v>
      </c>
      <c r="BQ11" s="494">
        <v>20.56193343208226</v>
      </c>
      <c r="BR11" s="494">
        <v>6.1435737027836854</v>
      </c>
      <c r="BS11" s="494">
        <v>2.054652867902226</v>
      </c>
      <c r="BT11" s="494">
        <v>0.52378414252916405</v>
      </c>
      <c r="BU11" s="494">
        <v>0</v>
      </c>
      <c r="BV11" s="494">
        <v>0</v>
      </c>
      <c r="BW11" s="494">
        <v>0</v>
      </c>
      <c r="BX11" s="470">
        <v>0</v>
      </c>
      <c r="BY11" s="470">
        <v>0</v>
      </c>
      <c r="BZ11" s="470">
        <v>0</v>
      </c>
      <c r="CA11" s="470">
        <v>0</v>
      </c>
      <c r="CB11" s="470">
        <v>0</v>
      </c>
      <c r="CC11" s="470">
        <v>0</v>
      </c>
      <c r="CD11" s="470">
        <v>0</v>
      </c>
      <c r="CE11" s="470">
        <v>0</v>
      </c>
      <c r="CF11" s="436">
        <v>0</v>
      </c>
    </row>
    <row r="12" spans="1:84" s="39" customFormat="1" x14ac:dyDescent="0.35">
      <c r="B12" s="297" t="s">
        <v>772</v>
      </c>
      <c r="C12" s="203"/>
      <c r="D12" s="494">
        <v>0</v>
      </c>
      <c r="E12" s="494">
        <v>0</v>
      </c>
      <c r="F12" s="494">
        <v>0</v>
      </c>
      <c r="G12" s="494">
        <v>0</v>
      </c>
      <c r="H12" s="494">
        <v>0</v>
      </c>
      <c r="I12" s="494">
        <v>0</v>
      </c>
      <c r="J12" s="494">
        <v>0</v>
      </c>
      <c r="K12" s="494">
        <v>0</v>
      </c>
      <c r="L12" s="494">
        <v>0</v>
      </c>
      <c r="M12" s="494">
        <v>0</v>
      </c>
      <c r="N12" s="494">
        <v>0</v>
      </c>
      <c r="O12" s="494">
        <v>0</v>
      </c>
      <c r="P12" s="494">
        <v>0</v>
      </c>
      <c r="Q12" s="494">
        <v>0</v>
      </c>
      <c r="R12" s="494">
        <v>0</v>
      </c>
      <c r="S12" s="494">
        <v>0</v>
      </c>
      <c r="T12" s="494">
        <v>0</v>
      </c>
      <c r="U12" s="494">
        <v>0</v>
      </c>
      <c r="V12" s="494">
        <v>0</v>
      </c>
      <c r="W12" s="494">
        <v>0</v>
      </c>
      <c r="X12" s="494">
        <v>0</v>
      </c>
      <c r="Y12" s="494">
        <v>0</v>
      </c>
      <c r="Z12" s="494">
        <v>0</v>
      </c>
      <c r="AA12" s="494">
        <v>0</v>
      </c>
      <c r="AB12" s="494">
        <v>0</v>
      </c>
      <c r="AC12" s="494">
        <v>0</v>
      </c>
      <c r="AD12" s="494">
        <v>0</v>
      </c>
      <c r="AE12" s="494">
        <v>0</v>
      </c>
      <c r="AF12" s="494">
        <v>0</v>
      </c>
      <c r="AG12" s="494">
        <v>0</v>
      </c>
      <c r="AH12" s="494">
        <v>0</v>
      </c>
      <c r="AI12" s="494">
        <v>0</v>
      </c>
      <c r="AJ12" s="494">
        <v>0</v>
      </c>
      <c r="AK12" s="494">
        <v>0</v>
      </c>
      <c r="AL12" s="494">
        <v>0</v>
      </c>
      <c r="AM12" s="494">
        <v>0</v>
      </c>
      <c r="AN12" s="494">
        <v>0</v>
      </c>
      <c r="AO12" s="494">
        <v>0</v>
      </c>
      <c r="AP12" s="494">
        <v>0</v>
      </c>
      <c r="AQ12" s="494">
        <v>0</v>
      </c>
      <c r="AR12" s="494">
        <v>0</v>
      </c>
      <c r="AS12" s="494">
        <v>0</v>
      </c>
      <c r="AT12" s="494">
        <v>0</v>
      </c>
      <c r="AU12" s="494">
        <v>0</v>
      </c>
      <c r="AV12" s="494">
        <v>0</v>
      </c>
      <c r="AW12" s="494">
        <v>0</v>
      </c>
      <c r="AX12" s="494">
        <v>0</v>
      </c>
      <c r="AY12" s="494">
        <v>0</v>
      </c>
      <c r="AZ12" s="494">
        <v>0</v>
      </c>
      <c r="BA12" s="494">
        <v>0</v>
      </c>
      <c r="BB12" s="494">
        <v>0</v>
      </c>
      <c r="BC12" s="470">
        <v>0</v>
      </c>
      <c r="BD12" s="494" t="s">
        <v>567</v>
      </c>
      <c r="BE12" s="494" t="s">
        <v>567</v>
      </c>
      <c r="BF12" s="494" t="s">
        <v>567</v>
      </c>
      <c r="BG12" s="494" t="s">
        <v>567</v>
      </c>
      <c r="BH12" s="494">
        <v>2379.5925143374584</v>
      </c>
      <c r="BI12" s="494">
        <v>1837.3630975898855</v>
      </c>
      <c r="BJ12" s="494">
        <v>1488.0812530592266</v>
      </c>
      <c r="BK12" s="494">
        <v>1240.0749327219526</v>
      </c>
      <c r="BL12" s="494">
        <v>1019.2297363963041</v>
      </c>
      <c r="BM12" s="494">
        <v>573.42465157263109</v>
      </c>
      <c r="BN12" s="494">
        <v>385.58487222799226</v>
      </c>
      <c r="BO12" s="494">
        <v>257.83000969421636</v>
      </c>
      <c r="BP12" s="494">
        <v>181.74617268748545</v>
      </c>
      <c r="BQ12" s="494">
        <v>126.36562807856818</v>
      </c>
      <c r="BR12" s="494">
        <v>93.6580137692699</v>
      </c>
      <c r="BS12" s="494">
        <v>62.818026950391548</v>
      </c>
      <c r="BT12" s="494">
        <v>46.246929954277043</v>
      </c>
      <c r="BU12" s="494">
        <v>33.264070762993541</v>
      </c>
      <c r="BV12" s="494">
        <v>25.29741488734189</v>
      </c>
      <c r="BW12" s="494">
        <v>13.972960794939921</v>
      </c>
      <c r="BX12" s="470">
        <v>8.4216651556987863</v>
      </c>
      <c r="BY12" s="470">
        <v>5.1883944602961058</v>
      </c>
      <c r="BZ12" s="470">
        <v>3.1133546369352243</v>
      </c>
      <c r="CA12" s="470">
        <v>1.7907552020678494</v>
      </c>
      <c r="CB12" s="470">
        <v>0</v>
      </c>
      <c r="CC12" s="470">
        <v>0</v>
      </c>
      <c r="CD12" s="470">
        <v>0</v>
      </c>
      <c r="CE12" s="470">
        <v>0</v>
      </c>
      <c r="CF12" s="436">
        <v>0</v>
      </c>
    </row>
    <row r="13" spans="1:84" s="39" customFormat="1" x14ac:dyDescent="0.35">
      <c r="B13" s="298" t="s">
        <v>485</v>
      </c>
      <c r="C13" s="288"/>
      <c r="D13" s="494">
        <v>0</v>
      </c>
      <c r="E13" s="494">
        <v>0</v>
      </c>
      <c r="F13" s="494">
        <v>0</v>
      </c>
      <c r="G13" s="494">
        <v>0</v>
      </c>
      <c r="H13" s="494">
        <v>0</v>
      </c>
      <c r="I13" s="494">
        <v>0</v>
      </c>
      <c r="J13" s="494">
        <v>0</v>
      </c>
      <c r="K13" s="494">
        <v>0</v>
      </c>
      <c r="L13" s="494">
        <v>0</v>
      </c>
      <c r="M13" s="494">
        <v>0</v>
      </c>
      <c r="N13" s="494">
        <v>0</v>
      </c>
      <c r="O13" s="494">
        <v>0</v>
      </c>
      <c r="P13" s="494">
        <v>0</v>
      </c>
      <c r="Q13" s="494">
        <v>0</v>
      </c>
      <c r="R13" s="494">
        <v>0</v>
      </c>
      <c r="S13" s="494">
        <v>0</v>
      </c>
      <c r="T13" s="494">
        <v>0</v>
      </c>
      <c r="U13" s="494">
        <v>0</v>
      </c>
      <c r="V13" s="494">
        <v>0</v>
      </c>
      <c r="W13" s="494">
        <v>0</v>
      </c>
      <c r="X13" s="494">
        <v>0</v>
      </c>
      <c r="Y13" s="494">
        <v>0</v>
      </c>
      <c r="Z13" s="494">
        <v>0</v>
      </c>
      <c r="AA13" s="494">
        <v>0</v>
      </c>
      <c r="AB13" s="494">
        <v>0</v>
      </c>
      <c r="AC13" s="494">
        <v>0</v>
      </c>
      <c r="AD13" s="494">
        <v>0</v>
      </c>
      <c r="AE13" s="494">
        <v>0</v>
      </c>
      <c r="AF13" s="494">
        <v>0</v>
      </c>
      <c r="AG13" s="494">
        <v>0</v>
      </c>
      <c r="AH13" s="494">
        <v>0</v>
      </c>
      <c r="AI13" s="494">
        <v>0</v>
      </c>
      <c r="AJ13" s="494">
        <v>0</v>
      </c>
      <c r="AK13" s="494">
        <v>0</v>
      </c>
      <c r="AL13" s="494">
        <v>0</v>
      </c>
      <c r="AM13" s="494">
        <v>0</v>
      </c>
      <c r="AN13" s="494">
        <v>0</v>
      </c>
      <c r="AO13" s="494">
        <v>0</v>
      </c>
      <c r="AP13" s="494">
        <v>0</v>
      </c>
      <c r="AQ13" s="494">
        <v>0</v>
      </c>
      <c r="AR13" s="494">
        <v>0</v>
      </c>
      <c r="AS13" s="494">
        <v>0</v>
      </c>
      <c r="AT13" s="494">
        <v>0</v>
      </c>
      <c r="AU13" s="494">
        <v>0</v>
      </c>
      <c r="AV13" s="494">
        <v>0</v>
      </c>
      <c r="AW13" s="494">
        <v>0</v>
      </c>
      <c r="AX13" s="494">
        <v>0</v>
      </c>
      <c r="AY13" s="494">
        <v>0</v>
      </c>
      <c r="AZ13" s="494">
        <v>0</v>
      </c>
      <c r="BA13" s="494">
        <v>0</v>
      </c>
      <c r="BB13" s="494">
        <v>0</v>
      </c>
      <c r="BC13" s="470">
        <v>0</v>
      </c>
      <c r="BD13" s="494" t="s">
        <v>567</v>
      </c>
      <c r="BE13" s="494" t="s">
        <v>567</v>
      </c>
      <c r="BF13" s="494" t="s">
        <v>567</v>
      </c>
      <c r="BG13" s="494" t="s">
        <v>567</v>
      </c>
      <c r="BH13" s="494">
        <v>108.83791125867793</v>
      </c>
      <c r="BI13" s="494">
        <v>84.832082180956149</v>
      </c>
      <c r="BJ13" s="494">
        <v>70.239843367596663</v>
      </c>
      <c r="BK13" s="494">
        <v>68.477590995732768</v>
      </c>
      <c r="BL13" s="494">
        <v>59.825526478595897</v>
      </c>
      <c r="BM13" s="494">
        <v>37.890873225309555</v>
      </c>
      <c r="BN13" s="494">
        <v>34.892677098735192</v>
      </c>
      <c r="BO13" s="494">
        <v>32.84295600845541</v>
      </c>
      <c r="BP13" s="494">
        <v>29.407138962203199</v>
      </c>
      <c r="BQ13" s="494">
        <v>23.850722843434482</v>
      </c>
      <c r="BR13" s="494">
        <v>17.51898625593866</v>
      </c>
      <c r="BS13" s="494">
        <v>13.557844838932596</v>
      </c>
      <c r="BT13" s="494">
        <v>11.253984012238574</v>
      </c>
      <c r="BU13" s="494">
        <v>8.4697255085293666</v>
      </c>
      <c r="BV13" s="494">
        <v>6.9492955977354365</v>
      </c>
      <c r="BW13" s="494">
        <v>3.4564665178820313</v>
      </c>
      <c r="BX13" s="470">
        <v>1.9758627551311339</v>
      </c>
      <c r="BY13" s="470">
        <v>0.97248232900492004</v>
      </c>
      <c r="BZ13" s="470">
        <v>0.41555984662169743</v>
      </c>
      <c r="CA13" s="470">
        <v>8.0003500018009377E-2</v>
      </c>
      <c r="CB13" s="470">
        <v>0</v>
      </c>
      <c r="CC13" s="470">
        <v>0</v>
      </c>
      <c r="CD13" s="470">
        <v>0</v>
      </c>
      <c r="CE13" s="470">
        <v>0</v>
      </c>
      <c r="CF13" s="436">
        <v>0</v>
      </c>
    </row>
    <row r="14" spans="1:84" s="39" customFormat="1" x14ac:dyDescent="0.35">
      <c r="B14" s="298" t="s">
        <v>773</v>
      </c>
      <c r="C14" s="288"/>
      <c r="D14" s="494">
        <v>0</v>
      </c>
      <c r="E14" s="494">
        <v>0</v>
      </c>
      <c r="F14" s="494">
        <v>0</v>
      </c>
      <c r="G14" s="494">
        <v>0</v>
      </c>
      <c r="H14" s="494">
        <v>0</v>
      </c>
      <c r="I14" s="494">
        <v>0</v>
      </c>
      <c r="J14" s="494">
        <v>0</v>
      </c>
      <c r="K14" s="494">
        <v>0</v>
      </c>
      <c r="L14" s="494">
        <v>0</v>
      </c>
      <c r="M14" s="494">
        <v>0</v>
      </c>
      <c r="N14" s="494">
        <v>0</v>
      </c>
      <c r="O14" s="494">
        <v>0</v>
      </c>
      <c r="P14" s="494">
        <v>0</v>
      </c>
      <c r="Q14" s="494">
        <v>0</v>
      </c>
      <c r="R14" s="494">
        <v>0</v>
      </c>
      <c r="S14" s="494">
        <v>0</v>
      </c>
      <c r="T14" s="494">
        <v>0</v>
      </c>
      <c r="U14" s="494">
        <v>0</v>
      </c>
      <c r="V14" s="494">
        <v>0</v>
      </c>
      <c r="W14" s="494">
        <v>0</v>
      </c>
      <c r="X14" s="494">
        <v>0</v>
      </c>
      <c r="Y14" s="494">
        <v>0</v>
      </c>
      <c r="Z14" s="494">
        <v>0</v>
      </c>
      <c r="AA14" s="494">
        <v>0</v>
      </c>
      <c r="AB14" s="494">
        <v>0</v>
      </c>
      <c r="AC14" s="494">
        <v>0</v>
      </c>
      <c r="AD14" s="494">
        <v>0</v>
      </c>
      <c r="AE14" s="494">
        <v>0</v>
      </c>
      <c r="AF14" s="494">
        <v>0</v>
      </c>
      <c r="AG14" s="494">
        <v>0</v>
      </c>
      <c r="AH14" s="494">
        <v>0</v>
      </c>
      <c r="AI14" s="494">
        <v>0</v>
      </c>
      <c r="AJ14" s="494">
        <v>0</v>
      </c>
      <c r="AK14" s="494">
        <v>0</v>
      </c>
      <c r="AL14" s="494">
        <v>0</v>
      </c>
      <c r="AM14" s="494">
        <v>0</v>
      </c>
      <c r="AN14" s="494">
        <v>0</v>
      </c>
      <c r="AO14" s="494">
        <v>0</v>
      </c>
      <c r="AP14" s="494">
        <v>0</v>
      </c>
      <c r="AQ14" s="494">
        <v>0</v>
      </c>
      <c r="AR14" s="494">
        <v>0</v>
      </c>
      <c r="AS14" s="494">
        <v>0</v>
      </c>
      <c r="AT14" s="494">
        <v>0</v>
      </c>
      <c r="AU14" s="494">
        <v>0</v>
      </c>
      <c r="AV14" s="494">
        <v>0</v>
      </c>
      <c r="AW14" s="494">
        <v>0</v>
      </c>
      <c r="AX14" s="494">
        <v>0</v>
      </c>
      <c r="AY14" s="494">
        <v>0</v>
      </c>
      <c r="AZ14" s="494">
        <v>0</v>
      </c>
      <c r="BA14" s="494">
        <v>0</v>
      </c>
      <c r="BB14" s="494">
        <v>0</v>
      </c>
      <c r="BC14" s="470">
        <v>0</v>
      </c>
      <c r="BD14" s="494" t="s">
        <v>567</v>
      </c>
      <c r="BE14" s="494" t="s">
        <v>567</v>
      </c>
      <c r="BF14" s="494" t="s">
        <v>567</v>
      </c>
      <c r="BG14" s="494" t="s">
        <v>567</v>
      </c>
      <c r="BH14" s="494">
        <v>26.714760036220948</v>
      </c>
      <c r="BI14" s="494">
        <v>21.956538917423945</v>
      </c>
      <c r="BJ14" s="494">
        <v>18.06167400881057</v>
      </c>
      <c r="BK14" s="494">
        <v>15.008615164740581</v>
      </c>
      <c r="BL14" s="494">
        <v>14.644056975556003</v>
      </c>
      <c r="BM14" s="494">
        <v>8.1914164021072455</v>
      </c>
      <c r="BN14" s="494">
        <v>7.1376212825039191</v>
      </c>
      <c r="BO14" s="494">
        <v>5.4817399669702063</v>
      </c>
      <c r="BP14" s="494">
        <v>4.8540701082483499</v>
      </c>
      <c r="BQ14" s="494">
        <v>1.3964088883836361</v>
      </c>
      <c r="BR14" s="494">
        <v>2.170843054590887</v>
      </c>
      <c r="BS14" s="494">
        <v>1.7942784550682147</v>
      </c>
      <c r="BT14" s="494">
        <v>1.1496710141103375</v>
      </c>
      <c r="BU14" s="494">
        <v>0.87400574777492923</v>
      </c>
      <c r="BV14" s="494">
        <v>0.43467603835205298</v>
      </c>
      <c r="BW14" s="494">
        <v>0.2276643799875277</v>
      </c>
      <c r="BX14" s="470">
        <v>0.38015425429193594</v>
      </c>
      <c r="BY14" s="470">
        <v>0.38916709579192516</v>
      </c>
      <c r="BZ14" s="470">
        <v>0.39144910768549285</v>
      </c>
      <c r="CA14" s="470">
        <v>0.39144910768549285</v>
      </c>
      <c r="CB14" s="470">
        <v>0.39144910768549285</v>
      </c>
      <c r="CC14" s="470">
        <v>0</v>
      </c>
      <c r="CD14" s="470">
        <v>0</v>
      </c>
      <c r="CE14" s="470">
        <v>0</v>
      </c>
      <c r="CF14" s="436">
        <v>0</v>
      </c>
    </row>
    <row r="15" spans="1:84" s="39" customFormat="1" ht="24.75" customHeight="1" x14ac:dyDescent="0.35">
      <c r="B15" s="203" t="s">
        <v>775</v>
      </c>
      <c r="C15" s="59"/>
      <c r="D15" s="494">
        <f>SUM(D16:D19)</f>
        <v>0</v>
      </c>
      <c r="E15" s="494">
        <f t="shared" ref="E15:BP15" si="5">SUM(E16:E19)</f>
        <v>0</v>
      </c>
      <c r="F15" s="494">
        <f t="shared" si="5"/>
        <v>0</v>
      </c>
      <c r="G15" s="494">
        <f t="shared" si="5"/>
        <v>0</v>
      </c>
      <c r="H15" s="494">
        <f t="shared" si="5"/>
        <v>0</v>
      </c>
      <c r="I15" s="494">
        <f t="shared" si="5"/>
        <v>0</v>
      </c>
      <c r="J15" s="494">
        <f t="shared" si="5"/>
        <v>0</v>
      </c>
      <c r="K15" s="494">
        <f t="shared" si="5"/>
        <v>0</v>
      </c>
      <c r="L15" s="494">
        <f t="shared" si="5"/>
        <v>0</v>
      </c>
      <c r="M15" s="494">
        <f t="shared" si="5"/>
        <v>0</v>
      </c>
      <c r="N15" s="494">
        <f t="shared" si="5"/>
        <v>0</v>
      </c>
      <c r="O15" s="494">
        <f t="shared" si="5"/>
        <v>0</v>
      </c>
      <c r="P15" s="494">
        <f t="shared" si="5"/>
        <v>0</v>
      </c>
      <c r="Q15" s="494">
        <f t="shared" si="5"/>
        <v>0</v>
      </c>
      <c r="R15" s="494">
        <f t="shared" si="5"/>
        <v>0</v>
      </c>
      <c r="S15" s="494">
        <f t="shared" si="5"/>
        <v>0</v>
      </c>
      <c r="T15" s="494">
        <f t="shared" si="5"/>
        <v>0</v>
      </c>
      <c r="U15" s="494">
        <f t="shared" si="5"/>
        <v>0</v>
      </c>
      <c r="V15" s="494">
        <f t="shared" si="5"/>
        <v>0</v>
      </c>
      <c r="W15" s="494">
        <f t="shared" si="5"/>
        <v>0</v>
      </c>
      <c r="X15" s="494">
        <f t="shared" si="5"/>
        <v>0</v>
      </c>
      <c r="Y15" s="494">
        <f t="shared" si="5"/>
        <v>0</v>
      </c>
      <c r="Z15" s="494">
        <f t="shared" si="5"/>
        <v>0</v>
      </c>
      <c r="AA15" s="494">
        <f t="shared" si="5"/>
        <v>0</v>
      </c>
      <c r="AB15" s="494">
        <f t="shared" si="5"/>
        <v>0</v>
      </c>
      <c r="AC15" s="494">
        <f t="shared" si="5"/>
        <v>0</v>
      </c>
      <c r="AD15" s="494">
        <f t="shared" si="5"/>
        <v>0</v>
      </c>
      <c r="AE15" s="494">
        <f t="shared" si="5"/>
        <v>0</v>
      </c>
      <c r="AF15" s="494">
        <f t="shared" si="5"/>
        <v>0</v>
      </c>
      <c r="AG15" s="494">
        <f t="shared" si="5"/>
        <v>0</v>
      </c>
      <c r="AH15" s="494">
        <f t="shared" si="5"/>
        <v>0</v>
      </c>
      <c r="AI15" s="494">
        <f t="shared" si="5"/>
        <v>0</v>
      </c>
      <c r="AJ15" s="494">
        <f t="shared" si="5"/>
        <v>0</v>
      </c>
      <c r="AK15" s="494">
        <f t="shared" si="5"/>
        <v>0</v>
      </c>
      <c r="AL15" s="494">
        <f t="shared" si="5"/>
        <v>0</v>
      </c>
      <c r="AM15" s="494">
        <f t="shared" si="5"/>
        <v>0</v>
      </c>
      <c r="AN15" s="494">
        <f t="shared" si="5"/>
        <v>0</v>
      </c>
      <c r="AO15" s="494">
        <f t="shared" si="5"/>
        <v>0</v>
      </c>
      <c r="AP15" s="494">
        <f t="shared" si="5"/>
        <v>0</v>
      </c>
      <c r="AQ15" s="494">
        <f t="shared" si="5"/>
        <v>0</v>
      </c>
      <c r="AR15" s="494">
        <f t="shared" si="5"/>
        <v>0</v>
      </c>
      <c r="AS15" s="494">
        <f t="shared" si="5"/>
        <v>0</v>
      </c>
      <c r="AT15" s="494">
        <f t="shared" si="5"/>
        <v>0</v>
      </c>
      <c r="AU15" s="494">
        <f t="shared" si="5"/>
        <v>0</v>
      </c>
      <c r="AV15" s="494">
        <f t="shared" si="5"/>
        <v>0</v>
      </c>
      <c r="AW15" s="494">
        <f t="shared" si="5"/>
        <v>0</v>
      </c>
      <c r="AX15" s="494">
        <f t="shared" si="5"/>
        <v>0</v>
      </c>
      <c r="AY15" s="494">
        <f t="shared" si="5"/>
        <v>0</v>
      </c>
      <c r="AZ15" s="494">
        <f t="shared" si="5"/>
        <v>0</v>
      </c>
      <c r="BA15" s="494">
        <f t="shared" si="5"/>
        <v>0</v>
      </c>
      <c r="BB15" s="494">
        <f t="shared" si="5"/>
        <v>0</v>
      </c>
      <c r="BC15" s="470">
        <f t="shared" si="5"/>
        <v>0</v>
      </c>
      <c r="BD15" s="494">
        <f t="shared" si="5"/>
        <v>0</v>
      </c>
      <c r="BE15" s="494">
        <f t="shared" si="5"/>
        <v>0</v>
      </c>
      <c r="BF15" s="494">
        <f t="shared" si="5"/>
        <v>0</v>
      </c>
      <c r="BG15" s="494">
        <f t="shared" si="5"/>
        <v>0</v>
      </c>
      <c r="BH15" s="494">
        <f t="shared" si="5"/>
        <v>6750.9130000000005</v>
      </c>
      <c r="BI15" s="494">
        <f t="shared" si="5"/>
        <v>6623.9960046049991</v>
      </c>
      <c r="BJ15" s="494">
        <f t="shared" si="5"/>
        <v>6788.7708489099996</v>
      </c>
      <c r="BK15" s="494">
        <f t="shared" si="5"/>
        <v>7290.4738887753147</v>
      </c>
      <c r="BL15" s="494">
        <f t="shared" si="5"/>
        <v>7229.0433295422672</v>
      </c>
      <c r="BM15" s="494">
        <f t="shared" si="5"/>
        <v>7496.7875480742005</v>
      </c>
      <c r="BN15" s="494">
        <f t="shared" si="5"/>
        <v>7223.176291958669</v>
      </c>
      <c r="BO15" s="494">
        <f t="shared" si="5"/>
        <v>6546.1577279129015</v>
      </c>
      <c r="BP15" s="494">
        <f t="shared" si="5"/>
        <v>5016.643644782459</v>
      </c>
      <c r="BQ15" s="494">
        <f t="shared" ref="BQ15:CF15" si="6">SUM(BQ16:BQ19)</f>
        <v>3410.651326137533</v>
      </c>
      <c r="BR15" s="494">
        <f t="shared" si="6"/>
        <v>2773.9850550374176</v>
      </c>
      <c r="BS15" s="494">
        <f t="shared" si="6"/>
        <v>2458.8870452877054</v>
      </c>
      <c r="BT15" s="494">
        <f t="shared" si="6"/>
        <v>2172.7023094668475</v>
      </c>
      <c r="BU15" s="494">
        <f t="shared" si="6"/>
        <v>2096.0922426807028</v>
      </c>
      <c r="BV15" s="494">
        <f t="shared" si="6"/>
        <v>1806.676138896571</v>
      </c>
      <c r="BW15" s="494">
        <f t="shared" si="6"/>
        <v>1357.9129240471907</v>
      </c>
      <c r="BX15" s="470">
        <f t="shared" si="6"/>
        <v>1069.7907375448826</v>
      </c>
      <c r="BY15" s="470">
        <f t="shared" si="6"/>
        <v>761.11380261213333</v>
      </c>
      <c r="BZ15" s="470">
        <f t="shared" si="6"/>
        <v>861.63813793875738</v>
      </c>
      <c r="CA15" s="470">
        <f t="shared" si="6"/>
        <v>645.42865027139419</v>
      </c>
      <c r="CB15" s="470">
        <f t="shared" si="6"/>
        <v>204.63849511593591</v>
      </c>
      <c r="CC15" s="470">
        <f t="shared" si="6"/>
        <v>0.23034356481017504</v>
      </c>
      <c r="CD15" s="470">
        <f t="shared" si="6"/>
        <v>0.2300975924898262</v>
      </c>
      <c r="CE15" s="470">
        <f t="shared" si="6"/>
        <v>0.22976932396294059</v>
      </c>
      <c r="CF15" s="436">
        <f t="shared" si="6"/>
        <v>0.2298924509603345</v>
      </c>
    </row>
    <row r="16" spans="1:84" s="39" customFormat="1" x14ac:dyDescent="0.35">
      <c r="B16" s="298" t="s">
        <v>771</v>
      </c>
      <c r="C16" s="288"/>
      <c r="D16" s="494" t="s">
        <v>567</v>
      </c>
      <c r="E16" s="494" t="s">
        <v>567</v>
      </c>
      <c r="F16" s="494" t="s">
        <v>567</v>
      </c>
      <c r="G16" s="494" t="s">
        <v>567</v>
      </c>
      <c r="H16" s="494" t="s">
        <v>567</v>
      </c>
      <c r="I16" s="494" t="s">
        <v>567</v>
      </c>
      <c r="J16" s="494" t="s">
        <v>567</v>
      </c>
      <c r="K16" s="494" t="s">
        <v>567</v>
      </c>
      <c r="L16" s="494" t="s">
        <v>567</v>
      </c>
      <c r="M16" s="494" t="s">
        <v>567</v>
      </c>
      <c r="N16" s="494" t="s">
        <v>567</v>
      </c>
      <c r="O16" s="494" t="s">
        <v>567</v>
      </c>
      <c r="P16" s="494" t="s">
        <v>567</v>
      </c>
      <c r="Q16" s="494" t="s">
        <v>567</v>
      </c>
      <c r="R16" s="494" t="s">
        <v>567</v>
      </c>
      <c r="S16" s="494" t="s">
        <v>567</v>
      </c>
      <c r="T16" s="494" t="s">
        <v>567</v>
      </c>
      <c r="U16" s="494" t="s">
        <v>567</v>
      </c>
      <c r="V16" s="494" t="s">
        <v>567</v>
      </c>
      <c r="W16" s="494" t="s">
        <v>567</v>
      </c>
      <c r="X16" s="494" t="s">
        <v>567</v>
      </c>
      <c r="Y16" s="494" t="s">
        <v>567</v>
      </c>
      <c r="Z16" s="494" t="s">
        <v>567</v>
      </c>
      <c r="AA16" s="494" t="s">
        <v>567</v>
      </c>
      <c r="AB16" s="494" t="s">
        <v>567</v>
      </c>
      <c r="AC16" s="494" t="s">
        <v>567</v>
      </c>
      <c r="AD16" s="494" t="s">
        <v>567</v>
      </c>
      <c r="AE16" s="494" t="s">
        <v>567</v>
      </c>
      <c r="AF16" s="494" t="s">
        <v>567</v>
      </c>
      <c r="AG16" s="494" t="s">
        <v>567</v>
      </c>
      <c r="AH16" s="494" t="s">
        <v>567</v>
      </c>
      <c r="AI16" s="494" t="s">
        <v>567</v>
      </c>
      <c r="AJ16" s="494" t="s">
        <v>567</v>
      </c>
      <c r="AK16" s="494" t="s">
        <v>567</v>
      </c>
      <c r="AL16" s="494" t="s">
        <v>567</v>
      </c>
      <c r="AM16" s="494" t="s">
        <v>567</v>
      </c>
      <c r="AN16" s="494" t="s">
        <v>567</v>
      </c>
      <c r="AO16" s="494" t="s">
        <v>567</v>
      </c>
      <c r="AP16" s="494" t="s">
        <v>567</v>
      </c>
      <c r="AQ16" s="494" t="s">
        <v>567</v>
      </c>
      <c r="AR16" s="494" t="s">
        <v>567</v>
      </c>
      <c r="AS16" s="494" t="s">
        <v>567</v>
      </c>
      <c r="AT16" s="494" t="s">
        <v>567</v>
      </c>
      <c r="AU16" s="494" t="s">
        <v>567</v>
      </c>
      <c r="AV16" s="494" t="s">
        <v>567</v>
      </c>
      <c r="AW16" s="494" t="s">
        <v>567</v>
      </c>
      <c r="AX16" s="494" t="s">
        <v>567</v>
      </c>
      <c r="AY16" s="494" t="s">
        <v>567</v>
      </c>
      <c r="AZ16" s="494" t="s">
        <v>567</v>
      </c>
      <c r="BA16" s="494" t="s">
        <v>567</v>
      </c>
      <c r="BB16" s="494" t="s">
        <v>567</v>
      </c>
      <c r="BC16" s="470" t="s">
        <v>567</v>
      </c>
      <c r="BD16" s="494" t="s">
        <v>567</v>
      </c>
      <c r="BE16" s="494" t="s">
        <v>567</v>
      </c>
      <c r="BF16" s="494" t="s">
        <v>567</v>
      </c>
      <c r="BG16" s="494" t="s">
        <v>567</v>
      </c>
      <c r="BH16" s="494">
        <f t="shared" ref="BH16:CF19" si="7">BH6-BH11</f>
        <v>3953.7842532317363</v>
      </c>
      <c r="BI16" s="494">
        <f t="shared" si="7"/>
        <v>3950.3417630533431</v>
      </c>
      <c r="BJ16" s="494">
        <f t="shared" si="7"/>
        <v>4100.6338335056571</v>
      </c>
      <c r="BK16" s="494">
        <f t="shared" si="7"/>
        <v>4642.9075633741932</v>
      </c>
      <c r="BL16" s="494">
        <f t="shared" si="7"/>
        <v>4736.7609194848892</v>
      </c>
      <c r="BM16" s="494">
        <f t="shared" si="7"/>
        <v>4727.4545740895683</v>
      </c>
      <c r="BN16" s="494">
        <f t="shared" si="7"/>
        <v>4429.407313899017</v>
      </c>
      <c r="BO16" s="494">
        <f t="shared" si="7"/>
        <v>3887.3832286672528</v>
      </c>
      <c r="BP16" s="494">
        <f t="shared" si="7"/>
        <v>2413.1440646750539</v>
      </c>
      <c r="BQ16" s="494">
        <f t="shared" si="7"/>
        <v>971.08783031723078</v>
      </c>
      <c r="BR16" s="494">
        <f t="shared" si="7"/>
        <v>453.69977783281934</v>
      </c>
      <c r="BS16" s="494">
        <f t="shared" si="7"/>
        <v>231.13959579658541</v>
      </c>
      <c r="BT16" s="494">
        <f t="shared" si="7"/>
        <v>99.205461227343307</v>
      </c>
      <c r="BU16" s="494">
        <f t="shared" si="7"/>
        <v>28.960770188816397</v>
      </c>
      <c r="BV16" s="494">
        <f t="shared" si="7"/>
        <v>3.1480217970206676</v>
      </c>
      <c r="BW16" s="494">
        <f t="shared" si="7"/>
        <v>1.4391787459022238</v>
      </c>
      <c r="BX16" s="470">
        <f t="shared" si="7"/>
        <v>1.1305357672420586</v>
      </c>
      <c r="BY16" s="470">
        <f t="shared" si="7"/>
        <v>0.8463306989047672</v>
      </c>
      <c r="BZ16" s="470">
        <f t="shared" si="7"/>
        <v>0.93882621519002041</v>
      </c>
      <c r="CA16" s="470">
        <f t="shared" si="7"/>
        <v>0.64578596712366032</v>
      </c>
      <c r="CB16" s="470">
        <f t="shared" si="7"/>
        <v>0.19978703634892778</v>
      </c>
      <c r="CC16" s="470">
        <f t="shared" si="7"/>
        <v>0</v>
      </c>
      <c r="CD16" s="470">
        <f t="shared" si="7"/>
        <v>0</v>
      </c>
      <c r="CE16" s="470">
        <f t="shared" si="7"/>
        <v>0</v>
      </c>
      <c r="CF16" s="436">
        <f t="shared" si="7"/>
        <v>0</v>
      </c>
    </row>
    <row r="17" spans="1:84" s="39" customFormat="1" x14ac:dyDescent="0.35">
      <c r="B17" s="59" t="s">
        <v>776</v>
      </c>
      <c r="C17" s="203"/>
      <c r="D17" s="494" t="s">
        <v>567</v>
      </c>
      <c r="E17" s="494" t="s">
        <v>567</v>
      </c>
      <c r="F17" s="494" t="s">
        <v>567</v>
      </c>
      <c r="G17" s="494" t="s">
        <v>567</v>
      </c>
      <c r="H17" s="494" t="s">
        <v>567</v>
      </c>
      <c r="I17" s="494" t="s">
        <v>567</v>
      </c>
      <c r="J17" s="494" t="s">
        <v>567</v>
      </c>
      <c r="K17" s="494" t="s">
        <v>567</v>
      </c>
      <c r="L17" s="494" t="s">
        <v>567</v>
      </c>
      <c r="M17" s="494" t="s">
        <v>567</v>
      </c>
      <c r="N17" s="494" t="s">
        <v>567</v>
      </c>
      <c r="O17" s="494" t="s">
        <v>567</v>
      </c>
      <c r="P17" s="494" t="s">
        <v>567</v>
      </c>
      <c r="Q17" s="494" t="s">
        <v>567</v>
      </c>
      <c r="R17" s="494" t="s">
        <v>567</v>
      </c>
      <c r="S17" s="494" t="s">
        <v>567</v>
      </c>
      <c r="T17" s="494" t="s">
        <v>567</v>
      </c>
      <c r="U17" s="494" t="s">
        <v>567</v>
      </c>
      <c r="V17" s="494" t="s">
        <v>567</v>
      </c>
      <c r="W17" s="494" t="s">
        <v>567</v>
      </c>
      <c r="X17" s="494" t="s">
        <v>567</v>
      </c>
      <c r="Y17" s="494" t="s">
        <v>567</v>
      </c>
      <c r="Z17" s="494" t="s">
        <v>567</v>
      </c>
      <c r="AA17" s="494" t="s">
        <v>567</v>
      </c>
      <c r="AB17" s="494" t="s">
        <v>567</v>
      </c>
      <c r="AC17" s="494" t="s">
        <v>567</v>
      </c>
      <c r="AD17" s="494" t="s">
        <v>567</v>
      </c>
      <c r="AE17" s="494" t="s">
        <v>567</v>
      </c>
      <c r="AF17" s="494" t="s">
        <v>567</v>
      </c>
      <c r="AG17" s="494" t="s">
        <v>567</v>
      </c>
      <c r="AH17" s="494" t="s">
        <v>567</v>
      </c>
      <c r="AI17" s="494" t="s">
        <v>567</v>
      </c>
      <c r="AJ17" s="494" t="s">
        <v>567</v>
      </c>
      <c r="AK17" s="494" t="s">
        <v>567</v>
      </c>
      <c r="AL17" s="494" t="s">
        <v>567</v>
      </c>
      <c r="AM17" s="494" t="s">
        <v>567</v>
      </c>
      <c r="AN17" s="494" t="s">
        <v>567</v>
      </c>
      <c r="AO17" s="494" t="s">
        <v>567</v>
      </c>
      <c r="AP17" s="494" t="s">
        <v>567</v>
      </c>
      <c r="AQ17" s="494" t="s">
        <v>567</v>
      </c>
      <c r="AR17" s="494" t="s">
        <v>567</v>
      </c>
      <c r="AS17" s="494" t="s">
        <v>567</v>
      </c>
      <c r="AT17" s="494" t="s">
        <v>567</v>
      </c>
      <c r="AU17" s="494" t="s">
        <v>567</v>
      </c>
      <c r="AV17" s="494" t="s">
        <v>567</v>
      </c>
      <c r="AW17" s="494" t="s">
        <v>567</v>
      </c>
      <c r="AX17" s="494" t="s">
        <v>567</v>
      </c>
      <c r="AY17" s="494" t="s">
        <v>567</v>
      </c>
      <c r="AZ17" s="494" t="s">
        <v>567</v>
      </c>
      <c r="BA17" s="494" t="s">
        <v>567</v>
      </c>
      <c r="BB17" s="494" t="s">
        <v>567</v>
      </c>
      <c r="BC17" s="470" t="s">
        <v>567</v>
      </c>
      <c r="BD17" s="494" t="s">
        <v>567</v>
      </c>
      <c r="BE17" s="494" t="s">
        <v>567</v>
      </c>
      <c r="BF17" s="494" t="s">
        <v>567</v>
      </c>
      <c r="BG17" s="494" t="s">
        <v>567</v>
      </c>
      <c r="BH17" s="494">
        <f t="shared" si="7"/>
        <v>2217.1601861909335</v>
      </c>
      <c r="BI17" s="494">
        <f t="shared" si="7"/>
        <v>2105.6454449380922</v>
      </c>
      <c r="BJ17" s="494">
        <f t="shared" si="7"/>
        <v>2116.3850352606423</v>
      </c>
      <c r="BK17" s="494">
        <f t="shared" si="7"/>
        <v>2145.6769502982315</v>
      </c>
      <c r="BL17" s="494">
        <f t="shared" si="7"/>
        <v>2042.0937964678544</v>
      </c>
      <c r="BM17" s="494">
        <f t="shared" si="7"/>
        <v>2268.9005564261188</v>
      </c>
      <c r="BN17" s="494">
        <f t="shared" si="7"/>
        <v>2200.6879547325525</v>
      </c>
      <c r="BO17" s="494">
        <f t="shared" si="7"/>
        <v>2046.557400271515</v>
      </c>
      <c r="BP17" s="494">
        <f t="shared" si="7"/>
        <v>1928.7480865398493</v>
      </c>
      <c r="BQ17" s="494">
        <f t="shared" si="7"/>
        <v>1730.1651089447923</v>
      </c>
      <c r="BR17" s="494">
        <f t="shared" si="7"/>
        <v>1605.1906213365639</v>
      </c>
      <c r="BS17" s="494">
        <f t="shared" si="7"/>
        <v>1495.4882819575969</v>
      </c>
      <c r="BT17" s="494">
        <f t="shared" si="7"/>
        <v>1351.1295209249047</v>
      </c>
      <c r="BU17" s="494">
        <f t="shared" si="7"/>
        <v>1311.174943642415</v>
      </c>
      <c r="BV17" s="494">
        <f t="shared" si="7"/>
        <v>1098.2113015943776</v>
      </c>
      <c r="BW17" s="494">
        <f t="shared" si="7"/>
        <v>704.12245497806555</v>
      </c>
      <c r="BX17" s="470">
        <f t="shared" si="7"/>
        <v>555.67265192303262</v>
      </c>
      <c r="BY17" s="470">
        <f t="shared" si="7"/>
        <v>351.16420421818287</v>
      </c>
      <c r="BZ17" s="470">
        <f t="shared" si="7"/>
        <v>347.9719380647831</v>
      </c>
      <c r="CA17" s="470">
        <f t="shared" si="7"/>
        <v>229.16577406827335</v>
      </c>
      <c r="CB17" s="470">
        <f t="shared" si="7"/>
        <v>66.914143473654249</v>
      </c>
      <c r="CC17" s="470">
        <f t="shared" si="7"/>
        <v>0</v>
      </c>
      <c r="CD17" s="470">
        <f t="shared" si="7"/>
        <v>0</v>
      </c>
      <c r="CE17" s="470">
        <f t="shared" si="7"/>
        <v>0</v>
      </c>
      <c r="CF17" s="436">
        <f t="shared" si="7"/>
        <v>0</v>
      </c>
    </row>
    <row r="18" spans="1:84" s="39" customFormat="1" x14ac:dyDescent="0.35">
      <c r="B18" s="298" t="s">
        <v>485</v>
      </c>
      <c r="C18" s="288"/>
      <c r="D18" s="494" t="s">
        <v>567</v>
      </c>
      <c r="E18" s="494" t="s">
        <v>567</v>
      </c>
      <c r="F18" s="494" t="s">
        <v>567</v>
      </c>
      <c r="G18" s="494" t="s">
        <v>567</v>
      </c>
      <c r="H18" s="494" t="s">
        <v>567</v>
      </c>
      <c r="I18" s="494" t="s">
        <v>567</v>
      </c>
      <c r="J18" s="494" t="s">
        <v>567</v>
      </c>
      <c r="K18" s="494" t="s">
        <v>567</v>
      </c>
      <c r="L18" s="494" t="s">
        <v>567</v>
      </c>
      <c r="M18" s="494" t="s">
        <v>567</v>
      </c>
      <c r="N18" s="494" t="s">
        <v>567</v>
      </c>
      <c r="O18" s="494" t="s">
        <v>567</v>
      </c>
      <c r="P18" s="494" t="s">
        <v>567</v>
      </c>
      <c r="Q18" s="494" t="s">
        <v>567</v>
      </c>
      <c r="R18" s="494" t="s">
        <v>567</v>
      </c>
      <c r="S18" s="494" t="s">
        <v>567</v>
      </c>
      <c r="T18" s="494" t="s">
        <v>567</v>
      </c>
      <c r="U18" s="494" t="s">
        <v>567</v>
      </c>
      <c r="V18" s="494" t="s">
        <v>567</v>
      </c>
      <c r="W18" s="494" t="s">
        <v>567</v>
      </c>
      <c r="X18" s="494" t="s">
        <v>567</v>
      </c>
      <c r="Y18" s="494" t="s">
        <v>567</v>
      </c>
      <c r="Z18" s="494" t="s">
        <v>567</v>
      </c>
      <c r="AA18" s="494" t="s">
        <v>567</v>
      </c>
      <c r="AB18" s="494" t="s">
        <v>567</v>
      </c>
      <c r="AC18" s="494" t="s">
        <v>567</v>
      </c>
      <c r="AD18" s="494" t="s">
        <v>567</v>
      </c>
      <c r="AE18" s="494" t="s">
        <v>567</v>
      </c>
      <c r="AF18" s="494" t="s">
        <v>567</v>
      </c>
      <c r="AG18" s="494" t="s">
        <v>567</v>
      </c>
      <c r="AH18" s="494" t="s">
        <v>567</v>
      </c>
      <c r="AI18" s="494" t="s">
        <v>567</v>
      </c>
      <c r="AJ18" s="494" t="s">
        <v>567</v>
      </c>
      <c r="AK18" s="494" t="s">
        <v>567</v>
      </c>
      <c r="AL18" s="494" t="s">
        <v>567</v>
      </c>
      <c r="AM18" s="494" t="s">
        <v>567</v>
      </c>
      <c r="AN18" s="494" t="s">
        <v>567</v>
      </c>
      <c r="AO18" s="494" t="s">
        <v>567</v>
      </c>
      <c r="AP18" s="494" t="s">
        <v>567</v>
      </c>
      <c r="AQ18" s="494" t="s">
        <v>567</v>
      </c>
      <c r="AR18" s="494" t="s">
        <v>567</v>
      </c>
      <c r="AS18" s="494" t="s">
        <v>567</v>
      </c>
      <c r="AT18" s="494" t="s">
        <v>567</v>
      </c>
      <c r="AU18" s="494" t="s">
        <v>567</v>
      </c>
      <c r="AV18" s="494" t="s">
        <v>567</v>
      </c>
      <c r="AW18" s="494" t="s">
        <v>567</v>
      </c>
      <c r="AX18" s="494" t="s">
        <v>567</v>
      </c>
      <c r="AY18" s="494" t="s">
        <v>567</v>
      </c>
      <c r="AZ18" s="494" t="s">
        <v>567</v>
      </c>
      <c r="BA18" s="494" t="s">
        <v>567</v>
      </c>
      <c r="BB18" s="494" t="s">
        <v>567</v>
      </c>
      <c r="BC18" s="470" t="s">
        <v>567</v>
      </c>
      <c r="BD18" s="494" t="s">
        <v>567</v>
      </c>
      <c r="BE18" s="494" t="s">
        <v>567</v>
      </c>
      <c r="BF18" s="494" t="s">
        <v>567</v>
      </c>
      <c r="BG18" s="494" t="s">
        <v>567</v>
      </c>
      <c r="BH18" s="494">
        <f t="shared" si="7"/>
        <v>219.43185547506562</v>
      </c>
      <c r="BI18" s="494">
        <f t="shared" si="7"/>
        <v>211.47365936339611</v>
      </c>
      <c r="BJ18" s="494">
        <f t="shared" si="7"/>
        <v>220.24564364969797</v>
      </c>
      <c r="BK18" s="494">
        <f t="shared" si="7"/>
        <v>215.2442876571647</v>
      </c>
      <c r="BL18" s="494">
        <f t="shared" si="7"/>
        <v>217.12437521384268</v>
      </c>
      <c r="BM18" s="494">
        <f t="shared" si="7"/>
        <v>266.39427633286368</v>
      </c>
      <c r="BN18" s="494">
        <f t="shared" si="7"/>
        <v>353.35186463254763</v>
      </c>
      <c r="BO18" s="494">
        <f t="shared" si="7"/>
        <v>397.8425642598624</v>
      </c>
      <c r="BP18" s="494">
        <f t="shared" si="7"/>
        <v>478.81074815035748</v>
      </c>
      <c r="BQ18" s="494">
        <f t="shared" si="7"/>
        <v>533.98082063385175</v>
      </c>
      <c r="BR18" s="494">
        <f t="shared" si="7"/>
        <v>567.98082622905065</v>
      </c>
      <c r="BS18" s="494">
        <f t="shared" si="7"/>
        <v>608.57064719874325</v>
      </c>
      <c r="BT18" s="494">
        <f t="shared" si="7"/>
        <v>615.06802267742637</v>
      </c>
      <c r="BU18" s="494">
        <f t="shared" si="7"/>
        <v>666.15053409738573</v>
      </c>
      <c r="BV18" s="494">
        <f t="shared" si="7"/>
        <v>662.74609262807189</v>
      </c>
      <c r="BW18" s="494">
        <f t="shared" si="7"/>
        <v>634.37769423632778</v>
      </c>
      <c r="BX18" s="470">
        <f t="shared" si="7"/>
        <v>499.06984428760313</v>
      </c>
      <c r="BY18" s="470">
        <f t="shared" si="7"/>
        <v>399.97259720296324</v>
      </c>
      <c r="BZ18" s="470">
        <f t="shared" si="7"/>
        <v>503.43988573246503</v>
      </c>
      <c r="CA18" s="470">
        <f t="shared" si="7"/>
        <v>409.76045904799508</v>
      </c>
      <c r="CB18" s="470">
        <f t="shared" si="7"/>
        <v>136.30332094316702</v>
      </c>
      <c r="CC18" s="470">
        <f t="shared" si="7"/>
        <v>0.23034356481017504</v>
      </c>
      <c r="CD18" s="470">
        <f t="shared" si="7"/>
        <v>0.2300975924898262</v>
      </c>
      <c r="CE18" s="470">
        <f t="shared" si="7"/>
        <v>0.22976932396294059</v>
      </c>
      <c r="CF18" s="436">
        <f t="shared" si="7"/>
        <v>0.2298924509603345</v>
      </c>
    </row>
    <row r="19" spans="1:84" s="39" customFormat="1" x14ac:dyDescent="0.35">
      <c r="B19" s="298" t="s">
        <v>773</v>
      </c>
      <c r="C19" s="288"/>
      <c r="D19" s="494" t="s">
        <v>567</v>
      </c>
      <c r="E19" s="494" t="s">
        <v>567</v>
      </c>
      <c r="F19" s="494" t="s">
        <v>567</v>
      </c>
      <c r="G19" s="494" t="s">
        <v>567</v>
      </c>
      <c r="H19" s="494" t="s">
        <v>567</v>
      </c>
      <c r="I19" s="494" t="s">
        <v>567</v>
      </c>
      <c r="J19" s="494" t="s">
        <v>567</v>
      </c>
      <c r="K19" s="494" t="s">
        <v>567</v>
      </c>
      <c r="L19" s="494" t="s">
        <v>567</v>
      </c>
      <c r="M19" s="494" t="s">
        <v>567</v>
      </c>
      <c r="N19" s="494" t="s">
        <v>567</v>
      </c>
      <c r="O19" s="494" t="s">
        <v>567</v>
      </c>
      <c r="P19" s="494" t="s">
        <v>567</v>
      </c>
      <c r="Q19" s="494" t="s">
        <v>567</v>
      </c>
      <c r="R19" s="494" t="s">
        <v>567</v>
      </c>
      <c r="S19" s="494" t="s">
        <v>567</v>
      </c>
      <c r="T19" s="494" t="s">
        <v>567</v>
      </c>
      <c r="U19" s="494" t="s">
        <v>567</v>
      </c>
      <c r="V19" s="494" t="s">
        <v>567</v>
      </c>
      <c r="W19" s="494" t="s">
        <v>567</v>
      </c>
      <c r="X19" s="494" t="s">
        <v>567</v>
      </c>
      <c r="Y19" s="494" t="s">
        <v>567</v>
      </c>
      <c r="Z19" s="494" t="s">
        <v>567</v>
      </c>
      <c r="AA19" s="494" t="s">
        <v>567</v>
      </c>
      <c r="AB19" s="494" t="s">
        <v>567</v>
      </c>
      <c r="AC19" s="494" t="s">
        <v>567</v>
      </c>
      <c r="AD19" s="494" t="s">
        <v>567</v>
      </c>
      <c r="AE19" s="494" t="s">
        <v>567</v>
      </c>
      <c r="AF19" s="494" t="s">
        <v>567</v>
      </c>
      <c r="AG19" s="494" t="s">
        <v>567</v>
      </c>
      <c r="AH19" s="494" t="s">
        <v>567</v>
      </c>
      <c r="AI19" s="494" t="s">
        <v>567</v>
      </c>
      <c r="AJ19" s="494" t="s">
        <v>567</v>
      </c>
      <c r="AK19" s="494" t="s">
        <v>567</v>
      </c>
      <c r="AL19" s="494" t="s">
        <v>567</v>
      </c>
      <c r="AM19" s="494" t="s">
        <v>567</v>
      </c>
      <c r="AN19" s="494" t="s">
        <v>567</v>
      </c>
      <c r="AO19" s="494" t="s">
        <v>567</v>
      </c>
      <c r="AP19" s="494" t="s">
        <v>567</v>
      </c>
      <c r="AQ19" s="494" t="s">
        <v>567</v>
      </c>
      <c r="AR19" s="494" t="s">
        <v>567</v>
      </c>
      <c r="AS19" s="494" t="s">
        <v>567</v>
      </c>
      <c r="AT19" s="494" t="s">
        <v>567</v>
      </c>
      <c r="AU19" s="494" t="s">
        <v>567</v>
      </c>
      <c r="AV19" s="494" t="s">
        <v>567</v>
      </c>
      <c r="AW19" s="494" t="s">
        <v>567</v>
      </c>
      <c r="AX19" s="494" t="s">
        <v>567</v>
      </c>
      <c r="AY19" s="494" t="s">
        <v>567</v>
      </c>
      <c r="AZ19" s="494" t="s">
        <v>567</v>
      </c>
      <c r="BA19" s="494" t="s">
        <v>567</v>
      </c>
      <c r="BB19" s="494" t="s">
        <v>567</v>
      </c>
      <c r="BC19" s="470" t="s">
        <v>567</v>
      </c>
      <c r="BD19" s="494" t="s">
        <v>567</v>
      </c>
      <c r="BE19" s="494" t="s">
        <v>567</v>
      </c>
      <c r="BF19" s="494" t="s">
        <v>567</v>
      </c>
      <c r="BG19" s="494" t="s">
        <v>567</v>
      </c>
      <c r="BH19" s="494">
        <f t="shared" si="7"/>
        <v>360.53670510226539</v>
      </c>
      <c r="BI19" s="494">
        <f t="shared" si="7"/>
        <v>356.5351372501683</v>
      </c>
      <c r="BJ19" s="494">
        <f t="shared" si="7"/>
        <v>351.50633649400265</v>
      </c>
      <c r="BK19" s="494">
        <f t="shared" si="7"/>
        <v>286.64508744572544</v>
      </c>
      <c r="BL19" s="494">
        <f t="shared" si="7"/>
        <v>233.06423837568084</v>
      </c>
      <c r="BM19" s="494">
        <f t="shared" si="7"/>
        <v>234.03814122565032</v>
      </c>
      <c r="BN19" s="494">
        <f t="shared" si="7"/>
        <v>239.7291586945517</v>
      </c>
      <c r="BO19" s="494">
        <f t="shared" si="7"/>
        <v>214.37453471427136</v>
      </c>
      <c r="BP19" s="494">
        <f t="shared" si="7"/>
        <v>195.94074541719908</v>
      </c>
      <c r="BQ19" s="494">
        <f t="shared" si="7"/>
        <v>175.41756624165805</v>
      </c>
      <c r="BR19" s="494">
        <f t="shared" si="7"/>
        <v>147.11382963898342</v>
      </c>
      <c r="BS19" s="494">
        <f t="shared" si="7"/>
        <v>123.68852033478015</v>
      </c>
      <c r="BT19" s="494">
        <f t="shared" si="7"/>
        <v>107.29930463717282</v>
      </c>
      <c r="BU19" s="494">
        <f t="shared" si="7"/>
        <v>89.805994752085354</v>
      </c>
      <c r="BV19" s="494">
        <f t="shared" si="7"/>
        <v>42.570722877100984</v>
      </c>
      <c r="BW19" s="494">
        <f t="shared" si="7"/>
        <v>17.973596086895103</v>
      </c>
      <c r="BX19" s="470">
        <f t="shared" si="7"/>
        <v>13.917705567004854</v>
      </c>
      <c r="BY19" s="470">
        <f t="shared" si="7"/>
        <v>9.1306704920824089</v>
      </c>
      <c r="BZ19" s="470">
        <f t="shared" si="7"/>
        <v>9.2874879263192174</v>
      </c>
      <c r="CA19" s="470">
        <f t="shared" si="7"/>
        <v>5.8566311880020958</v>
      </c>
      <c r="CB19" s="470">
        <f t="shared" si="7"/>
        <v>1.2212436627657184</v>
      </c>
      <c r="CC19" s="470">
        <f t="shared" si="7"/>
        <v>0</v>
      </c>
      <c r="CD19" s="470">
        <f t="shared" si="7"/>
        <v>0</v>
      </c>
      <c r="CE19" s="470">
        <f t="shared" si="7"/>
        <v>0</v>
      </c>
      <c r="CF19" s="436">
        <f t="shared" si="7"/>
        <v>0</v>
      </c>
    </row>
    <row r="20" spans="1:84" ht="24.75" customHeight="1" x14ac:dyDescent="0.35">
      <c r="A20" s="491"/>
      <c r="B20" s="203" t="s">
        <v>777</v>
      </c>
      <c r="C20" s="39"/>
      <c r="D20" s="494">
        <f>SUM(D25,D26,D27,D28,D23)</f>
        <v>0</v>
      </c>
      <c r="E20" s="494">
        <f t="shared" ref="E20:AG20" si="8">SUM(E25,E26,E27,E28,E23)</f>
        <v>0</v>
      </c>
      <c r="F20" s="494">
        <f t="shared" si="8"/>
        <v>0</v>
      </c>
      <c r="G20" s="494">
        <f t="shared" si="8"/>
        <v>0</v>
      </c>
      <c r="H20" s="494">
        <f t="shared" si="8"/>
        <v>0</v>
      </c>
      <c r="I20" s="494">
        <f t="shared" si="8"/>
        <v>0</v>
      </c>
      <c r="J20" s="494">
        <f t="shared" si="8"/>
        <v>0</v>
      </c>
      <c r="K20" s="494">
        <f t="shared" si="8"/>
        <v>0</v>
      </c>
      <c r="L20" s="494">
        <f t="shared" si="8"/>
        <v>0</v>
      </c>
      <c r="M20" s="494">
        <f t="shared" si="8"/>
        <v>0</v>
      </c>
      <c r="N20" s="494">
        <f t="shared" si="8"/>
        <v>0</v>
      </c>
      <c r="O20" s="494">
        <f t="shared" si="8"/>
        <v>0</v>
      </c>
      <c r="P20" s="494">
        <f t="shared" si="8"/>
        <v>0</v>
      </c>
      <c r="Q20" s="494">
        <f t="shared" si="8"/>
        <v>0</v>
      </c>
      <c r="R20" s="494">
        <f t="shared" si="8"/>
        <v>0</v>
      </c>
      <c r="S20" s="494">
        <f t="shared" si="8"/>
        <v>0</v>
      </c>
      <c r="T20" s="494">
        <f t="shared" si="8"/>
        <v>0</v>
      </c>
      <c r="U20" s="494">
        <f t="shared" si="8"/>
        <v>0</v>
      </c>
      <c r="V20" s="494">
        <f t="shared" si="8"/>
        <v>0</v>
      </c>
      <c r="W20" s="494">
        <f t="shared" si="8"/>
        <v>0</v>
      </c>
      <c r="X20" s="494">
        <f t="shared" si="8"/>
        <v>0</v>
      </c>
      <c r="Y20" s="494">
        <f t="shared" si="8"/>
        <v>0</v>
      </c>
      <c r="Z20" s="494">
        <f t="shared" si="8"/>
        <v>0</v>
      </c>
      <c r="AA20" s="494">
        <f t="shared" si="8"/>
        <v>0</v>
      </c>
      <c r="AB20" s="494">
        <f t="shared" si="8"/>
        <v>0</v>
      </c>
      <c r="AC20" s="494">
        <f t="shared" si="8"/>
        <v>0</v>
      </c>
      <c r="AD20" s="494">
        <f t="shared" si="8"/>
        <v>0</v>
      </c>
      <c r="AE20" s="494">
        <f t="shared" si="8"/>
        <v>0</v>
      </c>
      <c r="AF20" s="494">
        <f t="shared" si="8"/>
        <v>0</v>
      </c>
      <c r="AG20" s="494">
        <f t="shared" si="8"/>
        <v>0</v>
      </c>
      <c r="AH20" s="494">
        <f>SUM(AH25,AH26,AH27,AH28,AH23)</f>
        <v>1000</v>
      </c>
      <c r="AI20" s="494">
        <f t="shared" ref="AI20:CF20" si="9">SUM(AI25,AI26,AI27,AI28,AI23)</f>
        <v>1051</v>
      </c>
      <c r="AJ20" s="494">
        <f t="shared" si="9"/>
        <v>1436</v>
      </c>
      <c r="AK20" s="494">
        <f t="shared" si="9"/>
        <v>2320.92</v>
      </c>
      <c r="AL20" s="494">
        <f t="shared" si="9"/>
        <v>3671</v>
      </c>
      <c r="AM20" s="494">
        <f t="shared" si="9"/>
        <v>4607</v>
      </c>
      <c r="AN20" s="494">
        <f t="shared" si="9"/>
        <v>5281</v>
      </c>
      <c r="AO20" s="494">
        <f t="shared" si="9"/>
        <v>6075</v>
      </c>
      <c r="AP20" s="494">
        <f t="shared" si="9"/>
        <v>6507</v>
      </c>
      <c r="AQ20" s="494">
        <f t="shared" si="9"/>
        <v>6382</v>
      </c>
      <c r="AR20" s="494">
        <f t="shared" si="9"/>
        <v>5728</v>
      </c>
      <c r="AS20" s="494">
        <f t="shared" si="9"/>
        <v>5625</v>
      </c>
      <c r="AT20" s="494">
        <f t="shared" si="9"/>
        <v>6590</v>
      </c>
      <c r="AU20" s="494">
        <f t="shared" si="9"/>
        <v>8888.0228995117304</v>
      </c>
      <c r="AV20" s="494">
        <f t="shared" si="9"/>
        <v>11061.988000000001</v>
      </c>
      <c r="AW20" s="494">
        <f t="shared" si="9"/>
        <v>12170.623</v>
      </c>
      <c r="AX20" s="494">
        <f t="shared" si="9"/>
        <v>12418.047999999999</v>
      </c>
      <c r="AY20" s="494">
        <f t="shared" si="9"/>
        <v>12804.532999999999</v>
      </c>
      <c r="AZ20" s="494">
        <f t="shared" si="9"/>
        <v>10629.695</v>
      </c>
      <c r="BA20" s="494">
        <f t="shared" si="9"/>
        <v>8192.3170000000009</v>
      </c>
      <c r="BB20" s="494">
        <f t="shared" si="9"/>
        <v>8171.6899999999987</v>
      </c>
      <c r="BC20" s="470">
        <f t="shared" si="9"/>
        <v>8301.3220000000001</v>
      </c>
      <c r="BD20" s="494">
        <f t="shared" si="9"/>
        <v>9026.226999999999</v>
      </c>
      <c r="BE20" s="494">
        <f t="shared" si="9"/>
        <v>9614.9071194121716</v>
      </c>
      <c r="BF20" s="494">
        <f t="shared" si="9"/>
        <v>9753.3147109525999</v>
      </c>
      <c r="BG20" s="494">
        <f t="shared" si="9"/>
        <v>10343.93625241993</v>
      </c>
      <c r="BH20" s="494">
        <f t="shared" si="9"/>
        <v>9900.2150000000001</v>
      </c>
      <c r="BI20" s="494">
        <f t="shared" si="9"/>
        <v>9067.7110046050002</v>
      </c>
      <c r="BJ20" s="494">
        <f t="shared" si="9"/>
        <v>8752.58984891</v>
      </c>
      <c r="BK20" s="494">
        <f t="shared" si="9"/>
        <v>8939.9078692587664</v>
      </c>
      <c r="BL20" s="494">
        <f t="shared" si="9"/>
        <v>8594.5344093899985</v>
      </c>
      <c r="BM20" s="494">
        <f t="shared" si="9"/>
        <v>8277.5189778200001</v>
      </c>
      <c r="BN20" s="494">
        <f t="shared" si="9"/>
        <v>0</v>
      </c>
      <c r="BO20" s="494">
        <f t="shared" si="9"/>
        <v>0</v>
      </c>
      <c r="BP20" s="494">
        <f t="shared" si="9"/>
        <v>0</v>
      </c>
      <c r="BQ20" s="494">
        <f t="shared" si="9"/>
        <v>0</v>
      </c>
      <c r="BR20" s="494">
        <f t="shared" si="9"/>
        <v>0</v>
      </c>
      <c r="BS20" s="494">
        <f t="shared" si="9"/>
        <v>0</v>
      </c>
      <c r="BT20" s="494">
        <f t="shared" si="9"/>
        <v>0</v>
      </c>
      <c r="BU20" s="494">
        <f t="shared" si="9"/>
        <v>0</v>
      </c>
      <c r="BV20" s="494">
        <f t="shared" si="9"/>
        <v>0</v>
      </c>
      <c r="BW20" s="494">
        <f t="shared" si="9"/>
        <v>0</v>
      </c>
      <c r="BX20" s="470">
        <f t="shared" si="9"/>
        <v>0</v>
      </c>
      <c r="BY20" s="470">
        <f t="shared" si="9"/>
        <v>0</v>
      </c>
      <c r="BZ20" s="470">
        <f t="shared" si="9"/>
        <v>0</v>
      </c>
      <c r="CA20" s="470">
        <f t="shared" si="9"/>
        <v>0</v>
      </c>
      <c r="CB20" s="470">
        <f t="shared" si="9"/>
        <v>0</v>
      </c>
      <c r="CC20" s="470">
        <f t="shared" si="9"/>
        <v>0</v>
      </c>
      <c r="CD20" s="470">
        <f t="shared" si="9"/>
        <v>0</v>
      </c>
      <c r="CE20" s="470">
        <f t="shared" si="9"/>
        <v>0</v>
      </c>
      <c r="CF20" s="436">
        <f t="shared" si="9"/>
        <v>0</v>
      </c>
    </row>
    <row r="21" spans="1:84" x14ac:dyDescent="0.35">
      <c r="A21" s="491"/>
      <c r="B21" s="203" t="s">
        <v>778</v>
      </c>
      <c r="C21" s="39"/>
      <c r="D21" s="494">
        <f>SUM(D7:D9)</f>
        <v>0</v>
      </c>
      <c r="E21" s="494">
        <f t="shared" ref="E21:BP21" si="10">SUM(E7:E9)</f>
        <v>0</v>
      </c>
      <c r="F21" s="494">
        <f t="shared" si="10"/>
        <v>0</v>
      </c>
      <c r="G21" s="494">
        <f t="shared" si="10"/>
        <v>0</v>
      </c>
      <c r="H21" s="494">
        <f t="shared" si="10"/>
        <v>0</v>
      </c>
      <c r="I21" s="494">
        <f t="shared" si="10"/>
        <v>0</v>
      </c>
      <c r="J21" s="494">
        <f t="shared" si="10"/>
        <v>0</v>
      </c>
      <c r="K21" s="494">
        <f t="shared" si="10"/>
        <v>0</v>
      </c>
      <c r="L21" s="494">
        <f t="shared" si="10"/>
        <v>0</v>
      </c>
      <c r="M21" s="494">
        <f t="shared" si="10"/>
        <v>0</v>
      </c>
      <c r="N21" s="494">
        <f t="shared" si="10"/>
        <v>0</v>
      </c>
      <c r="O21" s="494">
        <f t="shared" si="10"/>
        <v>0</v>
      </c>
      <c r="P21" s="494">
        <f t="shared" si="10"/>
        <v>0</v>
      </c>
      <c r="Q21" s="494">
        <f t="shared" si="10"/>
        <v>0</v>
      </c>
      <c r="R21" s="494">
        <f t="shared" si="10"/>
        <v>0</v>
      </c>
      <c r="S21" s="494">
        <f t="shared" si="10"/>
        <v>0</v>
      </c>
      <c r="T21" s="494">
        <f t="shared" si="10"/>
        <v>0</v>
      </c>
      <c r="U21" s="494">
        <f t="shared" si="10"/>
        <v>0</v>
      </c>
      <c r="V21" s="494">
        <f t="shared" si="10"/>
        <v>0</v>
      </c>
      <c r="W21" s="494">
        <f t="shared" si="10"/>
        <v>0</v>
      </c>
      <c r="X21" s="494">
        <f t="shared" si="10"/>
        <v>0</v>
      </c>
      <c r="Y21" s="494">
        <f t="shared" si="10"/>
        <v>0</v>
      </c>
      <c r="Z21" s="494">
        <f t="shared" si="10"/>
        <v>0</v>
      </c>
      <c r="AA21" s="494">
        <f t="shared" si="10"/>
        <v>0</v>
      </c>
      <c r="AB21" s="494">
        <f t="shared" si="10"/>
        <v>0</v>
      </c>
      <c r="AC21" s="494">
        <f t="shared" si="10"/>
        <v>0</v>
      </c>
      <c r="AD21" s="494">
        <f t="shared" si="10"/>
        <v>0</v>
      </c>
      <c r="AE21" s="494">
        <f t="shared" si="10"/>
        <v>0</v>
      </c>
      <c r="AF21" s="494">
        <f t="shared" si="10"/>
        <v>0</v>
      </c>
      <c r="AG21" s="494">
        <f t="shared" si="10"/>
        <v>0</v>
      </c>
      <c r="AH21" s="494">
        <f t="shared" si="10"/>
        <v>0</v>
      </c>
      <c r="AI21" s="494">
        <f t="shared" si="10"/>
        <v>0</v>
      </c>
      <c r="AJ21" s="494">
        <f t="shared" si="10"/>
        <v>0</v>
      </c>
      <c r="AK21" s="494">
        <f t="shared" si="10"/>
        <v>0</v>
      </c>
      <c r="AL21" s="494">
        <f t="shared" si="10"/>
        <v>0</v>
      </c>
      <c r="AM21" s="494">
        <f t="shared" si="10"/>
        <v>0</v>
      </c>
      <c r="AN21" s="494">
        <f t="shared" si="10"/>
        <v>0</v>
      </c>
      <c r="AO21" s="494">
        <f t="shared" si="10"/>
        <v>0</v>
      </c>
      <c r="AP21" s="494">
        <f t="shared" si="10"/>
        <v>0</v>
      </c>
      <c r="AQ21" s="494">
        <f t="shared" si="10"/>
        <v>0</v>
      </c>
      <c r="AR21" s="494">
        <f t="shared" si="10"/>
        <v>0</v>
      </c>
      <c r="AS21" s="494">
        <f t="shared" si="10"/>
        <v>0</v>
      </c>
      <c r="AT21" s="494">
        <f t="shared" si="10"/>
        <v>0</v>
      </c>
      <c r="AU21" s="494">
        <f t="shared" si="10"/>
        <v>0</v>
      </c>
      <c r="AV21" s="494">
        <f t="shared" si="10"/>
        <v>0</v>
      </c>
      <c r="AW21" s="494">
        <f t="shared" si="10"/>
        <v>0</v>
      </c>
      <c r="AX21" s="494">
        <f t="shared" si="10"/>
        <v>0</v>
      </c>
      <c r="AY21" s="494">
        <f t="shared" si="10"/>
        <v>0</v>
      </c>
      <c r="AZ21" s="494">
        <f t="shared" si="10"/>
        <v>0</v>
      </c>
      <c r="BA21" s="494">
        <f t="shared" si="10"/>
        <v>0</v>
      </c>
      <c r="BB21" s="494">
        <f t="shared" si="10"/>
        <v>0</v>
      </c>
      <c r="BC21" s="470">
        <f t="shared" si="10"/>
        <v>0</v>
      </c>
      <c r="BD21" s="494">
        <f t="shared" si="10"/>
        <v>8499.8219521636747</v>
      </c>
      <c r="BE21" s="494">
        <f t="shared" si="10"/>
        <v>9047.9931149081458</v>
      </c>
      <c r="BF21" s="494">
        <f t="shared" si="10"/>
        <v>9198.9147719497341</v>
      </c>
      <c r="BG21" s="494">
        <f t="shared" si="10"/>
        <v>7808.3209050030337</v>
      </c>
      <c r="BH21" s="494">
        <f t="shared" si="10"/>
        <v>5312.2739324006216</v>
      </c>
      <c r="BI21" s="494">
        <f t="shared" si="10"/>
        <v>4617.8059602399226</v>
      </c>
      <c r="BJ21" s="494">
        <f t="shared" si="10"/>
        <v>4264.519785839977</v>
      </c>
      <c r="BK21" s="494">
        <f t="shared" si="10"/>
        <v>3971.1274642835479</v>
      </c>
      <c r="BL21" s="494">
        <f t="shared" si="10"/>
        <v>3585.9817299078341</v>
      </c>
      <c r="BM21" s="494">
        <f t="shared" si="10"/>
        <v>3388.8399151846806</v>
      </c>
      <c r="BN21" s="494">
        <f t="shared" si="10"/>
        <v>3221.384148668883</v>
      </c>
      <c r="BO21" s="494">
        <f t="shared" si="10"/>
        <v>2954.9292049152909</v>
      </c>
      <c r="BP21" s="494">
        <f t="shared" si="10"/>
        <v>2819.5069618653429</v>
      </c>
      <c r="BQ21" s="494">
        <f t="shared" ref="BQ21:CF21" si="11">SUM(BQ7:BQ9)</f>
        <v>2591.1762556306885</v>
      </c>
      <c r="BR21" s="494">
        <f t="shared" si="11"/>
        <v>2433.6331202843976</v>
      </c>
      <c r="BS21" s="494">
        <f t="shared" si="11"/>
        <v>2305.9175997355128</v>
      </c>
      <c r="BT21" s="494">
        <f t="shared" si="11"/>
        <v>2132.1474332201296</v>
      </c>
      <c r="BU21" s="494">
        <f t="shared" si="11"/>
        <v>2109.7392745111838</v>
      </c>
      <c r="BV21" s="494">
        <f t="shared" si="11"/>
        <v>1836.2095036229798</v>
      </c>
      <c r="BW21" s="494">
        <f t="shared" si="11"/>
        <v>1374.130836994098</v>
      </c>
      <c r="BX21" s="470">
        <f t="shared" si="11"/>
        <v>1079.4378839427623</v>
      </c>
      <c r="BY21" s="470">
        <f t="shared" si="11"/>
        <v>766.81751579832155</v>
      </c>
      <c r="BZ21" s="470">
        <f t="shared" si="11"/>
        <v>864.6196753148098</v>
      </c>
      <c r="CA21" s="470">
        <f t="shared" si="11"/>
        <v>647.04507211404189</v>
      </c>
      <c r="CB21" s="470">
        <f t="shared" si="11"/>
        <v>204.83015718727248</v>
      </c>
      <c r="CC21" s="470">
        <f t="shared" si="11"/>
        <v>0.23034356481017504</v>
      </c>
      <c r="CD21" s="470">
        <f t="shared" si="11"/>
        <v>0.2300975924898262</v>
      </c>
      <c r="CE21" s="470">
        <f t="shared" si="11"/>
        <v>0.22976932396294059</v>
      </c>
      <c r="CF21" s="436">
        <f t="shared" si="11"/>
        <v>0.2298924509603345</v>
      </c>
    </row>
    <row r="22" spans="1:84" ht="24.75" customHeight="1" x14ac:dyDescent="0.35">
      <c r="A22" s="39"/>
      <c r="B22" s="59" t="s">
        <v>779</v>
      </c>
      <c r="C22" s="39"/>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c r="AG22" s="494"/>
      <c r="AH22" s="494"/>
      <c r="AI22" s="494"/>
      <c r="AJ22" s="494"/>
      <c r="AK22" s="494"/>
      <c r="AL22" s="494"/>
      <c r="AM22" s="494"/>
      <c r="AN22" s="494"/>
      <c r="AO22" s="494"/>
      <c r="AP22" s="494"/>
      <c r="AQ22" s="494"/>
      <c r="AR22" s="494"/>
      <c r="AS22" s="494"/>
      <c r="AT22" s="494"/>
      <c r="AU22" s="494"/>
      <c r="AV22" s="494"/>
      <c r="AW22" s="494"/>
      <c r="AX22" s="494"/>
      <c r="AY22" s="494"/>
      <c r="AZ22" s="494"/>
      <c r="BA22" s="494"/>
      <c r="BB22" s="494"/>
      <c r="BC22" s="494"/>
      <c r="BD22" s="494"/>
      <c r="BE22" s="494"/>
      <c r="BF22" s="494"/>
      <c r="BG22" s="494"/>
      <c r="BH22" s="494"/>
      <c r="BI22" s="494"/>
      <c r="BJ22" s="494"/>
      <c r="BK22" s="494"/>
      <c r="BL22" s="494"/>
      <c r="BM22" s="494"/>
      <c r="BN22" s="494"/>
      <c r="BO22" s="494"/>
      <c r="BP22" s="494"/>
      <c r="BQ22" s="494"/>
      <c r="BR22" s="494"/>
      <c r="BS22" s="494"/>
      <c r="BT22" s="494"/>
      <c r="BU22" s="494"/>
      <c r="BV22" s="494"/>
      <c r="BW22" s="494"/>
      <c r="BX22" s="470"/>
      <c r="BY22" s="470"/>
      <c r="BZ22" s="470"/>
      <c r="CA22" s="470"/>
      <c r="CB22" s="470"/>
      <c r="CC22" s="470"/>
      <c r="CD22" s="470"/>
      <c r="CE22" s="470"/>
      <c r="CF22" s="436"/>
    </row>
    <row r="23" spans="1:84" x14ac:dyDescent="0.35">
      <c r="A23" s="491"/>
      <c r="B23" s="203" t="s">
        <v>780</v>
      </c>
      <c r="C23" s="59"/>
      <c r="D23" s="494">
        <v>0</v>
      </c>
      <c r="E23" s="494">
        <v>0</v>
      </c>
      <c r="F23" s="494">
        <v>0</v>
      </c>
      <c r="G23" s="494">
        <v>0</v>
      </c>
      <c r="H23" s="494">
        <v>0</v>
      </c>
      <c r="I23" s="494">
        <v>0</v>
      </c>
      <c r="J23" s="494">
        <v>0</v>
      </c>
      <c r="K23" s="494">
        <v>0</v>
      </c>
      <c r="L23" s="494">
        <v>0</v>
      </c>
      <c r="M23" s="494">
        <v>0</v>
      </c>
      <c r="N23" s="494">
        <v>0</v>
      </c>
      <c r="O23" s="494">
        <v>0</v>
      </c>
      <c r="P23" s="494">
        <v>0</v>
      </c>
      <c r="Q23" s="494">
        <v>0</v>
      </c>
      <c r="R23" s="494">
        <v>0</v>
      </c>
      <c r="S23" s="494">
        <v>0</v>
      </c>
      <c r="T23" s="494">
        <v>0</v>
      </c>
      <c r="U23" s="494">
        <v>0</v>
      </c>
      <c r="V23" s="494">
        <v>0</v>
      </c>
      <c r="W23" s="494">
        <v>0</v>
      </c>
      <c r="X23" s="494">
        <v>0</v>
      </c>
      <c r="Y23" s="494">
        <v>0</v>
      </c>
      <c r="Z23" s="494">
        <v>0</v>
      </c>
      <c r="AA23" s="494">
        <v>0</v>
      </c>
      <c r="AB23" s="494">
        <v>0</v>
      </c>
      <c r="AC23" s="494">
        <v>0</v>
      </c>
      <c r="AD23" s="494">
        <v>0</v>
      </c>
      <c r="AE23" s="494">
        <v>0</v>
      </c>
      <c r="AF23" s="494">
        <v>0</v>
      </c>
      <c r="AG23" s="494">
        <v>0</v>
      </c>
      <c r="AH23" s="494">
        <v>515</v>
      </c>
      <c r="AI23" s="494">
        <v>523</v>
      </c>
      <c r="AJ23" s="494">
        <v>794</v>
      </c>
      <c r="AK23" s="494">
        <v>1512.04</v>
      </c>
      <c r="AL23" s="494">
        <v>2567</v>
      </c>
      <c r="AM23" s="494">
        <v>3257</v>
      </c>
      <c r="AN23" s="494">
        <v>3730</v>
      </c>
      <c r="AO23" s="494">
        <v>4214</v>
      </c>
      <c r="AP23" s="494">
        <v>4336</v>
      </c>
      <c r="AQ23" s="494">
        <v>3985</v>
      </c>
      <c r="AR23" s="494">
        <v>3045</v>
      </c>
      <c r="AS23" s="494">
        <v>2631</v>
      </c>
      <c r="AT23" s="494">
        <v>2940.4780000000001</v>
      </c>
      <c r="AU23" s="494">
        <v>4200</v>
      </c>
      <c r="AV23" s="494">
        <v>5379</v>
      </c>
      <c r="AW23" s="494">
        <v>5737</v>
      </c>
      <c r="AX23" s="494">
        <v>5183</v>
      </c>
      <c r="AY23" s="494">
        <v>4823</v>
      </c>
      <c r="AZ23" s="494">
        <v>2359</v>
      </c>
      <c r="BA23" s="494">
        <v>0</v>
      </c>
      <c r="BB23" s="494">
        <v>0</v>
      </c>
      <c r="BC23" s="494">
        <v>0</v>
      </c>
      <c r="BD23" s="494">
        <v>0</v>
      </c>
      <c r="BE23" s="494">
        <v>0</v>
      </c>
      <c r="BF23" s="494">
        <v>0</v>
      </c>
      <c r="BG23" s="494">
        <v>0</v>
      </c>
      <c r="BH23" s="494">
        <v>0</v>
      </c>
      <c r="BI23" s="494">
        <v>0</v>
      </c>
      <c r="BJ23" s="494">
        <v>0</v>
      </c>
      <c r="BK23" s="494">
        <v>0</v>
      </c>
      <c r="BL23" s="494">
        <v>0</v>
      </c>
      <c r="BM23" s="494">
        <v>0</v>
      </c>
      <c r="BN23" s="494">
        <v>0</v>
      </c>
      <c r="BO23" s="494">
        <v>0</v>
      </c>
      <c r="BP23" s="494">
        <v>0</v>
      </c>
      <c r="BQ23" s="494">
        <v>0</v>
      </c>
      <c r="BR23" s="494">
        <v>0</v>
      </c>
      <c r="BS23" s="494">
        <v>0</v>
      </c>
      <c r="BT23" s="494">
        <v>0</v>
      </c>
      <c r="BU23" s="494">
        <v>0</v>
      </c>
      <c r="BV23" s="494">
        <v>0</v>
      </c>
      <c r="BW23" s="494">
        <v>0</v>
      </c>
      <c r="BX23" s="470">
        <v>0</v>
      </c>
      <c r="BY23" s="470">
        <v>0</v>
      </c>
      <c r="BZ23" s="470">
        <v>0</v>
      </c>
      <c r="CA23" s="470">
        <v>0</v>
      </c>
      <c r="CB23" s="470">
        <v>0</v>
      </c>
      <c r="CC23" s="470">
        <v>0</v>
      </c>
      <c r="CD23" s="470">
        <v>0</v>
      </c>
      <c r="CE23" s="470">
        <v>0</v>
      </c>
      <c r="CF23" s="436">
        <v>0</v>
      </c>
    </row>
    <row r="24" spans="1:84" x14ac:dyDescent="0.35">
      <c r="A24" s="491"/>
      <c r="B24" s="203" t="s">
        <v>781</v>
      </c>
      <c r="C24" s="59"/>
      <c r="D24" s="494">
        <v>0</v>
      </c>
      <c r="E24" s="494">
        <v>0</v>
      </c>
      <c r="F24" s="494">
        <v>0</v>
      </c>
      <c r="G24" s="494">
        <v>0</v>
      </c>
      <c r="H24" s="494">
        <v>0</v>
      </c>
      <c r="I24" s="494">
        <v>0</v>
      </c>
      <c r="J24" s="494">
        <v>0</v>
      </c>
      <c r="K24" s="494">
        <v>0</v>
      </c>
      <c r="L24" s="494">
        <v>0</v>
      </c>
      <c r="M24" s="494">
        <v>0</v>
      </c>
      <c r="N24" s="494">
        <v>0</v>
      </c>
      <c r="O24" s="494">
        <v>0</v>
      </c>
      <c r="P24" s="494">
        <v>0</v>
      </c>
      <c r="Q24" s="494">
        <v>0</v>
      </c>
      <c r="R24" s="494">
        <v>0</v>
      </c>
      <c r="S24" s="494">
        <v>0</v>
      </c>
      <c r="T24" s="494">
        <v>0</v>
      </c>
      <c r="U24" s="494">
        <v>0</v>
      </c>
      <c r="V24" s="494">
        <v>0</v>
      </c>
      <c r="W24" s="494">
        <v>0</v>
      </c>
      <c r="X24" s="494">
        <v>0</v>
      </c>
      <c r="Y24" s="494">
        <v>0</v>
      </c>
      <c r="Z24" s="494">
        <v>0</v>
      </c>
      <c r="AA24" s="494">
        <v>0</v>
      </c>
      <c r="AB24" s="494">
        <v>0</v>
      </c>
      <c r="AC24" s="494">
        <v>0</v>
      </c>
      <c r="AD24" s="494">
        <v>0</v>
      </c>
      <c r="AE24" s="494">
        <v>0</v>
      </c>
      <c r="AF24" s="494">
        <v>0</v>
      </c>
      <c r="AG24" s="494">
        <v>0</v>
      </c>
      <c r="AH24" s="494">
        <v>561</v>
      </c>
      <c r="AI24" s="494">
        <v>624</v>
      </c>
      <c r="AJ24" s="494">
        <v>729</v>
      </c>
      <c r="AK24" s="494">
        <v>924.13</v>
      </c>
      <c r="AL24" s="494">
        <v>941</v>
      </c>
      <c r="AM24" s="494">
        <v>985</v>
      </c>
      <c r="AN24" s="494">
        <v>1189</v>
      </c>
      <c r="AO24" s="494">
        <v>1371</v>
      </c>
      <c r="AP24" s="494">
        <v>1458</v>
      </c>
      <c r="AQ24" s="494">
        <v>1574</v>
      </c>
      <c r="AR24" s="494">
        <v>1853.9770000000001</v>
      </c>
      <c r="AS24" s="494">
        <v>2050.058</v>
      </c>
      <c r="AT24" s="494">
        <v>2305.1849999999999</v>
      </c>
      <c r="AU24" s="494">
        <v>2758</v>
      </c>
      <c r="AV24" s="494">
        <v>3728</v>
      </c>
      <c r="AW24" s="494">
        <v>3939</v>
      </c>
      <c r="AX24" s="494">
        <v>3969</v>
      </c>
      <c r="AY24" s="494">
        <v>3888</v>
      </c>
      <c r="AZ24" s="494">
        <v>3815</v>
      </c>
      <c r="BA24" s="494">
        <v>3773</v>
      </c>
      <c r="BB24" s="494">
        <v>3619</v>
      </c>
      <c r="BC24" s="494">
        <v>3781</v>
      </c>
      <c r="BD24" s="494">
        <v>4095</v>
      </c>
      <c r="BE24" s="494">
        <v>4486</v>
      </c>
      <c r="BF24" s="494">
        <v>4484</v>
      </c>
      <c r="BG24" s="494">
        <v>2515.0819999999999</v>
      </c>
      <c r="BH24" s="494">
        <v>128.69800000000001</v>
      </c>
      <c r="BI24" s="494">
        <v>82.284999999999997</v>
      </c>
      <c r="BJ24" s="494">
        <v>86.180999999999997</v>
      </c>
      <c r="BK24" s="494">
        <v>88.078000000000003</v>
      </c>
      <c r="BL24" s="494">
        <v>90.198999999999998</v>
      </c>
      <c r="BM24" s="494">
        <v>96.241</v>
      </c>
      <c r="BN24" s="494">
        <v>0</v>
      </c>
      <c r="BO24" s="494">
        <v>0</v>
      </c>
      <c r="BP24" s="494">
        <v>0</v>
      </c>
      <c r="BQ24" s="494">
        <v>0</v>
      </c>
      <c r="BR24" s="494">
        <v>0</v>
      </c>
      <c r="BS24" s="494">
        <v>0</v>
      </c>
      <c r="BT24" s="494">
        <v>0</v>
      </c>
      <c r="BU24" s="494">
        <v>0</v>
      </c>
      <c r="BV24" s="494">
        <v>0</v>
      </c>
      <c r="BW24" s="494">
        <v>0</v>
      </c>
      <c r="BX24" s="470">
        <v>0</v>
      </c>
      <c r="BY24" s="470">
        <v>0</v>
      </c>
      <c r="BZ24" s="470">
        <v>0</v>
      </c>
      <c r="CA24" s="470">
        <v>0</v>
      </c>
      <c r="CB24" s="470">
        <v>0</v>
      </c>
      <c r="CC24" s="470">
        <v>0</v>
      </c>
      <c r="CD24" s="470">
        <v>0</v>
      </c>
      <c r="CE24" s="470">
        <v>0</v>
      </c>
      <c r="CF24" s="436">
        <v>0</v>
      </c>
    </row>
    <row r="25" spans="1:84" s="39" customFormat="1" x14ac:dyDescent="0.35">
      <c r="B25" s="203" t="s">
        <v>692</v>
      </c>
      <c r="C25" s="59"/>
      <c r="D25" s="494">
        <v>0</v>
      </c>
      <c r="E25" s="494">
        <v>0</v>
      </c>
      <c r="F25" s="494">
        <v>0</v>
      </c>
      <c r="G25" s="494">
        <v>0</v>
      </c>
      <c r="H25" s="494">
        <v>0</v>
      </c>
      <c r="I25" s="494">
        <v>0</v>
      </c>
      <c r="J25" s="494">
        <v>0</v>
      </c>
      <c r="K25" s="494">
        <v>0</v>
      </c>
      <c r="L25" s="494">
        <v>0</v>
      </c>
      <c r="M25" s="494">
        <v>0</v>
      </c>
      <c r="N25" s="494">
        <v>0</v>
      </c>
      <c r="O25" s="494">
        <v>0</v>
      </c>
      <c r="P25" s="494">
        <v>0</v>
      </c>
      <c r="Q25" s="494">
        <v>0</v>
      </c>
      <c r="R25" s="494">
        <v>0</v>
      </c>
      <c r="S25" s="494">
        <v>0</v>
      </c>
      <c r="T25" s="494">
        <v>0</v>
      </c>
      <c r="U25" s="494">
        <v>0</v>
      </c>
      <c r="V25" s="494">
        <v>0</v>
      </c>
      <c r="W25" s="494">
        <v>0</v>
      </c>
      <c r="X25" s="494">
        <v>0</v>
      </c>
      <c r="Y25" s="494">
        <v>0</v>
      </c>
      <c r="Z25" s="494">
        <v>0</v>
      </c>
      <c r="AA25" s="494">
        <v>0</v>
      </c>
      <c r="AB25" s="494">
        <v>0</v>
      </c>
      <c r="AC25" s="494">
        <v>0</v>
      </c>
      <c r="AD25" s="494">
        <v>0</v>
      </c>
      <c r="AE25" s="494">
        <v>0</v>
      </c>
      <c r="AF25" s="494">
        <v>0</v>
      </c>
      <c r="AG25" s="494">
        <v>0</v>
      </c>
      <c r="AH25" s="494">
        <v>99</v>
      </c>
      <c r="AI25" s="494">
        <v>112</v>
      </c>
      <c r="AJ25" s="494">
        <v>131</v>
      </c>
      <c r="AK25" s="494">
        <v>151</v>
      </c>
      <c r="AL25" s="494">
        <v>198</v>
      </c>
      <c r="AM25" s="494">
        <v>233</v>
      </c>
      <c r="AN25" s="494">
        <v>270</v>
      </c>
      <c r="AO25" s="494">
        <v>331</v>
      </c>
      <c r="AP25" s="494">
        <v>412</v>
      </c>
      <c r="AQ25" s="494">
        <v>449</v>
      </c>
      <c r="AR25" s="494">
        <v>590</v>
      </c>
      <c r="AS25" s="494">
        <v>704</v>
      </c>
      <c r="AT25" s="494">
        <v>918.399</v>
      </c>
      <c r="AU25" s="494">
        <v>1130</v>
      </c>
      <c r="AV25" s="494">
        <v>1632</v>
      </c>
      <c r="AW25" s="494">
        <v>2094</v>
      </c>
      <c r="AX25" s="494">
        <v>2473</v>
      </c>
      <c r="AY25" s="494">
        <v>2858</v>
      </c>
      <c r="AZ25" s="494">
        <v>3010</v>
      </c>
      <c r="BA25" s="494">
        <v>3163</v>
      </c>
      <c r="BB25" s="494">
        <v>3396</v>
      </c>
      <c r="BC25" s="494">
        <v>3604</v>
      </c>
      <c r="BD25" s="494">
        <v>3952</v>
      </c>
      <c r="BE25" s="494">
        <v>4332</v>
      </c>
      <c r="BF25" s="494">
        <v>4346</v>
      </c>
      <c r="BG25" s="494">
        <v>4567</v>
      </c>
      <c r="BH25" s="494">
        <v>4659</v>
      </c>
      <c r="BI25" s="494">
        <v>4720</v>
      </c>
      <c r="BJ25" s="494">
        <v>4790</v>
      </c>
      <c r="BK25" s="494">
        <v>5049</v>
      </c>
      <c r="BL25" s="494">
        <v>5055</v>
      </c>
      <c r="BM25" s="494">
        <v>5136</v>
      </c>
      <c r="BN25" s="494">
        <v>0</v>
      </c>
      <c r="BO25" s="494">
        <v>0</v>
      </c>
      <c r="BP25" s="494">
        <v>0</v>
      </c>
      <c r="BQ25" s="494">
        <v>0</v>
      </c>
      <c r="BR25" s="494">
        <v>0</v>
      </c>
      <c r="BS25" s="494">
        <v>0</v>
      </c>
      <c r="BT25" s="494">
        <v>0</v>
      </c>
      <c r="BU25" s="494">
        <v>0</v>
      </c>
      <c r="BV25" s="494">
        <v>0</v>
      </c>
      <c r="BW25" s="494">
        <v>0</v>
      </c>
      <c r="BX25" s="470">
        <v>0</v>
      </c>
      <c r="BY25" s="470">
        <v>0</v>
      </c>
      <c r="BZ25" s="470">
        <v>0</v>
      </c>
      <c r="CA25" s="470">
        <v>0</v>
      </c>
      <c r="CB25" s="470">
        <v>0</v>
      </c>
      <c r="CC25" s="470">
        <v>0</v>
      </c>
      <c r="CD25" s="470">
        <v>0</v>
      </c>
      <c r="CE25" s="470">
        <v>0</v>
      </c>
      <c r="CF25" s="436">
        <v>0</v>
      </c>
    </row>
    <row r="26" spans="1:84" s="39" customFormat="1" x14ac:dyDescent="0.35">
      <c r="B26" s="203" t="s">
        <v>782</v>
      </c>
      <c r="C26" s="59"/>
      <c r="D26" s="494">
        <v>0</v>
      </c>
      <c r="E26" s="494">
        <v>0</v>
      </c>
      <c r="F26" s="494">
        <v>0</v>
      </c>
      <c r="G26" s="494">
        <v>0</v>
      </c>
      <c r="H26" s="494">
        <v>0</v>
      </c>
      <c r="I26" s="494">
        <v>0</v>
      </c>
      <c r="J26" s="494">
        <v>0</v>
      </c>
      <c r="K26" s="494">
        <v>0</v>
      </c>
      <c r="L26" s="494">
        <v>0</v>
      </c>
      <c r="M26" s="494">
        <v>0</v>
      </c>
      <c r="N26" s="494">
        <v>0</v>
      </c>
      <c r="O26" s="494">
        <v>0</v>
      </c>
      <c r="P26" s="494">
        <v>0</v>
      </c>
      <c r="Q26" s="494">
        <v>0</v>
      </c>
      <c r="R26" s="494">
        <v>0</v>
      </c>
      <c r="S26" s="494">
        <v>0</v>
      </c>
      <c r="T26" s="494">
        <v>0</v>
      </c>
      <c r="U26" s="494">
        <v>0</v>
      </c>
      <c r="V26" s="494">
        <v>0</v>
      </c>
      <c r="W26" s="494">
        <v>0</v>
      </c>
      <c r="X26" s="494">
        <v>0</v>
      </c>
      <c r="Y26" s="494">
        <v>0</v>
      </c>
      <c r="Z26" s="494">
        <v>0</v>
      </c>
      <c r="AA26" s="494">
        <v>0</v>
      </c>
      <c r="AB26" s="494">
        <v>0</v>
      </c>
      <c r="AC26" s="494">
        <v>0</v>
      </c>
      <c r="AD26" s="494">
        <v>0</v>
      </c>
      <c r="AE26" s="494">
        <v>0</v>
      </c>
      <c r="AF26" s="494">
        <v>0</v>
      </c>
      <c r="AG26" s="494">
        <v>0</v>
      </c>
      <c r="AH26" s="494">
        <v>334</v>
      </c>
      <c r="AI26" s="494">
        <v>355</v>
      </c>
      <c r="AJ26" s="494">
        <v>436</v>
      </c>
      <c r="AK26" s="494">
        <v>564.62</v>
      </c>
      <c r="AL26" s="494">
        <v>780</v>
      </c>
      <c r="AM26" s="494">
        <v>956</v>
      </c>
      <c r="AN26" s="494">
        <v>1086</v>
      </c>
      <c r="AO26" s="494">
        <v>1313</v>
      </c>
      <c r="AP26" s="494">
        <v>1483</v>
      </c>
      <c r="AQ26" s="494">
        <v>1596</v>
      </c>
      <c r="AR26" s="494">
        <v>1762</v>
      </c>
      <c r="AS26" s="494">
        <v>1930</v>
      </c>
      <c r="AT26" s="494">
        <v>2286.4560000000001</v>
      </c>
      <c r="AU26" s="494">
        <v>2860</v>
      </c>
      <c r="AV26" s="494">
        <v>3448</v>
      </c>
      <c r="AW26" s="494">
        <v>3735</v>
      </c>
      <c r="AX26" s="494">
        <v>4051</v>
      </c>
      <c r="AY26" s="494">
        <v>4265</v>
      </c>
      <c r="AZ26" s="494">
        <v>4313</v>
      </c>
      <c r="BA26" s="494">
        <v>4106</v>
      </c>
      <c r="BB26" s="494">
        <v>3941</v>
      </c>
      <c r="BC26" s="494">
        <v>3963</v>
      </c>
      <c r="BD26" s="494">
        <v>4334</v>
      </c>
      <c r="BE26" s="494">
        <v>4520</v>
      </c>
      <c r="BF26" s="494">
        <v>4626</v>
      </c>
      <c r="BG26" s="494">
        <v>4854</v>
      </c>
      <c r="BH26" s="494">
        <v>4452</v>
      </c>
      <c r="BI26" s="494">
        <v>3786</v>
      </c>
      <c r="BJ26" s="494">
        <v>3415</v>
      </c>
      <c r="BK26" s="494">
        <v>3313</v>
      </c>
      <c r="BL26" s="494">
        <v>3060</v>
      </c>
      <c r="BM26" s="494">
        <v>2782</v>
      </c>
      <c r="BN26" s="494">
        <v>0</v>
      </c>
      <c r="BO26" s="494">
        <v>0</v>
      </c>
      <c r="BP26" s="494">
        <v>0</v>
      </c>
      <c r="BQ26" s="494">
        <v>0</v>
      </c>
      <c r="BR26" s="494">
        <v>0</v>
      </c>
      <c r="BS26" s="494">
        <v>0</v>
      </c>
      <c r="BT26" s="494">
        <v>0</v>
      </c>
      <c r="BU26" s="494">
        <v>0</v>
      </c>
      <c r="BV26" s="494">
        <v>0</v>
      </c>
      <c r="BW26" s="494">
        <v>0</v>
      </c>
      <c r="BX26" s="470">
        <v>0</v>
      </c>
      <c r="BY26" s="470">
        <v>0</v>
      </c>
      <c r="BZ26" s="470">
        <v>0</v>
      </c>
      <c r="CA26" s="470">
        <v>0</v>
      </c>
      <c r="CB26" s="470">
        <v>0</v>
      </c>
      <c r="CC26" s="470">
        <v>0</v>
      </c>
      <c r="CD26" s="470">
        <v>0</v>
      </c>
      <c r="CE26" s="470">
        <v>0</v>
      </c>
      <c r="CF26" s="436">
        <v>0</v>
      </c>
    </row>
    <row r="27" spans="1:84" s="39" customFormat="1" x14ac:dyDescent="0.35">
      <c r="B27" s="203" t="s">
        <v>783</v>
      </c>
      <c r="C27" s="59"/>
      <c r="D27" s="494">
        <v>0</v>
      </c>
      <c r="E27" s="494">
        <v>0</v>
      </c>
      <c r="F27" s="494">
        <v>0</v>
      </c>
      <c r="G27" s="494">
        <v>0</v>
      </c>
      <c r="H27" s="494">
        <v>0</v>
      </c>
      <c r="I27" s="494">
        <v>0</v>
      </c>
      <c r="J27" s="494">
        <v>0</v>
      </c>
      <c r="K27" s="494">
        <v>0</v>
      </c>
      <c r="L27" s="494">
        <v>0</v>
      </c>
      <c r="M27" s="494">
        <v>0</v>
      </c>
      <c r="N27" s="494">
        <v>0</v>
      </c>
      <c r="O27" s="494">
        <v>0</v>
      </c>
      <c r="P27" s="494">
        <v>0</v>
      </c>
      <c r="Q27" s="494">
        <v>0</v>
      </c>
      <c r="R27" s="494">
        <v>0</v>
      </c>
      <c r="S27" s="494">
        <v>0</v>
      </c>
      <c r="T27" s="494">
        <v>0</v>
      </c>
      <c r="U27" s="494">
        <v>0</v>
      </c>
      <c r="V27" s="494">
        <v>0</v>
      </c>
      <c r="W27" s="494">
        <v>0</v>
      </c>
      <c r="X27" s="494">
        <v>0</v>
      </c>
      <c r="Y27" s="494">
        <v>0</v>
      </c>
      <c r="Z27" s="494">
        <v>0</v>
      </c>
      <c r="AA27" s="494">
        <v>0</v>
      </c>
      <c r="AB27" s="494">
        <v>0</v>
      </c>
      <c r="AC27" s="494">
        <v>0</v>
      </c>
      <c r="AD27" s="494">
        <v>0</v>
      </c>
      <c r="AE27" s="494">
        <v>0</v>
      </c>
      <c r="AF27" s="494">
        <v>0</v>
      </c>
      <c r="AG27" s="494">
        <v>0</v>
      </c>
      <c r="AH27" s="494">
        <v>31</v>
      </c>
      <c r="AI27" s="494">
        <v>34</v>
      </c>
      <c r="AJ27" s="494">
        <v>41</v>
      </c>
      <c r="AK27" s="494">
        <v>47</v>
      </c>
      <c r="AL27" s="494">
        <v>61</v>
      </c>
      <c r="AM27" s="494">
        <v>72</v>
      </c>
      <c r="AN27" s="494">
        <v>83</v>
      </c>
      <c r="AO27" s="494">
        <v>101</v>
      </c>
      <c r="AP27" s="494">
        <v>127</v>
      </c>
      <c r="AQ27" s="494">
        <v>138</v>
      </c>
      <c r="AR27" s="494">
        <v>182</v>
      </c>
      <c r="AS27" s="494">
        <v>198</v>
      </c>
      <c r="AT27" s="494">
        <v>163.59299999999999</v>
      </c>
      <c r="AU27" s="494">
        <v>269</v>
      </c>
      <c r="AV27" s="494">
        <v>267</v>
      </c>
      <c r="AW27" s="494">
        <v>264</v>
      </c>
      <c r="AX27" s="494">
        <v>285</v>
      </c>
      <c r="AY27" s="494">
        <v>364</v>
      </c>
      <c r="AZ27" s="494">
        <v>497</v>
      </c>
      <c r="BA27" s="494">
        <v>516</v>
      </c>
      <c r="BB27" s="494">
        <v>452</v>
      </c>
      <c r="BC27" s="494">
        <v>447</v>
      </c>
      <c r="BD27" s="494">
        <v>448</v>
      </c>
      <c r="BE27" s="494">
        <v>437</v>
      </c>
      <c r="BF27" s="494">
        <v>427</v>
      </c>
      <c r="BG27" s="494">
        <v>438</v>
      </c>
      <c r="BH27" s="494">
        <v>407</v>
      </c>
      <c r="BI27" s="494">
        <v>308</v>
      </c>
      <c r="BJ27" s="494">
        <v>304</v>
      </c>
      <c r="BK27" s="494">
        <v>348</v>
      </c>
      <c r="BL27" s="494">
        <v>267</v>
      </c>
      <c r="BM27" s="494">
        <v>75</v>
      </c>
      <c r="BN27" s="494">
        <v>0</v>
      </c>
      <c r="BO27" s="494">
        <v>0</v>
      </c>
      <c r="BP27" s="494">
        <v>0</v>
      </c>
      <c r="BQ27" s="494">
        <v>0</v>
      </c>
      <c r="BR27" s="494">
        <v>0</v>
      </c>
      <c r="BS27" s="494">
        <v>0</v>
      </c>
      <c r="BT27" s="494">
        <v>0</v>
      </c>
      <c r="BU27" s="494">
        <v>0</v>
      </c>
      <c r="BV27" s="494">
        <v>0</v>
      </c>
      <c r="BW27" s="494">
        <v>0</v>
      </c>
      <c r="BX27" s="470">
        <v>0</v>
      </c>
      <c r="BY27" s="470">
        <v>0</v>
      </c>
      <c r="BZ27" s="470">
        <v>0</v>
      </c>
      <c r="CA27" s="470">
        <v>0</v>
      </c>
      <c r="CB27" s="470">
        <v>0</v>
      </c>
      <c r="CC27" s="470">
        <v>0</v>
      </c>
      <c r="CD27" s="470">
        <v>0</v>
      </c>
      <c r="CE27" s="470">
        <v>0</v>
      </c>
      <c r="CF27" s="436">
        <v>0</v>
      </c>
    </row>
    <row r="28" spans="1:84" s="39" customFormat="1" x14ac:dyDescent="0.35">
      <c r="B28" s="288" t="s">
        <v>784</v>
      </c>
      <c r="C28" s="471"/>
      <c r="D28" s="494">
        <v>0</v>
      </c>
      <c r="E28" s="494">
        <v>0</v>
      </c>
      <c r="F28" s="494">
        <v>0</v>
      </c>
      <c r="G28" s="494">
        <v>0</v>
      </c>
      <c r="H28" s="494">
        <v>0</v>
      </c>
      <c r="I28" s="494">
        <v>0</v>
      </c>
      <c r="J28" s="494">
        <v>0</v>
      </c>
      <c r="K28" s="494">
        <v>0</v>
      </c>
      <c r="L28" s="494">
        <v>0</v>
      </c>
      <c r="M28" s="494">
        <v>0</v>
      </c>
      <c r="N28" s="494">
        <v>0</v>
      </c>
      <c r="O28" s="494">
        <v>0</v>
      </c>
      <c r="P28" s="494">
        <v>0</v>
      </c>
      <c r="Q28" s="494">
        <v>0</v>
      </c>
      <c r="R28" s="494">
        <v>0</v>
      </c>
      <c r="S28" s="494">
        <v>0</v>
      </c>
      <c r="T28" s="494">
        <v>0</v>
      </c>
      <c r="U28" s="494">
        <v>0</v>
      </c>
      <c r="V28" s="494">
        <v>0</v>
      </c>
      <c r="W28" s="494">
        <v>0</v>
      </c>
      <c r="X28" s="494">
        <v>0</v>
      </c>
      <c r="Y28" s="494">
        <v>0</v>
      </c>
      <c r="Z28" s="494">
        <v>0</v>
      </c>
      <c r="AA28" s="494">
        <v>0</v>
      </c>
      <c r="AB28" s="494">
        <v>0</v>
      </c>
      <c r="AC28" s="494">
        <v>0</v>
      </c>
      <c r="AD28" s="494">
        <v>0</v>
      </c>
      <c r="AE28" s="494">
        <v>0</v>
      </c>
      <c r="AF28" s="494">
        <v>0</v>
      </c>
      <c r="AG28" s="494">
        <v>0</v>
      </c>
      <c r="AH28" s="494">
        <v>21</v>
      </c>
      <c r="AI28" s="494">
        <v>27</v>
      </c>
      <c r="AJ28" s="494">
        <v>34</v>
      </c>
      <c r="AK28" s="494">
        <v>46.26</v>
      </c>
      <c r="AL28" s="494">
        <v>65</v>
      </c>
      <c r="AM28" s="494">
        <v>89</v>
      </c>
      <c r="AN28" s="494">
        <v>112</v>
      </c>
      <c r="AO28" s="494">
        <v>116</v>
      </c>
      <c r="AP28" s="494">
        <v>149</v>
      </c>
      <c r="AQ28" s="494">
        <v>214</v>
      </c>
      <c r="AR28" s="494">
        <v>149</v>
      </c>
      <c r="AS28" s="494">
        <v>162</v>
      </c>
      <c r="AT28" s="494">
        <v>281.07400000000001</v>
      </c>
      <c r="AU28" s="494">
        <v>429.02289951173043</v>
      </c>
      <c r="AV28" s="494">
        <v>335.98800000000119</v>
      </c>
      <c r="AW28" s="494">
        <v>340.62299999999959</v>
      </c>
      <c r="AX28" s="494">
        <v>426.04799999999886</v>
      </c>
      <c r="AY28" s="494">
        <v>494.53299999999945</v>
      </c>
      <c r="AZ28" s="494">
        <v>450.69499999999999</v>
      </c>
      <c r="BA28" s="494">
        <v>407.31700000000092</v>
      </c>
      <c r="BB28" s="494">
        <v>382.68999999999869</v>
      </c>
      <c r="BC28" s="494">
        <v>287.32200000000012</v>
      </c>
      <c r="BD28" s="494">
        <v>292.22699999999895</v>
      </c>
      <c r="BE28" s="494">
        <v>325.9071194121716</v>
      </c>
      <c r="BF28" s="494">
        <v>354.31471095259985</v>
      </c>
      <c r="BG28" s="494">
        <v>484.93625241992959</v>
      </c>
      <c r="BH28" s="494">
        <v>382.21499999999997</v>
      </c>
      <c r="BI28" s="494">
        <v>253.7110046050002</v>
      </c>
      <c r="BJ28" s="494">
        <v>243.58984891</v>
      </c>
      <c r="BK28" s="494">
        <v>229.90786925876637</v>
      </c>
      <c r="BL28" s="494">
        <v>212.53440938999847</v>
      </c>
      <c r="BM28" s="494">
        <v>284.51897782000015</v>
      </c>
      <c r="BN28" s="494">
        <v>0</v>
      </c>
      <c r="BO28" s="494">
        <v>0</v>
      </c>
      <c r="BP28" s="494">
        <v>0</v>
      </c>
      <c r="BQ28" s="494">
        <v>0</v>
      </c>
      <c r="BR28" s="494">
        <v>0</v>
      </c>
      <c r="BS28" s="494">
        <v>0</v>
      </c>
      <c r="BT28" s="494">
        <v>0</v>
      </c>
      <c r="BU28" s="494">
        <v>0</v>
      </c>
      <c r="BV28" s="494">
        <v>0</v>
      </c>
      <c r="BW28" s="494">
        <v>0</v>
      </c>
      <c r="BX28" s="470">
        <v>0</v>
      </c>
      <c r="BY28" s="470">
        <v>0</v>
      </c>
      <c r="BZ28" s="470">
        <v>0</v>
      </c>
      <c r="CA28" s="470">
        <v>0</v>
      </c>
      <c r="CB28" s="470">
        <v>0</v>
      </c>
      <c r="CC28" s="470">
        <v>0</v>
      </c>
      <c r="CD28" s="470">
        <v>0</v>
      </c>
      <c r="CE28" s="470">
        <v>0</v>
      </c>
      <c r="CF28" s="436">
        <v>0</v>
      </c>
    </row>
    <row r="29" spans="1:84" s="39" customFormat="1" ht="25.5" customHeight="1" x14ac:dyDescent="0.35">
      <c r="B29" s="203" t="s">
        <v>774</v>
      </c>
      <c r="C29" s="61"/>
      <c r="D29" s="494">
        <f>SUM(D30:D35)</f>
        <v>0</v>
      </c>
      <c r="E29" s="494">
        <f t="shared" ref="E29:BP29" si="12">SUM(E30:E35)</f>
        <v>0</v>
      </c>
      <c r="F29" s="494">
        <f t="shared" si="12"/>
        <v>0</v>
      </c>
      <c r="G29" s="494">
        <f t="shared" si="12"/>
        <v>0</v>
      </c>
      <c r="H29" s="494">
        <f t="shared" si="12"/>
        <v>0</v>
      </c>
      <c r="I29" s="494">
        <f t="shared" si="12"/>
        <v>0</v>
      </c>
      <c r="J29" s="494">
        <f t="shared" si="12"/>
        <v>0</v>
      </c>
      <c r="K29" s="494">
        <f t="shared" si="12"/>
        <v>0</v>
      </c>
      <c r="L29" s="494">
        <f t="shared" si="12"/>
        <v>0</v>
      </c>
      <c r="M29" s="494">
        <f t="shared" si="12"/>
        <v>0</v>
      </c>
      <c r="N29" s="494">
        <f t="shared" si="12"/>
        <v>0</v>
      </c>
      <c r="O29" s="494">
        <f t="shared" si="12"/>
        <v>0</v>
      </c>
      <c r="P29" s="494">
        <f t="shared" si="12"/>
        <v>0</v>
      </c>
      <c r="Q29" s="494">
        <f t="shared" si="12"/>
        <v>0</v>
      </c>
      <c r="R29" s="494">
        <f t="shared" si="12"/>
        <v>0</v>
      </c>
      <c r="S29" s="494">
        <f t="shared" si="12"/>
        <v>0</v>
      </c>
      <c r="T29" s="494">
        <f t="shared" si="12"/>
        <v>0</v>
      </c>
      <c r="U29" s="494">
        <f t="shared" si="12"/>
        <v>0</v>
      </c>
      <c r="V29" s="494">
        <f t="shared" si="12"/>
        <v>0</v>
      </c>
      <c r="W29" s="494">
        <f t="shared" si="12"/>
        <v>0</v>
      </c>
      <c r="X29" s="494">
        <f t="shared" si="12"/>
        <v>0</v>
      </c>
      <c r="Y29" s="494">
        <f t="shared" si="12"/>
        <v>0</v>
      </c>
      <c r="Z29" s="494">
        <f t="shared" si="12"/>
        <v>0</v>
      </c>
      <c r="AA29" s="494">
        <f t="shared" si="12"/>
        <v>0</v>
      </c>
      <c r="AB29" s="494">
        <f t="shared" si="12"/>
        <v>0</v>
      </c>
      <c r="AC29" s="494">
        <f t="shared" si="12"/>
        <v>0</v>
      </c>
      <c r="AD29" s="494">
        <f t="shared" si="12"/>
        <v>0</v>
      </c>
      <c r="AE29" s="494">
        <f t="shared" si="12"/>
        <v>0</v>
      </c>
      <c r="AF29" s="494">
        <f t="shared" si="12"/>
        <v>0</v>
      </c>
      <c r="AG29" s="494">
        <f t="shared" si="12"/>
        <v>0</v>
      </c>
      <c r="AH29" s="494">
        <f t="shared" si="12"/>
        <v>287.50626379634298</v>
      </c>
      <c r="AI29" s="494">
        <f t="shared" si="12"/>
        <v>302.08045600000003</v>
      </c>
      <c r="AJ29" s="494">
        <f t="shared" si="12"/>
        <v>395.88564615384615</v>
      </c>
      <c r="AK29" s="494">
        <f t="shared" si="12"/>
        <v>564.3645305</v>
      </c>
      <c r="AL29" s="494">
        <f t="shared" si="12"/>
        <v>755.4666057500001</v>
      </c>
      <c r="AM29" s="494">
        <f t="shared" si="12"/>
        <v>882.96256549999987</v>
      </c>
      <c r="AN29" s="494">
        <f t="shared" si="12"/>
        <v>1020.7705977499999</v>
      </c>
      <c r="AO29" s="494">
        <f t="shared" si="12"/>
        <v>1172.1197127142857</v>
      </c>
      <c r="AP29" s="494">
        <f t="shared" si="12"/>
        <v>1245.5755610666668</v>
      </c>
      <c r="AQ29" s="494">
        <f t="shared" si="12"/>
        <v>1291.2906329999998</v>
      </c>
      <c r="AR29" s="494">
        <f t="shared" si="12"/>
        <v>1322.3629533333335</v>
      </c>
      <c r="AS29" s="494">
        <f t="shared" si="12"/>
        <v>1417.252283333333</v>
      </c>
      <c r="AT29" s="494">
        <f t="shared" si="12"/>
        <v>1601.3146243333333</v>
      </c>
      <c r="AU29" s="494">
        <f t="shared" si="12"/>
        <v>2084.0561549999998</v>
      </c>
      <c r="AV29" s="494">
        <f t="shared" si="12"/>
        <v>2588.9620103333332</v>
      </c>
      <c r="AW29" s="494">
        <f t="shared" si="12"/>
        <v>2871.8776219999995</v>
      </c>
      <c r="AX29" s="494">
        <f t="shared" si="12"/>
        <v>2785.9169999999999</v>
      </c>
      <c r="AY29" s="494">
        <f t="shared" si="12"/>
        <v>2744.35</v>
      </c>
      <c r="AZ29" s="494">
        <f t="shared" si="12"/>
        <v>2438.2424801734269</v>
      </c>
      <c r="BA29" s="494">
        <f t="shared" si="12"/>
        <v>2154.4810000000002</v>
      </c>
      <c r="BB29" s="494">
        <f t="shared" si="12"/>
        <v>2160.527</v>
      </c>
      <c r="BC29" s="494">
        <f t="shared" si="12"/>
        <v>2384.0059999999999</v>
      </c>
      <c r="BD29" s="494">
        <f t="shared" si="12"/>
        <v>2944.4639999999999</v>
      </c>
      <c r="BE29" s="494">
        <f t="shared" si="12"/>
        <v>3325.067</v>
      </c>
      <c r="BF29" s="494">
        <f t="shared" si="12"/>
        <v>3655.0069999999996</v>
      </c>
      <c r="BG29" s="494">
        <f t="shared" si="12"/>
        <v>3752.7889999999998</v>
      </c>
      <c r="BH29" s="494">
        <f t="shared" si="12"/>
        <v>3278.0000000000005</v>
      </c>
      <c r="BI29" s="494">
        <f t="shared" si="12"/>
        <v>2525.9999999999995</v>
      </c>
      <c r="BJ29" s="494">
        <f t="shared" si="12"/>
        <v>2050</v>
      </c>
      <c r="BK29" s="494">
        <f t="shared" si="12"/>
        <v>1737.5119804834528</v>
      </c>
      <c r="BL29" s="494">
        <f t="shared" si="12"/>
        <v>1455.6900798477316</v>
      </c>
      <c r="BM29" s="494">
        <f t="shared" si="12"/>
        <v>877.14850322825873</v>
      </c>
      <c r="BN29" s="494">
        <f t="shared" si="12"/>
        <v>0</v>
      </c>
      <c r="BO29" s="494">
        <f t="shared" si="12"/>
        <v>0</v>
      </c>
      <c r="BP29" s="494">
        <f t="shared" si="12"/>
        <v>0</v>
      </c>
      <c r="BQ29" s="494">
        <f t="shared" ref="BQ29:CF29" si="13">SUM(BQ30:BQ35)</f>
        <v>0</v>
      </c>
      <c r="BR29" s="494">
        <f t="shared" si="13"/>
        <v>0</v>
      </c>
      <c r="BS29" s="494">
        <f t="shared" si="13"/>
        <v>0</v>
      </c>
      <c r="BT29" s="494">
        <f t="shared" si="13"/>
        <v>0</v>
      </c>
      <c r="BU29" s="494">
        <f t="shared" si="13"/>
        <v>0</v>
      </c>
      <c r="BV29" s="494">
        <f t="shared" si="13"/>
        <v>0</v>
      </c>
      <c r="BW29" s="494">
        <f t="shared" si="13"/>
        <v>0</v>
      </c>
      <c r="BX29" s="470">
        <f t="shared" si="13"/>
        <v>0</v>
      </c>
      <c r="BY29" s="470">
        <f t="shared" si="13"/>
        <v>0</v>
      </c>
      <c r="BZ29" s="470">
        <f t="shared" si="13"/>
        <v>0</v>
      </c>
      <c r="CA29" s="470">
        <f t="shared" si="13"/>
        <v>0</v>
      </c>
      <c r="CB29" s="470">
        <f t="shared" si="13"/>
        <v>0</v>
      </c>
      <c r="CC29" s="470">
        <f t="shared" si="13"/>
        <v>0</v>
      </c>
      <c r="CD29" s="470">
        <f t="shared" si="13"/>
        <v>0</v>
      </c>
      <c r="CE29" s="470">
        <f t="shared" si="13"/>
        <v>0</v>
      </c>
      <c r="CF29" s="436">
        <f t="shared" si="13"/>
        <v>0</v>
      </c>
    </row>
    <row r="30" spans="1:84" s="39" customFormat="1" x14ac:dyDescent="0.35">
      <c r="B30" s="297" t="s">
        <v>780</v>
      </c>
      <c r="C30" s="59"/>
      <c r="D30" s="494">
        <v>0</v>
      </c>
      <c r="E30" s="494">
        <v>0</v>
      </c>
      <c r="F30" s="494">
        <v>0</v>
      </c>
      <c r="G30" s="494">
        <v>0</v>
      </c>
      <c r="H30" s="494">
        <v>0</v>
      </c>
      <c r="I30" s="494">
        <v>0</v>
      </c>
      <c r="J30" s="494">
        <v>0</v>
      </c>
      <c r="K30" s="494">
        <v>0</v>
      </c>
      <c r="L30" s="494">
        <v>0</v>
      </c>
      <c r="M30" s="494">
        <v>0</v>
      </c>
      <c r="N30" s="494">
        <v>0</v>
      </c>
      <c r="O30" s="494">
        <v>0</v>
      </c>
      <c r="P30" s="494">
        <v>0</v>
      </c>
      <c r="Q30" s="494">
        <v>0</v>
      </c>
      <c r="R30" s="494">
        <v>0</v>
      </c>
      <c r="S30" s="494">
        <v>0</v>
      </c>
      <c r="T30" s="494">
        <v>0</v>
      </c>
      <c r="U30" s="494">
        <v>0</v>
      </c>
      <c r="V30" s="494">
        <v>0</v>
      </c>
      <c r="W30" s="494">
        <v>0</v>
      </c>
      <c r="X30" s="494">
        <v>0</v>
      </c>
      <c r="Y30" s="494">
        <v>0</v>
      </c>
      <c r="Z30" s="494">
        <v>0</v>
      </c>
      <c r="AA30" s="494">
        <v>0</v>
      </c>
      <c r="AB30" s="494">
        <v>0</v>
      </c>
      <c r="AC30" s="494">
        <v>0</v>
      </c>
      <c r="AD30" s="494">
        <v>0</v>
      </c>
      <c r="AE30" s="494">
        <v>0</v>
      </c>
      <c r="AF30" s="494">
        <v>0</v>
      </c>
      <c r="AG30" s="494">
        <v>0</v>
      </c>
      <c r="AH30" s="494">
        <v>93.471266166347988</v>
      </c>
      <c r="AI30" s="494">
        <v>94.923246999999989</v>
      </c>
      <c r="AJ30" s="494">
        <v>133.38773399999999</v>
      </c>
      <c r="AK30" s="494">
        <v>247.07490900000002</v>
      </c>
      <c r="AL30" s="494">
        <v>357.58954</v>
      </c>
      <c r="AM30" s="494">
        <v>431.42880574999998</v>
      </c>
      <c r="AN30" s="494">
        <v>509.44051474999986</v>
      </c>
      <c r="AO30" s="494">
        <v>568.12316771428561</v>
      </c>
      <c r="AP30" s="494">
        <v>574.2704686666666</v>
      </c>
      <c r="AQ30" s="494">
        <v>536.17211133333342</v>
      </c>
      <c r="AR30" s="494">
        <v>433.57405600000004</v>
      </c>
      <c r="AS30" s="494">
        <v>354.685723</v>
      </c>
      <c r="AT30" s="494">
        <v>376.53609799999998</v>
      </c>
      <c r="AU30" s="494">
        <v>563.69445233333329</v>
      </c>
      <c r="AV30" s="494">
        <v>715.69305299999996</v>
      </c>
      <c r="AW30" s="494">
        <v>769.72457333333318</v>
      </c>
      <c r="AX30" s="494">
        <v>820</v>
      </c>
      <c r="AY30" s="494">
        <v>660</v>
      </c>
      <c r="AZ30" s="494">
        <v>275.71548017342661</v>
      </c>
      <c r="BA30" s="494">
        <v>0</v>
      </c>
      <c r="BB30" s="494">
        <v>0</v>
      </c>
      <c r="BC30" s="494">
        <v>0</v>
      </c>
      <c r="BD30" s="494">
        <v>0</v>
      </c>
      <c r="BE30" s="494">
        <v>0</v>
      </c>
      <c r="BF30" s="494">
        <v>0</v>
      </c>
      <c r="BG30" s="494">
        <v>0</v>
      </c>
      <c r="BH30" s="494">
        <v>0</v>
      </c>
      <c r="BI30" s="494">
        <v>0</v>
      </c>
      <c r="BJ30" s="494">
        <v>0</v>
      </c>
      <c r="BK30" s="494">
        <v>0</v>
      </c>
      <c r="BL30" s="494">
        <v>0</v>
      </c>
      <c r="BM30" s="494">
        <v>0</v>
      </c>
      <c r="BN30" s="494">
        <v>0</v>
      </c>
      <c r="BO30" s="494">
        <v>0</v>
      </c>
      <c r="BP30" s="494">
        <v>0</v>
      </c>
      <c r="BQ30" s="494">
        <v>0</v>
      </c>
      <c r="BR30" s="494">
        <v>0</v>
      </c>
      <c r="BS30" s="494">
        <v>0</v>
      </c>
      <c r="BT30" s="494">
        <v>0</v>
      </c>
      <c r="BU30" s="494">
        <v>0</v>
      </c>
      <c r="BV30" s="494">
        <v>0</v>
      </c>
      <c r="BW30" s="494">
        <v>0</v>
      </c>
      <c r="BX30" s="470">
        <v>0</v>
      </c>
      <c r="BY30" s="470">
        <v>0</v>
      </c>
      <c r="BZ30" s="470">
        <v>0</v>
      </c>
      <c r="CA30" s="470">
        <v>0</v>
      </c>
      <c r="CB30" s="470">
        <v>0</v>
      </c>
      <c r="CC30" s="470">
        <v>0</v>
      </c>
      <c r="CD30" s="470">
        <v>0</v>
      </c>
      <c r="CE30" s="470">
        <v>0</v>
      </c>
      <c r="CF30" s="436">
        <v>0</v>
      </c>
    </row>
    <row r="31" spans="1:84" s="39" customFormat="1" x14ac:dyDescent="0.35">
      <c r="B31" s="297" t="s">
        <v>781</v>
      </c>
      <c r="C31" s="59"/>
      <c r="D31" s="494">
        <v>0</v>
      </c>
      <c r="E31" s="494">
        <v>0</v>
      </c>
      <c r="F31" s="494">
        <v>0</v>
      </c>
      <c r="G31" s="494">
        <v>0</v>
      </c>
      <c r="H31" s="494">
        <v>0</v>
      </c>
      <c r="I31" s="494">
        <v>0</v>
      </c>
      <c r="J31" s="494">
        <v>0</v>
      </c>
      <c r="K31" s="494">
        <v>0</v>
      </c>
      <c r="L31" s="494">
        <v>0</v>
      </c>
      <c r="M31" s="494">
        <v>0</v>
      </c>
      <c r="N31" s="494">
        <v>0</v>
      </c>
      <c r="O31" s="494">
        <v>0</v>
      </c>
      <c r="P31" s="494">
        <v>0</v>
      </c>
      <c r="Q31" s="494">
        <v>0</v>
      </c>
      <c r="R31" s="494">
        <v>0</v>
      </c>
      <c r="S31" s="494">
        <v>0</v>
      </c>
      <c r="T31" s="494">
        <v>0</v>
      </c>
      <c r="U31" s="494">
        <v>0</v>
      </c>
      <c r="V31" s="494">
        <v>0</v>
      </c>
      <c r="W31" s="494">
        <v>0</v>
      </c>
      <c r="X31" s="494">
        <v>0</v>
      </c>
      <c r="Y31" s="494">
        <v>0</v>
      </c>
      <c r="Z31" s="494">
        <v>0</v>
      </c>
      <c r="AA31" s="494">
        <v>0</v>
      </c>
      <c r="AB31" s="494">
        <v>0</v>
      </c>
      <c r="AC31" s="494">
        <v>0</v>
      </c>
      <c r="AD31" s="494">
        <v>0</v>
      </c>
      <c r="AE31" s="494">
        <v>0</v>
      </c>
      <c r="AF31" s="494">
        <v>0</v>
      </c>
      <c r="AG31" s="494">
        <v>0</v>
      </c>
      <c r="AH31" s="494">
        <v>2.8029816586538465</v>
      </c>
      <c r="AI31" s="494">
        <v>3.1177550000000003</v>
      </c>
      <c r="AJ31" s="494">
        <v>4.417237692307693</v>
      </c>
      <c r="AK31" s="494">
        <v>3.0525300000000004</v>
      </c>
      <c r="AL31" s="494">
        <v>5.1579929999999994</v>
      </c>
      <c r="AM31" s="494">
        <v>4.8207797499999998</v>
      </c>
      <c r="AN31" s="494">
        <v>5.9772190000000007</v>
      </c>
      <c r="AO31" s="494">
        <v>6.0103905714285712</v>
      </c>
      <c r="AP31" s="494">
        <v>6.2181166666666661</v>
      </c>
      <c r="AQ31" s="494">
        <v>11.184782999999999</v>
      </c>
      <c r="AR31" s="494">
        <v>20.375420333333334</v>
      </c>
      <c r="AS31" s="494">
        <v>23.223578666666668</v>
      </c>
      <c r="AT31" s="494">
        <v>27.424068666666663</v>
      </c>
      <c r="AU31" s="494">
        <v>33.173434999999991</v>
      </c>
      <c r="AV31" s="494">
        <v>38.794090666666669</v>
      </c>
      <c r="AW31" s="494">
        <v>43.345056333333332</v>
      </c>
      <c r="AX31" s="494">
        <v>43.463999999999999</v>
      </c>
      <c r="AY31" s="494">
        <v>46.861000000000004</v>
      </c>
      <c r="AZ31" s="494">
        <v>50.704000000000001</v>
      </c>
      <c r="BA31" s="494">
        <v>51.632000000000005</v>
      </c>
      <c r="BB31" s="494">
        <v>53.134</v>
      </c>
      <c r="BC31" s="494">
        <v>55.036000000000001</v>
      </c>
      <c r="BD31" s="494">
        <v>63.141999999999996</v>
      </c>
      <c r="BE31" s="494">
        <v>69.936000000000007</v>
      </c>
      <c r="BF31" s="494">
        <v>78.903000000000006</v>
      </c>
      <c r="BG31" s="494">
        <v>44.26</v>
      </c>
      <c r="BH31" s="494">
        <v>0</v>
      </c>
      <c r="BI31" s="494">
        <v>0</v>
      </c>
      <c r="BJ31" s="494">
        <v>0</v>
      </c>
      <c r="BK31" s="494">
        <v>0</v>
      </c>
      <c r="BL31" s="494">
        <v>0</v>
      </c>
      <c r="BM31" s="494">
        <v>0</v>
      </c>
      <c r="BN31" s="494">
        <v>0</v>
      </c>
      <c r="BO31" s="494">
        <v>0</v>
      </c>
      <c r="BP31" s="494">
        <v>0</v>
      </c>
      <c r="BQ31" s="494">
        <v>0</v>
      </c>
      <c r="BR31" s="494">
        <v>0</v>
      </c>
      <c r="BS31" s="494">
        <v>0</v>
      </c>
      <c r="BT31" s="494">
        <v>0</v>
      </c>
      <c r="BU31" s="494">
        <v>0</v>
      </c>
      <c r="BV31" s="494">
        <v>0</v>
      </c>
      <c r="BW31" s="494">
        <v>0</v>
      </c>
      <c r="BX31" s="470">
        <v>0</v>
      </c>
      <c r="BY31" s="470">
        <v>0</v>
      </c>
      <c r="BZ31" s="470">
        <v>0</v>
      </c>
      <c r="CA31" s="470">
        <v>0</v>
      </c>
      <c r="CB31" s="470">
        <v>0</v>
      </c>
      <c r="CC31" s="470">
        <v>0</v>
      </c>
      <c r="CD31" s="470">
        <v>0</v>
      </c>
      <c r="CE31" s="470">
        <v>0</v>
      </c>
      <c r="CF31" s="436">
        <v>0</v>
      </c>
    </row>
    <row r="32" spans="1:84" s="39" customFormat="1" x14ac:dyDescent="0.35">
      <c r="B32" s="297" t="s">
        <v>692</v>
      </c>
      <c r="C32" s="59"/>
      <c r="D32" s="494">
        <v>0</v>
      </c>
      <c r="E32" s="494">
        <v>0</v>
      </c>
      <c r="F32" s="494">
        <v>0</v>
      </c>
      <c r="G32" s="494">
        <v>0</v>
      </c>
      <c r="H32" s="494">
        <v>0</v>
      </c>
      <c r="I32" s="494">
        <v>0</v>
      </c>
      <c r="J32" s="494">
        <v>0</v>
      </c>
      <c r="K32" s="494">
        <v>0</v>
      </c>
      <c r="L32" s="494">
        <v>0</v>
      </c>
      <c r="M32" s="494">
        <v>0</v>
      </c>
      <c r="N32" s="494">
        <v>0</v>
      </c>
      <c r="O32" s="494">
        <v>0</v>
      </c>
      <c r="P32" s="494">
        <v>0</v>
      </c>
      <c r="Q32" s="494">
        <v>0</v>
      </c>
      <c r="R32" s="494">
        <v>0</v>
      </c>
      <c r="S32" s="494">
        <v>0</v>
      </c>
      <c r="T32" s="494">
        <v>0</v>
      </c>
      <c r="U32" s="494">
        <v>0</v>
      </c>
      <c r="V32" s="494">
        <v>0</v>
      </c>
      <c r="W32" s="494">
        <v>0</v>
      </c>
      <c r="X32" s="494">
        <v>0</v>
      </c>
      <c r="Y32" s="494">
        <v>0</v>
      </c>
      <c r="Z32" s="494">
        <v>0</v>
      </c>
      <c r="AA32" s="494">
        <v>0</v>
      </c>
      <c r="AB32" s="494">
        <v>0</v>
      </c>
      <c r="AC32" s="494">
        <v>0</v>
      </c>
      <c r="AD32" s="494">
        <v>0</v>
      </c>
      <c r="AE32" s="494">
        <v>0</v>
      </c>
      <c r="AF32" s="494">
        <v>0</v>
      </c>
      <c r="AG32" s="494">
        <v>0</v>
      </c>
      <c r="AH32" s="494">
        <v>5.1934940357142851</v>
      </c>
      <c r="AI32" s="494">
        <v>5.8754679999999997</v>
      </c>
      <c r="AJ32" s="494">
        <v>6.4494479999999994</v>
      </c>
      <c r="AK32" s="494">
        <v>7.7735155000000002</v>
      </c>
      <c r="AL32" s="494">
        <v>8.1048584999999989</v>
      </c>
      <c r="AM32" s="494">
        <v>11.847468999999998</v>
      </c>
      <c r="AN32" s="494">
        <v>12.584511500000001</v>
      </c>
      <c r="AO32" s="494">
        <v>15.318929857142857</v>
      </c>
      <c r="AP32" s="494">
        <v>21.204908400000001</v>
      </c>
      <c r="AQ32" s="494">
        <v>26.817910999999995</v>
      </c>
      <c r="AR32" s="494">
        <v>31.576727000000005</v>
      </c>
      <c r="AS32" s="494">
        <v>44.142540666666669</v>
      </c>
      <c r="AT32" s="494">
        <v>70.518660999999994</v>
      </c>
      <c r="AU32" s="494">
        <v>130.53000933333331</v>
      </c>
      <c r="AV32" s="494">
        <v>189.23076999999998</v>
      </c>
      <c r="AW32" s="494">
        <v>255.07671199999996</v>
      </c>
      <c r="AX32" s="494">
        <v>255.15199999999999</v>
      </c>
      <c r="AY32" s="494">
        <v>297.05799999999999</v>
      </c>
      <c r="AZ32" s="494">
        <v>327.88400000000001</v>
      </c>
      <c r="BA32" s="494">
        <v>354.95100000000002</v>
      </c>
      <c r="BB32" s="494">
        <v>382.50900000000001</v>
      </c>
      <c r="BC32" s="494">
        <v>453.77700000000004</v>
      </c>
      <c r="BD32" s="494">
        <v>582.23099999999999</v>
      </c>
      <c r="BE32" s="494">
        <v>697.84500000000003</v>
      </c>
      <c r="BF32" s="494">
        <v>800.66499999999996</v>
      </c>
      <c r="BG32" s="494">
        <v>866.86699999999996</v>
      </c>
      <c r="BH32" s="494">
        <v>824.20128892350272</v>
      </c>
      <c r="BI32" s="494">
        <v>660.22746358750726</v>
      </c>
      <c r="BJ32" s="494">
        <v>551.92517870773702</v>
      </c>
      <c r="BK32" s="494">
        <v>473.66156547405154</v>
      </c>
      <c r="BL32" s="494">
        <v>417.08510670184251</v>
      </c>
      <c r="BM32" s="494">
        <v>302.41702124496578</v>
      </c>
      <c r="BN32" s="494">
        <v>0</v>
      </c>
      <c r="BO32" s="494">
        <v>0</v>
      </c>
      <c r="BP32" s="494">
        <v>0</v>
      </c>
      <c r="BQ32" s="494">
        <v>0</v>
      </c>
      <c r="BR32" s="494">
        <v>0</v>
      </c>
      <c r="BS32" s="494">
        <v>0</v>
      </c>
      <c r="BT32" s="494">
        <v>0</v>
      </c>
      <c r="BU32" s="494">
        <v>0</v>
      </c>
      <c r="BV32" s="494">
        <v>0</v>
      </c>
      <c r="BW32" s="494">
        <v>0</v>
      </c>
      <c r="BX32" s="470">
        <v>0</v>
      </c>
      <c r="BY32" s="470">
        <v>0</v>
      </c>
      <c r="BZ32" s="470">
        <v>0</v>
      </c>
      <c r="CA32" s="470">
        <v>0</v>
      </c>
      <c r="CB32" s="470">
        <v>0</v>
      </c>
      <c r="CC32" s="470">
        <v>0</v>
      </c>
      <c r="CD32" s="470">
        <v>0</v>
      </c>
      <c r="CE32" s="470">
        <v>0</v>
      </c>
      <c r="CF32" s="436">
        <v>0</v>
      </c>
    </row>
    <row r="33" spans="1:84" s="39" customFormat="1" x14ac:dyDescent="0.35">
      <c r="B33" s="297" t="s">
        <v>782</v>
      </c>
      <c r="C33" s="59"/>
      <c r="D33" s="494">
        <v>0</v>
      </c>
      <c r="E33" s="494">
        <v>0</v>
      </c>
      <c r="F33" s="494">
        <v>0</v>
      </c>
      <c r="G33" s="494">
        <v>0</v>
      </c>
      <c r="H33" s="494">
        <v>0</v>
      </c>
      <c r="I33" s="494">
        <v>0</v>
      </c>
      <c r="J33" s="494">
        <v>0</v>
      </c>
      <c r="K33" s="494">
        <v>0</v>
      </c>
      <c r="L33" s="494">
        <v>0</v>
      </c>
      <c r="M33" s="494">
        <v>0</v>
      </c>
      <c r="N33" s="494">
        <v>0</v>
      </c>
      <c r="O33" s="494">
        <v>0</v>
      </c>
      <c r="P33" s="494">
        <v>0</v>
      </c>
      <c r="Q33" s="494">
        <v>0</v>
      </c>
      <c r="R33" s="494">
        <v>0</v>
      </c>
      <c r="S33" s="494">
        <v>0</v>
      </c>
      <c r="T33" s="494">
        <v>0</v>
      </c>
      <c r="U33" s="494">
        <v>0</v>
      </c>
      <c r="V33" s="494">
        <v>0</v>
      </c>
      <c r="W33" s="494">
        <v>0</v>
      </c>
      <c r="X33" s="494">
        <v>0</v>
      </c>
      <c r="Y33" s="494">
        <v>0</v>
      </c>
      <c r="Z33" s="494">
        <v>0</v>
      </c>
      <c r="AA33" s="494">
        <v>0</v>
      </c>
      <c r="AB33" s="494">
        <v>0</v>
      </c>
      <c r="AC33" s="494">
        <v>0</v>
      </c>
      <c r="AD33" s="494">
        <v>0</v>
      </c>
      <c r="AE33" s="494">
        <v>0</v>
      </c>
      <c r="AF33" s="494">
        <v>0</v>
      </c>
      <c r="AG33" s="494">
        <v>0</v>
      </c>
      <c r="AH33" s="494">
        <v>182.15085531267607</v>
      </c>
      <c r="AI33" s="494">
        <v>193.603454</v>
      </c>
      <c r="AJ33" s="494">
        <v>246.08449246153847</v>
      </c>
      <c r="AK33" s="494">
        <v>298.00780700000001</v>
      </c>
      <c r="AL33" s="494">
        <v>372.96242025000004</v>
      </c>
      <c r="AM33" s="494">
        <v>418.66883899999999</v>
      </c>
      <c r="AN33" s="494">
        <v>472.97908750000005</v>
      </c>
      <c r="AO33" s="494">
        <v>559.46277857142854</v>
      </c>
      <c r="AP33" s="494">
        <v>619.10317680000003</v>
      </c>
      <c r="AQ33" s="494">
        <v>687.23668999999995</v>
      </c>
      <c r="AR33" s="494">
        <v>786.62654500000008</v>
      </c>
      <c r="AS33" s="494">
        <v>914.84584999999981</v>
      </c>
      <c r="AT33" s="494">
        <v>1031.7429646666667</v>
      </c>
      <c r="AU33" s="494">
        <v>1238.1339973333331</v>
      </c>
      <c r="AV33" s="494">
        <v>1496.1980143333333</v>
      </c>
      <c r="AW33" s="494">
        <v>1640.7096546666664</v>
      </c>
      <c r="AX33" s="494">
        <v>1565.194</v>
      </c>
      <c r="AY33" s="494">
        <v>1620.7080000000001</v>
      </c>
      <c r="AZ33" s="494">
        <v>1655.7110000000002</v>
      </c>
      <c r="BA33" s="494">
        <v>1620.1309999999999</v>
      </c>
      <c r="BB33" s="494">
        <v>1603.6470000000002</v>
      </c>
      <c r="BC33" s="494">
        <v>1767.1590000000001</v>
      </c>
      <c r="BD33" s="494">
        <v>2165.7539999999999</v>
      </c>
      <c r="BE33" s="494">
        <v>2410.0329999999999</v>
      </c>
      <c r="BF33" s="494">
        <v>2614.94</v>
      </c>
      <c r="BG33" s="494">
        <v>2692.2280000000001</v>
      </c>
      <c r="BH33" s="494">
        <v>2340.126238103408</v>
      </c>
      <c r="BI33" s="494">
        <v>1796.9867403600622</v>
      </c>
      <c r="BJ33" s="494">
        <v>1440.1638339966985</v>
      </c>
      <c r="BK33" s="494">
        <v>1213.3319089372128</v>
      </c>
      <c r="BL33" s="494">
        <v>1007.6875486858021</v>
      </c>
      <c r="BM33" s="494">
        <v>545.2825045729727</v>
      </c>
      <c r="BN33" s="494">
        <v>0</v>
      </c>
      <c r="BO33" s="494">
        <v>0</v>
      </c>
      <c r="BP33" s="494">
        <v>0</v>
      </c>
      <c r="BQ33" s="494">
        <v>0</v>
      </c>
      <c r="BR33" s="494">
        <v>0</v>
      </c>
      <c r="BS33" s="494">
        <v>0</v>
      </c>
      <c r="BT33" s="494">
        <v>0</v>
      </c>
      <c r="BU33" s="494">
        <v>0</v>
      </c>
      <c r="BV33" s="494">
        <v>0</v>
      </c>
      <c r="BW33" s="494">
        <v>0</v>
      </c>
      <c r="BX33" s="470">
        <v>0</v>
      </c>
      <c r="BY33" s="470">
        <v>0</v>
      </c>
      <c r="BZ33" s="470">
        <v>0</v>
      </c>
      <c r="CA33" s="470">
        <v>0</v>
      </c>
      <c r="CB33" s="470">
        <v>0</v>
      </c>
      <c r="CC33" s="470">
        <v>0</v>
      </c>
      <c r="CD33" s="470">
        <v>0</v>
      </c>
      <c r="CE33" s="470">
        <v>0</v>
      </c>
      <c r="CF33" s="436">
        <v>0</v>
      </c>
    </row>
    <row r="34" spans="1:84" s="39" customFormat="1" x14ac:dyDescent="0.35">
      <c r="B34" s="297" t="s">
        <v>783</v>
      </c>
      <c r="C34" s="59"/>
      <c r="D34" s="494">
        <v>0</v>
      </c>
      <c r="E34" s="494">
        <v>0</v>
      </c>
      <c r="F34" s="494">
        <v>0</v>
      </c>
      <c r="G34" s="494">
        <v>0</v>
      </c>
      <c r="H34" s="494">
        <v>0</v>
      </c>
      <c r="I34" s="494">
        <v>0</v>
      </c>
      <c r="J34" s="494">
        <v>0</v>
      </c>
      <c r="K34" s="494">
        <v>0</v>
      </c>
      <c r="L34" s="494">
        <v>0</v>
      </c>
      <c r="M34" s="494">
        <v>0</v>
      </c>
      <c r="N34" s="494">
        <v>0</v>
      </c>
      <c r="O34" s="494">
        <v>0</v>
      </c>
      <c r="P34" s="494">
        <v>0</v>
      </c>
      <c r="Q34" s="494">
        <v>0</v>
      </c>
      <c r="R34" s="494">
        <v>0</v>
      </c>
      <c r="S34" s="494">
        <v>0</v>
      </c>
      <c r="T34" s="494">
        <v>0</v>
      </c>
      <c r="U34" s="494">
        <v>0</v>
      </c>
      <c r="V34" s="494">
        <v>0</v>
      </c>
      <c r="W34" s="494">
        <v>0</v>
      </c>
      <c r="X34" s="494">
        <v>0</v>
      </c>
      <c r="Y34" s="494">
        <v>0</v>
      </c>
      <c r="Z34" s="494">
        <v>0</v>
      </c>
      <c r="AA34" s="494">
        <v>0</v>
      </c>
      <c r="AB34" s="494">
        <v>0</v>
      </c>
      <c r="AC34" s="494">
        <v>0</v>
      </c>
      <c r="AD34" s="494">
        <v>0</v>
      </c>
      <c r="AE34" s="494">
        <v>0</v>
      </c>
      <c r="AF34" s="494">
        <v>0</v>
      </c>
      <c r="AG34" s="494">
        <v>0</v>
      </c>
      <c r="AH34" s="494">
        <v>2.3176474098360655</v>
      </c>
      <c r="AI34" s="494">
        <v>2.5419358688524589</v>
      </c>
      <c r="AJ34" s="494">
        <v>3.032214586666667</v>
      </c>
      <c r="AK34" s="494">
        <v>4.2614319429551788</v>
      </c>
      <c r="AL34" s="494">
        <v>5.6409478888888893</v>
      </c>
      <c r="AM34" s="494">
        <v>7.2432321987577657</v>
      </c>
      <c r="AN34" s="494">
        <v>8.4231230512820527</v>
      </c>
      <c r="AO34" s="494">
        <v>10.800226018433181</v>
      </c>
      <c r="AP34" s="494">
        <v>11.40188078888889</v>
      </c>
      <c r="AQ34" s="494">
        <v>11.713980107954544</v>
      </c>
      <c r="AR34" s="494">
        <v>27.608028126888218</v>
      </c>
      <c r="AS34" s="494">
        <v>44.195025049999991</v>
      </c>
      <c r="AT34" s="494">
        <v>34.984655181014098</v>
      </c>
      <c r="AU34" s="494">
        <v>45.762173703336863</v>
      </c>
      <c r="AV34" s="494">
        <v>66.131657658259329</v>
      </c>
      <c r="AW34" s="494">
        <v>71.191566821895719</v>
      </c>
      <c r="AX34" s="494">
        <v>45.959000000000003</v>
      </c>
      <c r="AY34" s="494">
        <v>52.497</v>
      </c>
      <c r="AZ34" s="494">
        <v>55.951000000000001</v>
      </c>
      <c r="BA34" s="494">
        <v>55.793000000000006</v>
      </c>
      <c r="BB34" s="494">
        <v>48.305</v>
      </c>
      <c r="BC34" s="494">
        <v>50.900999999999996</v>
      </c>
      <c r="BD34" s="494">
        <v>63.215000000000003</v>
      </c>
      <c r="BE34" s="494">
        <v>64.663000000000011</v>
      </c>
      <c r="BF34" s="494">
        <v>67.364999999999995</v>
      </c>
      <c r="BG34" s="494">
        <v>55.756</v>
      </c>
      <c r="BH34" s="494">
        <v>32.408347331744444</v>
      </c>
      <c r="BI34" s="494">
        <v>13.401102736940748</v>
      </c>
      <c r="BJ34" s="494">
        <v>12.776731585820285</v>
      </c>
      <c r="BK34" s="494">
        <v>2.5333533332640377</v>
      </c>
      <c r="BL34" s="494">
        <v>0</v>
      </c>
      <c r="BM34" s="494">
        <v>0</v>
      </c>
      <c r="BN34" s="494">
        <v>0</v>
      </c>
      <c r="BO34" s="494">
        <v>0</v>
      </c>
      <c r="BP34" s="494">
        <v>0</v>
      </c>
      <c r="BQ34" s="494">
        <v>0</v>
      </c>
      <c r="BR34" s="494">
        <v>0</v>
      </c>
      <c r="BS34" s="494">
        <v>0</v>
      </c>
      <c r="BT34" s="494">
        <v>0</v>
      </c>
      <c r="BU34" s="494">
        <v>0</v>
      </c>
      <c r="BV34" s="494">
        <v>0</v>
      </c>
      <c r="BW34" s="494">
        <v>0</v>
      </c>
      <c r="BX34" s="470">
        <v>0</v>
      </c>
      <c r="BY34" s="470">
        <v>0</v>
      </c>
      <c r="BZ34" s="470">
        <v>0</v>
      </c>
      <c r="CA34" s="470">
        <v>0</v>
      </c>
      <c r="CB34" s="470">
        <v>0</v>
      </c>
      <c r="CC34" s="470">
        <v>0</v>
      </c>
      <c r="CD34" s="470">
        <v>0</v>
      </c>
      <c r="CE34" s="470">
        <v>0</v>
      </c>
      <c r="CF34" s="436">
        <v>0</v>
      </c>
    </row>
    <row r="35" spans="1:84" s="39" customFormat="1" x14ac:dyDescent="0.35">
      <c r="B35" s="298" t="s">
        <v>784</v>
      </c>
      <c r="C35" s="471"/>
      <c r="D35" s="494">
        <v>0</v>
      </c>
      <c r="E35" s="494">
        <v>0</v>
      </c>
      <c r="F35" s="494">
        <v>0</v>
      </c>
      <c r="G35" s="494">
        <v>0</v>
      </c>
      <c r="H35" s="494">
        <v>0</v>
      </c>
      <c r="I35" s="494">
        <v>0</v>
      </c>
      <c r="J35" s="494">
        <v>0</v>
      </c>
      <c r="K35" s="494">
        <v>0</v>
      </c>
      <c r="L35" s="494">
        <v>0</v>
      </c>
      <c r="M35" s="494">
        <v>0</v>
      </c>
      <c r="N35" s="494">
        <v>0</v>
      </c>
      <c r="O35" s="494">
        <v>0</v>
      </c>
      <c r="P35" s="494">
        <v>0</v>
      </c>
      <c r="Q35" s="494">
        <v>0</v>
      </c>
      <c r="R35" s="494">
        <v>0</v>
      </c>
      <c r="S35" s="494">
        <v>0</v>
      </c>
      <c r="T35" s="494">
        <v>0</v>
      </c>
      <c r="U35" s="494">
        <v>0</v>
      </c>
      <c r="V35" s="494">
        <v>0</v>
      </c>
      <c r="W35" s="494">
        <v>0</v>
      </c>
      <c r="X35" s="494">
        <v>0</v>
      </c>
      <c r="Y35" s="494">
        <v>0</v>
      </c>
      <c r="Z35" s="494">
        <v>0</v>
      </c>
      <c r="AA35" s="494">
        <v>0</v>
      </c>
      <c r="AB35" s="494">
        <v>0</v>
      </c>
      <c r="AC35" s="494">
        <v>0</v>
      </c>
      <c r="AD35" s="494">
        <v>0</v>
      </c>
      <c r="AE35" s="494">
        <v>0</v>
      </c>
      <c r="AF35" s="494">
        <v>0</v>
      </c>
      <c r="AG35" s="494">
        <v>0</v>
      </c>
      <c r="AH35" s="494">
        <v>1.5700192131147541</v>
      </c>
      <c r="AI35" s="494">
        <v>2.0185961311475409</v>
      </c>
      <c r="AJ35" s="494">
        <v>2.5145194133333337</v>
      </c>
      <c r="AK35" s="494">
        <v>4.1943370570448213</v>
      </c>
      <c r="AL35" s="494">
        <v>6.0108461111111113</v>
      </c>
      <c r="AM35" s="494">
        <v>8.9534398012422383</v>
      </c>
      <c r="AN35" s="494">
        <v>11.366141948717949</v>
      </c>
      <c r="AO35" s="494">
        <v>12.40421998156682</v>
      </c>
      <c r="AP35" s="494">
        <v>13.377009744444447</v>
      </c>
      <c r="AQ35" s="494">
        <v>18.165157558712117</v>
      </c>
      <c r="AR35" s="494">
        <v>22.602176873111784</v>
      </c>
      <c r="AS35" s="494">
        <v>36.159565949999994</v>
      </c>
      <c r="AT35" s="494">
        <v>60.108176818985882</v>
      </c>
      <c r="AU35" s="494">
        <v>72.762087296663097</v>
      </c>
      <c r="AV35" s="494">
        <v>82.914424675073988</v>
      </c>
      <c r="AW35" s="494">
        <v>91.830058844770917</v>
      </c>
      <c r="AX35" s="494">
        <v>56.148000000000003</v>
      </c>
      <c r="AY35" s="494">
        <v>67.225999999999999</v>
      </c>
      <c r="AZ35" s="494">
        <v>72.277000000000001</v>
      </c>
      <c r="BA35" s="494">
        <v>71.974000000000004</v>
      </c>
      <c r="BB35" s="494">
        <v>72.932000000000002</v>
      </c>
      <c r="BC35" s="494">
        <v>57.133000000000003</v>
      </c>
      <c r="BD35" s="494">
        <v>70.122000000000014</v>
      </c>
      <c r="BE35" s="494">
        <v>82.59</v>
      </c>
      <c r="BF35" s="494">
        <v>93.134</v>
      </c>
      <c r="BG35" s="494">
        <v>93.677999999999997</v>
      </c>
      <c r="BH35" s="494">
        <v>81.264125641345288</v>
      </c>
      <c r="BI35" s="494">
        <v>55.384693315489791</v>
      </c>
      <c r="BJ35" s="494">
        <v>45.134255709744181</v>
      </c>
      <c r="BK35" s="494">
        <v>47.98515273892432</v>
      </c>
      <c r="BL35" s="494">
        <v>30.917424460086963</v>
      </c>
      <c r="BM35" s="494">
        <v>29.448977410320264</v>
      </c>
      <c r="BN35" s="494">
        <v>0</v>
      </c>
      <c r="BO35" s="494">
        <v>0</v>
      </c>
      <c r="BP35" s="494">
        <v>0</v>
      </c>
      <c r="BQ35" s="494">
        <v>0</v>
      </c>
      <c r="BR35" s="494">
        <v>0</v>
      </c>
      <c r="BS35" s="494">
        <v>0</v>
      </c>
      <c r="BT35" s="494">
        <v>0</v>
      </c>
      <c r="BU35" s="494">
        <v>0</v>
      </c>
      <c r="BV35" s="494">
        <v>0</v>
      </c>
      <c r="BW35" s="494">
        <v>0</v>
      </c>
      <c r="BX35" s="470">
        <v>0</v>
      </c>
      <c r="BY35" s="470">
        <v>0</v>
      </c>
      <c r="BZ35" s="470">
        <v>0</v>
      </c>
      <c r="CA35" s="470">
        <v>0</v>
      </c>
      <c r="CB35" s="470">
        <v>0</v>
      </c>
      <c r="CC35" s="470">
        <v>0</v>
      </c>
      <c r="CD35" s="470">
        <v>0</v>
      </c>
      <c r="CE35" s="470">
        <v>0</v>
      </c>
      <c r="CF35" s="436">
        <v>0</v>
      </c>
    </row>
    <row r="36" spans="1:84" s="39" customFormat="1" ht="25.5" customHeight="1" x14ac:dyDescent="0.35">
      <c r="B36" s="288" t="s">
        <v>785</v>
      </c>
      <c r="C36" s="471"/>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c r="AM36" s="494"/>
      <c r="AN36" s="494"/>
      <c r="AO36" s="494"/>
      <c r="AP36" s="494"/>
      <c r="AQ36" s="494"/>
      <c r="AR36" s="494"/>
      <c r="AS36" s="494"/>
      <c r="AT36" s="494"/>
      <c r="AU36" s="494"/>
      <c r="AV36" s="494"/>
      <c r="AW36" s="494"/>
      <c r="AX36" s="494"/>
      <c r="AY36" s="494"/>
      <c r="AZ36" s="494"/>
      <c r="BA36" s="494"/>
      <c r="BB36" s="494"/>
      <c r="BC36" s="494"/>
      <c r="BD36" s="494"/>
      <c r="BE36" s="494"/>
      <c r="BF36" s="494"/>
      <c r="BG36" s="494"/>
      <c r="BH36" s="494"/>
      <c r="BI36" s="494"/>
      <c r="BJ36" s="494"/>
      <c r="BK36" s="494"/>
      <c r="BL36" s="494"/>
      <c r="BM36" s="494"/>
      <c r="BN36" s="494"/>
      <c r="BO36" s="494"/>
      <c r="BP36" s="494"/>
      <c r="BQ36" s="494"/>
      <c r="BR36" s="494"/>
      <c r="BS36" s="494"/>
      <c r="BT36" s="494"/>
      <c r="BU36" s="494"/>
      <c r="BV36" s="494"/>
      <c r="BW36" s="494"/>
      <c r="BX36" s="470"/>
      <c r="BY36" s="470"/>
      <c r="BZ36" s="470"/>
      <c r="CA36" s="470"/>
      <c r="CB36" s="470"/>
      <c r="CC36" s="470"/>
      <c r="CD36" s="470"/>
      <c r="CE36" s="470"/>
      <c r="CF36" s="436"/>
    </row>
    <row r="37" spans="1:84" s="39" customFormat="1" x14ac:dyDescent="0.35">
      <c r="B37" s="298" t="s">
        <v>786</v>
      </c>
      <c r="C37" s="471"/>
      <c r="D37" s="494">
        <v>0</v>
      </c>
      <c r="E37" s="494">
        <v>0</v>
      </c>
      <c r="F37" s="494">
        <v>0</v>
      </c>
      <c r="G37" s="494">
        <v>0</v>
      </c>
      <c r="H37" s="494">
        <v>0</v>
      </c>
      <c r="I37" s="494">
        <v>0</v>
      </c>
      <c r="J37" s="494">
        <v>0</v>
      </c>
      <c r="K37" s="494">
        <v>0</v>
      </c>
      <c r="L37" s="494">
        <v>0</v>
      </c>
      <c r="M37" s="494">
        <v>0</v>
      </c>
      <c r="N37" s="494">
        <v>0</v>
      </c>
      <c r="O37" s="494">
        <v>0</v>
      </c>
      <c r="P37" s="494">
        <v>0</v>
      </c>
      <c r="Q37" s="494">
        <v>0</v>
      </c>
      <c r="R37" s="494">
        <v>0</v>
      </c>
      <c r="S37" s="494">
        <v>0</v>
      </c>
      <c r="T37" s="494">
        <v>0</v>
      </c>
      <c r="U37" s="494">
        <v>0</v>
      </c>
      <c r="V37" s="494">
        <v>0</v>
      </c>
      <c r="W37" s="494">
        <v>0</v>
      </c>
      <c r="X37" s="494">
        <v>0</v>
      </c>
      <c r="Y37" s="494">
        <v>0</v>
      </c>
      <c r="Z37" s="494">
        <v>0</v>
      </c>
      <c r="AA37" s="494">
        <v>0</v>
      </c>
      <c r="AB37" s="494">
        <v>0</v>
      </c>
      <c r="AC37" s="494">
        <v>0</v>
      </c>
      <c r="AD37" s="494">
        <v>0</v>
      </c>
      <c r="AE37" s="494">
        <v>0</v>
      </c>
      <c r="AF37" s="494">
        <v>0</v>
      </c>
      <c r="AG37" s="494">
        <v>0</v>
      </c>
      <c r="AH37" s="494">
        <v>0</v>
      </c>
      <c r="AI37" s="494">
        <v>7.9208541951414011</v>
      </c>
      <c r="AJ37" s="494">
        <v>14.257537551254522</v>
      </c>
      <c r="AK37" s="494">
        <v>18.217964648825223</v>
      </c>
      <c r="AL37" s="494">
        <v>30.891331361051463</v>
      </c>
      <c r="AM37" s="494">
        <v>82.376883629470569</v>
      </c>
      <c r="AN37" s="494">
        <v>158.41708390282801</v>
      </c>
      <c r="AO37" s="494">
        <v>275.64572599092071</v>
      </c>
      <c r="AP37" s="494">
        <v>396.04270975706999</v>
      </c>
      <c r="AQ37" s="494">
        <v>531.48931649398799</v>
      </c>
      <c r="AR37" s="494">
        <v>695.45099833341499</v>
      </c>
      <c r="AS37" s="494">
        <v>875.25438856312473</v>
      </c>
      <c r="AT37" s="494">
        <v>1012.7680845889809</v>
      </c>
      <c r="AU37" s="494">
        <v>1284.9325956024427</v>
      </c>
      <c r="AV37" s="494">
        <v>1549.3917064717893</v>
      </c>
      <c r="AW37" s="494">
        <v>1694.465297394725</v>
      </c>
      <c r="AX37" s="494">
        <v>1703.4202564991706</v>
      </c>
      <c r="AY37" s="494">
        <v>1500.1314740626374</v>
      </c>
      <c r="AZ37" s="494">
        <v>1421.519831098472</v>
      </c>
      <c r="BA37" s="494">
        <v>1299.9456455967315</v>
      </c>
      <c r="BB37" s="494">
        <v>1181.8139462800841</v>
      </c>
      <c r="BC37" s="494">
        <v>1112.7124440704331</v>
      </c>
      <c r="BD37" s="494">
        <v>1077.816952234662</v>
      </c>
      <c r="BE37" s="494">
        <v>1056.9938777475572</v>
      </c>
      <c r="BF37" s="494">
        <v>607.92077511202979</v>
      </c>
      <c r="BG37" s="494">
        <v>239.26332801532695</v>
      </c>
      <c r="BH37" s="494">
        <v>0</v>
      </c>
      <c r="BI37" s="494">
        <v>0</v>
      </c>
      <c r="BJ37" s="494">
        <v>0</v>
      </c>
      <c r="BK37" s="494">
        <v>0</v>
      </c>
      <c r="BL37" s="494">
        <v>0</v>
      </c>
      <c r="BM37" s="494">
        <v>0</v>
      </c>
      <c r="BN37" s="494">
        <v>0</v>
      </c>
      <c r="BO37" s="494">
        <v>0</v>
      </c>
      <c r="BP37" s="494">
        <v>0</v>
      </c>
      <c r="BQ37" s="494">
        <v>0</v>
      </c>
      <c r="BR37" s="494">
        <v>0</v>
      </c>
      <c r="BS37" s="494">
        <v>0</v>
      </c>
      <c r="BT37" s="494">
        <v>0</v>
      </c>
      <c r="BU37" s="494">
        <v>0</v>
      </c>
      <c r="BV37" s="494">
        <v>0</v>
      </c>
      <c r="BW37" s="494">
        <v>0</v>
      </c>
      <c r="BX37" s="470">
        <v>0</v>
      </c>
      <c r="BY37" s="470">
        <v>0</v>
      </c>
      <c r="BZ37" s="470">
        <v>0</v>
      </c>
      <c r="CA37" s="470">
        <v>0</v>
      </c>
      <c r="CB37" s="470">
        <v>0</v>
      </c>
      <c r="CC37" s="470">
        <v>0</v>
      </c>
      <c r="CD37" s="470">
        <v>0</v>
      </c>
      <c r="CE37" s="470">
        <v>0</v>
      </c>
      <c r="CF37" s="436">
        <v>0</v>
      </c>
    </row>
    <row r="38" spans="1:84" s="39" customFormat="1" x14ac:dyDescent="0.35">
      <c r="B38" s="298" t="s">
        <v>787</v>
      </c>
      <c r="C38" s="471"/>
      <c r="D38" s="494">
        <v>0</v>
      </c>
      <c r="E38" s="494">
        <v>0</v>
      </c>
      <c r="F38" s="494">
        <v>0</v>
      </c>
      <c r="G38" s="494">
        <v>0</v>
      </c>
      <c r="H38" s="494">
        <v>0</v>
      </c>
      <c r="I38" s="494">
        <v>0</v>
      </c>
      <c r="J38" s="494">
        <v>0</v>
      </c>
      <c r="K38" s="494">
        <v>0</v>
      </c>
      <c r="L38" s="494">
        <v>0</v>
      </c>
      <c r="M38" s="494">
        <v>0</v>
      </c>
      <c r="N38" s="494">
        <v>0</v>
      </c>
      <c r="O38" s="494">
        <v>0</v>
      </c>
      <c r="P38" s="494">
        <v>0</v>
      </c>
      <c r="Q38" s="494">
        <v>0</v>
      </c>
      <c r="R38" s="494">
        <v>0</v>
      </c>
      <c r="S38" s="494">
        <v>0</v>
      </c>
      <c r="T38" s="494">
        <v>0</v>
      </c>
      <c r="U38" s="494">
        <v>0</v>
      </c>
      <c r="V38" s="494">
        <v>0</v>
      </c>
      <c r="W38" s="494">
        <v>0</v>
      </c>
      <c r="X38" s="494">
        <v>0</v>
      </c>
      <c r="Y38" s="494">
        <v>0</v>
      </c>
      <c r="Z38" s="494">
        <v>0</v>
      </c>
      <c r="AA38" s="494">
        <v>0</v>
      </c>
      <c r="AB38" s="494">
        <v>0</v>
      </c>
      <c r="AC38" s="494">
        <v>0</v>
      </c>
      <c r="AD38" s="494">
        <v>0</v>
      </c>
      <c r="AE38" s="494">
        <v>0</v>
      </c>
      <c r="AF38" s="494">
        <v>0</v>
      </c>
      <c r="AG38" s="494">
        <v>0</v>
      </c>
      <c r="AH38" s="494">
        <v>0</v>
      </c>
      <c r="AI38" s="494">
        <v>2.0791458048585989</v>
      </c>
      <c r="AJ38" s="494">
        <v>3.7424624487454778</v>
      </c>
      <c r="AK38" s="494">
        <v>4.7820353511747768</v>
      </c>
      <c r="AL38" s="494">
        <v>8.1086686389485365</v>
      </c>
      <c r="AM38" s="494">
        <v>21.623116370529431</v>
      </c>
      <c r="AN38" s="494">
        <v>41.582916097171989</v>
      </c>
      <c r="AO38" s="494">
        <v>72.35427400907929</v>
      </c>
      <c r="AP38" s="494">
        <v>103.95729024293001</v>
      </c>
      <c r="AQ38" s="494">
        <v>139.51068350601201</v>
      </c>
      <c r="AR38" s="494">
        <v>182.54900166658501</v>
      </c>
      <c r="AS38" s="494">
        <v>229.74561143687527</v>
      </c>
      <c r="AT38" s="494">
        <v>251.9138825897187</v>
      </c>
      <c r="AU38" s="494">
        <v>322.46952062524298</v>
      </c>
      <c r="AV38" s="494">
        <v>389.73388162224228</v>
      </c>
      <c r="AW38" s="494">
        <v>462.72661970850959</v>
      </c>
      <c r="AX38" s="494">
        <v>478.80049192921024</v>
      </c>
      <c r="AY38" s="494">
        <v>480.76420050781519</v>
      </c>
      <c r="AZ38" s="494">
        <v>487.18098724935635</v>
      </c>
      <c r="BA38" s="494">
        <v>493.93324999863</v>
      </c>
      <c r="BB38" s="494">
        <v>496.25659195105163</v>
      </c>
      <c r="BC38" s="494">
        <v>496.5127764741809</v>
      </c>
      <c r="BD38" s="494">
        <v>485.25471579187501</v>
      </c>
      <c r="BE38" s="494">
        <v>489.04849039406668</v>
      </c>
      <c r="BF38" s="494">
        <v>147.12428187369665</v>
      </c>
      <c r="BG38" s="494">
        <v>64.975747559198723</v>
      </c>
      <c r="BH38" s="494">
        <v>0</v>
      </c>
      <c r="BI38" s="494">
        <v>0</v>
      </c>
      <c r="BJ38" s="494">
        <v>0</v>
      </c>
      <c r="BK38" s="494">
        <v>0</v>
      </c>
      <c r="BL38" s="494">
        <v>0</v>
      </c>
      <c r="BM38" s="494">
        <v>0</v>
      </c>
      <c r="BN38" s="494">
        <v>0</v>
      </c>
      <c r="BO38" s="494">
        <v>0</v>
      </c>
      <c r="BP38" s="494">
        <v>0</v>
      </c>
      <c r="BQ38" s="494">
        <v>0</v>
      </c>
      <c r="BR38" s="494">
        <v>0</v>
      </c>
      <c r="BS38" s="494">
        <v>0</v>
      </c>
      <c r="BT38" s="494">
        <v>0</v>
      </c>
      <c r="BU38" s="494">
        <v>0</v>
      </c>
      <c r="BV38" s="494">
        <v>0</v>
      </c>
      <c r="BW38" s="494">
        <v>0</v>
      </c>
      <c r="BX38" s="470">
        <v>0</v>
      </c>
      <c r="BY38" s="470">
        <v>0</v>
      </c>
      <c r="BZ38" s="470">
        <v>0</v>
      </c>
      <c r="CA38" s="470">
        <v>0</v>
      </c>
      <c r="CB38" s="470">
        <v>0</v>
      </c>
      <c r="CC38" s="470">
        <v>0</v>
      </c>
      <c r="CD38" s="470">
        <v>0</v>
      </c>
      <c r="CE38" s="470">
        <v>0</v>
      </c>
      <c r="CF38" s="436">
        <v>0</v>
      </c>
    </row>
    <row r="39" spans="1:84" s="39" customFormat="1" ht="41.25" customHeight="1" x14ac:dyDescent="0.35">
      <c r="B39" s="623" t="s">
        <v>788</v>
      </c>
      <c r="C39" s="61"/>
      <c r="D39" s="494">
        <f t="shared" ref="D39:BO39" si="14">SUM(D40:D45)</f>
        <v>0</v>
      </c>
      <c r="E39" s="494">
        <f t="shared" si="14"/>
        <v>0</v>
      </c>
      <c r="F39" s="494">
        <f t="shared" si="14"/>
        <v>0</v>
      </c>
      <c r="G39" s="494">
        <f t="shared" si="14"/>
        <v>0</v>
      </c>
      <c r="H39" s="494">
        <f t="shared" si="14"/>
        <v>0</v>
      </c>
      <c r="I39" s="494">
        <f t="shared" si="14"/>
        <v>0</v>
      </c>
      <c r="J39" s="494">
        <f t="shared" si="14"/>
        <v>0</v>
      </c>
      <c r="K39" s="494">
        <f t="shared" si="14"/>
        <v>0</v>
      </c>
      <c r="L39" s="494">
        <f t="shared" si="14"/>
        <v>0</v>
      </c>
      <c r="M39" s="494">
        <f t="shared" si="14"/>
        <v>0</v>
      </c>
      <c r="N39" s="494">
        <f t="shared" si="14"/>
        <v>0</v>
      </c>
      <c r="O39" s="494">
        <f t="shared" si="14"/>
        <v>0</v>
      </c>
      <c r="P39" s="494">
        <f t="shared" si="14"/>
        <v>0</v>
      </c>
      <c r="Q39" s="494">
        <f t="shared" si="14"/>
        <v>0</v>
      </c>
      <c r="R39" s="494">
        <f t="shared" si="14"/>
        <v>0</v>
      </c>
      <c r="S39" s="494">
        <f t="shared" si="14"/>
        <v>0</v>
      </c>
      <c r="T39" s="494">
        <f t="shared" si="14"/>
        <v>0</v>
      </c>
      <c r="U39" s="494">
        <f t="shared" si="14"/>
        <v>0</v>
      </c>
      <c r="V39" s="494">
        <f t="shared" si="14"/>
        <v>0</v>
      </c>
      <c r="W39" s="494">
        <f t="shared" si="14"/>
        <v>0</v>
      </c>
      <c r="X39" s="494">
        <f t="shared" si="14"/>
        <v>0</v>
      </c>
      <c r="Y39" s="494">
        <f t="shared" si="14"/>
        <v>0</v>
      </c>
      <c r="Z39" s="494">
        <f t="shared" si="14"/>
        <v>0</v>
      </c>
      <c r="AA39" s="494">
        <f t="shared" si="14"/>
        <v>0</v>
      </c>
      <c r="AB39" s="494">
        <f t="shared" si="14"/>
        <v>0</v>
      </c>
      <c r="AC39" s="494">
        <f t="shared" si="14"/>
        <v>0</v>
      </c>
      <c r="AD39" s="494">
        <f t="shared" si="14"/>
        <v>0</v>
      </c>
      <c r="AE39" s="494">
        <f t="shared" si="14"/>
        <v>0</v>
      </c>
      <c r="AF39" s="494">
        <f t="shared" si="14"/>
        <v>0</v>
      </c>
      <c r="AG39" s="494">
        <f t="shared" si="14"/>
        <v>0</v>
      </c>
      <c r="AH39" s="494">
        <f t="shared" si="14"/>
        <v>1273.4937362036569</v>
      </c>
      <c r="AI39" s="494">
        <f t="shared" si="14"/>
        <v>1362.9195440000001</v>
      </c>
      <c r="AJ39" s="494">
        <f t="shared" si="14"/>
        <v>1751.1143538461538</v>
      </c>
      <c r="AK39" s="494">
        <f t="shared" si="14"/>
        <v>2657.6854694999993</v>
      </c>
      <c r="AL39" s="494">
        <f t="shared" si="14"/>
        <v>3817.5333942499997</v>
      </c>
      <c r="AM39" s="494">
        <f t="shared" si="14"/>
        <v>4605.0374345</v>
      </c>
      <c r="AN39" s="494">
        <f t="shared" si="14"/>
        <v>5249.22940225</v>
      </c>
      <c r="AO39" s="494">
        <f t="shared" si="14"/>
        <v>5925.880287285715</v>
      </c>
      <c r="AP39" s="494">
        <f t="shared" si="14"/>
        <v>6219.4244389333326</v>
      </c>
      <c r="AQ39" s="494">
        <f t="shared" si="14"/>
        <v>5993.7093669999995</v>
      </c>
      <c r="AR39" s="494">
        <f t="shared" si="14"/>
        <v>5381.6140466666675</v>
      </c>
      <c r="AS39" s="494">
        <f t="shared" si="14"/>
        <v>5152.8057166666667</v>
      </c>
      <c r="AT39" s="494">
        <f t="shared" si="14"/>
        <v>6029.1884084879675</v>
      </c>
      <c r="AU39" s="494">
        <f t="shared" si="14"/>
        <v>7954.5646282840453</v>
      </c>
      <c r="AV39" s="494">
        <f t="shared" si="14"/>
        <v>10261.900401572635</v>
      </c>
      <c r="AW39" s="494">
        <f t="shared" si="14"/>
        <v>11080.553460896766</v>
      </c>
      <c r="AX39" s="494">
        <f t="shared" si="14"/>
        <v>11418.910251571619</v>
      </c>
      <c r="AY39" s="494">
        <f t="shared" si="14"/>
        <v>11967.287325429546</v>
      </c>
      <c r="AZ39" s="494">
        <f t="shared" si="14"/>
        <v>10097.751701478743</v>
      </c>
      <c r="BA39" s="494">
        <f t="shared" si="14"/>
        <v>8016.9571044046406</v>
      </c>
      <c r="BB39" s="494">
        <f t="shared" si="14"/>
        <v>7952.0924617688634</v>
      </c>
      <c r="BC39" s="494">
        <f t="shared" si="14"/>
        <v>8089.0907794553859</v>
      </c>
      <c r="BD39" s="494">
        <f t="shared" si="14"/>
        <v>8613.6913319734631</v>
      </c>
      <c r="BE39" s="494">
        <f t="shared" si="14"/>
        <v>9229.7977512705475</v>
      </c>
      <c r="BF39" s="494">
        <f t="shared" si="14"/>
        <v>9827.2626539668727</v>
      </c>
      <c r="BG39" s="494">
        <f t="shared" si="14"/>
        <v>8801.9901768454038</v>
      </c>
      <c r="BH39" s="494">
        <f t="shared" si="14"/>
        <v>6750.9129999999996</v>
      </c>
      <c r="BI39" s="494">
        <f t="shared" si="14"/>
        <v>6623.9960046050001</v>
      </c>
      <c r="BJ39" s="494">
        <f t="shared" si="14"/>
        <v>6788.7708489099996</v>
      </c>
      <c r="BK39" s="494">
        <f t="shared" si="14"/>
        <v>7290.4738887753138</v>
      </c>
      <c r="BL39" s="494">
        <f t="shared" si="14"/>
        <v>7229.0433295422663</v>
      </c>
      <c r="BM39" s="494">
        <f t="shared" si="14"/>
        <v>7496.6114745917403</v>
      </c>
      <c r="BN39" s="494">
        <f t="shared" si="14"/>
        <v>0</v>
      </c>
      <c r="BO39" s="494">
        <f t="shared" si="14"/>
        <v>0</v>
      </c>
      <c r="BP39" s="494">
        <f t="shared" ref="BP39:CF39" si="15">SUM(BP40:BP45)</f>
        <v>0</v>
      </c>
      <c r="BQ39" s="494">
        <f t="shared" si="15"/>
        <v>0</v>
      </c>
      <c r="BR39" s="494">
        <f t="shared" si="15"/>
        <v>0</v>
      </c>
      <c r="BS39" s="494">
        <f t="shared" si="15"/>
        <v>0</v>
      </c>
      <c r="BT39" s="494">
        <f t="shared" si="15"/>
        <v>0</v>
      </c>
      <c r="BU39" s="494">
        <f t="shared" si="15"/>
        <v>0</v>
      </c>
      <c r="BV39" s="494">
        <f t="shared" si="15"/>
        <v>0</v>
      </c>
      <c r="BW39" s="494">
        <f t="shared" si="15"/>
        <v>0</v>
      </c>
      <c r="BX39" s="470">
        <f t="shared" si="15"/>
        <v>0</v>
      </c>
      <c r="BY39" s="470">
        <f t="shared" si="15"/>
        <v>0</v>
      </c>
      <c r="BZ39" s="470">
        <f t="shared" si="15"/>
        <v>0</v>
      </c>
      <c r="CA39" s="470">
        <f t="shared" si="15"/>
        <v>0</v>
      </c>
      <c r="CB39" s="470">
        <f t="shared" si="15"/>
        <v>0</v>
      </c>
      <c r="CC39" s="470">
        <f t="shared" si="15"/>
        <v>0</v>
      </c>
      <c r="CD39" s="470">
        <f t="shared" si="15"/>
        <v>0</v>
      </c>
      <c r="CE39" s="470">
        <f t="shared" si="15"/>
        <v>0</v>
      </c>
      <c r="CF39" s="436">
        <f t="shared" si="15"/>
        <v>0</v>
      </c>
    </row>
    <row r="40" spans="1:84" s="39" customFormat="1" x14ac:dyDescent="0.35">
      <c r="B40" s="203" t="s">
        <v>780</v>
      </c>
      <c r="C40" s="59"/>
      <c r="D40" s="494">
        <f t="shared" ref="D40:AG40" si="16">D23-D30</f>
        <v>0</v>
      </c>
      <c r="E40" s="494">
        <f t="shared" si="16"/>
        <v>0</v>
      </c>
      <c r="F40" s="494">
        <f t="shared" si="16"/>
        <v>0</v>
      </c>
      <c r="G40" s="494">
        <f t="shared" si="16"/>
        <v>0</v>
      </c>
      <c r="H40" s="494">
        <f t="shared" si="16"/>
        <v>0</v>
      </c>
      <c r="I40" s="494">
        <f t="shared" si="16"/>
        <v>0</v>
      </c>
      <c r="J40" s="494">
        <f t="shared" si="16"/>
        <v>0</v>
      </c>
      <c r="K40" s="494">
        <f t="shared" si="16"/>
        <v>0</v>
      </c>
      <c r="L40" s="494">
        <f t="shared" si="16"/>
        <v>0</v>
      </c>
      <c r="M40" s="494">
        <f t="shared" si="16"/>
        <v>0</v>
      </c>
      <c r="N40" s="494">
        <f t="shared" si="16"/>
        <v>0</v>
      </c>
      <c r="O40" s="494">
        <f t="shared" si="16"/>
        <v>0</v>
      </c>
      <c r="P40" s="494">
        <f t="shared" si="16"/>
        <v>0</v>
      </c>
      <c r="Q40" s="494">
        <f t="shared" si="16"/>
        <v>0</v>
      </c>
      <c r="R40" s="494">
        <f t="shared" si="16"/>
        <v>0</v>
      </c>
      <c r="S40" s="494">
        <f t="shared" si="16"/>
        <v>0</v>
      </c>
      <c r="T40" s="494">
        <f t="shared" si="16"/>
        <v>0</v>
      </c>
      <c r="U40" s="494">
        <f t="shared" si="16"/>
        <v>0</v>
      </c>
      <c r="V40" s="494">
        <f t="shared" si="16"/>
        <v>0</v>
      </c>
      <c r="W40" s="494">
        <f t="shared" si="16"/>
        <v>0</v>
      </c>
      <c r="X40" s="494">
        <f t="shared" si="16"/>
        <v>0</v>
      </c>
      <c r="Y40" s="494">
        <f t="shared" si="16"/>
        <v>0</v>
      </c>
      <c r="Z40" s="494">
        <f t="shared" si="16"/>
        <v>0</v>
      </c>
      <c r="AA40" s="494">
        <f t="shared" si="16"/>
        <v>0</v>
      </c>
      <c r="AB40" s="494">
        <f t="shared" si="16"/>
        <v>0</v>
      </c>
      <c r="AC40" s="494">
        <f t="shared" si="16"/>
        <v>0</v>
      </c>
      <c r="AD40" s="494">
        <f t="shared" si="16"/>
        <v>0</v>
      </c>
      <c r="AE40" s="494">
        <f t="shared" si="16"/>
        <v>0</v>
      </c>
      <c r="AF40" s="494">
        <f t="shared" si="16"/>
        <v>0</v>
      </c>
      <c r="AG40" s="494">
        <f t="shared" si="16"/>
        <v>0</v>
      </c>
      <c r="AH40" s="494">
        <f>AH23-AH30</f>
        <v>421.52873383365204</v>
      </c>
      <c r="AI40" s="494">
        <f t="shared" ref="AI40:BM40" si="17">AI23-AI30</f>
        <v>428.076753</v>
      </c>
      <c r="AJ40" s="494">
        <f t="shared" si="17"/>
        <v>660.61226599999998</v>
      </c>
      <c r="AK40" s="494">
        <f t="shared" si="17"/>
        <v>1264.965091</v>
      </c>
      <c r="AL40" s="494">
        <f t="shared" si="17"/>
        <v>2209.4104600000001</v>
      </c>
      <c r="AM40" s="494">
        <f t="shared" si="17"/>
        <v>2825.5711942500002</v>
      </c>
      <c r="AN40" s="494">
        <f t="shared" si="17"/>
        <v>3220.5594852500003</v>
      </c>
      <c r="AO40" s="494">
        <f t="shared" si="17"/>
        <v>3645.8768322857145</v>
      </c>
      <c r="AP40" s="494">
        <f t="shared" si="17"/>
        <v>3761.7295313333334</v>
      </c>
      <c r="AQ40" s="494">
        <f t="shared" si="17"/>
        <v>3448.8278886666667</v>
      </c>
      <c r="AR40" s="494">
        <f t="shared" si="17"/>
        <v>2611.4259440000001</v>
      </c>
      <c r="AS40" s="494">
        <f t="shared" si="17"/>
        <v>2276.3142769999999</v>
      </c>
      <c r="AT40" s="494">
        <f t="shared" si="17"/>
        <v>2563.941902</v>
      </c>
      <c r="AU40" s="494">
        <f t="shared" si="17"/>
        <v>3636.3055476666668</v>
      </c>
      <c r="AV40" s="494">
        <f t="shared" si="17"/>
        <v>4663.306947</v>
      </c>
      <c r="AW40" s="494">
        <f t="shared" si="17"/>
        <v>4967.275426666667</v>
      </c>
      <c r="AX40" s="494">
        <f t="shared" si="17"/>
        <v>4363</v>
      </c>
      <c r="AY40" s="494">
        <f t="shared" si="17"/>
        <v>4163</v>
      </c>
      <c r="AZ40" s="494">
        <f t="shared" si="17"/>
        <v>2083.2845198265732</v>
      </c>
      <c r="BA40" s="494">
        <f t="shared" si="17"/>
        <v>0</v>
      </c>
      <c r="BB40" s="494">
        <f t="shared" si="17"/>
        <v>0</v>
      </c>
      <c r="BC40" s="494">
        <f t="shared" si="17"/>
        <v>0</v>
      </c>
      <c r="BD40" s="494">
        <f t="shared" si="17"/>
        <v>0</v>
      </c>
      <c r="BE40" s="494">
        <f t="shared" si="17"/>
        <v>0</v>
      </c>
      <c r="BF40" s="494">
        <f t="shared" si="17"/>
        <v>0</v>
      </c>
      <c r="BG40" s="494">
        <f t="shared" si="17"/>
        <v>0</v>
      </c>
      <c r="BH40" s="494">
        <f t="shared" si="17"/>
        <v>0</v>
      </c>
      <c r="BI40" s="494">
        <f t="shared" si="17"/>
        <v>0</v>
      </c>
      <c r="BJ40" s="494">
        <f t="shared" si="17"/>
        <v>0</v>
      </c>
      <c r="BK40" s="494">
        <f t="shared" si="17"/>
        <v>0</v>
      </c>
      <c r="BL40" s="494">
        <f t="shared" si="17"/>
        <v>0</v>
      </c>
      <c r="BM40" s="494">
        <f t="shared" si="17"/>
        <v>0</v>
      </c>
      <c r="BN40" s="494"/>
      <c r="BO40" s="494"/>
      <c r="BP40" s="494"/>
      <c r="BQ40" s="494"/>
      <c r="BR40" s="494"/>
      <c r="BS40" s="494"/>
      <c r="BT40" s="494"/>
      <c r="BU40" s="494"/>
      <c r="BV40" s="494"/>
      <c r="BW40" s="494"/>
      <c r="BX40" s="470"/>
      <c r="BY40" s="470"/>
      <c r="BZ40" s="470"/>
      <c r="CA40" s="470"/>
      <c r="CB40" s="470"/>
      <c r="CC40" s="470"/>
      <c r="CD40" s="470"/>
      <c r="CE40" s="470"/>
      <c r="CF40" s="436"/>
    </row>
    <row r="41" spans="1:84" s="39" customFormat="1" x14ac:dyDescent="0.35">
      <c r="B41" s="203" t="s">
        <v>781</v>
      </c>
      <c r="C41" s="59"/>
      <c r="D41" s="494">
        <f t="shared" ref="D41:AG42" si="18">D24-D31-D37</f>
        <v>0</v>
      </c>
      <c r="E41" s="494">
        <f t="shared" si="18"/>
        <v>0</v>
      </c>
      <c r="F41" s="494">
        <f t="shared" si="18"/>
        <v>0</v>
      </c>
      <c r="G41" s="494">
        <f t="shared" si="18"/>
        <v>0</v>
      </c>
      <c r="H41" s="494">
        <f t="shared" si="18"/>
        <v>0</v>
      </c>
      <c r="I41" s="494">
        <f t="shared" si="18"/>
        <v>0</v>
      </c>
      <c r="J41" s="494">
        <f t="shared" si="18"/>
        <v>0</v>
      </c>
      <c r="K41" s="494">
        <f t="shared" si="18"/>
        <v>0</v>
      </c>
      <c r="L41" s="494">
        <f t="shared" si="18"/>
        <v>0</v>
      </c>
      <c r="M41" s="494">
        <f t="shared" si="18"/>
        <v>0</v>
      </c>
      <c r="N41" s="494">
        <f t="shared" si="18"/>
        <v>0</v>
      </c>
      <c r="O41" s="494">
        <f t="shared" si="18"/>
        <v>0</v>
      </c>
      <c r="P41" s="494">
        <f t="shared" si="18"/>
        <v>0</v>
      </c>
      <c r="Q41" s="494">
        <f t="shared" si="18"/>
        <v>0</v>
      </c>
      <c r="R41" s="494">
        <f t="shared" si="18"/>
        <v>0</v>
      </c>
      <c r="S41" s="494">
        <f t="shared" si="18"/>
        <v>0</v>
      </c>
      <c r="T41" s="494">
        <f t="shared" si="18"/>
        <v>0</v>
      </c>
      <c r="U41" s="494">
        <f t="shared" si="18"/>
        <v>0</v>
      </c>
      <c r="V41" s="494">
        <f t="shared" si="18"/>
        <v>0</v>
      </c>
      <c r="W41" s="494">
        <f t="shared" si="18"/>
        <v>0</v>
      </c>
      <c r="X41" s="494">
        <f t="shared" si="18"/>
        <v>0</v>
      </c>
      <c r="Y41" s="494">
        <f t="shared" si="18"/>
        <v>0</v>
      </c>
      <c r="Z41" s="494">
        <f t="shared" si="18"/>
        <v>0</v>
      </c>
      <c r="AA41" s="494">
        <f t="shared" si="18"/>
        <v>0</v>
      </c>
      <c r="AB41" s="494">
        <f t="shared" si="18"/>
        <v>0</v>
      </c>
      <c r="AC41" s="494">
        <f t="shared" si="18"/>
        <v>0</v>
      </c>
      <c r="AD41" s="494">
        <f t="shared" si="18"/>
        <v>0</v>
      </c>
      <c r="AE41" s="494">
        <f t="shared" si="18"/>
        <v>0</v>
      </c>
      <c r="AF41" s="494">
        <f t="shared" si="18"/>
        <v>0</v>
      </c>
      <c r="AG41" s="494">
        <f t="shared" si="18"/>
        <v>0</v>
      </c>
      <c r="AH41" s="494">
        <f>AH24-AH31-AH37</f>
        <v>558.19701834134617</v>
      </c>
      <c r="AI41" s="494">
        <f t="shared" ref="AI41:BM42" si="19">AI24-AI31-AI37</f>
        <v>612.96139080485864</v>
      </c>
      <c r="AJ41" s="494">
        <f t="shared" si="19"/>
        <v>710.32522475643782</v>
      </c>
      <c r="AK41" s="494">
        <f t="shared" si="19"/>
        <v>902.85950535117468</v>
      </c>
      <c r="AL41" s="494">
        <f t="shared" si="19"/>
        <v>904.9506756389485</v>
      </c>
      <c r="AM41" s="494">
        <f t="shared" si="19"/>
        <v>897.80233662052933</v>
      </c>
      <c r="AN41" s="494">
        <f t="shared" si="19"/>
        <v>1024.605697097172</v>
      </c>
      <c r="AO41" s="494">
        <f t="shared" si="19"/>
        <v>1089.3438834376507</v>
      </c>
      <c r="AP41" s="494">
        <f t="shared" si="19"/>
        <v>1055.7391735762633</v>
      </c>
      <c r="AQ41" s="494">
        <f t="shared" si="19"/>
        <v>1031.3259005060122</v>
      </c>
      <c r="AR41" s="494">
        <f t="shared" si="19"/>
        <v>1138.1505813332519</v>
      </c>
      <c r="AS41" s="494">
        <f t="shared" si="19"/>
        <v>1151.5800327702086</v>
      </c>
      <c r="AT41" s="494">
        <f t="shared" si="19"/>
        <v>1264.9928467443524</v>
      </c>
      <c r="AU41" s="494">
        <f t="shared" si="19"/>
        <v>1439.8939693975572</v>
      </c>
      <c r="AV41" s="494">
        <f t="shared" si="19"/>
        <v>2139.8142028615439</v>
      </c>
      <c r="AW41" s="494">
        <f t="shared" si="19"/>
        <v>2201.1896462719415</v>
      </c>
      <c r="AX41" s="494">
        <f t="shared" si="19"/>
        <v>2222.1157435008295</v>
      </c>
      <c r="AY41" s="494">
        <f t="shared" si="19"/>
        <v>2341.0075259373625</v>
      </c>
      <c r="AZ41" s="494">
        <f t="shared" si="19"/>
        <v>2342.7761689015279</v>
      </c>
      <c r="BA41" s="494">
        <f t="shared" si="19"/>
        <v>2421.4223544032684</v>
      </c>
      <c r="BB41" s="494">
        <f t="shared" si="19"/>
        <v>2384.0520537199159</v>
      </c>
      <c r="BC41" s="494">
        <f t="shared" si="19"/>
        <v>2613.2515559295671</v>
      </c>
      <c r="BD41" s="494">
        <f t="shared" si="19"/>
        <v>2954.0410477653381</v>
      </c>
      <c r="BE41" s="494">
        <f t="shared" si="19"/>
        <v>3359.0701222524431</v>
      </c>
      <c r="BF41" s="494">
        <f t="shared" si="19"/>
        <v>3797.17622488797</v>
      </c>
      <c r="BG41" s="494">
        <f t="shared" si="19"/>
        <v>2231.5586719846729</v>
      </c>
      <c r="BH41" s="494">
        <f t="shared" si="19"/>
        <v>128.69800000000001</v>
      </c>
      <c r="BI41" s="494">
        <f t="shared" si="19"/>
        <v>82.284999999999997</v>
      </c>
      <c r="BJ41" s="494">
        <f t="shared" si="19"/>
        <v>86.180999999999997</v>
      </c>
      <c r="BK41" s="494">
        <f t="shared" si="19"/>
        <v>88.078000000000003</v>
      </c>
      <c r="BL41" s="494">
        <f t="shared" si="19"/>
        <v>90.198999999999998</v>
      </c>
      <c r="BM41" s="494">
        <f t="shared" si="19"/>
        <v>96.241</v>
      </c>
      <c r="BN41" s="494"/>
      <c r="BO41" s="494"/>
      <c r="BP41" s="494"/>
      <c r="BQ41" s="494"/>
      <c r="BR41" s="494"/>
      <c r="BS41" s="494"/>
      <c r="BT41" s="494"/>
      <c r="BU41" s="494"/>
      <c r="BV41" s="494"/>
      <c r="BW41" s="494"/>
      <c r="BX41" s="470"/>
      <c r="BY41" s="470"/>
      <c r="BZ41" s="470"/>
      <c r="CA41" s="470"/>
      <c r="CB41" s="470"/>
      <c r="CC41" s="470"/>
      <c r="CD41" s="470"/>
      <c r="CE41" s="470"/>
      <c r="CF41" s="436"/>
    </row>
    <row r="42" spans="1:84" s="39" customFormat="1" x14ac:dyDescent="0.35">
      <c r="B42" s="203" t="s">
        <v>692</v>
      </c>
      <c r="C42" s="59"/>
      <c r="D42" s="494">
        <f t="shared" si="18"/>
        <v>0</v>
      </c>
      <c r="E42" s="494">
        <f t="shared" si="18"/>
        <v>0</v>
      </c>
      <c r="F42" s="494">
        <f t="shared" si="18"/>
        <v>0</v>
      </c>
      <c r="G42" s="494">
        <f t="shared" si="18"/>
        <v>0</v>
      </c>
      <c r="H42" s="494">
        <f t="shared" si="18"/>
        <v>0</v>
      </c>
      <c r="I42" s="494">
        <f t="shared" si="18"/>
        <v>0</v>
      </c>
      <c r="J42" s="494">
        <f t="shared" si="18"/>
        <v>0</v>
      </c>
      <c r="K42" s="494">
        <f t="shared" si="18"/>
        <v>0</v>
      </c>
      <c r="L42" s="494">
        <f t="shared" si="18"/>
        <v>0</v>
      </c>
      <c r="M42" s="494">
        <f t="shared" si="18"/>
        <v>0</v>
      </c>
      <c r="N42" s="494">
        <f t="shared" si="18"/>
        <v>0</v>
      </c>
      <c r="O42" s="494">
        <f t="shared" si="18"/>
        <v>0</v>
      </c>
      <c r="P42" s="494">
        <f t="shared" si="18"/>
        <v>0</v>
      </c>
      <c r="Q42" s="494">
        <f t="shared" si="18"/>
        <v>0</v>
      </c>
      <c r="R42" s="494">
        <f t="shared" si="18"/>
        <v>0</v>
      </c>
      <c r="S42" s="494">
        <f t="shared" si="18"/>
        <v>0</v>
      </c>
      <c r="T42" s="494">
        <f t="shared" si="18"/>
        <v>0</v>
      </c>
      <c r="U42" s="494">
        <f t="shared" si="18"/>
        <v>0</v>
      </c>
      <c r="V42" s="494">
        <f t="shared" si="18"/>
        <v>0</v>
      </c>
      <c r="W42" s="494">
        <f t="shared" si="18"/>
        <v>0</v>
      </c>
      <c r="X42" s="494">
        <f t="shared" si="18"/>
        <v>0</v>
      </c>
      <c r="Y42" s="494">
        <f t="shared" si="18"/>
        <v>0</v>
      </c>
      <c r="Z42" s="494">
        <f t="shared" si="18"/>
        <v>0</v>
      </c>
      <c r="AA42" s="494">
        <f t="shared" si="18"/>
        <v>0</v>
      </c>
      <c r="AB42" s="494">
        <f t="shared" si="18"/>
        <v>0</v>
      </c>
      <c r="AC42" s="494">
        <f t="shared" si="18"/>
        <v>0</v>
      </c>
      <c r="AD42" s="494">
        <f t="shared" si="18"/>
        <v>0</v>
      </c>
      <c r="AE42" s="494">
        <f t="shared" si="18"/>
        <v>0</v>
      </c>
      <c r="AF42" s="494">
        <f t="shared" si="18"/>
        <v>0</v>
      </c>
      <c r="AG42" s="494">
        <f t="shared" si="18"/>
        <v>0</v>
      </c>
      <c r="AH42" s="494">
        <f>AH25-AH32-AH38</f>
        <v>93.806505964285719</v>
      </c>
      <c r="AI42" s="494">
        <f t="shared" si="19"/>
        <v>104.0453861951414</v>
      </c>
      <c r="AJ42" s="494">
        <f t="shared" si="19"/>
        <v>120.80808955125451</v>
      </c>
      <c r="AK42" s="494">
        <f t="shared" si="19"/>
        <v>138.44444914882521</v>
      </c>
      <c r="AL42" s="494">
        <f t="shared" si="19"/>
        <v>181.78647286105146</v>
      </c>
      <c r="AM42" s="494">
        <f t="shared" si="19"/>
        <v>199.52941462947058</v>
      </c>
      <c r="AN42" s="494">
        <f t="shared" si="19"/>
        <v>215.83257240282799</v>
      </c>
      <c r="AO42" s="494">
        <f t="shared" si="19"/>
        <v>243.32679613377786</v>
      </c>
      <c r="AP42" s="494">
        <f t="shared" si="19"/>
        <v>286.83780135706996</v>
      </c>
      <c r="AQ42" s="494">
        <f t="shared" si="19"/>
        <v>282.671405493988</v>
      </c>
      <c r="AR42" s="494">
        <f t="shared" si="19"/>
        <v>375.87427133341498</v>
      </c>
      <c r="AS42" s="494">
        <f t="shared" si="19"/>
        <v>430.11184789645802</v>
      </c>
      <c r="AT42" s="494">
        <f t="shared" si="19"/>
        <v>595.96645641028135</v>
      </c>
      <c r="AU42" s="494">
        <f t="shared" si="19"/>
        <v>677.0004700414238</v>
      </c>
      <c r="AV42" s="494">
        <f t="shared" si="19"/>
        <v>1053.0353483777578</v>
      </c>
      <c r="AW42" s="494">
        <f t="shared" si="19"/>
        <v>1376.1966682914904</v>
      </c>
      <c r="AX42" s="494">
        <f t="shared" si="19"/>
        <v>1739.0475080707897</v>
      </c>
      <c r="AY42" s="494">
        <f t="shared" si="19"/>
        <v>2080.1777994921849</v>
      </c>
      <c r="AZ42" s="494">
        <f t="shared" si="19"/>
        <v>2194.9350127506436</v>
      </c>
      <c r="BA42" s="494">
        <f t="shared" si="19"/>
        <v>2314.1157500013701</v>
      </c>
      <c r="BB42" s="494">
        <f t="shared" si="19"/>
        <v>2517.2344080489484</v>
      </c>
      <c r="BC42" s="494">
        <f t="shared" si="19"/>
        <v>2653.7102235258189</v>
      </c>
      <c r="BD42" s="494">
        <f t="shared" si="19"/>
        <v>2884.514284208125</v>
      </c>
      <c r="BE42" s="494">
        <f t="shared" si="19"/>
        <v>3145.1065096059328</v>
      </c>
      <c r="BF42" s="494">
        <f t="shared" si="19"/>
        <v>3398.2107181263036</v>
      </c>
      <c r="BG42" s="494">
        <f t="shared" si="19"/>
        <v>3635.1572524408011</v>
      </c>
      <c r="BH42" s="494">
        <f t="shared" si="19"/>
        <v>3834.7987110764971</v>
      </c>
      <c r="BI42" s="494">
        <f>BI25-BI32-BI38</f>
        <v>4059.7725364124926</v>
      </c>
      <c r="BJ42" s="494">
        <f>BJ25-BJ32-BJ38</f>
        <v>4238.0748212922626</v>
      </c>
      <c r="BK42" s="494">
        <f>BK25-BK32-BK38</f>
        <v>4575.3384345259483</v>
      </c>
      <c r="BL42" s="494">
        <f>BL25-BL32-BL38</f>
        <v>4637.914893298157</v>
      </c>
      <c r="BM42" s="494">
        <f>BM25-BM32-BM38</f>
        <v>4833.5829787550338</v>
      </c>
      <c r="BN42" s="494">
        <f>BN32</f>
        <v>0</v>
      </c>
      <c r="BO42" s="494">
        <f t="shared" ref="BO42:CF45" si="20">BO32</f>
        <v>0</v>
      </c>
      <c r="BP42" s="494">
        <f t="shared" si="20"/>
        <v>0</v>
      </c>
      <c r="BQ42" s="494">
        <f t="shared" si="20"/>
        <v>0</v>
      </c>
      <c r="BR42" s="494">
        <f t="shared" si="20"/>
        <v>0</v>
      </c>
      <c r="BS42" s="494">
        <f t="shared" si="20"/>
        <v>0</v>
      </c>
      <c r="BT42" s="494">
        <f t="shared" si="20"/>
        <v>0</v>
      </c>
      <c r="BU42" s="494">
        <f t="shared" si="20"/>
        <v>0</v>
      </c>
      <c r="BV42" s="494">
        <f t="shared" si="20"/>
        <v>0</v>
      </c>
      <c r="BW42" s="494">
        <f t="shared" si="20"/>
        <v>0</v>
      </c>
      <c r="BX42" s="470">
        <f t="shared" si="20"/>
        <v>0</v>
      </c>
      <c r="BY42" s="470">
        <f t="shared" si="20"/>
        <v>0</v>
      </c>
      <c r="BZ42" s="470">
        <f t="shared" si="20"/>
        <v>0</v>
      </c>
      <c r="CA42" s="470">
        <f t="shared" si="20"/>
        <v>0</v>
      </c>
      <c r="CB42" s="470">
        <f t="shared" si="20"/>
        <v>0</v>
      </c>
      <c r="CC42" s="470">
        <f t="shared" si="20"/>
        <v>0</v>
      </c>
      <c r="CD42" s="470">
        <f t="shared" si="20"/>
        <v>0</v>
      </c>
      <c r="CE42" s="470">
        <f t="shared" si="20"/>
        <v>0</v>
      </c>
      <c r="CF42" s="436">
        <f t="shared" si="20"/>
        <v>0</v>
      </c>
    </row>
    <row r="43" spans="1:84" s="39" customFormat="1" x14ac:dyDescent="0.35">
      <c r="B43" s="203" t="s">
        <v>782</v>
      </c>
      <c r="C43" s="59"/>
      <c r="D43" s="494">
        <f t="shared" ref="D43:AG45" si="21">D26-D33</f>
        <v>0</v>
      </c>
      <c r="E43" s="494">
        <f t="shared" si="21"/>
        <v>0</v>
      </c>
      <c r="F43" s="494">
        <f t="shared" si="21"/>
        <v>0</v>
      </c>
      <c r="G43" s="494">
        <f t="shared" si="21"/>
        <v>0</v>
      </c>
      <c r="H43" s="494">
        <f t="shared" si="21"/>
        <v>0</v>
      </c>
      <c r="I43" s="494">
        <f t="shared" si="21"/>
        <v>0</v>
      </c>
      <c r="J43" s="494">
        <f t="shared" si="21"/>
        <v>0</v>
      </c>
      <c r="K43" s="494">
        <f t="shared" si="21"/>
        <v>0</v>
      </c>
      <c r="L43" s="494">
        <f t="shared" si="21"/>
        <v>0</v>
      </c>
      <c r="M43" s="494">
        <f t="shared" si="21"/>
        <v>0</v>
      </c>
      <c r="N43" s="494">
        <f t="shared" si="21"/>
        <v>0</v>
      </c>
      <c r="O43" s="494">
        <f t="shared" si="21"/>
        <v>0</v>
      </c>
      <c r="P43" s="494">
        <f t="shared" si="21"/>
        <v>0</v>
      </c>
      <c r="Q43" s="494">
        <f t="shared" si="21"/>
        <v>0</v>
      </c>
      <c r="R43" s="494">
        <f t="shared" si="21"/>
        <v>0</v>
      </c>
      <c r="S43" s="494">
        <f t="shared" si="21"/>
        <v>0</v>
      </c>
      <c r="T43" s="494">
        <f t="shared" si="21"/>
        <v>0</v>
      </c>
      <c r="U43" s="494">
        <f t="shared" si="21"/>
        <v>0</v>
      </c>
      <c r="V43" s="494">
        <f t="shared" si="21"/>
        <v>0</v>
      </c>
      <c r="W43" s="494">
        <f t="shared" si="21"/>
        <v>0</v>
      </c>
      <c r="X43" s="494">
        <f t="shared" si="21"/>
        <v>0</v>
      </c>
      <c r="Y43" s="494">
        <f t="shared" si="21"/>
        <v>0</v>
      </c>
      <c r="Z43" s="494">
        <f t="shared" si="21"/>
        <v>0</v>
      </c>
      <c r="AA43" s="494">
        <f t="shared" si="21"/>
        <v>0</v>
      </c>
      <c r="AB43" s="494">
        <f t="shared" si="21"/>
        <v>0</v>
      </c>
      <c r="AC43" s="494">
        <f t="shared" si="21"/>
        <v>0</v>
      </c>
      <c r="AD43" s="494">
        <f t="shared" si="21"/>
        <v>0</v>
      </c>
      <c r="AE43" s="494">
        <f t="shared" si="21"/>
        <v>0</v>
      </c>
      <c r="AF43" s="494">
        <f t="shared" si="21"/>
        <v>0</v>
      </c>
      <c r="AG43" s="494">
        <f t="shared" si="21"/>
        <v>0</v>
      </c>
      <c r="AH43" s="494">
        <f>AH26-AH33</f>
        <v>151.84914468732393</v>
      </c>
      <c r="AI43" s="494">
        <f t="shared" ref="AI43:BM45" si="22">AI26-AI33</f>
        <v>161.396546</v>
      </c>
      <c r="AJ43" s="494">
        <f t="shared" si="22"/>
        <v>189.91550753846153</v>
      </c>
      <c r="AK43" s="494">
        <f t="shared" si="22"/>
        <v>266.61219299999999</v>
      </c>
      <c r="AL43" s="494">
        <f t="shared" si="22"/>
        <v>407.03757974999996</v>
      </c>
      <c r="AM43" s="494">
        <f t="shared" si="22"/>
        <v>537.33116100000007</v>
      </c>
      <c r="AN43" s="494">
        <f t="shared" si="22"/>
        <v>613.02091249999989</v>
      </c>
      <c r="AO43" s="494">
        <f t="shared" si="22"/>
        <v>753.53722142857146</v>
      </c>
      <c r="AP43" s="494">
        <f t="shared" si="22"/>
        <v>863.89682319999997</v>
      </c>
      <c r="AQ43" s="494">
        <f t="shared" si="22"/>
        <v>908.76331000000005</v>
      </c>
      <c r="AR43" s="494">
        <f t="shared" si="22"/>
        <v>975.37345499999992</v>
      </c>
      <c r="AS43" s="494">
        <f t="shared" si="22"/>
        <v>1015.1541500000002</v>
      </c>
      <c r="AT43" s="494">
        <f t="shared" si="22"/>
        <v>1254.7130353333334</v>
      </c>
      <c r="AU43" s="494">
        <f t="shared" si="22"/>
        <v>1621.8660026666669</v>
      </c>
      <c r="AV43" s="494">
        <f t="shared" si="22"/>
        <v>1951.8019856666667</v>
      </c>
      <c r="AW43" s="494">
        <f t="shared" si="22"/>
        <v>2094.2903453333338</v>
      </c>
      <c r="AX43" s="494">
        <f t="shared" si="22"/>
        <v>2485.806</v>
      </c>
      <c r="AY43" s="494">
        <f t="shared" si="22"/>
        <v>2644.2919999999999</v>
      </c>
      <c r="AZ43" s="494">
        <f t="shared" si="22"/>
        <v>2657.2889999999998</v>
      </c>
      <c r="BA43" s="494">
        <f t="shared" si="22"/>
        <v>2485.8690000000001</v>
      </c>
      <c r="BB43" s="494">
        <f t="shared" si="22"/>
        <v>2337.3530000000001</v>
      </c>
      <c r="BC43" s="494">
        <f t="shared" si="22"/>
        <v>2195.8409999999999</v>
      </c>
      <c r="BD43" s="494">
        <f t="shared" si="22"/>
        <v>2168.2460000000001</v>
      </c>
      <c r="BE43" s="494">
        <f t="shared" si="22"/>
        <v>2109.9670000000001</v>
      </c>
      <c r="BF43" s="494">
        <f t="shared" si="22"/>
        <v>2011.06</v>
      </c>
      <c r="BG43" s="494">
        <f t="shared" si="22"/>
        <v>2161.7719999999999</v>
      </c>
      <c r="BH43" s="494">
        <f t="shared" si="22"/>
        <v>2111.873761896592</v>
      </c>
      <c r="BI43" s="494">
        <f t="shared" si="22"/>
        <v>1989.0132596399378</v>
      </c>
      <c r="BJ43" s="494">
        <f t="shared" si="22"/>
        <v>1974.8361660033015</v>
      </c>
      <c r="BK43" s="494">
        <f t="shared" si="22"/>
        <v>2099.6680910627874</v>
      </c>
      <c r="BL43" s="494">
        <f t="shared" si="22"/>
        <v>2052.3124513141979</v>
      </c>
      <c r="BM43" s="494">
        <f t="shared" si="22"/>
        <v>2236.7174954270272</v>
      </c>
      <c r="BN43" s="494">
        <f>BN33</f>
        <v>0</v>
      </c>
      <c r="BO43" s="494">
        <f t="shared" si="20"/>
        <v>0</v>
      </c>
      <c r="BP43" s="494">
        <f t="shared" si="20"/>
        <v>0</v>
      </c>
      <c r="BQ43" s="494">
        <f t="shared" si="20"/>
        <v>0</v>
      </c>
      <c r="BR43" s="494">
        <f t="shared" si="20"/>
        <v>0</v>
      </c>
      <c r="BS43" s="494">
        <f t="shared" si="20"/>
        <v>0</v>
      </c>
      <c r="BT43" s="494">
        <f t="shared" si="20"/>
        <v>0</v>
      </c>
      <c r="BU43" s="494">
        <f t="shared" si="20"/>
        <v>0</v>
      </c>
      <c r="BV43" s="494">
        <f t="shared" si="20"/>
        <v>0</v>
      </c>
      <c r="BW43" s="494">
        <f t="shared" si="20"/>
        <v>0</v>
      </c>
      <c r="BX43" s="470">
        <f t="shared" si="20"/>
        <v>0</v>
      </c>
      <c r="BY43" s="470">
        <f t="shared" si="20"/>
        <v>0</v>
      </c>
      <c r="BZ43" s="470">
        <f t="shared" si="20"/>
        <v>0</v>
      </c>
      <c r="CA43" s="470">
        <f t="shared" si="20"/>
        <v>0</v>
      </c>
      <c r="CB43" s="470">
        <f t="shared" si="20"/>
        <v>0</v>
      </c>
      <c r="CC43" s="470">
        <f t="shared" si="20"/>
        <v>0</v>
      </c>
      <c r="CD43" s="470">
        <f t="shared" si="20"/>
        <v>0</v>
      </c>
      <c r="CE43" s="470">
        <f t="shared" si="20"/>
        <v>0</v>
      </c>
      <c r="CF43" s="436">
        <f t="shared" si="20"/>
        <v>0</v>
      </c>
    </row>
    <row r="44" spans="1:84" s="39" customFormat="1" x14ac:dyDescent="0.35">
      <c r="B44" s="203" t="s">
        <v>783</v>
      </c>
      <c r="C44" s="59"/>
      <c r="D44" s="494">
        <f t="shared" si="21"/>
        <v>0</v>
      </c>
      <c r="E44" s="494">
        <f t="shared" si="21"/>
        <v>0</v>
      </c>
      <c r="F44" s="494">
        <f t="shared" si="21"/>
        <v>0</v>
      </c>
      <c r="G44" s="494">
        <f t="shared" si="21"/>
        <v>0</v>
      </c>
      <c r="H44" s="494">
        <f t="shared" si="21"/>
        <v>0</v>
      </c>
      <c r="I44" s="494">
        <f t="shared" si="21"/>
        <v>0</v>
      </c>
      <c r="J44" s="494">
        <f t="shared" si="21"/>
        <v>0</v>
      </c>
      <c r="K44" s="494">
        <f t="shared" si="21"/>
        <v>0</v>
      </c>
      <c r="L44" s="494">
        <f t="shared" si="21"/>
        <v>0</v>
      </c>
      <c r="M44" s="494">
        <f t="shared" si="21"/>
        <v>0</v>
      </c>
      <c r="N44" s="494">
        <f t="shared" si="21"/>
        <v>0</v>
      </c>
      <c r="O44" s="494">
        <f t="shared" si="21"/>
        <v>0</v>
      </c>
      <c r="P44" s="494">
        <f t="shared" si="21"/>
        <v>0</v>
      </c>
      <c r="Q44" s="494">
        <f t="shared" si="21"/>
        <v>0</v>
      </c>
      <c r="R44" s="494">
        <f t="shared" si="21"/>
        <v>0</v>
      </c>
      <c r="S44" s="494">
        <f t="shared" si="21"/>
        <v>0</v>
      </c>
      <c r="T44" s="494">
        <f t="shared" si="21"/>
        <v>0</v>
      </c>
      <c r="U44" s="494">
        <f t="shared" si="21"/>
        <v>0</v>
      </c>
      <c r="V44" s="494">
        <f t="shared" si="21"/>
        <v>0</v>
      </c>
      <c r="W44" s="494">
        <f t="shared" si="21"/>
        <v>0</v>
      </c>
      <c r="X44" s="494">
        <f t="shared" si="21"/>
        <v>0</v>
      </c>
      <c r="Y44" s="494">
        <f t="shared" si="21"/>
        <v>0</v>
      </c>
      <c r="Z44" s="494">
        <f t="shared" si="21"/>
        <v>0</v>
      </c>
      <c r="AA44" s="494">
        <f t="shared" si="21"/>
        <v>0</v>
      </c>
      <c r="AB44" s="494">
        <f t="shared" si="21"/>
        <v>0</v>
      </c>
      <c r="AC44" s="494">
        <f t="shared" si="21"/>
        <v>0</v>
      </c>
      <c r="AD44" s="494">
        <f t="shared" si="21"/>
        <v>0</v>
      </c>
      <c r="AE44" s="494">
        <f t="shared" si="21"/>
        <v>0</v>
      </c>
      <c r="AF44" s="494">
        <f t="shared" si="21"/>
        <v>0</v>
      </c>
      <c r="AG44" s="494">
        <f t="shared" si="21"/>
        <v>0</v>
      </c>
      <c r="AH44" s="494">
        <f>AH27-AH34</f>
        <v>28.682352590163934</v>
      </c>
      <c r="AI44" s="494">
        <f t="shared" si="22"/>
        <v>31.458064131147541</v>
      </c>
      <c r="AJ44" s="494">
        <f t="shared" si="22"/>
        <v>37.967785413333331</v>
      </c>
      <c r="AK44" s="494">
        <f t="shared" si="22"/>
        <v>42.738568057044823</v>
      </c>
      <c r="AL44" s="494">
        <f t="shared" si="22"/>
        <v>55.359052111111112</v>
      </c>
      <c r="AM44" s="494">
        <f t="shared" si="22"/>
        <v>64.756767801242233</v>
      </c>
      <c r="AN44" s="494">
        <f t="shared" si="22"/>
        <v>74.576876948717953</v>
      </c>
      <c r="AO44" s="494">
        <f t="shared" si="22"/>
        <v>90.199773981566821</v>
      </c>
      <c r="AP44" s="494">
        <f t="shared" si="22"/>
        <v>115.59811921111111</v>
      </c>
      <c r="AQ44" s="494">
        <f t="shared" si="22"/>
        <v>126.28601989204546</v>
      </c>
      <c r="AR44" s="494">
        <f t="shared" si="22"/>
        <v>154.39197187311177</v>
      </c>
      <c r="AS44" s="494">
        <f t="shared" si="22"/>
        <v>153.80497495</v>
      </c>
      <c r="AT44" s="494">
        <f t="shared" si="22"/>
        <v>128.6083448189859</v>
      </c>
      <c r="AU44" s="494">
        <f t="shared" si="22"/>
        <v>223.23782629666314</v>
      </c>
      <c r="AV44" s="494">
        <f t="shared" si="22"/>
        <v>200.86834234174069</v>
      </c>
      <c r="AW44" s="494">
        <f t="shared" si="22"/>
        <v>192.80843317810428</v>
      </c>
      <c r="AX44" s="494">
        <f t="shared" si="22"/>
        <v>239.041</v>
      </c>
      <c r="AY44" s="494">
        <f t="shared" si="22"/>
        <v>311.50299999999999</v>
      </c>
      <c r="AZ44" s="494">
        <f t="shared" si="22"/>
        <v>441.04899999999998</v>
      </c>
      <c r="BA44" s="494">
        <f t="shared" si="22"/>
        <v>460.20699999999999</v>
      </c>
      <c r="BB44" s="494">
        <f t="shared" si="22"/>
        <v>403.69499999999999</v>
      </c>
      <c r="BC44" s="494">
        <f t="shared" si="22"/>
        <v>396.09899999999999</v>
      </c>
      <c r="BD44" s="494">
        <f t="shared" si="22"/>
        <v>384.78499999999997</v>
      </c>
      <c r="BE44" s="494">
        <f t="shared" si="22"/>
        <v>372.33699999999999</v>
      </c>
      <c r="BF44" s="494">
        <f t="shared" si="22"/>
        <v>359.63499999999999</v>
      </c>
      <c r="BG44" s="494">
        <f t="shared" si="22"/>
        <v>382.24400000000003</v>
      </c>
      <c r="BH44" s="494">
        <f t="shared" si="22"/>
        <v>374.59165266825556</v>
      </c>
      <c r="BI44" s="494">
        <f t="shared" si="22"/>
        <v>294.59889726305926</v>
      </c>
      <c r="BJ44" s="494">
        <f t="shared" si="22"/>
        <v>291.2232684141797</v>
      </c>
      <c r="BK44" s="494">
        <f t="shared" si="22"/>
        <v>345.46664666673598</v>
      </c>
      <c r="BL44" s="494">
        <f t="shared" si="22"/>
        <v>267</v>
      </c>
      <c r="BM44" s="494">
        <f t="shared" si="22"/>
        <v>75</v>
      </c>
      <c r="BN44" s="494">
        <f>BN34</f>
        <v>0</v>
      </c>
      <c r="BO44" s="494">
        <f t="shared" si="20"/>
        <v>0</v>
      </c>
      <c r="BP44" s="494">
        <f t="shared" si="20"/>
        <v>0</v>
      </c>
      <c r="BQ44" s="494">
        <f t="shared" si="20"/>
        <v>0</v>
      </c>
      <c r="BR44" s="494">
        <f t="shared" si="20"/>
        <v>0</v>
      </c>
      <c r="BS44" s="494">
        <f t="shared" si="20"/>
        <v>0</v>
      </c>
      <c r="BT44" s="494">
        <f t="shared" si="20"/>
        <v>0</v>
      </c>
      <c r="BU44" s="494">
        <f t="shared" si="20"/>
        <v>0</v>
      </c>
      <c r="BV44" s="494">
        <f t="shared" si="20"/>
        <v>0</v>
      </c>
      <c r="BW44" s="494">
        <f t="shared" si="20"/>
        <v>0</v>
      </c>
      <c r="BX44" s="470">
        <f t="shared" si="20"/>
        <v>0</v>
      </c>
      <c r="BY44" s="470">
        <f t="shared" si="20"/>
        <v>0</v>
      </c>
      <c r="BZ44" s="470">
        <f t="shared" si="20"/>
        <v>0</v>
      </c>
      <c r="CA44" s="470">
        <f t="shared" si="20"/>
        <v>0</v>
      </c>
      <c r="CB44" s="470">
        <f t="shared" si="20"/>
        <v>0</v>
      </c>
      <c r="CC44" s="470">
        <f t="shared" si="20"/>
        <v>0</v>
      </c>
      <c r="CD44" s="470">
        <f t="shared" si="20"/>
        <v>0</v>
      </c>
      <c r="CE44" s="470">
        <f t="shared" si="20"/>
        <v>0</v>
      </c>
      <c r="CF44" s="436">
        <f t="shared" si="20"/>
        <v>0</v>
      </c>
    </row>
    <row r="45" spans="1:84" s="75" customFormat="1" ht="27" customHeight="1" thickBot="1" x14ac:dyDescent="0.3">
      <c r="B45" s="624" t="s">
        <v>784</v>
      </c>
      <c r="C45" s="479"/>
      <c r="D45" s="566">
        <f t="shared" si="21"/>
        <v>0</v>
      </c>
      <c r="E45" s="566">
        <f t="shared" si="21"/>
        <v>0</v>
      </c>
      <c r="F45" s="566">
        <f t="shared" si="21"/>
        <v>0</v>
      </c>
      <c r="G45" s="566">
        <f t="shared" si="21"/>
        <v>0</v>
      </c>
      <c r="H45" s="566">
        <f t="shared" si="21"/>
        <v>0</v>
      </c>
      <c r="I45" s="566">
        <f t="shared" si="21"/>
        <v>0</v>
      </c>
      <c r="J45" s="566">
        <f t="shared" si="21"/>
        <v>0</v>
      </c>
      <c r="K45" s="566">
        <f t="shared" si="21"/>
        <v>0</v>
      </c>
      <c r="L45" s="566">
        <f t="shared" si="21"/>
        <v>0</v>
      </c>
      <c r="M45" s="566">
        <f t="shared" si="21"/>
        <v>0</v>
      </c>
      <c r="N45" s="566">
        <f t="shared" si="21"/>
        <v>0</v>
      </c>
      <c r="O45" s="566">
        <f t="shared" si="21"/>
        <v>0</v>
      </c>
      <c r="P45" s="566">
        <f t="shared" si="21"/>
        <v>0</v>
      </c>
      <c r="Q45" s="566">
        <f t="shared" si="21"/>
        <v>0</v>
      </c>
      <c r="R45" s="566">
        <f t="shared" si="21"/>
        <v>0</v>
      </c>
      <c r="S45" s="566">
        <f t="shared" si="21"/>
        <v>0</v>
      </c>
      <c r="T45" s="566">
        <f t="shared" si="21"/>
        <v>0</v>
      </c>
      <c r="U45" s="566">
        <f t="shared" si="21"/>
        <v>0</v>
      </c>
      <c r="V45" s="566">
        <f t="shared" si="21"/>
        <v>0</v>
      </c>
      <c r="W45" s="566">
        <f t="shared" si="21"/>
        <v>0</v>
      </c>
      <c r="X45" s="566">
        <f t="shared" si="21"/>
        <v>0</v>
      </c>
      <c r="Y45" s="566">
        <f t="shared" si="21"/>
        <v>0</v>
      </c>
      <c r="Z45" s="566">
        <f t="shared" si="21"/>
        <v>0</v>
      </c>
      <c r="AA45" s="566">
        <f t="shared" si="21"/>
        <v>0</v>
      </c>
      <c r="AB45" s="566">
        <f t="shared" si="21"/>
        <v>0</v>
      </c>
      <c r="AC45" s="566">
        <f t="shared" si="21"/>
        <v>0</v>
      </c>
      <c r="AD45" s="566">
        <f t="shared" si="21"/>
        <v>0</v>
      </c>
      <c r="AE45" s="566">
        <f t="shared" si="21"/>
        <v>0</v>
      </c>
      <c r="AF45" s="566">
        <f t="shared" si="21"/>
        <v>0</v>
      </c>
      <c r="AG45" s="566">
        <f t="shared" si="21"/>
        <v>0</v>
      </c>
      <c r="AH45" s="566">
        <f>AH28-AH35</f>
        <v>19.429980786885245</v>
      </c>
      <c r="AI45" s="566">
        <f t="shared" si="22"/>
        <v>24.98140386885246</v>
      </c>
      <c r="AJ45" s="566">
        <f t="shared" si="22"/>
        <v>31.485480586666668</v>
      </c>
      <c r="AK45" s="566">
        <f t="shared" si="22"/>
        <v>42.065662942955178</v>
      </c>
      <c r="AL45" s="566">
        <f t="shared" si="22"/>
        <v>58.989153888888886</v>
      </c>
      <c r="AM45" s="566">
        <f t="shared" si="22"/>
        <v>80.04656019875776</v>
      </c>
      <c r="AN45" s="566">
        <f t="shared" si="22"/>
        <v>100.63385805128205</v>
      </c>
      <c r="AO45" s="566">
        <f t="shared" si="22"/>
        <v>103.59578001843317</v>
      </c>
      <c r="AP45" s="566">
        <f t="shared" si="22"/>
        <v>135.62299025555555</v>
      </c>
      <c r="AQ45" s="566">
        <f t="shared" si="22"/>
        <v>195.83484244128789</v>
      </c>
      <c r="AR45" s="566">
        <f t="shared" si="22"/>
        <v>126.39782312688821</v>
      </c>
      <c r="AS45" s="566">
        <f t="shared" si="22"/>
        <v>125.84043405</v>
      </c>
      <c r="AT45" s="566">
        <f t="shared" si="22"/>
        <v>220.96582318101412</v>
      </c>
      <c r="AU45" s="566">
        <f t="shared" si="22"/>
        <v>356.26081221506735</v>
      </c>
      <c r="AV45" s="566">
        <f t="shared" si="22"/>
        <v>253.07357532492722</v>
      </c>
      <c r="AW45" s="566">
        <f t="shared" si="22"/>
        <v>248.79294115522868</v>
      </c>
      <c r="AX45" s="566">
        <f t="shared" si="22"/>
        <v>369.89999999999884</v>
      </c>
      <c r="AY45" s="566">
        <f t="shared" si="22"/>
        <v>427.30699999999945</v>
      </c>
      <c r="AZ45" s="566">
        <f t="shared" si="22"/>
        <v>378.41800000000001</v>
      </c>
      <c r="BA45" s="566">
        <f t="shared" si="22"/>
        <v>335.34300000000093</v>
      </c>
      <c r="BB45" s="566">
        <f t="shared" si="22"/>
        <v>309.75799999999867</v>
      </c>
      <c r="BC45" s="566">
        <f t="shared" si="22"/>
        <v>230.18900000000011</v>
      </c>
      <c r="BD45" s="566">
        <f t="shared" si="22"/>
        <v>222.10499999999894</v>
      </c>
      <c r="BE45" s="566">
        <f t="shared" si="22"/>
        <v>243.31711941217159</v>
      </c>
      <c r="BF45" s="566">
        <f t="shared" si="22"/>
        <v>261.18071095259984</v>
      </c>
      <c r="BG45" s="566">
        <f t="shared" si="22"/>
        <v>391.25825241992959</v>
      </c>
      <c r="BH45" s="566">
        <f t="shared" si="22"/>
        <v>300.95087435865469</v>
      </c>
      <c r="BI45" s="566">
        <f t="shared" si="22"/>
        <v>198.32631128951041</v>
      </c>
      <c r="BJ45" s="566">
        <f t="shared" si="22"/>
        <v>198.45559320025581</v>
      </c>
      <c r="BK45" s="566">
        <f t="shared" si="22"/>
        <v>181.92271651984206</v>
      </c>
      <c r="BL45" s="566">
        <f t="shared" si="22"/>
        <v>181.6169849299115</v>
      </c>
      <c r="BM45" s="566">
        <f t="shared" si="22"/>
        <v>255.07000040967989</v>
      </c>
      <c r="BN45" s="566">
        <f>BN35</f>
        <v>0</v>
      </c>
      <c r="BO45" s="566">
        <f t="shared" si="20"/>
        <v>0</v>
      </c>
      <c r="BP45" s="566">
        <f t="shared" si="20"/>
        <v>0</v>
      </c>
      <c r="BQ45" s="566">
        <f t="shared" si="20"/>
        <v>0</v>
      </c>
      <c r="BR45" s="566">
        <f t="shared" si="20"/>
        <v>0</v>
      </c>
      <c r="BS45" s="566">
        <f t="shared" si="20"/>
        <v>0</v>
      </c>
      <c r="BT45" s="566">
        <f t="shared" si="20"/>
        <v>0</v>
      </c>
      <c r="BU45" s="566">
        <f t="shared" si="20"/>
        <v>0</v>
      </c>
      <c r="BV45" s="566">
        <f t="shared" si="20"/>
        <v>0</v>
      </c>
      <c r="BW45" s="566">
        <f t="shared" si="20"/>
        <v>0</v>
      </c>
      <c r="BX45" s="480">
        <f t="shared" si="20"/>
        <v>0</v>
      </c>
      <c r="BY45" s="480">
        <f t="shared" si="20"/>
        <v>0</v>
      </c>
      <c r="BZ45" s="480">
        <f t="shared" si="20"/>
        <v>0</v>
      </c>
      <c r="CA45" s="480">
        <f t="shared" si="20"/>
        <v>0</v>
      </c>
      <c r="CB45" s="480">
        <f t="shared" si="20"/>
        <v>0</v>
      </c>
      <c r="CC45" s="480">
        <f t="shared" si="20"/>
        <v>0</v>
      </c>
      <c r="CD45" s="480">
        <f t="shared" si="20"/>
        <v>0</v>
      </c>
      <c r="CE45" s="480">
        <f t="shared" si="20"/>
        <v>0</v>
      </c>
      <c r="CF45" s="481">
        <f t="shared" si="20"/>
        <v>0</v>
      </c>
    </row>
    <row r="46" spans="1:84" ht="26.25" customHeight="1" x14ac:dyDescent="0.35">
      <c r="A46" s="503"/>
      <c r="B46" s="181" t="s">
        <v>789</v>
      </c>
      <c r="C46" s="465"/>
      <c r="D46" s="37" t="s">
        <v>586</v>
      </c>
      <c r="E46" s="37" t="s">
        <v>587</v>
      </c>
      <c r="F46" s="37" t="s">
        <v>588</v>
      </c>
      <c r="G46" s="37" t="s">
        <v>589</v>
      </c>
      <c r="H46" s="37" t="s">
        <v>590</v>
      </c>
      <c r="I46" s="37" t="s">
        <v>591</v>
      </c>
      <c r="J46" s="37" t="s">
        <v>592</v>
      </c>
      <c r="K46" s="37" t="s">
        <v>593</v>
      </c>
      <c r="L46" s="37" t="s">
        <v>594</v>
      </c>
      <c r="M46" s="37" t="s">
        <v>595</v>
      </c>
      <c r="N46" s="37" t="s">
        <v>596</v>
      </c>
      <c r="O46" s="37" t="s">
        <v>597</v>
      </c>
      <c r="P46" s="37" t="s">
        <v>598</v>
      </c>
      <c r="Q46" s="37" t="s">
        <v>599</v>
      </c>
      <c r="R46" s="37" t="s">
        <v>600</v>
      </c>
      <c r="S46" s="37" t="s">
        <v>601</v>
      </c>
      <c r="T46" s="37" t="s">
        <v>602</v>
      </c>
      <c r="U46" s="37" t="s">
        <v>603</v>
      </c>
      <c r="V46" s="37" t="s">
        <v>604</v>
      </c>
      <c r="W46" s="37" t="s">
        <v>605</v>
      </c>
      <c r="X46" s="37" t="s">
        <v>606</v>
      </c>
      <c r="Y46" s="37" t="s">
        <v>607</v>
      </c>
      <c r="Z46" s="37" t="s">
        <v>608</v>
      </c>
      <c r="AA46" s="37" t="s">
        <v>609</v>
      </c>
      <c r="AB46" s="37" t="s">
        <v>610</v>
      </c>
      <c r="AC46" s="37" t="s">
        <v>611</v>
      </c>
      <c r="AD46" s="37" t="s">
        <v>612</v>
      </c>
      <c r="AE46" s="37" t="s">
        <v>613</v>
      </c>
      <c r="AF46" s="37" t="s">
        <v>614</v>
      </c>
      <c r="AG46" s="37" t="s">
        <v>615</v>
      </c>
      <c r="AH46" s="37" t="s">
        <v>616</v>
      </c>
      <c r="AI46" s="37" t="s">
        <v>617</v>
      </c>
      <c r="AJ46" s="37" t="s">
        <v>618</v>
      </c>
      <c r="AK46" s="37" t="s">
        <v>619</v>
      </c>
      <c r="AL46" s="37" t="s">
        <v>620</v>
      </c>
      <c r="AM46" s="37" t="s">
        <v>621</v>
      </c>
      <c r="AN46" s="37" t="s">
        <v>622</v>
      </c>
      <c r="AO46" s="37" t="s">
        <v>623</v>
      </c>
      <c r="AP46" s="37" t="s">
        <v>624</v>
      </c>
      <c r="AQ46" s="37" t="s">
        <v>625</v>
      </c>
      <c r="AR46" s="37" t="s">
        <v>626</v>
      </c>
      <c r="AS46" s="37" t="s">
        <v>627</v>
      </c>
      <c r="AT46" s="37" t="s">
        <v>628</v>
      </c>
      <c r="AU46" s="37" t="s">
        <v>629</v>
      </c>
      <c r="AV46" s="37" t="s">
        <v>630</v>
      </c>
      <c r="AW46" s="37" t="s">
        <v>631</v>
      </c>
      <c r="AX46" s="37" t="s">
        <v>632</v>
      </c>
      <c r="AY46" s="37" t="s">
        <v>633</v>
      </c>
      <c r="AZ46" s="37" t="s">
        <v>634</v>
      </c>
      <c r="BA46" s="37" t="s">
        <v>635</v>
      </c>
      <c r="BB46" s="37" t="s">
        <v>636</v>
      </c>
      <c r="BC46" s="37" t="s">
        <v>637</v>
      </c>
      <c r="BD46" s="37" t="s">
        <v>638</v>
      </c>
      <c r="BE46" s="37" t="s">
        <v>639</v>
      </c>
      <c r="BF46" s="37" t="s">
        <v>515</v>
      </c>
      <c r="BG46" s="37" t="s">
        <v>516</v>
      </c>
      <c r="BH46" s="37" t="s">
        <v>517</v>
      </c>
      <c r="BI46" s="37" t="s">
        <v>518</v>
      </c>
      <c r="BJ46" s="37" t="s">
        <v>519</v>
      </c>
      <c r="BK46" s="37" t="s">
        <v>520</v>
      </c>
      <c r="BL46" s="37" t="s">
        <v>521</v>
      </c>
      <c r="BM46" s="37" t="s">
        <v>522</v>
      </c>
      <c r="BN46" s="37" t="s">
        <v>523</v>
      </c>
      <c r="BO46" s="37" t="s">
        <v>524</v>
      </c>
      <c r="BP46" s="37" t="s">
        <v>525</v>
      </c>
      <c r="BQ46" s="37" t="s">
        <v>526</v>
      </c>
      <c r="BR46" s="37" t="s">
        <v>527</v>
      </c>
      <c r="BS46" s="37" t="s">
        <v>528</v>
      </c>
      <c r="BT46" s="37" t="s">
        <v>529</v>
      </c>
      <c r="BU46" s="37" t="s">
        <v>530</v>
      </c>
      <c r="BV46" s="37" t="s">
        <v>531</v>
      </c>
      <c r="BW46" s="37" t="s">
        <v>532</v>
      </c>
      <c r="BX46" s="37" t="s">
        <v>533</v>
      </c>
      <c r="BY46" s="37" t="s">
        <v>534</v>
      </c>
      <c r="BZ46" s="37" t="s">
        <v>535</v>
      </c>
      <c r="CA46" s="37" t="s">
        <v>536</v>
      </c>
      <c r="CB46" s="37" t="s">
        <v>537</v>
      </c>
      <c r="CC46" s="37" t="s">
        <v>538</v>
      </c>
      <c r="CD46" s="37" t="s">
        <v>539</v>
      </c>
      <c r="CE46" s="37" t="s">
        <v>540</v>
      </c>
      <c r="CF46" s="38" t="s">
        <v>541</v>
      </c>
    </row>
    <row r="47" spans="1:84" ht="15" customHeight="1" x14ac:dyDescent="0.35">
      <c r="A47" s="503"/>
      <c r="B47" s="452" t="s">
        <v>344</v>
      </c>
      <c r="C47" s="466"/>
      <c r="D47" s="281" t="s">
        <v>542</v>
      </c>
      <c r="E47" s="281" t="s">
        <v>542</v>
      </c>
      <c r="F47" s="281" t="s">
        <v>542</v>
      </c>
      <c r="G47" s="281" t="s">
        <v>542</v>
      </c>
      <c r="H47" s="281" t="s">
        <v>542</v>
      </c>
      <c r="I47" s="281" t="s">
        <v>542</v>
      </c>
      <c r="J47" s="281" t="s">
        <v>542</v>
      </c>
      <c r="K47" s="281" t="s">
        <v>542</v>
      </c>
      <c r="L47" s="281" t="s">
        <v>542</v>
      </c>
      <c r="M47" s="281" t="s">
        <v>542</v>
      </c>
      <c r="N47" s="281" t="s">
        <v>542</v>
      </c>
      <c r="O47" s="281" t="s">
        <v>542</v>
      </c>
      <c r="P47" s="281" t="s">
        <v>542</v>
      </c>
      <c r="Q47" s="281" t="s">
        <v>542</v>
      </c>
      <c r="R47" s="281" t="s">
        <v>542</v>
      </c>
      <c r="S47" s="281" t="s">
        <v>542</v>
      </c>
      <c r="T47" s="281" t="s">
        <v>542</v>
      </c>
      <c r="U47" s="281" t="s">
        <v>542</v>
      </c>
      <c r="V47" s="281" t="s">
        <v>542</v>
      </c>
      <c r="W47" s="281" t="s">
        <v>542</v>
      </c>
      <c r="X47" s="281" t="s">
        <v>542</v>
      </c>
      <c r="Y47" s="281" t="s">
        <v>542</v>
      </c>
      <c r="Z47" s="281" t="s">
        <v>542</v>
      </c>
      <c r="AA47" s="281" t="s">
        <v>542</v>
      </c>
      <c r="AB47" s="281" t="s">
        <v>542</v>
      </c>
      <c r="AC47" s="281" t="s">
        <v>542</v>
      </c>
      <c r="AD47" s="281" t="s">
        <v>542</v>
      </c>
      <c r="AE47" s="281" t="s">
        <v>542</v>
      </c>
      <c r="AF47" s="281" t="s">
        <v>542</v>
      </c>
      <c r="AG47" s="281" t="s">
        <v>542</v>
      </c>
      <c r="AH47" s="281" t="s">
        <v>542</v>
      </c>
      <c r="AI47" s="281" t="s">
        <v>542</v>
      </c>
      <c r="AJ47" s="281" t="s">
        <v>542</v>
      </c>
      <c r="AK47" s="281" t="s">
        <v>542</v>
      </c>
      <c r="AL47" s="281" t="s">
        <v>542</v>
      </c>
      <c r="AM47" s="281" t="s">
        <v>542</v>
      </c>
      <c r="AN47" s="281" t="s">
        <v>542</v>
      </c>
      <c r="AO47" s="281" t="s">
        <v>542</v>
      </c>
      <c r="AP47" s="281" t="s">
        <v>542</v>
      </c>
      <c r="AQ47" s="281" t="s">
        <v>542</v>
      </c>
      <c r="AR47" s="281" t="s">
        <v>542</v>
      </c>
      <c r="AS47" s="281" t="s">
        <v>542</v>
      </c>
      <c r="AT47" s="281" t="s">
        <v>542</v>
      </c>
      <c r="AU47" s="281" t="s">
        <v>542</v>
      </c>
      <c r="AV47" s="281" t="s">
        <v>542</v>
      </c>
      <c r="AW47" s="281" t="s">
        <v>542</v>
      </c>
      <c r="AX47" s="281" t="s">
        <v>542</v>
      </c>
      <c r="AY47" s="281" t="s">
        <v>542</v>
      </c>
      <c r="AZ47" s="281" t="s">
        <v>542</v>
      </c>
      <c r="BA47" s="281" t="s">
        <v>542</v>
      </c>
      <c r="BB47" s="281" t="s">
        <v>542</v>
      </c>
      <c r="BC47" s="281" t="s">
        <v>542</v>
      </c>
      <c r="BD47" s="281" t="s">
        <v>542</v>
      </c>
      <c r="BE47" s="281" t="s">
        <v>542</v>
      </c>
      <c r="BF47" s="281" t="s">
        <v>542</v>
      </c>
      <c r="BG47" s="281" t="s">
        <v>542</v>
      </c>
      <c r="BH47" s="281" t="s">
        <v>542</v>
      </c>
      <c r="BI47" s="281" t="s">
        <v>542</v>
      </c>
      <c r="BJ47" s="281" t="s">
        <v>542</v>
      </c>
      <c r="BK47" s="281" t="s">
        <v>542</v>
      </c>
      <c r="BL47" s="281" t="s">
        <v>542</v>
      </c>
      <c r="BM47" s="281" t="s">
        <v>542</v>
      </c>
      <c r="BN47" s="281" t="s">
        <v>542</v>
      </c>
      <c r="BO47" s="281" t="s">
        <v>542</v>
      </c>
      <c r="BP47" s="281" t="s">
        <v>542</v>
      </c>
      <c r="BQ47" s="281" t="s">
        <v>542</v>
      </c>
      <c r="BR47" s="281" t="s">
        <v>542</v>
      </c>
      <c r="BS47" s="281" t="s">
        <v>542</v>
      </c>
      <c r="BT47" s="281" t="s">
        <v>542</v>
      </c>
      <c r="BU47" s="281" t="s">
        <v>542</v>
      </c>
      <c r="BV47" s="281" t="s">
        <v>542</v>
      </c>
      <c r="BW47" s="281" t="s">
        <v>542</v>
      </c>
      <c r="BX47" s="281" t="s">
        <v>542</v>
      </c>
      <c r="BY47" s="281" t="s">
        <v>542</v>
      </c>
      <c r="BZ47" s="281" t="s">
        <v>542</v>
      </c>
      <c r="CA47" s="281" t="s">
        <v>543</v>
      </c>
      <c r="CB47" s="281" t="s">
        <v>543</v>
      </c>
      <c r="CC47" s="281" t="s">
        <v>543</v>
      </c>
      <c r="CD47" s="281" t="s">
        <v>543</v>
      </c>
      <c r="CE47" s="281" t="s">
        <v>543</v>
      </c>
      <c r="CF47" s="282" t="s">
        <v>543</v>
      </c>
    </row>
    <row r="48" spans="1:84" s="251" customFormat="1" ht="24" customHeight="1" x14ac:dyDescent="0.35">
      <c r="A48" s="496"/>
      <c r="B48" s="106" t="s">
        <v>214</v>
      </c>
      <c r="C48" s="106"/>
      <c r="D48" s="493">
        <v>2540.90115407951</v>
      </c>
      <c r="E48" s="493">
        <v>2980.781961873754</v>
      </c>
      <c r="F48" s="493">
        <v>3267.7228305440099</v>
      </c>
      <c r="G48" s="493">
        <v>3408.8729883130691</v>
      </c>
      <c r="H48" s="493">
        <v>3917.5613993597867</v>
      </c>
      <c r="I48" s="493">
        <v>3892.6190839493324</v>
      </c>
      <c r="J48" s="493">
        <v>3976.4899789251981</v>
      </c>
      <c r="K48" s="493">
        <v>3479.0018601656634</v>
      </c>
      <c r="L48" s="493">
        <v>3482.4170595291994</v>
      </c>
      <c r="M48" s="493">
        <v>3282.3480316620053</v>
      </c>
      <c r="N48" s="493">
        <v>3531.4417393636049</v>
      </c>
      <c r="O48" s="493">
        <v>4224.9165015875642</v>
      </c>
      <c r="P48" s="493">
        <v>4690.8490108835695</v>
      </c>
      <c r="Q48" s="493">
        <v>4312.8718048808259</v>
      </c>
      <c r="R48" s="493">
        <v>4884.0787444853604</v>
      </c>
      <c r="S48" s="493">
        <v>5226.5172591033406</v>
      </c>
      <c r="T48" s="493">
        <v>5126.7894087640707</v>
      </c>
      <c r="U48" s="493">
        <v>5357.2970404512662</v>
      </c>
      <c r="V48" s="493">
        <v>6167.8153624648476</v>
      </c>
      <c r="W48" s="493">
        <v>7783.488666126178</v>
      </c>
      <c r="X48" s="493">
        <v>8224.8725912754599</v>
      </c>
      <c r="Y48" s="493">
        <v>8443.18608093902</v>
      </c>
      <c r="Z48" s="493">
        <v>8551.5788412366037</v>
      </c>
      <c r="AA48" s="493">
        <v>9735.2883703756343</v>
      </c>
      <c r="AB48" s="493">
        <v>9840.9040142416598</v>
      </c>
      <c r="AC48" s="493">
        <v>9048.870119140458</v>
      </c>
      <c r="AD48" s="493">
        <v>10252.977023211684</v>
      </c>
      <c r="AE48" s="493">
        <v>11233.222928450115</v>
      </c>
      <c r="AF48" s="493">
        <v>12925.869712187345</v>
      </c>
      <c r="AG48" s="493">
        <v>9480.8709058225213</v>
      </c>
      <c r="AH48" s="493">
        <f t="shared" ref="AH48:AO48" si="23">SUM(AH67:AH72)</f>
        <v>9295.5519276732302</v>
      </c>
      <c r="AI48" s="493">
        <f t="shared" si="23"/>
        <v>8534.2687624876635</v>
      </c>
      <c r="AJ48" s="493">
        <f t="shared" si="23"/>
        <v>9262.7873452417298</v>
      </c>
      <c r="AK48" s="493">
        <f t="shared" si="23"/>
        <v>12560.36012385474</v>
      </c>
      <c r="AL48" s="493">
        <f t="shared" si="23"/>
        <v>16625.528606561027</v>
      </c>
      <c r="AM48" s="493">
        <f t="shared" si="23"/>
        <v>19242.134832343356</v>
      </c>
      <c r="AN48" s="493">
        <f t="shared" si="23"/>
        <v>21034.510018921126</v>
      </c>
      <c r="AO48" s="493">
        <f t="shared" si="23"/>
        <v>22958.503783966946</v>
      </c>
      <c r="AP48" s="493">
        <f t="shared" ref="AP48:BB48" si="24">SUM(AP67:AP72)</f>
        <v>23602.268828971537</v>
      </c>
      <c r="AQ48" s="493">
        <f t="shared" si="24"/>
        <v>22277.812803144752</v>
      </c>
      <c r="AR48" s="493">
        <f t="shared" si="24"/>
        <v>19877.090243775281</v>
      </c>
      <c r="AS48" s="493">
        <f t="shared" si="24"/>
        <v>18618.408561797693</v>
      </c>
      <c r="AT48" s="493">
        <f t="shared" si="24"/>
        <v>19906.533303319316</v>
      </c>
      <c r="AU48" s="493">
        <f t="shared" si="24"/>
        <v>24580.194110174816</v>
      </c>
      <c r="AV48" s="493">
        <f t="shared" si="24"/>
        <v>30377.722302571041</v>
      </c>
      <c r="AW48" s="493">
        <f t="shared" si="24"/>
        <v>32170.972756259038</v>
      </c>
      <c r="AX48" s="493">
        <f t="shared" si="24"/>
        <v>32192.784805421004</v>
      </c>
      <c r="AY48" s="493">
        <f t="shared" si="24"/>
        <v>31784.220062078286</v>
      </c>
      <c r="AZ48" s="493">
        <f t="shared" si="24"/>
        <v>26603.544839910341</v>
      </c>
      <c r="BA48" s="493">
        <f t="shared" si="24"/>
        <v>22040.887494147169</v>
      </c>
      <c r="BB48" s="493">
        <f t="shared" si="24"/>
        <v>21426.360448259493</v>
      </c>
      <c r="BC48" s="468">
        <f>SUM(BC68:BC72)</f>
        <v>21667.249367032036</v>
      </c>
      <c r="BD48" s="493">
        <f>SUM(BD50:BD53)</f>
        <v>23292.648184552163</v>
      </c>
      <c r="BE48" s="493">
        <f>SUM(BE50:BE53)</f>
        <v>24613.985624126206</v>
      </c>
      <c r="BF48" s="493">
        <f>SUM(BF50:BF53)</f>
        <v>24299.887769539055</v>
      </c>
      <c r="BG48" s="493">
        <f>SUM(BG50:BG53)</f>
        <v>21459.572207204052</v>
      </c>
      <c r="BH48" s="493">
        <f>SUM(BH50:BH53)</f>
        <v>16248.681274060667</v>
      </c>
      <c r="BI48" s="493">
        <f t="shared" ref="BI48:CF48" si="25">SUM(BI50:BI53)</f>
        <v>14429.761783321665</v>
      </c>
      <c r="BJ48" s="493">
        <f t="shared" si="25"/>
        <v>13575.9100520829</v>
      </c>
      <c r="BK48" s="493">
        <f t="shared" si="25"/>
        <v>13538.983951387263</v>
      </c>
      <c r="BL48" s="493">
        <f t="shared" si="25"/>
        <v>12571.519851080095</v>
      </c>
      <c r="BM48" s="493">
        <f t="shared" si="25"/>
        <v>11959.537897273383</v>
      </c>
      <c r="BN48" s="493">
        <f t="shared" si="25"/>
        <v>11013.064422638094</v>
      </c>
      <c r="BO48" s="493">
        <f t="shared" si="25"/>
        <v>9638.7933224354019</v>
      </c>
      <c r="BP48" s="493">
        <f t="shared" si="25"/>
        <v>7181.3279883480036</v>
      </c>
      <c r="BQ48" s="493">
        <f t="shared" si="25"/>
        <v>4755.0254648706741</v>
      </c>
      <c r="BR48" s="493">
        <f t="shared" si="25"/>
        <v>3793.9885899057849</v>
      </c>
      <c r="BS48" s="493">
        <f t="shared" si="25"/>
        <v>3305.5560203260602</v>
      </c>
      <c r="BT48" s="493">
        <f t="shared" si="25"/>
        <v>2840.9600507084574</v>
      </c>
      <c r="BU48" s="493">
        <f t="shared" si="25"/>
        <v>2680.3808701520302</v>
      </c>
      <c r="BV48" s="493">
        <f t="shared" si="25"/>
        <v>2257.5996500672727</v>
      </c>
      <c r="BW48" s="493">
        <f t="shared" si="25"/>
        <v>1649.4124562822985</v>
      </c>
      <c r="BX48" s="468">
        <f t="shared" si="25"/>
        <v>1228.7694711605632</v>
      </c>
      <c r="BY48" s="468">
        <f t="shared" si="25"/>
        <v>880.16081416110194</v>
      </c>
      <c r="BZ48" s="468">
        <f t="shared" si="25"/>
        <v>929.61712471817987</v>
      </c>
      <c r="CA48" s="468">
        <f t="shared" si="25"/>
        <v>652.89728860278217</v>
      </c>
      <c r="CB48" s="468">
        <f t="shared" si="25"/>
        <v>205.02994422362141</v>
      </c>
      <c r="CC48" s="468">
        <f t="shared" si="25"/>
        <v>0.22727944938812603</v>
      </c>
      <c r="CD48" s="468">
        <f t="shared" si="25"/>
        <v>0.22314614566014268</v>
      </c>
      <c r="CE48" s="468">
        <f t="shared" si="25"/>
        <v>0.21873116097518441</v>
      </c>
      <c r="CF48" s="432">
        <f t="shared" si="25"/>
        <v>0.21469879531387331</v>
      </c>
    </row>
    <row r="49" spans="1:84" s="39" customFormat="1" ht="24.75" customHeight="1" x14ac:dyDescent="0.35">
      <c r="B49" s="59" t="s">
        <v>770</v>
      </c>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c r="AE49" s="494"/>
      <c r="AF49" s="494"/>
      <c r="AG49" s="494"/>
      <c r="AH49" s="494"/>
      <c r="AI49" s="494"/>
      <c r="AJ49" s="494"/>
      <c r="AK49" s="494"/>
      <c r="AL49" s="494"/>
      <c r="AM49" s="494"/>
      <c r="AN49" s="494"/>
      <c r="AO49" s="494"/>
      <c r="AP49" s="494"/>
      <c r="AQ49" s="494"/>
      <c r="AR49" s="494"/>
      <c r="AS49" s="494"/>
      <c r="AT49" s="494"/>
      <c r="AU49" s="494"/>
      <c r="AV49" s="494"/>
      <c r="AW49" s="494"/>
      <c r="AX49" s="494"/>
      <c r="AY49" s="494"/>
      <c r="AZ49" s="494"/>
      <c r="BA49" s="494"/>
      <c r="BB49" s="494"/>
      <c r="BC49" s="470"/>
      <c r="BD49" s="494"/>
      <c r="BE49" s="494"/>
      <c r="BF49" s="494"/>
      <c r="BG49" s="494"/>
      <c r="BH49" s="494"/>
      <c r="BI49" s="494"/>
      <c r="BJ49" s="494"/>
      <c r="BK49" s="494"/>
      <c r="BL49" s="494"/>
      <c r="BM49" s="494"/>
      <c r="BN49" s="494"/>
      <c r="BO49" s="494"/>
      <c r="BP49" s="494"/>
      <c r="BQ49" s="494"/>
      <c r="BR49" s="494"/>
      <c r="BS49" s="494"/>
      <c r="BT49" s="494"/>
      <c r="BU49" s="494"/>
      <c r="BV49" s="494"/>
      <c r="BW49" s="494"/>
      <c r="BX49" s="470"/>
      <c r="BY49" s="470"/>
      <c r="BZ49" s="470"/>
      <c r="CA49" s="470"/>
      <c r="CB49" s="470"/>
      <c r="CC49" s="470"/>
      <c r="CD49" s="470"/>
      <c r="CE49" s="470"/>
      <c r="CF49" s="436"/>
    </row>
    <row r="50" spans="1:84" s="39" customFormat="1" x14ac:dyDescent="0.35">
      <c r="A50" s="491"/>
      <c r="B50" s="288" t="s">
        <v>771</v>
      </c>
      <c r="C50" s="471"/>
      <c r="D50" s="494">
        <v>0</v>
      </c>
      <c r="E50" s="494">
        <v>0</v>
      </c>
      <c r="F50" s="494">
        <v>0</v>
      </c>
      <c r="G50" s="494">
        <v>0</v>
      </c>
      <c r="H50" s="494">
        <v>0</v>
      </c>
      <c r="I50" s="494">
        <v>0</v>
      </c>
      <c r="J50" s="494">
        <v>0</v>
      </c>
      <c r="K50" s="494">
        <v>0</v>
      </c>
      <c r="L50" s="494">
        <v>0</v>
      </c>
      <c r="M50" s="494">
        <v>0</v>
      </c>
      <c r="N50" s="494">
        <v>0</v>
      </c>
      <c r="O50" s="494">
        <v>0</v>
      </c>
      <c r="P50" s="494">
        <v>0</v>
      </c>
      <c r="Q50" s="494">
        <v>0</v>
      </c>
      <c r="R50" s="494">
        <v>0</v>
      </c>
      <c r="S50" s="494">
        <v>0</v>
      </c>
      <c r="T50" s="494">
        <v>0</v>
      </c>
      <c r="U50" s="494">
        <v>0</v>
      </c>
      <c r="V50" s="494">
        <v>0</v>
      </c>
      <c r="W50" s="494">
        <v>0</v>
      </c>
      <c r="X50" s="494">
        <v>0</v>
      </c>
      <c r="Y50" s="494">
        <v>0</v>
      </c>
      <c r="Z50" s="494">
        <v>0</v>
      </c>
      <c r="AA50" s="494">
        <v>0</v>
      </c>
      <c r="AB50" s="494">
        <v>0</v>
      </c>
      <c r="AC50" s="494">
        <v>0</v>
      </c>
      <c r="AD50" s="494">
        <v>0</v>
      </c>
      <c r="AE50" s="494">
        <v>0</v>
      </c>
      <c r="AF50" s="494">
        <v>0</v>
      </c>
      <c r="AG50" s="494">
        <v>0</v>
      </c>
      <c r="AH50" s="494">
        <v>0</v>
      </c>
      <c r="AI50" s="494">
        <v>0</v>
      </c>
      <c r="AJ50" s="494">
        <v>0</v>
      </c>
      <c r="AK50" s="494">
        <v>0</v>
      </c>
      <c r="AL50" s="494">
        <v>0</v>
      </c>
      <c r="AM50" s="494">
        <v>0</v>
      </c>
      <c r="AN50" s="494">
        <v>0</v>
      </c>
      <c r="AO50" s="494">
        <v>0</v>
      </c>
      <c r="AP50" s="494">
        <v>0</v>
      </c>
      <c r="AQ50" s="494">
        <v>0</v>
      </c>
      <c r="AR50" s="494">
        <v>0</v>
      </c>
      <c r="AS50" s="494">
        <v>0</v>
      </c>
      <c r="AT50" s="494">
        <v>0</v>
      </c>
      <c r="AU50" s="494">
        <v>0</v>
      </c>
      <c r="AV50" s="494">
        <v>0</v>
      </c>
      <c r="AW50" s="494">
        <v>0</v>
      </c>
      <c r="AX50" s="494">
        <v>0</v>
      </c>
      <c r="AY50" s="494">
        <v>0</v>
      </c>
      <c r="AZ50" s="494">
        <v>0</v>
      </c>
      <c r="BA50" s="494">
        <v>0</v>
      </c>
      <c r="BB50" s="494">
        <v>0</v>
      </c>
      <c r="BC50" s="470">
        <v>0</v>
      </c>
      <c r="BD50" s="494">
        <v>8203.8640058254441</v>
      </c>
      <c r="BE50" s="494">
        <v>8820.1667888152751</v>
      </c>
      <c r="BF50" s="494">
        <v>8599.4132700906121</v>
      </c>
      <c r="BG50" s="494">
        <v>8428.7775548673635</v>
      </c>
      <c r="BH50" s="494">
        <v>7641.82169036714</v>
      </c>
      <c r="BI50" s="494">
        <v>7147.371721694356</v>
      </c>
      <c r="BJ50" s="494">
        <v>7025.8209030887319</v>
      </c>
      <c r="BK50" s="494">
        <v>7583.6100965251635</v>
      </c>
      <c r="BL50" s="494">
        <v>7380.659247989538</v>
      </c>
      <c r="BM50" s="494">
        <v>7119.5425426423681</v>
      </c>
      <c r="BN50" s="494">
        <v>6497.3410385089055</v>
      </c>
      <c r="BO50" s="494">
        <v>5568.3238446013347</v>
      </c>
      <c r="BP50" s="494">
        <v>3367.4056590768064</v>
      </c>
      <c r="BQ50" s="494">
        <v>1316.0895486845172</v>
      </c>
      <c r="BR50" s="494">
        <v>602.9564939827319</v>
      </c>
      <c r="BS50" s="494">
        <v>303.58515047852092</v>
      </c>
      <c r="BT50" s="494">
        <v>126.94554528976128</v>
      </c>
      <c r="BU50" s="494">
        <v>36.295830540304408</v>
      </c>
      <c r="BV50" s="494">
        <v>3.8638344145384109</v>
      </c>
      <c r="BW50" s="494">
        <v>1.7256841332288408</v>
      </c>
      <c r="BX50" s="470">
        <v>1.2855898909343857</v>
      </c>
      <c r="BY50" s="470">
        <v>0.97035586656384998</v>
      </c>
      <c r="BZ50" s="470">
        <v>1.0083072666172048</v>
      </c>
      <c r="CA50" s="470">
        <v>0.65097708527472586</v>
      </c>
      <c r="CB50" s="470">
        <v>0.19978703634892778</v>
      </c>
      <c r="CC50" s="470">
        <v>0</v>
      </c>
      <c r="CD50" s="470">
        <v>0</v>
      </c>
      <c r="CE50" s="470">
        <v>0</v>
      </c>
      <c r="CF50" s="436">
        <v>0</v>
      </c>
    </row>
    <row r="51" spans="1:84" s="39" customFormat="1" x14ac:dyDescent="0.35">
      <c r="B51" s="203" t="s">
        <v>772</v>
      </c>
      <c r="C51" s="59"/>
      <c r="D51" s="494">
        <v>0</v>
      </c>
      <c r="E51" s="494">
        <v>0</v>
      </c>
      <c r="F51" s="494">
        <v>0</v>
      </c>
      <c r="G51" s="494">
        <v>0</v>
      </c>
      <c r="H51" s="494">
        <v>0</v>
      </c>
      <c r="I51" s="494">
        <v>0</v>
      </c>
      <c r="J51" s="494">
        <v>0</v>
      </c>
      <c r="K51" s="494">
        <v>0</v>
      </c>
      <c r="L51" s="494">
        <v>0</v>
      </c>
      <c r="M51" s="494">
        <v>0</v>
      </c>
      <c r="N51" s="494">
        <v>0</v>
      </c>
      <c r="O51" s="494">
        <v>0</v>
      </c>
      <c r="P51" s="494">
        <v>0</v>
      </c>
      <c r="Q51" s="494">
        <v>0</v>
      </c>
      <c r="R51" s="494">
        <v>0</v>
      </c>
      <c r="S51" s="494">
        <v>0</v>
      </c>
      <c r="T51" s="494">
        <v>0</v>
      </c>
      <c r="U51" s="494">
        <v>0</v>
      </c>
      <c r="V51" s="494">
        <v>0</v>
      </c>
      <c r="W51" s="494">
        <v>0</v>
      </c>
      <c r="X51" s="494">
        <v>0</v>
      </c>
      <c r="Y51" s="494">
        <v>0</v>
      </c>
      <c r="Z51" s="494">
        <v>0</v>
      </c>
      <c r="AA51" s="494">
        <v>0</v>
      </c>
      <c r="AB51" s="494">
        <v>0</v>
      </c>
      <c r="AC51" s="494">
        <v>0</v>
      </c>
      <c r="AD51" s="494">
        <v>0</v>
      </c>
      <c r="AE51" s="494">
        <v>0</v>
      </c>
      <c r="AF51" s="494">
        <v>0</v>
      </c>
      <c r="AG51" s="494">
        <v>0</v>
      </c>
      <c r="AH51" s="494">
        <v>0</v>
      </c>
      <c r="AI51" s="494">
        <v>0</v>
      </c>
      <c r="AJ51" s="494">
        <v>0</v>
      </c>
      <c r="AK51" s="494">
        <v>0</v>
      </c>
      <c r="AL51" s="494">
        <v>0</v>
      </c>
      <c r="AM51" s="494">
        <v>0</v>
      </c>
      <c r="AN51" s="494">
        <v>0</v>
      </c>
      <c r="AO51" s="494">
        <v>0</v>
      </c>
      <c r="AP51" s="494">
        <v>0</v>
      </c>
      <c r="AQ51" s="494">
        <v>0</v>
      </c>
      <c r="AR51" s="494">
        <v>0</v>
      </c>
      <c r="AS51" s="494">
        <v>0</v>
      </c>
      <c r="AT51" s="494">
        <v>0</v>
      </c>
      <c r="AU51" s="494">
        <v>0</v>
      </c>
      <c r="AV51" s="494">
        <v>0</v>
      </c>
      <c r="AW51" s="494">
        <v>0</v>
      </c>
      <c r="AX51" s="494">
        <v>0</v>
      </c>
      <c r="AY51" s="494">
        <v>0</v>
      </c>
      <c r="AZ51" s="494">
        <v>0</v>
      </c>
      <c r="BA51" s="494">
        <v>0</v>
      </c>
      <c r="BB51" s="494">
        <v>0</v>
      </c>
      <c r="BC51" s="470">
        <v>0</v>
      </c>
      <c r="BD51" s="494">
        <v>7888.7090401520745</v>
      </c>
      <c r="BE51" s="494">
        <v>8069.9336203497533</v>
      </c>
      <c r="BF51" s="494">
        <v>8171.0092949289037</v>
      </c>
      <c r="BG51" s="494">
        <v>8156.6093901932963</v>
      </c>
      <c r="BH51" s="494">
        <v>7447.5837537491325</v>
      </c>
      <c r="BI51" s="494">
        <v>6218.2184505486312</v>
      </c>
      <c r="BJ51" s="494">
        <v>5536.2799819649344</v>
      </c>
      <c r="BK51" s="494">
        <v>5077.5046695274777</v>
      </c>
      <c r="BL51" s="494">
        <v>4431.3956168613786</v>
      </c>
      <c r="BM51" s="494">
        <v>4059.4543110233881</v>
      </c>
      <c r="BN51" s="494">
        <v>3625.4268797061973</v>
      </c>
      <c r="BO51" s="494">
        <v>3174.3361572818139</v>
      </c>
      <c r="BP51" s="494">
        <v>2854.8470672122535</v>
      </c>
      <c r="BQ51" s="494">
        <v>2463.9351403361852</v>
      </c>
      <c r="BR51" s="494">
        <v>2227.5668733930906</v>
      </c>
      <c r="BS51" s="494">
        <v>2028.6892064911535</v>
      </c>
      <c r="BT51" s="494">
        <v>1778.7231305524103</v>
      </c>
      <c r="BU51" s="494">
        <v>1684.9527937442915</v>
      </c>
      <c r="BV51" s="494">
        <v>1378.9776322020318</v>
      </c>
      <c r="BW51" s="494">
        <v>861.05069899915918</v>
      </c>
      <c r="BX51" s="470">
        <v>641.46042308689027</v>
      </c>
      <c r="BY51" s="470">
        <v>408.57413672979027</v>
      </c>
      <c r="BZ51" s="470">
        <v>377.06856296286981</v>
      </c>
      <c r="CA51" s="470">
        <v>232.81306176289812</v>
      </c>
      <c r="CB51" s="470">
        <v>66.914143473654249</v>
      </c>
      <c r="CC51" s="470">
        <v>0</v>
      </c>
      <c r="CD51" s="470">
        <v>0</v>
      </c>
      <c r="CE51" s="470">
        <v>0</v>
      </c>
      <c r="CF51" s="436">
        <v>0</v>
      </c>
    </row>
    <row r="52" spans="1:84" s="39" customFormat="1" x14ac:dyDescent="0.35">
      <c r="B52" s="288" t="s">
        <v>485</v>
      </c>
      <c r="C52" s="471"/>
      <c r="D52" s="494">
        <v>0</v>
      </c>
      <c r="E52" s="494">
        <v>0</v>
      </c>
      <c r="F52" s="494">
        <v>0</v>
      </c>
      <c r="G52" s="494">
        <v>0</v>
      </c>
      <c r="H52" s="494">
        <v>0</v>
      </c>
      <c r="I52" s="494">
        <v>0</v>
      </c>
      <c r="J52" s="494">
        <v>0</v>
      </c>
      <c r="K52" s="494">
        <v>0</v>
      </c>
      <c r="L52" s="494">
        <v>0</v>
      </c>
      <c r="M52" s="494">
        <v>0</v>
      </c>
      <c r="N52" s="494">
        <v>0</v>
      </c>
      <c r="O52" s="494">
        <v>0</v>
      </c>
      <c r="P52" s="494">
        <v>0</v>
      </c>
      <c r="Q52" s="494">
        <v>0</v>
      </c>
      <c r="R52" s="494">
        <v>0</v>
      </c>
      <c r="S52" s="494">
        <v>0</v>
      </c>
      <c r="T52" s="494">
        <v>0</v>
      </c>
      <c r="U52" s="494">
        <v>0</v>
      </c>
      <c r="V52" s="494">
        <v>0</v>
      </c>
      <c r="W52" s="494">
        <v>0</v>
      </c>
      <c r="X52" s="494">
        <v>0</v>
      </c>
      <c r="Y52" s="494">
        <v>0</v>
      </c>
      <c r="Z52" s="494">
        <v>0</v>
      </c>
      <c r="AA52" s="494">
        <v>0</v>
      </c>
      <c r="AB52" s="494">
        <v>0</v>
      </c>
      <c r="AC52" s="494">
        <v>0</v>
      </c>
      <c r="AD52" s="494">
        <v>0</v>
      </c>
      <c r="AE52" s="494">
        <v>0</v>
      </c>
      <c r="AF52" s="494">
        <v>0</v>
      </c>
      <c r="AG52" s="494">
        <v>0</v>
      </c>
      <c r="AH52" s="494">
        <v>0</v>
      </c>
      <c r="AI52" s="494">
        <v>0</v>
      </c>
      <c r="AJ52" s="494">
        <v>0</v>
      </c>
      <c r="AK52" s="494">
        <v>0</v>
      </c>
      <c r="AL52" s="494">
        <v>0</v>
      </c>
      <c r="AM52" s="494">
        <v>0</v>
      </c>
      <c r="AN52" s="494">
        <v>0</v>
      </c>
      <c r="AO52" s="494">
        <v>0</v>
      </c>
      <c r="AP52" s="494">
        <v>0</v>
      </c>
      <c r="AQ52" s="494">
        <v>0</v>
      </c>
      <c r="AR52" s="494">
        <v>0</v>
      </c>
      <c r="AS52" s="494">
        <v>0</v>
      </c>
      <c r="AT52" s="494">
        <v>0</v>
      </c>
      <c r="AU52" s="494">
        <v>0</v>
      </c>
      <c r="AV52" s="494">
        <v>0</v>
      </c>
      <c r="AW52" s="494">
        <v>0</v>
      </c>
      <c r="AX52" s="494">
        <v>0</v>
      </c>
      <c r="AY52" s="494">
        <v>0</v>
      </c>
      <c r="AZ52" s="494">
        <v>0</v>
      </c>
      <c r="BA52" s="494">
        <v>0</v>
      </c>
      <c r="BB52" s="494">
        <v>0</v>
      </c>
      <c r="BC52" s="470">
        <v>0</v>
      </c>
      <c r="BD52" s="494">
        <v>448.85742205159772</v>
      </c>
      <c r="BE52" s="494">
        <v>583.74144178184065</v>
      </c>
      <c r="BF52" s="494">
        <v>642.2868689411099</v>
      </c>
      <c r="BG52" s="494">
        <v>630.11598924271948</v>
      </c>
      <c r="BH52" s="494">
        <v>531.85732208135039</v>
      </c>
      <c r="BI52" s="494">
        <v>467.28121666541176</v>
      </c>
      <c r="BJ52" s="494">
        <v>446.17118268979823</v>
      </c>
      <c r="BK52" s="494">
        <v>425.48869895987212</v>
      </c>
      <c r="BL52" s="494">
        <v>400.89672564004695</v>
      </c>
      <c r="BM52" s="494">
        <v>434.58491613774061</v>
      </c>
      <c r="BN52" s="494">
        <v>544.23964201255569</v>
      </c>
      <c r="BO52" s="494">
        <v>593.27724734695607</v>
      </c>
      <c r="BP52" s="494">
        <v>687.4618768493026</v>
      </c>
      <c r="BQ52" s="494">
        <v>740.33826370436418</v>
      </c>
      <c r="BR52" s="494">
        <v>767.71994850981991</v>
      </c>
      <c r="BS52" s="494">
        <v>809.92122641914591</v>
      </c>
      <c r="BT52" s="494">
        <v>797.24646838866079</v>
      </c>
      <c r="BU52" s="494">
        <v>845.48520160448049</v>
      </c>
      <c r="BV52" s="494">
        <v>821.97400625798389</v>
      </c>
      <c r="BW52" s="494">
        <v>764.81138564538958</v>
      </c>
      <c r="BX52" s="470">
        <v>569.76463242873626</v>
      </c>
      <c r="BY52" s="470">
        <v>459.70140347884677</v>
      </c>
      <c r="BZ52" s="470">
        <v>541.14499454961879</v>
      </c>
      <c r="CA52" s="470">
        <v>413.13494457841415</v>
      </c>
      <c r="CB52" s="470">
        <v>136.30332094316702</v>
      </c>
      <c r="CC52" s="470">
        <v>0.22727944938812603</v>
      </c>
      <c r="CD52" s="470">
        <v>0.22314614566014268</v>
      </c>
      <c r="CE52" s="470">
        <v>0.21873116097518441</v>
      </c>
      <c r="CF52" s="436">
        <v>0.21469879531387331</v>
      </c>
    </row>
    <row r="53" spans="1:84" s="39" customFormat="1" x14ac:dyDescent="0.35">
      <c r="B53" s="288" t="s">
        <v>773</v>
      </c>
      <c r="C53" s="471"/>
      <c r="D53" s="494">
        <v>0</v>
      </c>
      <c r="E53" s="494">
        <v>0</v>
      </c>
      <c r="F53" s="494">
        <v>0</v>
      </c>
      <c r="G53" s="494">
        <v>0</v>
      </c>
      <c r="H53" s="494">
        <v>0</v>
      </c>
      <c r="I53" s="494">
        <v>0</v>
      </c>
      <c r="J53" s="494">
        <v>0</v>
      </c>
      <c r="K53" s="494">
        <v>0</v>
      </c>
      <c r="L53" s="494">
        <v>0</v>
      </c>
      <c r="M53" s="494">
        <v>0</v>
      </c>
      <c r="N53" s="494">
        <v>0</v>
      </c>
      <c r="O53" s="494">
        <v>0</v>
      </c>
      <c r="P53" s="494">
        <v>0</v>
      </c>
      <c r="Q53" s="494">
        <v>0</v>
      </c>
      <c r="R53" s="494">
        <v>0</v>
      </c>
      <c r="S53" s="494">
        <v>0</v>
      </c>
      <c r="T53" s="494">
        <v>0</v>
      </c>
      <c r="U53" s="494">
        <v>0</v>
      </c>
      <c r="V53" s="494">
        <v>0</v>
      </c>
      <c r="W53" s="494">
        <v>0</v>
      </c>
      <c r="X53" s="494">
        <v>0</v>
      </c>
      <c r="Y53" s="494">
        <v>0</v>
      </c>
      <c r="Z53" s="494">
        <v>0</v>
      </c>
      <c r="AA53" s="494">
        <v>0</v>
      </c>
      <c r="AB53" s="494">
        <v>0</v>
      </c>
      <c r="AC53" s="494">
        <v>0</v>
      </c>
      <c r="AD53" s="494">
        <v>0</v>
      </c>
      <c r="AE53" s="494">
        <v>0</v>
      </c>
      <c r="AF53" s="494">
        <v>0</v>
      </c>
      <c r="AG53" s="494">
        <v>0</v>
      </c>
      <c r="AH53" s="494">
        <v>0</v>
      </c>
      <c r="AI53" s="494">
        <v>0</v>
      </c>
      <c r="AJ53" s="494">
        <v>0</v>
      </c>
      <c r="AK53" s="494">
        <v>0</v>
      </c>
      <c r="AL53" s="494">
        <v>0</v>
      </c>
      <c r="AM53" s="494">
        <v>0</v>
      </c>
      <c r="AN53" s="494">
        <v>0</v>
      </c>
      <c r="AO53" s="494">
        <v>0</v>
      </c>
      <c r="AP53" s="494">
        <v>0</v>
      </c>
      <c r="AQ53" s="494">
        <v>0</v>
      </c>
      <c r="AR53" s="494">
        <v>0</v>
      </c>
      <c r="AS53" s="494">
        <v>0</v>
      </c>
      <c r="AT53" s="494">
        <v>0</v>
      </c>
      <c r="AU53" s="494">
        <v>0</v>
      </c>
      <c r="AV53" s="494">
        <v>0</v>
      </c>
      <c r="AW53" s="494">
        <v>0</v>
      </c>
      <c r="AX53" s="494">
        <v>0</v>
      </c>
      <c r="AY53" s="494">
        <v>0</v>
      </c>
      <c r="AZ53" s="494">
        <v>0</v>
      </c>
      <c r="BA53" s="494">
        <v>0</v>
      </c>
      <c r="BB53" s="494">
        <v>0</v>
      </c>
      <c r="BC53" s="470">
        <v>0</v>
      </c>
      <c r="BD53" s="494">
        <v>6751.2177165230469</v>
      </c>
      <c r="BE53" s="494">
        <v>7140.1437731793367</v>
      </c>
      <c r="BF53" s="494">
        <v>6887.1783355784282</v>
      </c>
      <c r="BG53" s="494">
        <v>4244.0692729006723</v>
      </c>
      <c r="BH53" s="494">
        <v>627.41850786304349</v>
      </c>
      <c r="BI53" s="494">
        <v>596.89039441326554</v>
      </c>
      <c r="BJ53" s="494">
        <v>567.63798433943396</v>
      </c>
      <c r="BK53" s="494">
        <v>452.38048637474935</v>
      </c>
      <c r="BL53" s="494">
        <v>358.56826058913094</v>
      </c>
      <c r="BM53" s="494">
        <v>345.95612746988701</v>
      </c>
      <c r="BN53" s="494">
        <v>346.05686241043543</v>
      </c>
      <c r="BO53" s="494">
        <v>302.85607320529743</v>
      </c>
      <c r="BP53" s="494">
        <v>271.61338520964057</v>
      </c>
      <c r="BQ53" s="494">
        <v>234.66251214560754</v>
      </c>
      <c r="BR53" s="494">
        <v>195.74527402014229</v>
      </c>
      <c r="BS53" s="494">
        <v>163.36043693723991</v>
      </c>
      <c r="BT53" s="494">
        <v>138.04490647762523</v>
      </c>
      <c r="BU53" s="494">
        <v>113.64704426295373</v>
      </c>
      <c r="BV53" s="494">
        <v>52.7841771927189</v>
      </c>
      <c r="BW53" s="494">
        <v>21.824687504521176</v>
      </c>
      <c r="BX53" s="470">
        <v>16.258825754002427</v>
      </c>
      <c r="BY53" s="470">
        <v>10.914918085901041</v>
      </c>
      <c r="BZ53" s="470">
        <v>10.395259939074043</v>
      </c>
      <c r="CA53" s="470">
        <v>6.2983051761951705</v>
      </c>
      <c r="CB53" s="470">
        <v>1.6126927704512113</v>
      </c>
      <c r="CC53" s="470">
        <v>0</v>
      </c>
      <c r="CD53" s="470">
        <v>0</v>
      </c>
      <c r="CE53" s="470">
        <v>0</v>
      </c>
      <c r="CF53" s="436">
        <v>0</v>
      </c>
    </row>
    <row r="54" spans="1:84" s="39" customFormat="1" ht="24.75" customHeight="1" x14ac:dyDescent="0.35">
      <c r="B54" s="203" t="s">
        <v>774</v>
      </c>
      <c r="C54" s="59"/>
      <c r="D54" s="494">
        <v>0</v>
      </c>
      <c r="E54" s="494">
        <v>0</v>
      </c>
      <c r="F54" s="494">
        <v>0</v>
      </c>
      <c r="G54" s="494">
        <v>0</v>
      </c>
      <c r="H54" s="494">
        <v>0</v>
      </c>
      <c r="I54" s="494">
        <v>0</v>
      </c>
      <c r="J54" s="494">
        <v>0</v>
      </c>
      <c r="K54" s="494">
        <v>0</v>
      </c>
      <c r="L54" s="494">
        <v>0</v>
      </c>
      <c r="M54" s="494">
        <v>0</v>
      </c>
      <c r="N54" s="494">
        <v>0</v>
      </c>
      <c r="O54" s="494">
        <v>0</v>
      </c>
      <c r="P54" s="494">
        <v>0</v>
      </c>
      <c r="Q54" s="494">
        <v>0</v>
      </c>
      <c r="R54" s="494">
        <v>0</v>
      </c>
      <c r="S54" s="494">
        <v>0</v>
      </c>
      <c r="T54" s="494">
        <v>0</v>
      </c>
      <c r="U54" s="494">
        <v>0</v>
      </c>
      <c r="V54" s="494">
        <v>0</v>
      </c>
      <c r="W54" s="494">
        <v>0</v>
      </c>
      <c r="X54" s="494">
        <v>0</v>
      </c>
      <c r="Y54" s="494">
        <v>0</v>
      </c>
      <c r="Z54" s="494">
        <v>0</v>
      </c>
      <c r="AA54" s="494">
        <v>0</v>
      </c>
      <c r="AB54" s="494">
        <v>0</v>
      </c>
      <c r="AC54" s="494">
        <v>0</v>
      </c>
      <c r="AD54" s="494">
        <v>0</v>
      </c>
      <c r="AE54" s="494">
        <v>0</v>
      </c>
      <c r="AF54" s="494">
        <v>0</v>
      </c>
      <c r="AG54" s="494">
        <v>0</v>
      </c>
      <c r="AH54" s="494">
        <v>0</v>
      </c>
      <c r="AI54" s="494">
        <v>0</v>
      </c>
      <c r="AJ54" s="494">
        <v>0</v>
      </c>
      <c r="AK54" s="494">
        <v>0</v>
      </c>
      <c r="AL54" s="494">
        <v>0</v>
      </c>
      <c r="AM54" s="494">
        <v>0</v>
      </c>
      <c r="AN54" s="494">
        <v>0</v>
      </c>
      <c r="AO54" s="494">
        <v>0</v>
      </c>
      <c r="AP54" s="494">
        <v>0</v>
      </c>
      <c r="AQ54" s="494">
        <v>0</v>
      </c>
      <c r="AR54" s="494">
        <v>0</v>
      </c>
      <c r="AS54" s="494">
        <v>0</v>
      </c>
      <c r="AT54" s="494">
        <v>0</v>
      </c>
      <c r="AU54" s="494">
        <v>0</v>
      </c>
      <c r="AV54" s="494">
        <v>0</v>
      </c>
      <c r="AW54" s="494">
        <v>0</v>
      </c>
      <c r="AX54" s="494">
        <v>0</v>
      </c>
      <c r="AY54" s="494">
        <v>0</v>
      </c>
      <c r="AZ54" s="494">
        <v>0</v>
      </c>
      <c r="BA54" s="494">
        <v>0</v>
      </c>
      <c r="BB54" s="494">
        <v>0</v>
      </c>
      <c r="BC54" s="470">
        <v>0</v>
      </c>
      <c r="BD54" s="494">
        <v>0</v>
      </c>
      <c r="BE54" s="494">
        <v>0</v>
      </c>
      <c r="BF54" s="494">
        <v>0</v>
      </c>
      <c r="BG54" s="494">
        <v>0</v>
      </c>
      <c r="BH54" s="494">
        <v>5310.9621368109247</v>
      </c>
      <c r="BI54" s="494">
        <v>3983.5622055273275</v>
      </c>
      <c r="BJ54" s="494">
        <v>3148.6974922765444</v>
      </c>
      <c r="BK54" s="494">
        <v>2605.691586116759</v>
      </c>
      <c r="BL54" s="494">
        <v>2107.1731132287573</v>
      </c>
      <c r="BM54" s="494">
        <v>1252.5060470074811</v>
      </c>
      <c r="BN54" s="494">
        <v>887.64485640491455</v>
      </c>
      <c r="BO54" s="494">
        <v>621.34032077510165</v>
      </c>
      <c r="BP54" s="494">
        <v>395.35814553048226</v>
      </c>
      <c r="BQ54" s="494">
        <v>228.505388301246</v>
      </c>
      <c r="BR54" s="494">
        <v>156.67971600254273</v>
      </c>
      <c r="BS54" s="494">
        <v>104.44107890498164</v>
      </c>
      <c r="BT54" s="494">
        <v>75.323166516066323</v>
      </c>
      <c r="BU54" s="494">
        <v>53.399324386216463</v>
      </c>
      <c r="BV54" s="494">
        <v>40.11264028843992</v>
      </c>
      <c r="BW54" s="494">
        <v>21.17218799958447</v>
      </c>
      <c r="BX54" s="470">
        <v>12.255852172625554</v>
      </c>
      <c r="BY54" s="470">
        <v>7.5099172443770801</v>
      </c>
      <c r="BZ54" s="470">
        <v>4.2105035339593355</v>
      </c>
      <c r="CA54" s="470">
        <v>2.2803924539423783</v>
      </c>
      <c r="CB54" s="470">
        <v>0.39144910768549285</v>
      </c>
      <c r="CC54" s="470">
        <v>0</v>
      </c>
      <c r="CD54" s="470">
        <v>0</v>
      </c>
      <c r="CE54" s="470">
        <v>0</v>
      </c>
      <c r="CF54" s="436">
        <v>0</v>
      </c>
    </row>
    <row r="55" spans="1:84" s="39" customFormat="1" x14ac:dyDescent="0.35">
      <c r="B55" s="298" t="s">
        <v>771</v>
      </c>
      <c r="C55" s="288"/>
      <c r="D55" s="494">
        <v>0</v>
      </c>
      <c r="E55" s="494">
        <v>0</v>
      </c>
      <c r="F55" s="494">
        <v>0</v>
      </c>
      <c r="G55" s="494">
        <v>0</v>
      </c>
      <c r="H55" s="494">
        <v>0</v>
      </c>
      <c r="I55" s="494">
        <v>0</v>
      </c>
      <c r="J55" s="494">
        <v>0</v>
      </c>
      <c r="K55" s="494">
        <v>0</v>
      </c>
      <c r="L55" s="494">
        <v>0</v>
      </c>
      <c r="M55" s="494">
        <v>0</v>
      </c>
      <c r="N55" s="494">
        <v>0</v>
      </c>
      <c r="O55" s="494">
        <v>0</v>
      </c>
      <c r="P55" s="494">
        <v>0</v>
      </c>
      <c r="Q55" s="494">
        <v>0</v>
      </c>
      <c r="R55" s="494">
        <v>0</v>
      </c>
      <c r="S55" s="494">
        <v>0</v>
      </c>
      <c r="T55" s="494">
        <v>0</v>
      </c>
      <c r="U55" s="494">
        <v>0</v>
      </c>
      <c r="V55" s="494">
        <v>0</v>
      </c>
      <c r="W55" s="494">
        <v>0</v>
      </c>
      <c r="X55" s="494">
        <v>0</v>
      </c>
      <c r="Y55" s="494">
        <v>0</v>
      </c>
      <c r="Z55" s="494">
        <v>0</v>
      </c>
      <c r="AA55" s="494">
        <v>0</v>
      </c>
      <c r="AB55" s="494">
        <v>0</v>
      </c>
      <c r="AC55" s="494">
        <v>0</v>
      </c>
      <c r="AD55" s="494">
        <v>0</v>
      </c>
      <c r="AE55" s="494">
        <v>0</v>
      </c>
      <c r="AF55" s="494">
        <v>0</v>
      </c>
      <c r="AG55" s="494">
        <v>0</v>
      </c>
      <c r="AH55" s="494">
        <v>0</v>
      </c>
      <c r="AI55" s="494">
        <v>0</v>
      </c>
      <c r="AJ55" s="494">
        <v>0</v>
      </c>
      <c r="AK55" s="494">
        <v>0</v>
      </c>
      <c r="AL55" s="494">
        <v>0</v>
      </c>
      <c r="AM55" s="494">
        <v>0</v>
      </c>
      <c r="AN55" s="494">
        <v>0</v>
      </c>
      <c r="AO55" s="494">
        <v>0</v>
      </c>
      <c r="AP55" s="494">
        <v>0</v>
      </c>
      <c r="AQ55" s="494">
        <v>0</v>
      </c>
      <c r="AR55" s="494">
        <v>0</v>
      </c>
      <c r="AS55" s="494">
        <v>0</v>
      </c>
      <c r="AT55" s="494">
        <v>0</v>
      </c>
      <c r="AU55" s="494">
        <v>0</v>
      </c>
      <c r="AV55" s="494">
        <v>0</v>
      </c>
      <c r="AW55" s="494">
        <v>0</v>
      </c>
      <c r="AX55" s="494">
        <v>0</v>
      </c>
      <c r="AY55" s="494">
        <v>0</v>
      </c>
      <c r="AZ55" s="494">
        <v>0</v>
      </c>
      <c r="BA55" s="494">
        <v>0</v>
      </c>
      <c r="BB55" s="494">
        <v>0</v>
      </c>
      <c r="BC55" s="470">
        <v>0</v>
      </c>
      <c r="BD55" s="494" t="s">
        <v>567</v>
      </c>
      <c r="BE55" s="494" t="s">
        <v>567</v>
      </c>
      <c r="BF55" s="494" t="s">
        <v>567</v>
      </c>
      <c r="BG55" s="494" t="s">
        <v>567</v>
      </c>
      <c r="BH55" s="494">
        <v>1235.9649283070398</v>
      </c>
      <c r="BI55" s="494">
        <v>917.58860759479717</v>
      </c>
      <c r="BJ55" s="494">
        <v>727.45238196501657</v>
      </c>
      <c r="BK55" s="494">
        <v>620.78894254624083</v>
      </c>
      <c r="BL55" s="494">
        <v>523.99697384988087</v>
      </c>
      <c r="BM55" s="494">
        <v>367.71632763046023</v>
      </c>
      <c r="BN55" s="494">
        <v>288.21562467966095</v>
      </c>
      <c r="BO55" s="494">
        <v>213.3817517034723</v>
      </c>
      <c r="BP55" s="494">
        <v>103.16685545153648</v>
      </c>
      <c r="BQ55" s="494">
        <v>27.289217100596495</v>
      </c>
      <c r="BR55" s="494">
        <v>8.0555859902829496</v>
      </c>
      <c r="BS55" s="494">
        <v>2.6748605664827978</v>
      </c>
      <c r="BT55" s="494">
        <v>0.66672582692159399</v>
      </c>
      <c r="BU55" s="494">
        <v>0</v>
      </c>
      <c r="BV55" s="494">
        <v>0</v>
      </c>
      <c r="BW55" s="494">
        <v>0</v>
      </c>
      <c r="BX55" s="470">
        <v>0</v>
      </c>
      <c r="BY55" s="470">
        <v>0</v>
      </c>
      <c r="BZ55" s="470">
        <v>0</v>
      </c>
      <c r="CA55" s="470">
        <v>0</v>
      </c>
      <c r="CB55" s="470">
        <v>0</v>
      </c>
      <c r="CC55" s="470">
        <v>0</v>
      </c>
      <c r="CD55" s="470">
        <v>0</v>
      </c>
      <c r="CE55" s="470">
        <v>0</v>
      </c>
      <c r="CF55" s="436">
        <v>0</v>
      </c>
    </row>
    <row r="56" spans="1:84" s="39" customFormat="1" x14ac:dyDescent="0.35">
      <c r="B56" s="297" t="s">
        <v>772</v>
      </c>
      <c r="C56" s="203"/>
      <c r="D56" s="494">
        <v>0</v>
      </c>
      <c r="E56" s="494">
        <v>0</v>
      </c>
      <c r="F56" s="494">
        <v>0</v>
      </c>
      <c r="G56" s="494">
        <v>0</v>
      </c>
      <c r="H56" s="494">
        <v>0</v>
      </c>
      <c r="I56" s="494">
        <v>0</v>
      </c>
      <c r="J56" s="494">
        <v>0</v>
      </c>
      <c r="K56" s="494">
        <v>0</v>
      </c>
      <c r="L56" s="494">
        <v>0</v>
      </c>
      <c r="M56" s="494">
        <v>0</v>
      </c>
      <c r="N56" s="494">
        <v>0</v>
      </c>
      <c r="O56" s="494">
        <v>0</v>
      </c>
      <c r="P56" s="494">
        <v>0</v>
      </c>
      <c r="Q56" s="494">
        <v>0</v>
      </c>
      <c r="R56" s="494">
        <v>0</v>
      </c>
      <c r="S56" s="494">
        <v>0</v>
      </c>
      <c r="T56" s="494">
        <v>0</v>
      </c>
      <c r="U56" s="494">
        <v>0</v>
      </c>
      <c r="V56" s="494">
        <v>0</v>
      </c>
      <c r="W56" s="494">
        <v>0</v>
      </c>
      <c r="X56" s="494">
        <v>0</v>
      </c>
      <c r="Y56" s="494">
        <v>0</v>
      </c>
      <c r="Z56" s="494">
        <v>0</v>
      </c>
      <c r="AA56" s="494">
        <v>0</v>
      </c>
      <c r="AB56" s="494">
        <v>0</v>
      </c>
      <c r="AC56" s="494">
        <v>0</v>
      </c>
      <c r="AD56" s="494">
        <v>0</v>
      </c>
      <c r="AE56" s="494">
        <v>0</v>
      </c>
      <c r="AF56" s="494">
        <v>0</v>
      </c>
      <c r="AG56" s="494">
        <v>0</v>
      </c>
      <c r="AH56" s="494">
        <v>0</v>
      </c>
      <c r="AI56" s="494">
        <v>0</v>
      </c>
      <c r="AJ56" s="494">
        <v>0</v>
      </c>
      <c r="AK56" s="494">
        <v>0</v>
      </c>
      <c r="AL56" s="494">
        <v>0</v>
      </c>
      <c r="AM56" s="494">
        <v>0</v>
      </c>
      <c r="AN56" s="494">
        <v>0</v>
      </c>
      <c r="AO56" s="494">
        <v>0</v>
      </c>
      <c r="AP56" s="494">
        <v>0</v>
      </c>
      <c r="AQ56" s="494">
        <v>0</v>
      </c>
      <c r="AR56" s="494">
        <v>0</v>
      </c>
      <c r="AS56" s="494">
        <v>0</v>
      </c>
      <c r="AT56" s="494">
        <v>0</v>
      </c>
      <c r="AU56" s="494">
        <v>0</v>
      </c>
      <c r="AV56" s="494">
        <v>0</v>
      </c>
      <c r="AW56" s="494">
        <v>0</v>
      </c>
      <c r="AX56" s="494">
        <v>0</v>
      </c>
      <c r="AY56" s="494">
        <v>0</v>
      </c>
      <c r="AZ56" s="494">
        <v>0</v>
      </c>
      <c r="BA56" s="494">
        <v>0</v>
      </c>
      <c r="BB56" s="494">
        <v>0</v>
      </c>
      <c r="BC56" s="470">
        <v>0</v>
      </c>
      <c r="BD56" s="494" t="s">
        <v>567</v>
      </c>
      <c r="BE56" s="494" t="s">
        <v>567</v>
      </c>
      <c r="BF56" s="494" t="s">
        <v>567</v>
      </c>
      <c r="BG56" s="494" t="s">
        <v>567</v>
      </c>
      <c r="BH56" s="494">
        <v>3855.3769812949813</v>
      </c>
      <c r="BI56" s="494">
        <v>2897.5653972247374</v>
      </c>
      <c r="BJ56" s="494">
        <v>2285.6183950299146</v>
      </c>
      <c r="BK56" s="494">
        <v>1859.7010291974045</v>
      </c>
      <c r="BL56" s="494">
        <v>1475.3782597475554</v>
      </c>
      <c r="BM56" s="494">
        <v>818.97425647242312</v>
      </c>
      <c r="BN56" s="494">
        <v>540.51132796623892</v>
      </c>
      <c r="BO56" s="494">
        <v>355.1655935391708</v>
      </c>
      <c r="BP56" s="494">
        <v>245.84645317342708</v>
      </c>
      <c r="BQ56" s="494">
        <v>167.70889129077713</v>
      </c>
      <c r="BR56" s="494">
        <v>122.80640228269807</v>
      </c>
      <c r="BS56" s="494">
        <v>81.779976451891798</v>
      </c>
      <c r="BT56" s="494">
        <v>58.867804717157078</v>
      </c>
      <c r="BU56" s="494">
        <v>41.689052729700599</v>
      </c>
      <c r="BV56" s="494">
        <v>31.049665009649935</v>
      </c>
      <c r="BW56" s="494">
        <v>16.754636494398781</v>
      </c>
      <c r="BX56" s="470">
        <v>9.5767050479196332</v>
      </c>
      <c r="BY56" s="470">
        <v>5.9487254912423078</v>
      </c>
      <c r="BZ56" s="470">
        <v>3.3437691163563983</v>
      </c>
      <c r="CA56" s="470">
        <v>1.8051500980656272</v>
      </c>
      <c r="CB56" s="470">
        <v>0</v>
      </c>
      <c r="CC56" s="470">
        <v>0</v>
      </c>
      <c r="CD56" s="470">
        <v>0</v>
      </c>
      <c r="CE56" s="470">
        <v>0</v>
      </c>
      <c r="CF56" s="436">
        <v>0</v>
      </c>
    </row>
    <row r="57" spans="1:84" s="39" customFormat="1" x14ac:dyDescent="0.35">
      <c r="B57" s="298" t="s">
        <v>485</v>
      </c>
      <c r="C57" s="288"/>
      <c r="D57" s="494">
        <v>0</v>
      </c>
      <c r="E57" s="494">
        <v>0</v>
      </c>
      <c r="F57" s="494">
        <v>0</v>
      </c>
      <c r="G57" s="494">
        <v>0</v>
      </c>
      <c r="H57" s="494">
        <v>0</v>
      </c>
      <c r="I57" s="494">
        <v>0</v>
      </c>
      <c r="J57" s="494">
        <v>0</v>
      </c>
      <c r="K57" s="494">
        <v>0</v>
      </c>
      <c r="L57" s="494">
        <v>0</v>
      </c>
      <c r="M57" s="494">
        <v>0</v>
      </c>
      <c r="N57" s="494">
        <v>0</v>
      </c>
      <c r="O57" s="494">
        <v>0</v>
      </c>
      <c r="P57" s="494">
        <v>0</v>
      </c>
      <c r="Q57" s="494">
        <v>0</v>
      </c>
      <c r="R57" s="494">
        <v>0</v>
      </c>
      <c r="S57" s="494">
        <v>0</v>
      </c>
      <c r="T57" s="494">
        <v>0</v>
      </c>
      <c r="U57" s="494">
        <v>0</v>
      </c>
      <c r="V57" s="494">
        <v>0</v>
      </c>
      <c r="W57" s="494">
        <v>0</v>
      </c>
      <c r="X57" s="494">
        <v>0</v>
      </c>
      <c r="Y57" s="494">
        <v>0</v>
      </c>
      <c r="Z57" s="494">
        <v>0</v>
      </c>
      <c r="AA57" s="494">
        <v>0</v>
      </c>
      <c r="AB57" s="494">
        <v>0</v>
      </c>
      <c r="AC57" s="494">
        <v>0</v>
      </c>
      <c r="AD57" s="494">
        <v>0</v>
      </c>
      <c r="AE57" s="494">
        <v>0</v>
      </c>
      <c r="AF57" s="494">
        <v>0</v>
      </c>
      <c r="AG57" s="494">
        <v>0</v>
      </c>
      <c r="AH57" s="494">
        <v>0</v>
      </c>
      <c r="AI57" s="494">
        <v>0</v>
      </c>
      <c r="AJ57" s="494">
        <v>0</v>
      </c>
      <c r="AK57" s="494">
        <v>0</v>
      </c>
      <c r="AL57" s="494">
        <v>0</v>
      </c>
      <c r="AM57" s="494">
        <v>0</v>
      </c>
      <c r="AN57" s="494">
        <v>0</v>
      </c>
      <c r="AO57" s="494">
        <v>0</v>
      </c>
      <c r="AP57" s="494">
        <v>0</v>
      </c>
      <c r="AQ57" s="494">
        <v>0</v>
      </c>
      <c r="AR57" s="494">
        <v>0</v>
      </c>
      <c r="AS57" s="494">
        <v>0</v>
      </c>
      <c r="AT57" s="494">
        <v>0</v>
      </c>
      <c r="AU57" s="494">
        <v>0</v>
      </c>
      <c r="AV57" s="494">
        <v>0</v>
      </c>
      <c r="AW57" s="494">
        <v>0</v>
      </c>
      <c r="AX57" s="494">
        <v>0</v>
      </c>
      <c r="AY57" s="494">
        <v>0</v>
      </c>
      <c r="AZ57" s="494">
        <v>0</v>
      </c>
      <c r="BA57" s="494">
        <v>0</v>
      </c>
      <c r="BB57" s="494">
        <v>0</v>
      </c>
      <c r="BC57" s="470">
        <v>0</v>
      </c>
      <c r="BD57" s="494" t="s">
        <v>567</v>
      </c>
      <c r="BE57" s="494" t="s">
        <v>567</v>
      </c>
      <c r="BF57" s="494" t="s">
        <v>567</v>
      </c>
      <c r="BG57" s="494" t="s">
        <v>567</v>
      </c>
      <c r="BH57" s="494">
        <v>176.33740870787858</v>
      </c>
      <c r="BI57" s="494">
        <v>133.78221551553648</v>
      </c>
      <c r="BJ57" s="494">
        <v>107.88488715582872</v>
      </c>
      <c r="BK57" s="494">
        <v>102.69367043183097</v>
      </c>
      <c r="BL57" s="494">
        <v>86.599986237207048</v>
      </c>
      <c r="BM57" s="494">
        <v>54.116351017842852</v>
      </c>
      <c r="BN57" s="494">
        <v>48.91241486202</v>
      </c>
      <c r="BO57" s="494">
        <v>45.241777627663041</v>
      </c>
      <c r="BP57" s="494">
        <v>39.778778859168604</v>
      </c>
      <c r="BQ57" s="494">
        <v>31.654005486911448</v>
      </c>
      <c r="BR57" s="494">
        <v>22.97127162051531</v>
      </c>
      <c r="BS57" s="494">
        <v>17.650351109275</v>
      </c>
      <c r="BT57" s="494">
        <v>14.325217560981011</v>
      </c>
      <c r="BU57" s="494">
        <v>10.614901460707294</v>
      </c>
      <c r="BV57" s="494">
        <v>8.5294604734765667</v>
      </c>
      <c r="BW57" s="494">
        <v>4.1445646997839996</v>
      </c>
      <c r="BX57" s="470">
        <v>2.2468543300200414</v>
      </c>
      <c r="BY57" s="470">
        <v>1.1149943329490217</v>
      </c>
      <c r="BZ57" s="470">
        <v>0.44631477720099638</v>
      </c>
      <c r="CA57" s="470">
        <v>8.0646604145747008E-2</v>
      </c>
      <c r="CB57" s="470">
        <v>0</v>
      </c>
      <c r="CC57" s="470">
        <v>0</v>
      </c>
      <c r="CD57" s="470">
        <v>0</v>
      </c>
      <c r="CE57" s="470">
        <v>0</v>
      </c>
      <c r="CF57" s="436">
        <v>0</v>
      </c>
    </row>
    <row r="58" spans="1:84" s="39" customFormat="1" x14ac:dyDescent="0.35">
      <c r="B58" s="298" t="s">
        <v>773</v>
      </c>
      <c r="C58" s="288"/>
      <c r="D58" s="494">
        <v>0</v>
      </c>
      <c r="E58" s="494">
        <v>0</v>
      </c>
      <c r="F58" s="494">
        <v>0</v>
      </c>
      <c r="G58" s="494">
        <v>0</v>
      </c>
      <c r="H58" s="494">
        <v>0</v>
      </c>
      <c r="I58" s="494">
        <v>0</v>
      </c>
      <c r="J58" s="494">
        <v>0</v>
      </c>
      <c r="K58" s="494">
        <v>0</v>
      </c>
      <c r="L58" s="494">
        <v>0</v>
      </c>
      <c r="M58" s="494">
        <v>0</v>
      </c>
      <c r="N58" s="494">
        <v>0</v>
      </c>
      <c r="O58" s="494">
        <v>0</v>
      </c>
      <c r="P58" s="494">
        <v>0</v>
      </c>
      <c r="Q58" s="494">
        <v>0</v>
      </c>
      <c r="R58" s="494">
        <v>0</v>
      </c>
      <c r="S58" s="494">
        <v>0</v>
      </c>
      <c r="T58" s="494">
        <v>0</v>
      </c>
      <c r="U58" s="494">
        <v>0</v>
      </c>
      <c r="V58" s="494">
        <v>0</v>
      </c>
      <c r="W58" s="494">
        <v>0</v>
      </c>
      <c r="X58" s="494">
        <v>0</v>
      </c>
      <c r="Y58" s="494">
        <v>0</v>
      </c>
      <c r="Z58" s="494">
        <v>0</v>
      </c>
      <c r="AA58" s="494">
        <v>0</v>
      </c>
      <c r="AB58" s="494">
        <v>0</v>
      </c>
      <c r="AC58" s="494">
        <v>0</v>
      </c>
      <c r="AD58" s="494">
        <v>0</v>
      </c>
      <c r="AE58" s="494">
        <v>0</v>
      </c>
      <c r="AF58" s="494">
        <v>0</v>
      </c>
      <c r="AG58" s="494">
        <v>0</v>
      </c>
      <c r="AH58" s="494">
        <v>0</v>
      </c>
      <c r="AI58" s="494">
        <v>0</v>
      </c>
      <c r="AJ58" s="494">
        <v>0</v>
      </c>
      <c r="AK58" s="494">
        <v>0</v>
      </c>
      <c r="AL58" s="494">
        <v>0</v>
      </c>
      <c r="AM58" s="494">
        <v>0</v>
      </c>
      <c r="AN58" s="494">
        <v>0</v>
      </c>
      <c r="AO58" s="494">
        <v>0</v>
      </c>
      <c r="AP58" s="494">
        <v>0</v>
      </c>
      <c r="AQ58" s="494">
        <v>0</v>
      </c>
      <c r="AR58" s="494">
        <v>0</v>
      </c>
      <c r="AS58" s="494">
        <v>0</v>
      </c>
      <c r="AT58" s="494">
        <v>0</v>
      </c>
      <c r="AU58" s="494">
        <v>0</v>
      </c>
      <c r="AV58" s="494">
        <v>0</v>
      </c>
      <c r="AW58" s="494">
        <v>0</v>
      </c>
      <c r="AX58" s="494">
        <v>0</v>
      </c>
      <c r="AY58" s="494">
        <v>0</v>
      </c>
      <c r="AZ58" s="494">
        <v>0</v>
      </c>
      <c r="BA58" s="494">
        <v>0</v>
      </c>
      <c r="BB58" s="494">
        <v>0</v>
      </c>
      <c r="BC58" s="470">
        <v>0</v>
      </c>
      <c r="BD58" s="494" t="s">
        <v>567</v>
      </c>
      <c r="BE58" s="494" t="s">
        <v>567</v>
      </c>
      <c r="BF58" s="494" t="s">
        <v>567</v>
      </c>
      <c r="BG58" s="494" t="s">
        <v>567</v>
      </c>
      <c r="BH58" s="494">
        <v>43.282818501024742</v>
      </c>
      <c r="BI58" s="494">
        <v>34.625985192256501</v>
      </c>
      <c r="BJ58" s="494">
        <v>27.741828125784529</v>
      </c>
      <c r="BK58" s="494">
        <v>22.507943941282868</v>
      </c>
      <c r="BL58" s="494">
        <v>21.197893394114093</v>
      </c>
      <c r="BM58" s="494">
        <v>11.699111886755139</v>
      </c>
      <c r="BN58" s="494">
        <v>10.005488896994663</v>
      </c>
      <c r="BO58" s="494">
        <v>7.551197904795492</v>
      </c>
      <c r="BP58" s="494">
        <v>6.5660580463501637</v>
      </c>
      <c r="BQ58" s="494">
        <v>1.8532744229609475</v>
      </c>
      <c r="BR58" s="494">
        <v>2.8464561090463936</v>
      </c>
      <c r="BS58" s="494">
        <v>2.3358907773320436</v>
      </c>
      <c r="BT58" s="494">
        <v>1.4634184110066355</v>
      </c>
      <c r="BU58" s="494">
        <v>1.0953701958085718</v>
      </c>
      <c r="BV58" s="494">
        <v>0.53351480531341888</v>
      </c>
      <c r="BW58" s="494">
        <v>0.27298680540168968</v>
      </c>
      <c r="BX58" s="470">
        <v>0.43229279468587789</v>
      </c>
      <c r="BY58" s="470">
        <v>0.44619742018575059</v>
      </c>
      <c r="BZ58" s="470">
        <v>0.42041964040194052</v>
      </c>
      <c r="CA58" s="470">
        <v>0.39459575173100436</v>
      </c>
      <c r="CB58" s="470">
        <v>0.39144910768549285</v>
      </c>
      <c r="CC58" s="470">
        <v>0</v>
      </c>
      <c r="CD58" s="470">
        <v>0</v>
      </c>
      <c r="CE58" s="470">
        <v>0</v>
      </c>
      <c r="CF58" s="436">
        <v>0</v>
      </c>
    </row>
    <row r="59" spans="1:84" s="39" customFormat="1" ht="24.75" customHeight="1" x14ac:dyDescent="0.35">
      <c r="B59" s="59" t="s">
        <v>775</v>
      </c>
      <c r="C59" s="59"/>
      <c r="D59" s="494">
        <v>0</v>
      </c>
      <c r="E59" s="494">
        <v>0</v>
      </c>
      <c r="F59" s="494">
        <v>0</v>
      </c>
      <c r="G59" s="494">
        <v>0</v>
      </c>
      <c r="H59" s="494">
        <v>0</v>
      </c>
      <c r="I59" s="494">
        <v>0</v>
      </c>
      <c r="J59" s="494">
        <v>0</v>
      </c>
      <c r="K59" s="494">
        <v>0</v>
      </c>
      <c r="L59" s="494">
        <v>0</v>
      </c>
      <c r="M59" s="494">
        <v>0</v>
      </c>
      <c r="N59" s="494">
        <v>0</v>
      </c>
      <c r="O59" s="494">
        <v>0</v>
      </c>
      <c r="P59" s="494">
        <v>0</v>
      </c>
      <c r="Q59" s="494">
        <v>0</v>
      </c>
      <c r="R59" s="494">
        <v>0</v>
      </c>
      <c r="S59" s="494">
        <v>0</v>
      </c>
      <c r="T59" s="494">
        <v>0</v>
      </c>
      <c r="U59" s="494">
        <v>0</v>
      </c>
      <c r="V59" s="494">
        <v>0</v>
      </c>
      <c r="W59" s="494">
        <v>0</v>
      </c>
      <c r="X59" s="494">
        <v>0</v>
      </c>
      <c r="Y59" s="494">
        <v>0</v>
      </c>
      <c r="Z59" s="494">
        <v>0</v>
      </c>
      <c r="AA59" s="494">
        <v>0</v>
      </c>
      <c r="AB59" s="494">
        <v>0</v>
      </c>
      <c r="AC59" s="494">
        <v>0</v>
      </c>
      <c r="AD59" s="494">
        <v>0</v>
      </c>
      <c r="AE59" s="494">
        <v>0</v>
      </c>
      <c r="AF59" s="494">
        <v>0</v>
      </c>
      <c r="AG59" s="494">
        <v>0</v>
      </c>
      <c r="AH59" s="494">
        <v>0</v>
      </c>
      <c r="AI59" s="494">
        <v>0</v>
      </c>
      <c r="AJ59" s="494">
        <v>0</v>
      </c>
      <c r="AK59" s="494">
        <v>0</v>
      </c>
      <c r="AL59" s="494">
        <v>0</v>
      </c>
      <c r="AM59" s="494">
        <v>0</v>
      </c>
      <c r="AN59" s="494">
        <v>0</v>
      </c>
      <c r="AO59" s="494">
        <v>0</v>
      </c>
      <c r="AP59" s="494">
        <v>0</v>
      </c>
      <c r="AQ59" s="494">
        <v>0</v>
      </c>
      <c r="AR59" s="494">
        <v>0</v>
      </c>
      <c r="AS59" s="494">
        <v>0</v>
      </c>
      <c r="AT59" s="494">
        <v>0</v>
      </c>
      <c r="AU59" s="494">
        <v>0</v>
      </c>
      <c r="AV59" s="494">
        <v>0</v>
      </c>
      <c r="AW59" s="494">
        <v>0</v>
      </c>
      <c r="AX59" s="494">
        <v>0</v>
      </c>
      <c r="AY59" s="494">
        <v>0</v>
      </c>
      <c r="AZ59" s="494">
        <v>0</v>
      </c>
      <c r="BA59" s="494">
        <v>0</v>
      </c>
      <c r="BB59" s="494">
        <v>0</v>
      </c>
      <c r="BC59" s="470">
        <v>0</v>
      </c>
      <c r="BD59" s="494">
        <v>0</v>
      </c>
      <c r="BE59" s="494">
        <v>0</v>
      </c>
      <c r="BF59" s="494">
        <v>0</v>
      </c>
      <c r="BG59" s="494">
        <v>0</v>
      </c>
      <c r="BH59" s="494">
        <v>10937.719137249742</v>
      </c>
      <c r="BI59" s="494">
        <v>10446.199577794338</v>
      </c>
      <c r="BJ59" s="494">
        <v>10427.212559806352</v>
      </c>
      <c r="BK59" s="494">
        <v>10933.292365270503</v>
      </c>
      <c r="BL59" s="494">
        <v>10464.346737851336</v>
      </c>
      <c r="BM59" s="494">
        <v>10707.031850265901</v>
      </c>
      <c r="BN59" s="494">
        <v>10125.41956623318</v>
      </c>
      <c r="BO59" s="494">
        <v>9017.4530016603003</v>
      </c>
      <c r="BP59" s="494">
        <v>6785.9698428175197</v>
      </c>
      <c r="BQ59" s="494">
        <v>4526.5200765694281</v>
      </c>
      <c r="BR59" s="494">
        <v>3637.3088739032423</v>
      </c>
      <c r="BS59" s="494">
        <v>3201.1149414210781</v>
      </c>
      <c r="BT59" s="494">
        <v>2765.6368841923918</v>
      </c>
      <c r="BU59" s="494">
        <v>2626.9815457658142</v>
      </c>
      <c r="BV59" s="494">
        <v>2217.487009778833</v>
      </c>
      <c r="BW59" s="494">
        <v>1628.2402682827142</v>
      </c>
      <c r="BX59" s="470">
        <v>1216.5136189879379</v>
      </c>
      <c r="BY59" s="470">
        <v>872.65089691672483</v>
      </c>
      <c r="BZ59" s="470">
        <v>925.4066211842204</v>
      </c>
      <c r="CA59" s="470">
        <v>650.61689614883983</v>
      </c>
      <c r="CB59" s="470">
        <v>204.63849511593591</v>
      </c>
      <c r="CC59" s="470">
        <v>0.22727944938812603</v>
      </c>
      <c r="CD59" s="470">
        <v>0.22314614566014268</v>
      </c>
      <c r="CE59" s="470">
        <v>0.21873116097518441</v>
      </c>
      <c r="CF59" s="436">
        <v>0.21469879531387331</v>
      </c>
    </row>
    <row r="60" spans="1:84" s="39" customFormat="1" x14ac:dyDescent="0.35">
      <c r="B60" s="288" t="s">
        <v>771</v>
      </c>
      <c r="C60" s="288"/>
      <c r="D60" s="494" t="s">
        <v>567</v>
      </c>
      <c r="E60" s="494" t="s">
        <v>567</v>
      </c>
      <c r="F60" s="494" t="s">
        <v>567</v>
      </c>
      <c r="G60" s="494" t="s">
        <v>567</v>
      </c>
      <c r="H60" s="494" t="s">
        <v>567</v>
      </c>
      <c r="I60" s="494" t="s">
        <v>567</v>
      </c>
      <c r="J60" s="494" t="s">
        <v>567</v>
      </c>
      <c r="K60" s="494" t="s">
        <v>567</v>
      </c>
      <c r="L60" s="494" t="s">
        <v>567</v>
      </c>
      <c r="M60" s="494" t="s">
        <v>567</v>
      </c>
      <c r="N60" s="494" t="s">
        <v>567</v>
      </c>
      <c r="O60" s="494" t="s">
        <v>567</v>
      </c>
      <c r="P60" s="494" t="s">
        <v>567</v>
      </c>
      <c r="Q60" s="494" t="s">
        <v>567</v>
      </c>
      <c r="R60" s="494" t="s">
        <v>567</v>
      </c>
      <c r="S60" s="494" t="s">
        <v>567</v>
      </c>
      <c r="T60" s="494" t="s">
        <v>567</v>
      </c>
      <c r="U60" s="494" t="s">
        <v>567</v>
      </c>
      <c r="V60" s="494" t="s">
        <v>567</v>
      </c>
      <c r="W60" s="494" t="s">
        <v>567</v>
      </c>
      <c r="X60" s="494" t="s">
        <v>567</v>
      </c>
      <c r="Y60" s="494" t="s">
        <v>567</v>
      </c>
      <c r="Z60" s="494" t="s">
        <v>567</v>
      </c>
      <c r="AA60" s="494" t="s">
        <v>567</v>
      </c>
      <c r="AB60" s="494" t="s">
        <v>567</v>
      </c>
      <c r="AC60" s="494" t="s">
        <v>567</v>
      </c>
      <c r="AD60" s="494" t="s">
        <v>567</v>
      </c>
      <c r="AE60" s="494" t="s">
        <v>567</v>
      </c>
      <c r="AF60" s="494" t="s">
        <v>567</v>
      </c>
      <c r="AG60" s="494" t="s">
        <v>567</v>
      </c>
      <c r="AH60" s="494" t="s">
        <v>567</v>
      </c>
      <c r="AI60" s="494" t="s">
        <v>567</v>
      </c>
      <c r="AJ60" s="494" t="s">
        <v>567</v>
      </c>
      <c r="AK60" s="494" t="s">
        <v>567</v>
      </c>
      <c r="AL60" s="494" t="s">
        <v>567</v>
      </c>
      <c r="AM60" s="494" t="s">
        <v>567</v>
      </c>
      <c r="AN60" s="494" t="s">
        <v>567</v>
      </c>
      <c r="AO60" s="494" t="s">
        <v>567</v>
      </c>
      <c r="AP60" s="494" t="s">
        <v>567</v>
      </c>
      <c r="AQ60" s="494" t="s">
        <v>567</v>
      </c>
      <c r="AR60" s="494" t="s">
        <v>567</v>
      </c>
      <c r="AS60" s="494" t="s">
        <v>567</v>
      </c>
      <c r="AT60" s="494" t="s">
        <v>567</v>
      </c>
      <c r="AU60" s="494" t="s">
        <v>567</v>
      </c>
      <c r="AV60" s="494" t="s">
        <v>567</v>
      </c>
      <c r="AW60" s="494" t="s">
        <v>567</v>
      </c>
      <c r="AX60" s="494" t="s">
        <v>567</v>
      </c>
      <c r="AY60" s="494" t="s">
        <v>567</v>
      </c>
      <c r="AZ60" s="494" t="s">
        <v>567</v>
      </c>
      <c r="BA60" s="494" t="s">
        <v>567</v>
      </c>
      <c r="BB60" s="494" t="s">
        <v>567</v>
      </c>
      <c r="BC60" s="470" t="s">
        <v>567</v>
      </c>
      <c r="BD60" s="494" t="s">
        <v>567</v>
      </c>
      <c r="BE60" s="494" t="s">
        <v>567</v>
      </c>
      <c r="BF60" s="494" t="s">
        <v>567</v>
      </c>
      <c r="BG60" s="494" t="s">
        <v>567</v>
      </c>
      <c r="BH60" s="494">
        <v>6405.8567620600998</v>
      </c>
      <c r="BI60" s="494">
        <v>6229.7831140995586</v>
      </c>
      <c r="BJ60" s="494">
        <v>6298.3685211237143</v>
      </c>
      <c r="BK60" s="494">
        <v>6962.8211539789227</v>
      </c>
      <c r="BL60" s="494">
        <v>6856.6622741396568</v>
      </c>
      <c r="BM60" s="494">
        <v>6751.8262150119072</v>
      </c>
      <c r="BN60" s="494">
        <v>6209.1254138292452</v>
      </c>
      <c r="BO60" s="494">
        <v>5354.9420928978616</v>
      </c>
      <c r="BP60" s="494">
        <v>3264.2388036252696</v>
      </c>
      <c r="BQ60" s="494">
        <v>1288.8003315839208</v>
      </c>
      <c r="BR60" s="494">
        <v>594.90090799244899</v>
      </c>
      <c r="BS60" s="494">
        <v>300.91028991203808</v>
      </c>
      <c r="BT60" s="494">
        <v>126.27881946283969</v>
      </c>
      <c r="BU60" s="494">
        <v>36.295830540304408</v>
      </c>
      <c r="BV60" s="494">
        <v>3.8638344145384109</v>
      </c>
      <c r="BW60" s="494">
        <v>1.7256841332288408</v>
      </c>
      <c r="BX60" s="470">
        <v>1.2855898909343857</v>
      </c>
      <c r="BY60" s="470">
        <v>0.97035586656384998</v>
      </c>
      <c r="BZ60" s="470">
        <v>1.0083072666172048</v>
      </c>
      <c r="CA60" s="470">
        <v>0.65097708527472586</v>
      </c>
      <c r="CB60" s="470">
        <v>0.19978703634892778</v>
      </c>
      <c r="CC60" s="470">
        <v>0</v>
      </c>
      <c r="CD60" s="470">
        <v>0</v>
      </c>
      <c r="CE60" s="470">
        <v>0</v>
      </c>
      <c r="CF60" s="436">
        <v>0</v>
      </c>
    </row>
    <row r="61" spans="1:84" s="39" customFormat="1" x14ac:dyDescent="0.35">
      <c r="B61" s="203" t="s">
        <v>772</v>
      </c>
      <c r="C61" s="203"/>
      <c r="D61" s="494" t="s">
        <v>567</v>
      </c>
      <c r="E61" s="494" t="s">
        <v>567</v>
      </c>
      <c r="F61" s="494" t="s">
        <v>567</v>
      </c>
      <c r="G61" s="494" t="s">
        <v>567</v>
      </c>
      <c r="H61" s="494" t="s">
        <v>567</v>
      </c>
      <c r="I61" s="494" t="s">
        <v>567</v>
      </c>
      <c r="J61" s="494" t="s">
        <v>567</v>
      </c>
      <c r="K61" s="494" t="s">
        <v>567</v>
      </c>
      <c r="L61" s="494" t="s">
        <v>567</v>
      </c>
      <c r="M61" s="494" t="s">
        <v>567</v>
      </c>
      <c r="N61" s="494" t="s">
        <v>567</v>
      </c>
      <c r="O61" s="494" t="s">
        <v>567</v>
      </c>
      <c r="P61" s="494" t="s">
        <v>567</v>
      </c>
      <c r="Q61" s="494" t="s">
        <v>567</v>
      </c>
      <c r="R61" s="494" t="s">
        <v>567</v>
      </c>
      <c r="S61" s="494" t="s">
        <v>567</v>
      </c>
      <c r="T61" s="494" t="s">
        <v>567</v>
      </c>
      <c r="U61" s="494" t="s">
        <v>567</v>
      </c>
      <c r="V61" s="494" t="s">
        <v>567</v>
      </c>
      <c r="W61" s="494" t="s">
        <v>567</v>
      </c>
      <c r="X61" s="494" t="s">
        <v>567</v>
      </c>
      <c r="Y61" s="494" t="s">
        <v>567</v>
      </c>
      <c r="Z61" s="494" t="s">
        <v>567</v>
      </c>
      <c r="AA61" s="494" t="s">
        <v>567</v>
      </c>
      <c r="AB61" s="494" t="s">
        <v>567</v>
      </c>
      <c r="AC61" s="494" t="s">
        <v>567</v>
      </c>
      <c r="AD61" s="494" t="s">
        <v>567</v>
      </c>
      <c r="AE61" s="494" t="s">
        <v>567</v>
      </c>
      <c r="AF61" s="494" t="s">
        <v>567</v>
      </c>
      <c r="AG61" s="494" t="s">
        <v>567</v>
      </c>
      <c r="AH61" s="494" t="s">
        <v>567</v>
      </c>
      <c r="AI61" s="494" t="s">
        <v>567</v>
      </c>
      <c r="AJ61" s="494" t="s">
        <v>567</v>
      </c>
      <c r="AK61" s="494" t="s">
        <v>567</v>
      </c>
      <c r="AL61" s="494" t="s">
        <v>567</v>
      </c>
      <c r="AM61" s="494" t="s">
        <v>567</v>
      </c>
      <c r="AN61" s="494" t="s">
        <v>567</v>
      </c>
      <c r="AO61" s="494" t="s">
        <v>567</v>
      </c>
      <c r="AP61" s="494" t="s">
        <v>567</v>
      </c>
      <c r="AQ61" s="494" t="s">
        <v>567</v>
      </c>
      <c r="AR61" s="494" t="s">
        <v>567</v>
      </c>
      <c r="AS61" s="494" t="s">
        <v>567</v>
      </c>
      <c r="AT61" s="494" t="s">
        <v>567</v>
      </c>
      <c r="AU61" s="494" t="s">
        <v>567</v>
      </c>
      <c r="AV61" s="494" t="s">
        <v>567</v>
      </c>
      <c r="AW61" s="494" t="s">
        <v>567</v>
      </c>
      <c r="AX61" s="494" t="s">
        <v>567</v>
      </c>
      <c r="AY61" s="494" t="s">
        <v>567</v>
      </c>
      <c r="AZ61" s="494" t="s">
        <v>567</v>
      </c>
      <c r="BA61" s="494" t="s">
        <v>567</v>
      </c>
      <c r="BB61" s="494" t="s">
        <v>567</v>
      </c>
      <c r="BC61" s="470" t="s">
        <v>567</v>
      </c>
      <c r="BD61" s="494" t="s">
        <v>567</v>
      </c>
      <c r="BE61" s="494" t="s">
        <v>567</v>
      </c>
      <c r="BF61" s="494" t="s">
        <v>567</v>
      </c>
      <c r="BG61" s="494" t="s">
        <v>567</v>
      </c>
      <c r="BH61" s="494">
        <v>3592.2067724541512</v>
      </c>
      <c r="BI61" s="494">
        <v>3320.6530533238943</v>
      </c>
      <c r="BJ61" s="494">
        <v>3250.6615869350198</v>
      </c>
      <c r="BK61" s="494">
        <v>3217.803640330073</v>
      </c>
      <c r="BL61" s="494">
        <v>2956.017357113823</v>
      </c>
      <c r="BM61" s="494">
        <v>3240.4800545509647</v>
      </c>
      <c r="BN61" s="494">
        <v>3084.9155517399586</v>
      </c>
      <c r="BO61" s="494">
        <v>2819.170563742643</v>
      </c>
      <c r="BP61" s="494">
        <v>2609.0006140388264</v>
      </c>
      <c r="BQ61" s="494">
        <v>2296.2262490454082</v>
      </c>
      <c r="BR61" s="494">
        <v>2104.7604711103927</v>
      </c>
      <c r="BS61" s="494">
        <v>1946.9092300392615</v>
      </c>
      <c r="BT61" s="494">
        <v>1719.8553258352533</v>
      </c>
      <c r="BU61" s="494">
        <v>1643.263741014591</v>
      </c>
      <c r="BV61" s="494">
        <v>1347.9279671923821</v>
      </c>
      <c r="BW61" s="494">
        <v>844.29606250476036</v>
      </c>
      <c r="BX61" s="470">
        <v>631.88371803897076</v>
      </c>
      <c r="BY61" s="470">
        <v>402.625411238548</v>
      </c>
      <c r="BZ61" s="470">
        <v>373.72479384651336</v>
      </c>
      <c r="CA61" s="470">
        <v>231.00791166483251</v>
      </c>
      <c r="CB61" s="470">
        <v>66.914143473654249</v>
      </c>
      <c r="CC61" s="470">
        <v>0</v>
      </c>
      <c r="CD61" s="470">
        <v>0</v>
      </c>
      <c r="CE61" s="470">
        <v>0</v>
      </c>
      <c r="CF61" s="436">
        <v>0</v>
      </c>
    </row>
    <row r="62" spans="1:84" s="39" customFormat="1" x14ac:dyDescent="0.35">
      <c r="B62" s="288" t="s">
        <v>485</v>
      </c>
      <c r="C62" s="288"/>
      <c r="D62" s="494" t="s">
        <v>567</v>
      </c>
      <c r="E62" s="494" t="s">
        <v>567</v>
      </c>
      <c r="F62" s="494" t="s">
        <v>567</v>
      </c>
      <c r="G62" s="494" t="s">
        <v>567</v>
      </c>
      <c r="H62" s="494" t="s">
        <v>567</v>
      </c>
      <c r="I62" s="494" t="s">
        <v>567</v>
      </c>
      <c r="J62" s="494" t="s">
        <v>567</v>
      </c>
      <c r="K62" s="494" t="s">
        <v>567</v>
      </c>
      <c r="L62" s="494" t="s">
        <v>567</v>
      </c>
      <c r="M62" s="494" t="s">
        <v>567</v>
      </c>
      <c r="N62" s="494" t="s">
        <v>567</v>
      </c>
      <c r="O62" s="494" t="s">
        <v>567</v>
      </c>
      <c r="P62" s="494" t="s">
        <v>567</v>
      </c>
      <c r="Q62" s="494" t="s">
        <v>567</v>
      </c>
      <c r="R62" s="494" t="s">
        <v>567</v>
      </c>
      <c r="S62" s="494" t="s">
        <v>567</v>
      </c>
      <c r="T62" s="494" t="s">
        <v>567</v>
      </c>
      <c r="U62" s="494" t="s">
        <v>567</v>
      </c>
      <c r="V62" s="494" t="s">
        <v>567</v>
      </c>
      <c r="W62" s="494" t="s">
        <v>567</v>
      </c>
      <c r="X62" s="494" t="s">
        <v>567</v>
      </c>
      <c r="Y62" s="494" t="s">
        <v>567</v>
      </c>
      <c r="Z62" s="494" t="s">
        <v>567</v>
      </c>
      <c r="AA62" s="494" t="s">
        <v>567</v>
      </c>
      <c r="AB62" s="494" t="s">
        <v>567</v>
      </c>
      <c r="AC62" s="494" t="s">
        <v>567</v>
      </c>
      <c r="AD62" s="494" t="s">
        <v>567</v>
      </c>
      <c r="AE62" s="494" t="s">
        <v>567</v>
      </c>
      <c r="AF62" s="494" t="s">
        <v>567</v>
      </c>
      <c r="AG62" s="494" t="s">
        <v>567</v>
      </c>
      <c r="AH62" s="494" t="s">
        <v>567</v>
      </c>
      <c r="AI62" s="494" t="s">
        <v>567</v>
      </c>
      <c r="AJ62" s="494" t="s">
        <v>567</v>
      </c>
      <c r="AK62" s="494" t="s">
        <v>567</v>
      </c>
      <c r="AL62" s="494" t="s">
        <v>567</v>
      </c>
      <c r="AM62" s="494" t="s">
        <v>567</v>
      </c>
      <c r="AN62" s="494" t="s">
        <v>567</v>
      </c>
      <c r="AO62" s="494" t="s">
        <v>567</v>
      </c>
      <c r="AP62" s="494" t="s">
        <v>567</v>
      </c>
      <c r="AQ62" s="494" t="s">
        <v>567</v>
      </c>
      <c r="AR62" s="494" t="s">
        <v>567</v>
      </c>
      <c r="AS62" s="494" t="s">
        <v>567</v>
      </c>
      <c r="AT62" s="494" t="s">
        <v>567</v>
      </c>
      <c r="AU62" s="494" t="s">
        <v>567</v>
      </c>
      <c r="AV62" s="494" t="s">
        <v>567</v>
      </c>
      <c r="AW62" s="494" t="s">
        <v>567</v>
      </c>
      <c r="AX62" s="494" t="s">
        <v>567</v>
      </c>
      <c r="AY62" s="494" t="s">
        <v>567</v>
      </c>
      <c r="AZ62" s="494" t="s">
        <v>567</v>
      </c>
      <c r="BA62" s="494" t="s">
        <v>567</v>
      </c>
      <c r="BB62" s="494" t="s">
        <v>567</v>
      </c>
      <c r="BC62" s="470" t="s">
        <v>567</v>
      </c>
      <c r="BD62" s="494" t="s">
        <v>567</v>
      </c>
      <c r="BE62" s="494" t="s">
        <v>567</v>
      </c>
      <c r="BF62" s="494" t="s">
        <v>567</v>
      </c>
      <c r="BG62" s="494" t="s">
        <v>567</v>
      </c>
      <c r="BH62" s="494">
        <v>355.51991337347175</v>
      </c>
      <c r="BI62" s="494">
        <v>333.49900114987526</v>
      </c>
      <c r="BJ62" s="494">
        <v>338.28629553396945</v>
      </c>
      <c r="BK62" s="494">
        <v>322.79502852804114</v>
      </c>
      <c r="BL62" s="494">
        <v>314.29673940283993</v>
      </c>
      <c r="BM62" s="494">
        <v>380.46856511989773</v>
      </c>
      <c r="BN62" s="494">
        <v>495.32722715053569</v>
      </c>
      <c r="BO62" s="494">
        <v>548.03546971929302</v>
      </c>
      <c r="BP62" s="494">
        <v>647.683097990134</v>
      </c>
      <c r="BQ62" s="494">
        <v>708.68425821745268</v>
      </c>
      <c r="BR62" s="494">
        <v>744.74867688930453</v>
      </c>
      <c r="BS62" s="494">
        <v>792.27087530987092</v>
      </c>
      <c r="BT62" s="494">
        <v>782.92125082767984</v>
      </c>
      <c r="BU62" s="494">
        <v>834.87030014377319</v>
      </c>
      <c r="BV62" s="494">
        <v>813.44454578450734</v>
      </c>
      <c r="BW62" s="494">
        <v>760.66682094560554</v>
      </c>
      <c r="BX62" s="470">
        <v>567.51777809871624</v>
      </c>
      <c r="BY62" s="470">
        <v>458.58640914589768</v>
      </c>
      <c r="BZ62" s="470">
        <v>540.69867977241779</v>
      </c>
      <c r="CA62" s="470">
        <v>413.05429797426842</v>
      </c>
      <c r="CB62" s="470">
        <v>136.30332094316702</v>
      </c>
      <c r="CC62" s="470">
        <v>0.22727944938812603</v>
      </c>
      <c r="CD62" s="470">
        <v>0.22314614566014268</v>
      </c>
      <c r="CE62" s="470">
        <v>0.21873116097518441</v>
      </c>
      <c r="CF62" s="436">
        <v>0.21469879531387331</v>
      </c>
    </row>
    <row r="63" spans="1:84" s="39" customFormat="1" x14ac:dyDescent="0.35">
      <c r="B63" s="288" t="s">
        <v>773</v>
      </c>
      <c r="C63" s="288"/>
      <c r="D63" s="494" t="s">
        <v>567</v>
      </c>
      <c r="E63" s="494" t="s">
        <v>567</v>
      </c>
      <c r="F63" s="494" t="s">
        <v>567</v>
      </c>
      <c r="G63" s="494" t="s">
        <v>567</v>
      </c>
      <c r="H63" s="494" t="s">
        <v>567</v>
      </c>
      <c r="I63" s="494" t="s">
        <v>567</v>
      </c>
      <c r="J63" s="494" t="s">
        <v>567</v>
      </c>
      <c r="K63" s="494" t="s">
        <v>567</v>
      </c>
      <c r="L63" s="494" t="s">
        <v>567</v>
      </c>
      <c r="M63" s="494" t="s">
        <v>567</v>
      </c>
      <c r="N63" s="494" t="s">
        <v>567</v>
      </c>
      <c r="O63" s="494" t="s">
        <v>567</v>
      </c>
      <c r="P63" s="494" t="s">
        <v>567</v>
      </c>
      <c r="Q63" s="494" t="s">
        <v>567</v>
      </c>
      <c r="R63" s="494" t="s">
        <v>567</v>
      </c>
      <c r="S63" s="494" t="s">
        <v>567</v>
      </c>
      <c r="T63" s="494" t="s">
        <v>567</v>
      </c>
      <c r="U63" s="494" t="s">
        <v>567</v>
      </c>
      <c r="V63" s="494" t="s">
        <v>567</v>
      </c>
      <c r="W63" s="494" t="s">
        <v>567</v>
      </c>
      <c r="X63" s="494" t="s">
        <v>567</v>
      </c>
      <c r="Y63" s="494" t="s">
        <v>567</v>
      </c>
      <c r="Z63" s="494" t="s">
        <v>567</v>
      </c>
      <c r="AA63" s="494" t="s">
        <v>567</v>
      </c>
      <c r="AB63" s="494" t="s">
        <v>567</v>
      </c>
      <c r="AC63" s="494" t="s">
        <v>567</v>
      </c>
      <c r="AD63" s="494" t="s">
        <v>567</v>
      </c>
      <c r="AE63" s="494" t="s">
        <v>567</v>
      </c>
      <c r="AF63" s="494" t="s">
        <v>567</v>
      </c>
      <c r="AG63" s="494" t="s">
        <v>567</v>
      </c>
      <c r="AH63" s="494" t="s">
        <v>567</v>
      </c>
      <c r="AI63" s="494" t="s">
        <v>567</v>
      </c>
      <c r="AJ63" s="494" t="s">
        <v>567</v>
      </c>
      <c r="AK63" s="494" t="s">
        <v>567</v>
      </c>
      <c r="AL63" s="494" t="s">
        <v>567</v>
      </c>
      <c r="AM63" s="494" t="s">
        <v>567</v>
      </c>
      <c r="AN63" s="494" t="s">
        <v>567</v>
      </c>
      <c r="AO63" s="494" t="s">
        <v>567</v>
      </c>
      <c r="AP63" s="494" t="s">
        <v>567</v>
      </c>
      <c r="AQ63" s="494" t="s">
        <v>567</v>
      </c>
      <c r="AR63" s="494" t="s">
        <v>567</v>
      </c>
      <c r="AS63" s="494" t="s">
        <v>567</v>
      </c>
      <c r="AT63" s="494" t="s">
        <v>567</v>
      </c>
      <c r="AU63" s="494" t="s">
        <v>567</v>
      </c>
      <c r="AV63" s="494" t="s">
        <v>567</v>
      </c>
      <c r="AW63" s="494" t="s">
        <v>567</v>
      </c>
      <c r="AX63" s="494" t="s">
        <v>567</v>
      </c>
      <c r="AY63" s="494" t="s">
        <v>567</v>
      </c>
      <c r="AZ63" s="494" t="s">
        <v>567</v>
      </c>
      <c r="BA63" s="494" t="s">
        <v>567</v>
      </c>
      <c r="BB63" s="494" t="s">
        <v>567</v>
      </c>
      <c r="BC63" s="470" t="s">
        <v>567</v>
      </c>
      <c r="BD63" s="494" t="s">
        <v>567</v>
      </c>
      <c r="BE63" s="494" t="s">
        <v>567</v>
      </c>
      <c r="BF63" s="494" t="s">
        <v>567</v>
      </c>
      <c r="BG63" s="494" t="s">
        <v>567</v>
      </c>
      <c r="BH63" s="494">
        <v>584.13568936201875</v>
      </c>
      <c r="BI63" s="494">
        <v>562.26440922100903</v>
      </c>
      <c r="BJ63" s="494">
        <v>539.89615621364942</v>
      </c>
      <c r="BK63" s="494">
        <v>429.87254243346644</v>
      </c>
      <c r="BL63" s="494">
        <v>337.37036719501691</v>
      </c>
      <c r="BM63" s="494">
        <v>334.25701558313187</v>
      </c>
      <c r="BN63" s="494">
        <v>336.05137351344081</v>
      </c>
      <c r="BO63" s="494">
        <v>295.30487530050192</v>
      </c>
      <c r="BP63" s="494">
        <v>265.04732716329039</v>
      </c>
      <c r="BQ63" s="494">
        <v>232.8092377226466</v>
      </c>
      <c r="BR63" s="494">
        <v>192.89881791109593</v>
      </c>
      <c r="BS63" s="494">
        <v>161.02454615990786</v>
      </c>
      <c r="BT63" s="494">
        <v>136.58148806661862</v>
      </c>
      <c r="BU63" s="494">
        <v>112.55167406714516</v>
      </c>
      <c r="BV63" s="494">
        <v>52.250662387405484</v>
      </c>
      <c r="BW63" s="494">
        <v>21.551700699119486</v>
      </c>
      <c r="BX63" s="470">
        <v>15.826532959316548</v>
      </c>
      <c r="BY63" s="470">
        <v>10.46872066571529</v>
      </c>
      <c r="BZ63" s="470">
        <v>9.9748402986721025</v>
      </c>
      <c r="CA63" s="470">
        <v>5.9037094244641661</v>
      </c>
      <c r="CB63" s="470">
        <v>1.2212436627657184</v>
      </c>
      <c r="CC63" s="470">
        <v>0</v>
      </c>
      <c r="CD63" s="470">
        <v>0</v>
      </c>
      <c r="CE63" s="470">
        <v>0</v>
      </c>
      <c r="CF63" s="436">
        <v>0</v>
      </c>
    </row>
    <row r="64" spans="1:84" ht="24.75" customHeight="1" x14ac:dyDescent="0.35">
      <c r="A64" s="491"/>
      <c r="B64" s="59" t="s">
        <v>777</v>
      </c>
      <c r="C64" s="39"/>
      <c r="D64" s="494">
        <v>0</v>
      </c>
      <c r="E64" s="494">
        <v>0</v>
      </c>
      <c r="F64" s="494">
        <v>0</v>
      </c>
      <c r="G64" s="494">
        <v>0</v>
      </c>
      <c r="H64" s="494">
        <v>0</v>
      </c>
      <c r="I64" s="494">
        <v>0</v>
      </c>
      <c r="J64" s="494">
        <v>0</v>
      </c>
      <c r="K64" s="494">
        <v>0</v>
      </c>
      <c r="L64" s="494">
        <v>0</v>
      </c>
      <c r="M64" s="494">
        <v>0</v>
      </c>
      <c r="N64" s="494">
        <v>0</v>
      </c>
      <c r="O64" s="494">
        <v>0</v>
      </c>
      <c r="P64" s="494">
        <v>0</v>
      </c>
      <c r="Q64" s="494">
        <v>0</v>
      </c>
      <c r="R64" s="494">
        <v>0</v>
      </c>
      <c r="S64" s="494">
        <v>0</v>
      </c>
      <c r="T64" s="494">
        <v>0</v>
      </c>
      <c r="U64" s="494">
        <v>0</v>
      </c>
      <c r="V64" s="494">
        <v>0</v>
      </c>
      <c r="W64" s="494">
        <v>0</v>
      </c>
      <c r="X64" s="494">
        <v>0</v>
      </c>
      <c r="Y64" s="494">
        <v>0</v>
      </c>
      <c r="Z64" s="494">
        <v>0</v>
      </c>
      <c r="AA64" s="494">
        <v>0</v>
      </c>
      <c r="AB64" s="494">
        <v>0</v>
      </c>
      <c r="AC64" s="494">
        <v>0</v>
      </c>
      <c r="AD64" s="494">
        <v>0</v>
      </c>
      <c r="AE64" s="494">
        <v>0</v>
      </c>
      <c r="AF64" s="494">
        <v>0</v>
      </c>
      <c r="AG64" s="494">
        <v>0</v>
      </c>
      <c r="AH64" s="494">
        <v>5954.8699088233379</v>
      </c>
      <c r="AI64" s="494">
        <v>5354.9352055967374</v>
      </c>
      <c r="AJ64" s="494">
        <v>6143.8164562434749</v>
      </c>
      <c r="AK64" s="494">
        <v>8983.4027268168265</v>
      </c>
      <c r="AL64" s="494">
        <v>13233.372834927479</v>
      </c>
      <c r="AM64" s="494">
        <v>15852.738764772146</v>
      </c>
      <c r="AN64" s="494">
        <v>17168.971778967923</v>
      </c>
      <c r="AO64" s="494">
        <v>18731.253087241366</v>
      </c>
      <c r="AP64" s="494">
        <v>19281.853517905558</v>
      </c>
      <c r="AQ64" s="494">
        <v>17870.412432085195</v>
      </c>
      <c r="AR64" s="494">
        <v>15016.66028746128</v>
      </c>
      <c r="AS64" s="494">
        <v>13645.310323402377</v>
      </c>
      <c r="AT64" s="494">
        <v>14747.760104919042</v>
      </c>
      <c r="AU64" s="494">
        <v>18759.136059644588</v>
      </c>
      <c r="AV64" s="494">
        <v>22720.64044800937</v>
      </c>
      <c r="AW64" s="494">
        <v>24304.776155202373</v>
      </c>
      <c r="AX64" s="494">
        <v>24395.580397847662</v>
      </c>
      <c r="AY64" s="494">
        <v>24381.086720879535</v>
      </c>
      <c r="AZ64" s="494">
        <v>19577.261241381057</v>
      </c>
      <c r="BA64" s="494">
        <v>15090.777562632842</v>
      </c>
      <c r="BB64" s="494">
        <v>14849.815864163811</v>
      </c>
      <c r="BC64" s="470">
        <v>14886.775393838132</v>
      </c>
      <c r="BD64" s="494">
        <v>16023.252241951586</v>
      </c>
      <c r="BE64" s="494">
        <v>16783.401493987407</v>
      </c>
      <c r="BF64" s="494">
        <v>16646.710258839586</v>
      </c>
      <c r="BG64" s="494">
        <v>17262.316808186159</v>
      </c>
      <c r="BH64" s="494">
        <v>16040.16687348614</v>
      </c>
      <c r="BI64" s="494">
        <v>14299.996377113504</v>
      </c>
      <c r="BJ64" s="494">
        <v>13443.540345457588</v>
      </c>
      <c r="BK64" s="494">
        <v>13406.89616948999</v>
      </c>
      <c r="BL64" s="494">
        <v>12440.952974056379</v>
      </c>
      <c r="BM64" s="494">
        <v>11822.084962173718</v>
      </c>
      <c r="BN64" s="494">
        <v>0</v>
      </c>
      <c r="BO64" s="494">
        <v>0</v>
      </c>
      <c r="BP64" s="494">
        <v>0</v>
      </c>
      <c r="BQ64" s="494">
        <v>0</v>
      </c>
      <c r="BR64" s="494">
        <v>0</v>
      </c>
      <c r="BS64" s="494">
        <v>0</v>
      </c>
      <c r="BT64" s="494">
        <v>0</v>
      </c>
      <c r="BU64" s="494">
        <v>0</v>
      </c>
      <c r="BV64" s="494">
        <v>0</v>
      </c>
      <c r="BW64" s="494">
        <v>0</v>
      </c>
      <c r="BX64" s="470">
        <v>0</v>
      </c>
      <c r="BY64" s="470">
        <v>0</v>
      </c>
      <c r="BZ64" s="470">
        <v>0</v>
      </c>
      <c r="CA64" s="470">
        <v>0</v>
      </c>
      <c r="CB64" s="470">
        <v>0</v>
      </c>
      <c r="CC64" s="470">
        <v>0</v>
      </c>
      <c r="CD64" s="470">
        <v>0</v>
      </c>
      <c r="CE64" s="470">
        <v>0</v>
      </c>
      <c r="CF64" s="436">
        <v>0</v>
      </c>
    </row>
    <row r="65" spans="1:84" x14ac:dyDescent="0.35">
      <c r="A65" s="491"/>
      <c r="B65" s="59" t="s">
        <v>778</v>
      </c>
      <c r="C65" s="39"/>
      <c r="D65" s="494">
        <v>0</v>
      </c>
      <c r="E65" s="494">
        <v>0</v>
      </c>
      <c r="F65" s="494">
        <v>0</v>
      </c>
      <c r="G65" s="494">
        <v>0</v>
      </c>
      <c r="H65" s="494">
        <v>0</v>
      </c>
      <c r="I65" s="494">
        <v>0</v>
      </c>
      <c r="J65" s="494">
        <v>0</v>
      </c>
      <c r="K65" s="494">
        <v>0</v>
      </c>
      <c r="L65" s="494">
        <v>0</v>
      </c>
      <c r="M65" s="494">
        <v>0</v>
      </c>
      <c r="N65" s="494">
        <v>0</v>
      </c>
      <c r="O65" s="494">
        <v>0</v>
      </c>
      <c r="P65" s="494">
        <v>0</v>
      </c>
      <c r="Q65" s="494">
        <v>0</v>
      </c>
      <c r="R65" s="494">
        <v>0</v>
      </c>
      <c r="S65" s="494">
        <v>0</v>
      </c>
      <c r="T65" s="494">
        <v>0</v>
      </c>
      <c r="U65" s="494">
        <v>0</v>
      </c>
      <c r="V65" s="494">
        <v>0</v>
      </c>
      <c r="W65" s="494">
        <v>0</v>
      </c>
      <c r="X65" s="494">
        <v>0</v>
      </c>
      <c r="Y65" s="494">
        <v>0</v>
      </c>
      <c r="Z65" s="494">
        <v>0</v>
      </c>
      <c r="AA65" s="494">
        <v>0</v>
      </c>
      <c r="AB65" s="494">
        <v>0</v>
      </c>
      <c r="AC65" s="494">
        <v>0</v>
      </c>
      <c r="AD65" s="494">
        <v>0</v>
      </c>
      <c r="AE65" s="494">
        <v>0</v>
      </c>
      <c r="AF65" s="494">
        <v>0</v>
      </c>
      <c r="AG65" s="494">
        <v>0</v>
      </c>
      <c r="AH65" s="494">
        <v>0</v>
      </c>
      <c r="AI65" s="494">
        <v>0</v>
      </c>
      <c r="AJ65" s="494">
        <v>0</v>
      </c>
      <c r="AK65" s="494">
        <v>0</v>
      </c>
      <c r="AL65" s="494">
        <v>0</v>
      </c>
      <c r="AM65" s="494">
        <v>0</v>
      </c>
      <c r="AN65" s="494">
        <v>0</v>
      </c>
      <c r="AO65" s="494">
        <v>0</v>
      </c>
      <c r="AP65" s="494">
        <v>0</v>
      </c>
      <c r="AQ65" s="494">
        <v>0</v>
      </c>
      <c r="AR65" s="494">
        <v>0</v>
      </c>
      <c r="AS65" s="494">
        <v>0</v>
      </c>
      <c r="AT65" s="494">
        <v>0</v>
      </c>
      <c r="AU65" s="494">
        <v>0</v>
      </c>
      <c r="AV65" s="494">
        <v>0</v>
      </c>
      <c r="AW65" s="494">
        <v>0</v>
      </c>
      <c r="AX65" s="494">
        <v>0</v>
      </c>
      <c r="AY65" s="494">
        <v>0</v>
      </c>
      <c r="AZ65" s="494">
        <v>0</v>
      </c>
      <c r="BA65" s="494">
        <v>0</v>
      </c>
      <c r="BB65" s="494">
        <v>0</v>
      </c>
      <c r="BC65" s="470">
        <v>0</v>
      </c>
      <c r="BD65" s="494">
        <v>15088.784178726717</v>
      </c>
      <c r="BE65" s="494">
        <v>15793.818835310933</v>
      </c>
      <c r="BF65" s="494">
        <v>15700.474499448444</v>
      </c>
      <c r="BG65" s="494">
        <v>13030.794652336688</v>
      </c>
      <c r="BH65" s="494">
        <v>8606.8595836935256</v>
      </c>
      <c r="BI65" s="494">
        <v>7282.3900616273095</v>
      </c>
      <c r="BJ65" s="494">
        <v>6550.0891489941669</v>
      </c>
      <c r="BK65" s="494">
        <v>5955.3738548620995</v>
      </c>
      <c r="BL65" s="494">
        <v>5190.8606030905567</v>
      </c>
      <c r="BM65" s="494">
        <v>4839.9953546310153</v>
      </c>
      <c r="BN65" s="494">
        <v>4515.7233841291882</v>
      </c>
      <c r="BO65" s="494">
        <v>4070.4694778340672</v>
      </c>
      <c r="BP65" s="494">
        <v>3813.9223292711968</v>
      </c>
      <c r="BQ65" s="494">
        <v>3438.9359161861571</v>
      </c>
      <c r="BR65" s="494">
        <v>3191.032095923053</v>
      </c>
      <c r="BS65" s="494">
        <v>3001.9708698475392</v>
      </c>
      <c r="BT65" s="494">
        <v>2714.0145054186964</v>
      </c>
      <c r="BU65" s="494">
        <v>2644.0850396117257</v>
      </c>
      <c r="BV65" s="494">
        <v>2253.7358156527348</v>
      </c>
      <c r="BW65" s="494">
        <v>1647.6867721490698</v>
      </c>
      <c r="BX65" s="470">
        <v>1227.4838812696289</v>
      </c>
      <c r="BY65" s="470">
        <v>879.19045829453819</v>
      </c>
      <c r="BZ65" s="470">
        <v>928.60881745156257</v>
      </c>
      <c r="CA65" s="470">
        <v>652.24631151750748</v>
      </c>
      <c r="CB65" s="470">
        <v>204.83015718727248</v>
      </c>
      <c r="CC65" s="470">
        <v>0.22727944938812603</v>
      </c>
      <c r="CD65" s="470">
        <v>0.22314614566014268</v>
      </c>
      <c r="CE65" s="470">
        <v>0.21873116097518441</v>
      </c>
      <c r="CF65" s="436">
        <v>0.21469879531387331</v>
      </c>
    </row>
    <row r="66" spans="1:84" ht="24.75" customHeight="1" x14ac:dyDescent="0.35">
      <c r="A66" s="39"/>
      <c r="B66" s="59" t="s">
        <v>779</v>
      </c>
      <c r="C66" s="39"/>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c r="AE66" s="494"/>
      <c r="AF66" s="494"/>
      <c r="AG66" s="494"/>
      <c r="AH66" s="494"/>
      <c r="AI66" s="494"/>
      <c r="AJ66" s="494"/>
      <c r="AK66" s="494"/>
      <c r="AL66" s="494"/>
      <c r="AM66" s="494"/>
      <c r="AN66" s="494"/>
      <c r="AO66" s="494"/>
      <c r="AP66" s="494"/>
      <c r="AQ66" s="494"/>
      <c r="AR66" s="494"/>
      <c r="AS66" s="494"/>
      <c r="AT66" s="494"/>
      <c r="AU66" s="494"/>
      <c r="AV66" s="494"/>
      <c r="AW66" s="494"/>
      <c r="AX66" s="494"/>
      <c r="AY66" s="494"/>
      <c r="AZ66" s="494"/>
      <c r="BA66" s="494"/>
      <c r="BB66" s="494"/>
      <c r="BC66" s="494"/>
      <c r="BD66" s="494"/>
      <c r="BE66" s="494"/>
      <c r="BF66" s="494"/>
      <c r="BG66" s="494"/>
      <c r="BH66" s="494"/>
      <c r="BI66" s="494"/>
      <c r="BJ66" s="494"/>
      <c r="BK66" s="494"/>
      <c r="BL66" s="494"/>
      <c r="BM66" s="494"/>
      <c r="BN66" s="494"/>
      <c r="BO66" s="494"/>
      <c r="BP66" s="494"/>
      <c r="BQ66" s="494"/>
      <c r="BR66" s="494"/>
      <c r="BS66" s="494"/>
      <c r="BT66" s="494"/>
      <c r="BU66" s="494"/>
      <c r="BV66" s="494"/>
      <c r="BW66" s="494"/>
      <c r="BX66" s="470"/>
      <c r="BY66" s="470"/>
      <c r="BZ66" s="470"/>
      <c r="CA66" s="470"/>
      <c r="CB66" s="470"/>
      <c r="CC66" s="470"/>
      <c r="CD66" s="470"/>
      <c r="CE66" s="470"/>
      <c r="CF66" s="436"/>
    </row>
    <row r="67" spans="1:84" x14ac:dyDescent="0.35">
      <c r="A67" s="491"/>
      <c r="B67" s="203" t="s">
        <v>780</v>
      </c>
      <c r="C67" s="59"/>
      <c r="D67" s="494">
        <v>0</v>
      </c>
      <c r="E67" s="494">
        <v>0</v>
      </c>
      <c r="F67" s="494">
        <v>0</v>
      </c>
      <c r="G67" s="494">
        <v>0</v>
      </c>
      <c r="H67" s="494">
        <v>0</v>
      </c>
      <c r="I67" s="494">
        <v>0</v>
      </c>
      <c r="J67" s="494">
        <v>0</v>
      </c>
      <c r="K67" s="494">
        <v>0</v>
      </c>
      <c r="L67" s="494">
        <v>0</v>
      </c>
      <c r="M67" s="494">
        <v>0</v>
      </c>
      <c r="N67" s="494">
        <v>0</v>
      </c>
      <c r="O67" s="494">
        <v>0</v>
      </c>
      <c r="P67" s="494">
        <v>0</v>
      </c>
      <c r="Q67" s="494">
        <v>0</v>
      </c>
      <c r="R67" s="494">
        <v>0</v>
      </c>
      <c r="S67" s="494">
        <v>0</v>
      </c>
      <c r="T67" s="494">
        <v>0</v>
      </c>
      <c r="U67" s="494">
        <v>0</v>
      </c>
      <c r="V67" s="494">
        <v>0</v>
      </c>
      <c r="W67" s="494">
        <v>0</v>
      </c>
      <c r="X67" s="494">
        <v>0</v>
      </c>
      <c r="Y67" s="494">
        <v>0</v>
      </c>
      <c r="Z67" s="494">
        <v>0</v>
      </c>
      <c r="AA67" s="494">
        <v>0</v>
      </c>
      <c r="AB67" s="494">
        <v>0</v>
      </c>
      <c r="AC67" s="494">
        <v>0</v>
      </c>
      <c r="AD67" s="494">
        <v>0</v>
      </c>
      <c r="AE67" s="494">
        <v>0</v>
      </c>
      <c r="AF67" s="494">
        <v>0</v>
      </c>
      <c r="AG67" s="494">
        <v>0</v>
      </c>
      <c r="AH67" s="494">
        <v>3066.758003044019</v>
      </c>
      <c r="AI67" s="494">
        <v>2664.7298882274918</v>
      </c>
      <c r="AJ67" s="494">
        <v>3397.0684305413083</v>
      </c>
      <c r="AK67" s="494">
        <v>5852.5344514486123</v>
      </c>
      <c r="AL67" s="494">
        <v>9253.6279126283953</v>
      </c>
      <c r="AM67" s="494">
        <v>11207.373596019726</v>
      </c>
      <c r="AN67" s="494">
        <v>12126.541324663956</v>
      </c>
      <c r="AO67" s="494">
        <v>12993.168808170389</v>
      </c>
      <c r="AP67" s="494">
        <v>12848.642516311435</v>
      </c>
      <c r="AQ67" s="494">
        <v>11158.507292676199</v>
      </c>
      <c r="AR67" s="494">
        <v>7982.8440250208787</v>
      </c>
      <c r="AS67" s="494">
        <v>6382.3664819327387</v>
      </c>
      <c r="AT67" s="494">
        <v>6580.4953168121601</v>
      </c>
      <c r="AU67" s="494">
        <v>8864.555406898824</v>
      </c>
      <c r="AV67" s="494">
        <v>11048.133931246572</v>
      </c>
      <c r="AW67" s="494">
        <v>11456.808809409018</v>
      </c>
      <c r="AX67" s="494">
        <v>10182.139189834379</v>
      </c>
      <c r="AY67" s="494">
        <v>9183.4650474798273</v>
      </c>
      <c r="AZ67" s="494">
        <v>4344.6927939529696</v>
      </c>
      <c r="BA67" s="494">
        <v>0</v>
      </c>
      <c r="BB67" s="494">
        <v>0</v>
      </c>
      <c r="BC67" s="494">
        <v>0</v>
      </c>
      <c r="BD67" s="494">
        <v>0</v>
      </c>
      <c r="BE67" s="494">
        <v>0</v>
      </c>
      <c r="BF67" s="494">
        <v>0</v>
      </c>
      <c r="BG67" s="494">
        <v>0</v>
      </c>
      <c r="BH67" s="494">
        <v>0</v>
      </c>
      <c r="BI67" s="494">
        <v>0</v>
      </c>
      <c r="BJ67" s="494">
        <v>0</v>
      </c>
      <c r="BK67" s="494">
        <v>0</v>
      </c>
      <c r="BL67" s="494">
        <v>0</v>
      </c>
      <c r="BM67" s="494">
        <v>0</v>
      </c>
      <c r="BN67" s="494">
        <v>0</v>
      </c>
      <c r="BO67" s="494">
        <v>0</v>
      </c>
      <c r="BP67" s="494">
        <v>0</v>
      </c>
      <c r="BQ67" s="494">
        <v>0</v>
      </c>
      <c r="BR67" s="494">
        <v>0</v>
      </c>
      <c r="BS67" s="494">
        <v>0</v>
      </c>
      <c r="BT67" s="494">
        <v>0</v>
      </c>
      <c r="BU67" s="494">
        <v>0</v>
      </c>
      <c r="BV67" s="494">
        <v>0</v>
      </c>
      <c r="BW67" s="494">
        <v>0</v>
      </c>
      <c r="BX67" s="470">
        <v>0</v>
      </c>
      <c r="BY67" s="470">
        <v>0</v>
      </c>
      <c r="BZ67" s="470">
        <v>0</v>
      </c>
      <c r="CA67" s="470">
        <v>0</v>
      </c>
      <c r="CB67" s="470">
        <v>0</v>
      </c>
      <c r="CC67" s="470">
        <v>0</v>
      </c>
      <c r="CD67" s="470">
        <v>0</v>
      </c>
      <c r="CE67" s="470">
        <v>0</v>
      </c>
      <c r="CF67" s="436">
        <v>0</v>
      </c>
    </row>
    <row r="68" spans="1:84" x14ac:dyDescent="0.35">
      <c r="A68" s="491"/>
      <c r="B68" s="203" t="s">
        <v>781</v>
      </c>
      <c r="C68" s="59"/>
      <c r="D68" s="494">
        <v>0</v>
      </c>
      <c r="E68" s="494">
        <v>0</v>
      </c>
      <c r="F68" s="494">
        <v>0</v>
      </c>
      <c r="G68" s="494">
        <v>0</v>
      </c>
      <c r="H68" s="494">
        <v>0</v>
      </c>
      <c r="I68" s="494">
        <v>0</v>
      </c>
      <c r="J68" s="494">
        <v>0</v>
      </c>
      <c r="K68" s="494">
        <v>0</v>
      </c>
      <c r="L68" s="494">
        <v>0</v>
      </c>
      <c r="M68" s="494">
        <v>0</v>
      </c>
      <c r="N68" s="494">
        <v>0</v>
      </c>
      <c r="O68" s="494">
        <v>0</v>
      </c>
      <c r="P68" s="494">
        <v>0</v>
      </c>
      <c r="Q68" s="494">
        <v>0</v>
      </c>
      <c r="R68" s="494">
        <v>0</v>
      </c>
      <c r="S68" s="494">
        <v>0</v>
      </c>
      <c r="T68" s="494">
        <v>0</v>
      </c>
      <c r="U68" s="494">
        <v>0</v>
      </c>
      <c r="V68" s="494">
        <v>0</v>
      </c>
      <c r="W68" s="494">
        <v>0</v>
      </c>
      <c r="X68" s="494">
        <v>0</v>
      </c>
      <c r="Y68" s="494">
        <v>0</v>
      </c>
      <c r="Z68" s="494">
        <v>0</v>
      </c>
      <c r="AA68" s="494">
        <v>0</v>
      </c>
      <c r="AB68" s="494">
        <v>0</v>
      </c>
      <c r="AC68" s="494">
        <v>0</v>
      </c>
      <c r="AD68" s="494">
        <v>0</v>
      </c>
      <c r="AE68" s="494">
        <v>0</v>
      </c>
      <c r="AF68" s="494">
        <v>0</v>
      </c>
      <c r="AG68" s="494">
        <v>0</v>
      </c>
      <c r="AH68" s="494">
        <v>3340.6820188498923</v>
      </c>
      <c r="AI68" s="494">
        <v>3179.333556890927</v>
      </c>
      <c r="AJ68" s="494">
        <v>3118.9708889982539</v>
      </c>
      <c r="AK68" s="494">
        <v>3576.9573970379133</v>
      </c>
      <c r="AL68" s="494">
        <v>3392.1557716335487</v>
      </c>
      <c r="AM68" s="494">
        <v>3389.3960675712101</v>
      </c>
      <c r="AN68" s="494">
        <v>3865.5382399532018</v>
      </c>
      <c r="AO68" s="494">
        <v>4227.2506967255822</v>
      </c>
      <c r="AP68" s="494">
        <v>4320.4153110659763</v>
      </c>
      <c r="AQ68" s="494">
        <v>4407.4003710595571</v>
      </c>
      <c r="AR68" s="494">
        <v>4860.4299563140012</v>
      </c>
      <c r="AS68" s="494">
        <v>4973.0982383953124</v>
      </c>
      <c r="AT68" s="494">
        <v>5158.773198400273</v>
      </c>
      <c r="AU68" s="494">
        <v>5821.0580505302278</v>
      </c>
      <c r="AV68" s="494">
        <v>7657.0818545616694</v>
      </c>
      <c r="AW68" s="494">
        <v>7866.1966010566712</v>
      </c>
      <c r="AX68" s="494">
        <v>7797.2044075733465</v>
      </c>
      <c r="AY68" s="494">
        <v>7403.1333411987489</v>
      </c>
      <c r="AZ68" s="494">
        <v>7026.2835985292841</v>
      </c>
      <c r="BA68" s="494">
        <v>6950.1099315143329</v>
      </c>
      <c r="BB68" s="494">
        <v>6576.5445840956818</v>
      </c>
      <c r="BC68" s="494">
        <v>6780.4739731939053</v>
      </c>
      <c r="BD68" s="494">
        <v>7269.395942600574</v>
      </c>
      <c r="BE68" s="494">
        <v>7830.5841301387991</v>
      </c>
      <c r="BF68" s="494">
        <v>7653.1775106994673</v>
      </c>
      <c r="BG68" s="494">
        <v>4197.2553990178922</v>
      </c>
      <c r="BH68" s="494">
        <v>208.51440057452484</v>
      </c>
      <c r="BI68" s="494">
        <v>129.76540620816155</v>
      </c>
      <c r="BJ68" s="494">
        <v>132.36970662530968</v>
      </c>
      <c r="BK68" s="494">
        <v>132.08778189726996</v>
      </c>
      <c r="BL68" s="494">
        <v>130.56687702371502</v>
      </c>
      <c r="BM68" s="494">
        <v>137.45293509966777</v>
      </c>
      <c r="BN68" s="494">
        <v>0</v>
      </c>
      <c r="BO68" s="494">
        <v>0</v>
      </c>
      <c r="BP68" s="494">
        <v>0</v>
      </c>
      <c r="BQ68" s="494">
        <v>0</v>
      </c>
      <c r="BR68" s="494">
        <v>0</v>
      </c>
      <c r="BS68" s="494">
        <v>0</v>
      </c>
      <c r="BT68" s="494">
        <v>0</v>
      </c>
      <c r="BU68" s="494">
        <v>0</v>
      </c>
      <c r="BV68" s="494">
        <v>0</v>
      </c>
      <c r="BW68" s="494">
        <v>0</v>
      </c>
      <c r="BX68" s="470">
        <v>0</v>
      </c>
      <c r="BY68" s="470">
        <v>0</v>
      </c>
      <c r="BZ68" s="470">
        <v>0</v>
      </c>
      <c r="CA68" s="470">
        <v>0</v>
      </c>
      <c r="CB68" s="470">
        <v>0</v>
      </c>
      <c r="CC68" s="470">
        <v>0</v>
      </c>
      <c r="CD68" s="470">
        <v>0</v>
      </c>
      <c r="CE68" s="470">
        <v>0</v>
      </c>
      <c r="CF68" s="436">
        <v>0</v>
      </c>
    </row>
    <row r="69" spans="1:84" s="39" customFormat="1" x14ac:dyDescent="0.35">
      <c r="B69" s="203" t="s">
        <v>692</v>
      </c>
      <c r="C69" s="59"/>
      <c r="D69" s="494">
        <v>0</v>
      </c>
      <c r="E69" s="494">
        <v>0</v>
      </c>
      <c r="F69" s="494">
        <v>0</v>
      </c>
      <c r="G69" s="494">
        <v>0</v>
      </c>
      <c r="H69" s="494">
        <v>0</v>
      </c>
      <c r="I69" s="494">
        <v>0</v>
      </c>
      <c r="J69" s="494">
        <v>0</v>
      </c>
      <c r="K69" s="494">
        <v>0</v>
      </c>
      <c r="L69" s="494">
        <v>0</v>
      </c>
      <c r="M69" s="494">
        <v>0</v>
      </c>
      <c r="N69" s="494">
        <v>0</v>
      </c>
      <c r="O69" s="494">
        <v>0</v>
      </c>
      <c r="P69" s="494">
        <v>0</v>
      </c>
      <c r="Q69" s="494">
        <v>0</v>
      </c>
      <c r="R69" s="494">
        <v>0</v>
      </c>
      <c r="S69" s="494">
        <v>0</v>
      </c>
      <c r="T69" s="494">
        <v>0</v>
      </c>
      <c r="U69" s="494">
        <v>0</v>
      </c>
      <c r="V69" s="494">
        <v>0</v>
      </c>
      <c r="W69" s="494">
        <v>0</v>
      </c>
      <c r="X69" s="494">
        <v>0</v>
      </c>
      <c r="Y69" s="494">
        <v>0</v>
      </c>
      <c r="Z69" s="494">
        <v>0</v>
      </c>
      <c r="AA69" s="494">
        <v>0</v>
      </c>
      <c r="AB69" s="494">
        <v>0</v>
      </c>
      <c r="AC69" s="494">
        <v>0</v>
      </c>
      <c r="AD69" s="494">
        <v>0</v>
      </c>
      <c r="AE69" s="494">
        <v>0</v>
      </c>
      <c r="AF69" s="494">
        <v>0</v>
      </c>
      <c r="AG69" s="494">
        <v>0</v>
      </c>
      <c r="AH69" s="494">
        <v>589.53212097351047</v>
      </c>
      <c r="AI69" s="494">
        <v>570.6496127752946</v>
      </c>
      <c r="AJ69" s="494">
        <v>560.47350680215538</v>
      </c>
      <c r="AK69" s="494">
        <v>584.46383836984501</v>
      </c>
      <c r="AL69" s="494">
        <v>713.75860019494439</v>
      </c>
      <c r="AM69" s="494">
        <v>801.75561801430649</v>
      </c>
      <c r="AN69" s="494">
        <v>877.79253556548736</v>
      </c>
      <c r="AO69" s="494">
        <v>1020.5835015435213</v>
      </c>
      <c r="AP69" s="494">
        <v>1220.8580988746105</v>
      </c>
      <c r="AQ69" s="494">
        <v>1257.2571579451978</v>
      </c>
      <c r="AR69" s="494">
        <v>1546.7579555869684</v>
      </c>
      <c r="AS69" s="494">
        <v>1707.786394253382</v>
      </c>
      <c r="AT69" s="494">
        <v>2055.2849973592629</v>
      </c>
      <c r="AU69" s="494">
        <v>2384.9875261418265</v>
      </c>
      <c r="AV69" s="494">
        <v>3352.0272496364387</v>
      </c>
      <c r="AW69" s="494">
        <v>4181.725230417027</v>
      </c>
      <c r="AX69" s="494">
        <v>4858.2732426124676</v>
      </c>
      <c r="AY69" s="494">
        <v>5441.9123171671872</v>
      </c>
      <c r="AZ69" s="494">
        <v>5543.673297922187</v>
      </c>
      <c r="BA69" s="494">
        <v>5826.4504938722066</v>
      </c>
      <c r="BB69" s="494">
        <v>6171.3029587148203</v>
      </c>
      <c r="BC69" s="494">
        <v>6463.0595608015956</v>
      </c>
      <c r="BD69" s="494">
        <v>7015.5440207954744</v>
      </c>
      <c r="BE69" s="494">
        <v>7561.7678225058571</v>
      </c>
      <c r="BF69" s="494">
        <v>7417.6426096119276</v>
      </c>
      <c r="BG69" s="494">
        <v>7621.5667748863516</v>
      </c>
      <c r="BH69" s="494">
        <v>7548.4358131183944</v>
      </c>
      <c r="BI69" s="494">
        <v>7443.5524980558139</v>
      </c>
      <c r="BJ69" s="494">
        <v>7357.2004819534868</v>
      </c>
      <c r="BK69" s="494">
        <v>7571.8250959299266</v>
      </c>
      <c r="BL69" s="494">
        <v>7317.3268368261233</v>
      </c>
      <c r="BM69" s="494">
        <v>7335.3173249643469</v>
      </c>
      <c r="BN69" s="494">
        <v>0</v>
      </c>
      <c r="BO69" s="494">
        <v>0</v>
      </c>
      <c r="BP69" s="494">
        <v>0</v>
      </c>
      <c r="BQ69" s="494">
        <v>0</v>
      </c>
      <c r="BR69" s="494">
        <v>0</v>
      </c>
      <c r="BS69" s="494">
        <v>0</v>
      </c>
      <c r="BT69" s="494">
        <v>0</v>
      </c>
      <c r="BU69" s="494">
        <v>0</v>
      </c>
      <c r="BV69" s="494">
        <v>0</v>
      </c>
      <c r="BW69" s="494">
        <v>0</v>
      </c>
      <c r="BX69" s="470">
        <v>0</v>
      </c>
      <c r="BY69" s="470">
        <v>0</v>
      </c>
      <c r="BZ69" s="470">
        <v>0</v>
      </c>
      <c r="CA69" s="470">
        <v>0</v>
      </c>
      <c r="CB69" s="470">
        <v>0</v>
      </c>
      <c r="CC69" s="470">
        <v>0</v>
      </c>
      <c r="CD69" s="470">
        <v>0</v>
      </c>
      <c r="CE69" s="470">
        <v>0</v>
      </c>
      <c r="CF69" s="436">
        <v>0</v>
      </c>
    </row>
    <row r="70" spans="1:84" s="39" customFormat="1" x14ac:dyDescent="0.35">
      <c r="B70" s="203" t="s">
        <v>782</v>
      </c>
      <c r="C70" s="59"/>
      <c r="D70" s="494">
        <v>0</v>
      </c>
      <c r="E70" s="494">
        <v>0</v>
      </c>
      <c r="F70" s="494">
        <v>0</v>
      </c>
      <c r="G70" s="494">
        <v>0</v>
      </c>
      <c r="H70" s="494">
        <v>0</v>
      </c>
      <c r="I70" s="494">
        <v>0</v>
      </c>
      <c r="J70" s="494">
        <v>0</v>
      </c>
      <c r="K70" s="494">
        <v>0</v>
      </c>
      <c r="L70" s="494">
        <v>0</v>
      </c>
      <c r="M70" s="494">
        <v>0</v>
      </c>
      <c r="N70" s="494">
        <v>0</v>
      </c>
      <c r="O70" s="494">
        <v>0</v>
      </c>
      <c r="P70" s="494">
        <v>0</v>
      </c>
      <c r="Q70" s="494">
        <v>0</v>
      </c>
      <c r="R70" s="494">
        <v>0</v>
      </c>
      <c r="S70" s="494">
        <v>0</v>
      </c>
      <c r="T70" s="494">
        <v>0</v>
      </c>
      <c r="U70" s="494">
        <v>0</v>
      </c>
      <c r="V70" s="494">
        <v>0</v>
      </c>
      <c r="W70" s="494">
        <v>0</v>
      </c>
      <c r="X70" s="494">
        <v>0</v>
      </c>
      <c r="Y70" s="494">
        <v>0</v>
      </c>
      <c r="Z70" s="494">
        <v>0</v>
      </c>
      <c r="AA70" s="494">
        <v>0</v>
      </c>
      <c r="AB70" s="494">
        <v>0</v>
      </c>
      <c r="AC70" s="494">
        <v>0</v>
      </c>
      <c r="AD70" s="494">
        <v>0</v>
      </c>
      <c r="AE70" s="494">
        <v>0</v>
      </c>
      <c r="AF70" s="494">
        <v>0</v>
      </c>
      <c r="AG70" s="494">
        <v>0</v>
      </c>
      <c r="AH70" s="494">
        <v>1988.9265495469947</v>
      </c>
      <c r="AI70" s="494">
        <v>1808.7554690645497</v>
      </c>
      <c r="AJ70" s="494">
        <v>1865.3927401964868</v>
      </c>
      <c r="AK70" s="494">
        <v>2185.4302809296814</v>
      </c>
      <c r="AL70" s="494">
        <v>2811.7763037982654</v>
      </c>
      <c r="AM70" s="494">
        <v>3289.6067417239356</v>
      </c>
      <c r="AN70" s="494">
        <v>3530.6766430522939</v>
      </c>
      <c r="AO70" s="494">
        <v>4048.4173339173517</v>
      </c>
      <c r="AP70" s="494">
        <v>4394.4965063860373</v>
      </c>
      <c r="AQ70" s="494">
        <v>4469.0031716715712</v>
      </c>
      <c r="AR70" s="494">
        <v>4619.300877532607</v>
      </c>
      <c r="AS70" s="494">
        <v>4681.8575865185048</v>
      </c>
      <c r="AT70" s="494">
        <v>5116.8595718441238</v>
      </c>
      <c r="AU70" s="494">
        <v>6036.3401104120567</v>
      </c>
      <c r="AV70" s="494">
        <v>7081.9791401632601</v>
      </c>
      <c r="AW70" s="494">
        <v>7458.8078966607427</v>
      </c>
      <c r="AX70" s="494">
        <v>7958.2955543158541</v>
      </c>
      <c r="AY70" s="494">
        <v>8120.9783179559327</v>
      </c>
      <c r="AZ70" s="494">
        <v>7943.4760577868419</v>
      </c>
      <c r="BA70" s="494">
        <v>7563.5174605878219</v>
      </c>
      <c r="BB70" s="494">
        <v>7161.6916844214093</v>
      </c>
      <c r="BC70" s="494">
        <v>7106.8548944108561</v>
      </c>
      <c r="BD70" s="494">
        <v>7693.6659377853202</v>
      </c>
      <c r="BE70" s="494">
        <v>7889.9331850707467</v>
      </c>
      <c r="BF70" s="494">
        <v>7895.5395103692535</v>
      </c>
      <c r="BG70" s="494">
        <v>8100.5222520907273</v>
      </c>
      <c r="BH70" s="494">
        <v>7213.0577892258198</v>
      </c>
      <c r="BI70" s="494">
        <v>5970.6122367879898</v>
      </c>
      <c r="BJ70" s="494">
        <v>5245.2692371338535</v>
      </c>
      <c r="BK70" s="494">
        <v>4968.40097896927</v>
      </c>
      <c r="BL70" s="494">
        <v>4429.4797469214518</v>
      </c>
      <c r="BM70" s="494">
        <v>3973.2968843556878</v>
      </c>
      <c r="BN70" s="494">
        <v>0</v>
      </c>
      <c r="BO70" s="494">
        <v>0</v>
      </c>
      <c r="BP70" s="494">
        <v>0</v>
      </c>
      <c r="BQ70" s="494">
        <v>0</v>
      </c>
      <c r="BR70" s="494">
        <v>0</v>
      </c>
      <c r="BS70" s="494">
        <v>0</v>
      </c>
      <c r="BT70" s="494">
        <v>0</v>
      </c>
      <c r="BU70" s="494">
        <v>0</v>
      </c>
      <c r="BV70" s="494">
        <v>0</v>
      </c>
      <c r="BW70" s="494">
        <v>0</v>
      </c>
      <c r="BX70" s="470">
        <v>0</v>
      </c>
      <c r="BY70" s="470">
        <v>0</v>
      </c>
      <c r="BZ70" s="470">
        <v>0</v>
      </c>
      <c r="CA70" s="470">
        <v>0</v>
      </c>
      <c r="CB70" s="470">
        <v>0</v>
      </c>
      <c r="CC70" s="470">
        <v>0</v>
      </c>
      <c r="CD70" s="470">
        <v>0</v>
      </c>
      <c r="CE70" s="470">
        <v>0</v>
      </c>
      <c r="CF70" s="436">
        <v>0</v>
      </c>
    </row>
    <row r="71" spans="1:84" s="39" customFormat="1" x14ac:dyDescent="0.35">
      <c r="B71" s="203" t="s">
        <v>783</v>
      </c>
      <c r="C71" s="59"/>
      <c r="D71" s="494">
        <v>0</v>
      </c>
      <c r="E71" s="494">
        <v>0</v>
      </c>
      <c r="F71" s="494">
        <v>0</v>
      </c>
      <c r="G71" s="494">
        <v>0</v>
      </c>
      <c r="H71" s="494">
        <v>0</v>
      </c>
      <c r="I71" s="494">
        <v>0</v>
      </c>
      <c r="J71" s="494">
        <v>0</v>
      </c>
      <c r="K71" s="494">
        <v>0</v>
      </c>
      <c r="L71" s="494">
        <v>0</v>
      </c>
      <c r="M71" s="494">
        <v>0</v>
      </c>
      <c r="N71" s="494">
        <v>0</v>
      </c>
      <c r="O71" s="494">
        <v>0</v>
      </c>
      <c r="P71" s="494">
        <v>0</v>
      </c>
      <c r="Q71" s="494">
        <v>0</v>
      </c>
      <c r="R71" s="494">
        <v>0</v>
      </c>
      <c r="S71" s="494">
        <v>0</v>
      </c>
      <c r="T71" s="494">
        <v>0</v>
      </c>
      <c r="U71" s="494">
        <v>0</v>
      </c>
      <c r="V71" s="494">
        <v>0</v>
      </c>
      <c r="W71" s="494">
        <v>0</v>
      </c>
      <c r="X71" s="494">
        <v>0</v>
      </c>
      <c r="Y71" s="494">
        <v>0</v>
      </c>
      <c r="Z71" s="494">
        <v>0</v>
      </c>
      <c r="AA71" s="494">
        <v>0</v>
      </c>
      <c r="AB71" s="494">
        <v>0</v>
      </c>
      <c r="AC71" s="494">
        <v>0</v>
      </c>
      <c r="AD71" s="494">
        <v>0</v>
      </c>
      <c r="AE71" s="494">
        <v>0</v>
      </c>
      <c r="AF71" s="494">
        <v>0</v>
      </c>
      <c r="AG71" s="494">
        <v>0</v>
      </c>
      <c r="AH71" s="494">
        <v>184.60096717352346</v>
      </c>
      <c r="AI71" s="494">
        <v>173.2329181639287</v>
      </c>
      <c r="AJ71" s="494">
        <v>175.41537235792651</v>
      </c>
      <c r="AK71" s="494">
        <v>181.91920796942196</v>
      </c>
      <c r="AL71" s="494">
        <v>219.89532632268487</v>
      </c>
      <c r="AM71" s="494">
        <v>247.75280900012905</v>
      </c>
      <c r="AN71" s="494">
        <v>269.83992759976093</v>
      </c>
      <c r="AO71" s="494">
        <v>311.41671799364246</v>
      </c>
      <c r="AP71" s="494">
        <v>376.33247222591149</v>
      </c>
      <c r="AQ71" s="494">
        <v>386.41756747536147</v>
      </c>
      <c r="AR71" s="494">
        <v>477.13550494377665</v>
      </c>
      <c r="AS71" s="494">
        <v>480.3149233837637</v>
      </c>
      <c r="AT71" s="494">
        <v>366.10475248012455</v>
      </c>
      <c r="AU71" s="494">
        <v>567.75366772756752</v>
      </c>
      <c r="AV71" s="494">
        <v>548.40151694419683</v>
      </c>
      <c r="AW71" s="494">
        <v>527.20891157120116</v>
      </c>
      <c r="AX71" s="494">
        <v>559.88996123920481</v>
      </c>
      <c r="AY71" s="494">
        <v>693.09170169659069</v>
      </c>
      <c r="AZ71" s="494">
        <v>915.35070733133784</v>
      </c>
      <c r="BA71" s="494">
        <v>950.50536036612664</v>
      </c>
      <c r="BB71" s="494">
        <v>821.38661287959326</v>
      </c>
      <c r="BC71" s="494">
        <v>801.6058889229505</v>
      </c>
      <c r="BD71" s="494">
        <v>795.28434243835341</v>
      </c>
      <c r="BE71" s="494">
        <v>762.80991191945054</v>
      </c>
      <c r="BF71" s="494">
        <v>728.79277365492248</v>
      </c>
      <c r="BG71" s="494">
        <v>730.94947392166023</v>
      </c>
      <c r="BH71" s="494">
        <v>659.41476195303426</v>
      </c>
      <c r="BI71" s="494">
        <v>485.72334097482849</v>
      </c>
      <c r="BJ71" s="494">
        <v>466.92879885466806</v>
      </c>
      <c r="BK71" s="494">
        <v>521.88455800824215</v>
      </c>
      <c r="BL71" s="494">
        <v>386.493821054911</v>
      </c>
      <c r="BM71" s="494">
        <v>107.11619925473637</v>
      </c>
      <c r="BN71" s="494">
        <v>0</v>
      </c>
      <c r="BO71" s="494">
        <v>0</v>
      </c>
      <c r="BP71" s="494">
        <v>0</v>
      </c>
      <c r="BQ71" s="494">
        <v>0</v>
      </c>
      <c r="BR71" s="494">
        <v>0</v>
      </c>
      <c r="BS71" s="494">
        <v>0</v>
      </c>
      <c r="BT71" s="494">
        <v>0</v>
      </c>
      <c r="BU71" s="494">
        <v>0</v>
      </c>
      <c r="BV71" s="494">
        <v>0</v>
      </c>
      <c r="BW71" s="494">
        <v>0</v>
      </c>
      <c r="BX71" s="470">
        <v>0</v>
      </c>
      <c r="BY71" s="470">
        <v>0</v>
      </c>
      <c r="BZ71" s="470">
        <v>0</v>
      </c>
      <c r="CA71" s="470">
        <v>0</v>
      </c>
      <c r="CB71" s="470">
        <v>0</v>
      </c>
      <c r="CC71" s="470">
        <v>0</v>
      </c>
      <c r="CD71" s="470">
        <v>0</v>
      </c>
      <c r="CE71" s="470">
        <v>0</v>
      </c>
      <c r="CF71" s="436">
        <v>0</v>
      </c>
    </row>
    <row r="72" spans="1:84" s="39" customFormat="1" x14ac:dyDescent="0.35">
      <c r="B72" s="288" t="s">
        <v>784</v>
      </c>
      <c r="C72" s="471"/>
      <c r="D72" s="494">
        <v>0</v>
      </c>
      <c r="E72" s="494">
        <v>0</v>
      </c>
      <c r="F72" s="494">
        <v>0</v>
      </c>
      <c r="G72" s="494">
        <v>0</v>
      </c>
      <c r="H72" s="494">
        <v>0</v>
      </c>
      <c r="I72" s="494">
        <v>0</v>
      </c>
      <c r="J72" s="494">
        <v>0</v>
      </c>
      <c r="K72" s="494">
        <v>0</v>
      </c>
      <c r="L72" s="494">
        <v>0</v>
      </c>
      <c r="M72" s="494">
        <v>0</v>
      </c>
      <c r="N72" s="494">
        <v>0</v>
      </c>
      <c r="O72" s="494">
        <v>0</v>
      </c>
      <c r="P72" s="494">
        <v>0</v>
      </c>
      <c r="Q72" s="494">
        <v>0</v>
      </c>
      <c r="R72" s="494">
        <v>0</v>
      </c>
      <c r="S72" s="494">
        <v>0</v>
      </c>
      <c r="T72" s="494">
        <v>0</v>
      </c>
      <c r="U72" s="494">
        <v>0</v>
      </c>
      <c r="V72" s="494">
        <v>0</v>
      </c>
      <c r="W72" s="494">
        <v>0</v>
      </c>
      <c r="X72" s="494">
        <v>0</v>
      </c>
      <c r="Y72" s="494">
        <v>0</v>
      </c>
      <c r="Z72" s="494">
        <v>0</v>
      </c>
      <c r="AA72" s="494">
        <v>0</v>
      </c>
      <c r="AB72" s="494">
        <v>0</v>
      </c>
      <c r="AC72" s="494">
        <v>0</v>
      </c>
      <c r="AD72" s="494">
        <v>0</v>
      </c>
      <c r="AE72" s="494">
        <v>0</v>
      </c>
      <c r="AF72" s="494">
        <v>0</v>
      </c>
      <c r="AG72" s="494">
        <v>0</v>
      </c>
      <c r="AH72" s="494">
        <v>125.05226808529009</v>
      </c>
      <c r="AI72" s="494">
        <v>137.5673173654728</v>
      </c>
      <c r="AJ72" s="494">
        <v>145.46640634559759</v>
      </c>
      <c r="AK72" s="494">
        <v>179.05494809926509</v>
      </c>
      <c r="AL72" s="494">
        <v>234.31469198318879</v>
      </c>
      <c r="AM72" s="494">
        <v>306.2500000140484</v>
      </c>
      <c r="AN72" s="494">
        <v>364.1213480864244</v>
      </c>
      <c r="AO72" s="494">
        <v>357.66672561646061</v>
      </c>
      <c r="AP72" s="494">
        <v>441.52392410756545</v>
      </c>
      <c r="AQ72" s="494">
        <v>599.22724231686482</v>
      </c>
      <c r="AR72" s="494">
        <v>390.62192437704795</v>
      </c>
      <c r="AS72" s="494">
        <v>392.98493731398844</v>
      </c>
      <c r="AT72" s="494">
        <v>629.01546642337098</v>
      </c>
      <c r="AU72" s="494">
        <v>905.49934846431449</v>
      </c>
      <c r="AV72" s="494">
        <v>690.09861001890431</v>
      </c>
      <c r="AW72" s="494">
        <v>680.22530714438267</v>
      </c>
      <c r="AX72" s="494">
        <v>836.98244984575467</v>
      </c>
      <c r="AY72" s="494">
        <v>941.63933657999917</v>
      </c>
      <c r="AZ72" s="494">
        <v>830.06838438772093</v>
      </c>
      <c r="BA72" s="494">
        <v>750.30424780668704</v>
      </c>
      <c r="BB72" s="494">
        <v>695.43460814798777</v>
      </c>
      <c r="BC72" s="494">
        <v>515.25504970272948</v>
      </c>
      <c r="BD72" s="494">
        <v>518.75794093243724</v>
      </c>
      <c r="BE72" s="494">
        <v>568.89057449135112</v>
      </c>
      <c r="BF72" s="494">
        <v>604.7353652034833</v>
      </c>
      <c r="BG72" s="494">
        <v>809.27830728741765</v>
      </c>
      <c r="BH72" s="494">
        <v>619.25850918889182</v>
      </c>
      <c r="BI72" s="494">
        <v>400.10830129487272</v>
      </c>
      <c r="BJ72" s="494">
        <v>374.14182751558019</v>
      </c>
      <c r="BK72" s="494">
        <v>344.78553658255174</v>
      </c>
      <c r="BL72" s="494">
        <v>307.65256925389235</v>
      </c>
      <c r="BM72" s="494">
        <v>406.3545535989474</v>
      </c>
      <c r="BN72" s="494">
        <v>0</v>
      </c>
      <c r="BO72" s="494">
        <v>0</v>
      </c>
      <c r="BP72" s="494">
        <v>0</v>
      </c>
      <c r="BQ72" s="494">
        <v>0</v>
      </c>
      <c r="BR72" s="494">
        <v>0</v>
      </c>
      <c r="BS72" s="494">
        <v>0</v>
      </c>
      <c r="BT72" s="494">
        <v>0</v>
      </c>
      <c r="BU72" s="494">
        <v>0</v>
      </c>
      <c r="BV72" s="494">
        <v>0</v>
      </c>
      <c r="BW72" s="494">
        <v>0</v>
      </c>
      <c r="BX72" s="470">
        <v>0</v>
      </c>
      <c r="BY72" s="470">
        <v>0</v>
      </c>
      <c r="BZ72" s="470">
        <v>0</v>
      </c>
      <c r="CA72" s="470">
        <v>0</v>
      </c>
      <c r="CB72" s="470">
        <v>0</v>
      </c>
      <c r="CC72" s="470">
        <v>0</v>
      </c>
      <c r="CD72" s="470">
        <v>0</v>
      </c>
      <c r="CE72" s="470">
        <v>0</v>
      </c>
      <c r="CF72" s="436">
        <v>0</v>
      </c>
    </row>
    <row r="73" spans="1:84" s="39" customFormat="1" ht="24.75" customHeight="1" x14ac:dyDescent="0.35">
      <c r="B73" s="59" t="s">
        <v>774</v>
      </c>
      <c r="C73" s="61"/>
      <c r="D73" s="494">
        <v>0</v>
      </c>
      <c r="E73" s="494">
        <v>0</v>
      </c>
      <c r="F73" s="494">
        <v>0</v>
      </c>
      <c r="G73" s="494">
        <v>0</v>
      </c>
      <c r="H73" s="494">
        <v>0</v>
      </c>
      <c r="I73" s="494">
        <v>0</v>
      </c>
      <c r="J73" s="494">
        <v>0</v>
      </c>
      <c r="K73" s="494">
        <v>0</v>
      </c>
      <c r="L73" s="494">
        <v>0</v>
      </c>
      <c r="M73" s="494">
        <v>0</v>
      </c>
      <c r="N73" s="494">
        <v>0</v>
      </c>
      <c r="O73" s="494">
        <v>0</v>
      </c>
      <c r="P73" s="494">
        <v>0</v>
      </c>
      <c r="Q73" s="494">
        <v>0</v>
      </c>
      <c r="R73" s="494">
        <v>0</v>
      </c>
      <c r="S73" s="494">
        <v>0</v>
      </c>
      <c r="T73" s="494">
        <v>0</v>
      </c>
      <c r="U73" s="494">
        <v>0</v>
      </c>
      <c r="V73" s="494">
        <v>0</v>
      </c>
      <c r="W73" s="494">
        <v>0</v>
      </c>
      <c r="X73" s="494">
        <v>0</v>
      </c>
      <c r="Y73" s="494">
        <v>0</v>
      </c>
      <c r="Z73" s="494">
        <v>0</v>
      </c>
      <c r="AA73" s="494">
        <v>0</v>
      </c>
      <c r="AB73" s="494">
        <v>0</v>
      </c>
      <c r="AC73" s="494">
        <v>0</v>
      </c>
      <c r="AD73" s="494">
        <v>0</v>
      </c>
      <c r="AE73" s="494">
        <v>0</v>
      </c>
      <c r="AF73" s="494">
        <v>0</v>
      </c>
      <c r="AG73" s="494">
        <v>0</v>
      </c>
      <c r="AH73" s="494">
        <v>1712.0623988790674</v>
      </c>
      <c r="AI73" s="494">
        <v>1539.125850387361</v>
      </c>
      <c r="AJ73" s="494">
        <v>1693.7665373472014</v>
      </c>
      <c r="AK73" s="494">
        <v>2184.4414552041421</v>
      </c>
      <c r="AL73" s="494">
        <v>2723.3373081522523</v>
      </c>
      <c r="AM73" s="494">
        <v>3038.284108952575</v>
      </c>
      <c r="AN73" s="494">
        <v>3318.610411961743</v>
      </c>
      <c r="AO73" s="494">
        <v>3614.0363765260781</v>
      </c>
      <c r="AP73" s="494">
        <v>3690.9490570109883</v>
      </c>
      <c r="AQ73" s="494">
        <v>3615.7781544027507</v>
      </c>
      <c r="AR73" s="494">
        <v>3466.7379970200213</v>
      </c>
      <c r="AS73" s="494">
        <v>3438.0172822460304</v>
      </c>
      <c r="AT73" s="494">
        <v>3583.5817802984152</v>
      </c>
      <c r="AU73" s="494">
        <v>4398.6264897823858</v>
      </c>
      <c r="AV73" s="494">
        <v>5317.5681414895025</v>
      </c>
      <c r="AW73" s="494">
        <v>5735.1495275011712</v>
      </c>
      <c r="AX73" s="494">
        <v>5473.0068812127774</v>
      </c>
      <c r="AY73" s="494">
        <v>5225.5115701951609</v>
      </c>
      <c r="AZ73" s="494">
        <v>4490.6377844508288</v>
      </c>
      <c r="BA73" s="494">
        <v>3968.6932932305681</v>
      </c>
      <c r="BB73" s="494">
        <v>3926.1680410728077</v>
      </c>
      <c r="BC73" s="494">
        <v>4275.2421673996587</v>
      </c>
      <c r="BD73" s="494">
        <v>5226.977937663848</v>
      </c>
      <c r="BE73" s="494">
        <v>5804.1054128061132</v>
      </c>
      <c r="BF73" s="494">
        <v>6238.2732769511877</v>
      </c>
      <c r="BG73" s="494">
        <v>6262.7834367328605</v>
      </c>
      <c r="BH73" s="494">
        <v>5310.9621368109256</v>
      </c>
      <c r="BI73" s="494">
        <v>3983.5622055273266</v>
      </c>
      <c r="BJ73" s="494">
        <v>3148.6974922765444</v>
      </c>
      <c r="BK73" s="494">
        <v>2605.691586116759</v>
      </c>
      <c r="BL73" s="494">
        <v>2107.1731132287573</v>
      </c>
      <c r="BM73" s="494">
        <v>1252.7575179705591</v>
      </c>
      <c r="BN73" s="494">
        <v>0</v>
      </c>
      <c r="BO73" s="494">
        <v>0</v>
      </c>
      <c r="BP73" s="494">
        <v>0</v>
      </c>
      <c r="BQ73" s="494">
        <v>0</v>
      </c>
      <c r="BR73" s="494">
        <v>0</v>
      </c>
      <c r="BS73" s="494">
        <v>0</v>
      </c>
      <c r="BT73" s="494">
        <v>0</v>
      </c>
      <c r="BU73" s="494">
        <v>0</v>
      </c>
      <c r="BV73" s="494">
        <v>0</v>
      </c>
      <c r="BW73" s="494">
        <v>0</v>
      </c>
      <c r="BX73" s="470">
        <v>0</v>
      </c>
      <c r="BY73" s="470">
        <v>0</v>
      </c>
      <c r="BZ73" s="470">
        <v>0</v>
      </c>
      <c r="CA73" s="470">
        <v>0</v>
      </c>
      <c r="CB73" s="470">
        <v>0</v>
      </c>
      <c r="CC73" s="470">
        <v>0</v>
      </c>
      <c r="CD73" s="470">
        <v>0</v>
      </c>
      <c r="CE73" s="470">
        <v>0</v>
      </c>
      <c r="CF73" s="436">
        <v>0</v>
      </c>
    </row>
    <row r="74" spans="1:84" s="39" customFormat="1" x14ac:dyDescent="0.35">
      <c r="B74" s="203" t="s">
        <v>780</v>
      </c>
      <c r="C74" s="59"/>
      <c r="D74" s="494">
        <v>0</v>
      </c>
      <c r="E74" s="494">
        <v>0</v>
      </c>
      <c r="F74" s="494">
        <v>0</v>
      </c>
      <c r="G74" s="494">
        <v>0</v>
      </c>
      <c r="H74" s="494">
        <v>0</v>
      </c>
      <c r="I74" s="494">
        <v>0</v>
      </c>
      <c r="J74" s="494">
        <v>0</v>
      </c>
      <c r="K74" s="494">
        <v>0</v>
      </c>
      <c r="L74" s="494">
        <v>0</v>
      </c>
      <c r="M74" s="494">
        <v>0</v>
      </c>
      <c r="N74" s="494">
        <v>0</v>
      </c>
      <c r="O74" s="494">
        <v>0</v>
      </c>
      <c r="P74" s="494">
        <v>0</v>
      </c>
      <c r="Q74" s="494">
        <v>0</v>
      </c>
      <c r="R74" s="494">
        <v>0</v>
      </c>
      <c r="S74" s="494">
        <v>0</v>
      </c>
      <c r="T74" s="494">
        <v>0</v>
      </c>
      <c r="U74" s="494">
        <v>0</v>
      </c>
      <c r="V74" s="494">
        <v>0</v>
      </c>
      <c r="W74" s="494">
        <v>0</v>
      </c>
      <c r="X74" s="494">
        <v>0</v>
      </c>
      <c r="Y74" s="494">
        <v>0</v>
      </c>
      <c r="Z74" s="494">
        <v>0</v>
      </c>
      <c r="AA74" s="494">
        <v>0</v>
      </c>
      <c r="AB74" s="494">
        <v>0</v>
      </c>
      <c r="AC74" s="494">
        <v>0</v>
      </c>
      <c r="AD74" s="494">
        <v>0</v>
      </c>
      <c r="AE74" s="494">
        <v>0</v>
      </c>
      <c r="AF74" s="494">
        <v>0</v>
      </c>
      <c r="AG74" s="494">
        <v>0</v>
      </c>
      <c r="AH74" s="494">
        <v>556.6092302336026</v>
      </c>
      <c r="AI74" s="494">
        <v>483.64209057074675</v>
      </c>
      <c r="AJ74" s="494">
        <v>570.68924457536707</v>
      </c>
      <c r="AK74" s="494">
        <v>956.33344158291516</v>
      </c>
      <c r="AL74" s="494">
        <v>1289.0535834078487</v>
      </c>
      <c r="AM74" s="494">
        <v>1484.5513681685211</v>
      </c>
      <c r="AN74" s="494">
        <v>1656.233633934035</v>
      </c>
      <c r="AO74" s="494">
        <v>1751.7133891656883</v>
      </c>
      <c r="AP74" s="494">
        <v>1701.7057102335393</v>
      </c>
      <c r="AQ74" s="494">
        <v>1501.3501667359085</v>
      </c>
      <c r="AR74" s="494">
        <v>1136.6680007696775</v>
      </c>
      <c r="AS74" s="494">
        <v>860.40831246494861</v>
      </c>
      <c r="AT74" s="494">
        <v>842.65008257151533</v>
      </c>
      <c r="AU74" s="494">
        <v>1189.7382631596001</v>
      </c>
      <c r="AV74" s="494">
        <v>1469.9893480585147</v>
      </c>
      <c r="AW74" s="494">
        <v>1537.1426307449765</v>
      </c>
      <c r="AX74" s="494">
        <v>1610.9114674250804</v>
      </c>
      <c r="AY74" s="494">
        <v>1256.7047338454665</v>
      </c>
      <c r="AZ74" s="494">
        <v>507.79951669807951</v>
      </c>
      <c r="BA74" s="494">
        <v>0</v>
      </c>
      <c r="BB74" s="494">
        <v>0</v>
      </c>
      <c r="BC74" s="494">
        <v>0</v>
      </c>
      <c r="BD74" s="494">
        <v>0</v>
      </c>
      <c r="BE74" s="494">
        <v>0</v>
      </c>
      <c r="BF74" s="494">
        <v>0</v>
      </c>
      <c r="BG74" s="494">
        <v>0</v>
      </c>
      <c r="BH74" s="494">
        <v>0</v>
      </c>
      <c r="BI74" s="494">
        <v>0</v>
      </c>
      <c r="BJ74" s="494">
        <v>0</v>
      </c>
      <c r="BK74" s="494">
        <v>0</v>
      </c>
      <c r="BL74" s="494">
        <v>0</v>
      </c>
      <c r="BM74" s="494">
        <v>0</v>
      </c>
      <c r="BN74" s="494">
        <v>0</v>
      </c>
      <c r="BO74" s="494">
        <v>0</v>
      </c>
      <c r="BP74" s="494">
        <v>0</v>
      </c>
      <c r="BQ74" s="494">
        <v>0</v>
      </c>
      <c r="BR74" s="494">
        <v>0</v>
      </c>
      <c r="BS74" s="494">
        <v>0</v>
      </c>
      <c r="BT74" s="494">
        <v>0</v>
      </c>
      <c r="BU74" s="494">
        <v>0</v>
      </c>
      <c r="BV74" s="494">
        <v>0</v>
      </c>
      <c r="BW74" s="494">
        <v>0</v>
      </c>
      <c r="BX74" s="470">
        <v>0</v>
      </c>
      <c r="BY74" s="470">
        <v>0</v>
      </c>
      <c r="BZ74" s="470">
        <v>0</v>
      </c>
      <c r="CA74" s="470">
        <v>0</v>
      </c>
      <c r="CB74" s="470">
        <v>0</v>
      </c>
      <c r="CC74" s="470">
        <v>0</v>
      </c>
      <c r="CD74" s="470">
        <v>0</v>
      </c>
      <c r="CE74" s="470">
        <v>0</v>
      </c>
      <c r="CF74" s="436">
        <v>0</v>
      </c>
    </row>
    <row r="75" spans="1:84" s="39" customFormat="1" x14ac:dyDescent="0.35">
      <c r="B75" s="203" t="s">
        <v>781</v>
      </c>
      <c r="C75" s="59"/>
      <c r="D75" s="494">
        <v>0</v>
      </c>
      <c r="E75" s="494">
        <v>0</v>
      </c>
      <c r="F75" s="494">
        <v>0</v>
      </c>
      <c r="G75" s="494">
        <v>0</v>
      </c>
      <c r="H75" s="494">
        <v>0</v>
      </c>
      <c r="I75" s="494">
        <v>0</v>
      </c>
      <c r="J75" s="494">
        <v>0</v>
      </c>
      <c r="K75" s="494">
        <v>0</v>
      </c>
      <c r="L75" s="494">
        <v>0</v>
      </c>
      <c r="M75" s="494">
        <v>0</v>
      </c>
      <c r="N75" s="494">
        <v>0</v>
      </c>
      <c r="O75" s="494">
        <v>0</v>
      </c>
      <c r="P75" s="494">
        <v>0</v>
      </c>
      <c r="Q75" s="494">
        <v>0</v>
      </c>
      <c r="R75" s="494">
        <v>0</v>
      </c>
      <c r="S75" s="494">
        <v>0</v>
      </c>
      <c r="T75" s="494">
        <v>0</v>
      </c>
      <c r="U75" s="494">
        <v>0</v>
      </c>
      <c r="V75" s="494">
        <v>0</v>
      </c>
      <c r="W75" s="494">
        <v>0</v>
      </c>
      <c r="X75" s="494">
        <v>0</v>
      </c>
      <c r="Y75" s="494">
        <v>0</v>
      </c>
      <c r="Z75" s="494">
        <v>0</v>
      </c>
      <c r="AA75" s="494">
        <v>0</v>
      </c>
      <c r="AB75" s="494">
        <v>0</v>
      </c>
      <c r="AC75" s="494">
        <v>0</v>
      </c>
      <c r="AD75" s="494">
        <v>0</v>
      </c>
      <c r="AE75" s="494">
        <v>0</v>
      </c>
      <c r="AF75" s="494">
        <v>0</v>
      </c>
      <c r="AG75" s="494">
        <v>0</v>
      </c>
      <c r="AH75" s="494">
        <v>16.691391134101519</v>
      </c>
      <c r="AI75" s="494">
        <v>15.885229316769989</v>
      </c>
      <c r="AJ75" s="494">
        <v>18.8988145021859</v>
      </c>
      <c r="AK75" s="494">
        <v>11.81518808304042</v>
      </c>
      <c r="AL75" s="494">
        <v>18.593746785329905</v>
      </c>
      <c r="AM75" s="494">
        <v>16.588357286575555</v>
      </c>
      <c r="AN75" s="494">
        <v>19.432437857926697</v>
      </c>
      <c r="AO75" s="494">
        <v>18.53204064964573</v>
      </c>
      <c r="AP75" s="494">
        <v>18.425820612250476</v>
      </c>
      <c r="AQ75" s="494">
        <v>31.318816228983881</v>
      </c>
      <c r="AR75" s="494">
        <v>53.41668389663019</v>
      </c>
      <c r="AS75" s="494">
        <v>56.336522262509135</v>
      </c>
      <c r="AT75" s="494">
        <v>61.3723195442833</v>
      </c>
      <c r="AU75" s="494">
        <v>70.016131570156332</v>
      </c>
      <c r="AV75" s="494">
        <v>79.680667303635616</v>
      </c>
      <c r="AW75" s="494">
        <v>86.560227164731302</v>
      </c>
      <c r="AX75" s="494">
        <v>85.386165878248406</v>
      </c>
      <c r="AY75" s="494">
        <v>89.227940201109718</v>
      </c>
      <c r="AZ75" s="494">
        <v>93.384189667058664</v>
      </c>
      <c r="BA75" s="494">
        <v>95.109482105472594</v>
      </c>
      <c r="BB75" s="494">
        <v>96.556540461823687</v>
      </c>
      <c r="BC75" s="494">
        <v>98.696155934593961</v>
      </c>
      <c r="BD75" s="494">
        <v>112.08893738893417</v>
      </c>
      <c r="BE75" s="494">
        <v>122.0775148741389</v>
      </c>
      <c r="BF75" s="494">
        <v>134.66963985876899</v>
      </c>
      <c r="BG75" s="494">
        <v>73.862611223225301</v>
      </c>
      <c r="BH75" s="494">
        <v>0</v>
      </c>
      <c r="BI75" s="494">
        <v>0</v>
      </c>
      <c r="BJ75" s="494">
        <v>0</v>
      </c>
      <c r="BK75" s="494">
        <v>0</v>
      </c>
      <c r="BL75" s="494">
        <v>0</v>
      </c>
      <c r="BM75" s="494">
        <v>0</v>
      </c>
      <c r="BN75" s="494">
        <v>0</v>
      </c>
      <c r="BO75" s="494">
        <v>0</v>
      </c>
      <c r="BP75" s="494">
        <v>0</v>
      </c>
      <c r="BQ75" s="494">
        <v>0</v>
      </c>
      <c r="BR75" s="494">
        <v>0</v>
      </c>
      <c r="BS75" s="494">
        <v>0</v>
      </c>
      <c r="BT75" s="494">
        <v>0</v>
      </c>
      <c r="BU75" s="494">
        <v>0</v>
      </c>
      <c r="BV75" s="494">
        <v>0</v>
      </c>
      <c r="BW75" s="494">
        <v>0</v>
      </c>
      <c r="BX75" s="470">
        <v>0</v>
      </c>
      <c r="BY75" s="470">
        <v>0</v>
      </c>
      <c r="BZ75" s="470">
        <v>0</v>
      </c>
      <c r="CA75" s="470">
        <v>0</v>
      </c>
      <c r="CB75" s="470">
        <v>0</v>
      </c>
      <c r="CC75" s="470">
        <v>0</v>
      </c>
      <c r="CD75" s="470">
        <v>0</v>
      </c>
      <c r="CE75" s="470">
        <v>0</v>
      </c>
      <c r="CF75" s="436">
        <v>0</v>
      </c>
    </row>
    <row r="76" spans="1:84" s="39" customFormat="1" x14ac:dyDescent="0.35">
      <c r="B76" s="203" t="s">
        <v>692</v>
      </c>
      <c r="C76" s="59"/>
      <c r="D76" s="494">
        <v>0</v>
      </c>
      <c r="E76" s="494">
        <v>0</v>
      </c>
      <c r="F76" s="494">
        <v>0</v>
      </c>
      <c r="G76" s="494">
        <v>0</v>
      </c>
      <c r="H76" s="494">
        <v>0</v>
      </c>
      <c r="I76" s="494">
        <v>0</v>
      </c>
      <c r="J76" s="494">
        <v>0</v>
      </c>
      <c r="K76" s="494">
        <v>0</v>
      </c>
      <c r="L76" s="494">
        <v>0</v>
      </c>
      <c r="M76" s="494">
        <v>0</v>
      </c>
      <c r="N76" s="494">
        <v>0</v>
      </c>
      <c r="O76" s="494">
        <v>0</v>
      </c>
      <c r="P76" s="494">
        <v>0</v>
      </c>
      <c r="Q76" s="494">
        <v>0</v>
      </c>
      <c r="R76" s="494">
        <v>0</v>
      </c>
      <c r="S76" s="494">
        <v>0</v>
      </c>
      <c r="T76" s="494">
        <v>0</v>
      </c>
      <c r="U76" s="494">
        <v>0</v>
      </c>
      <c r="V76" s="494">
        <v>0</v>
      </c>
      <c r="W76" s="494">
        <v>0</v>
      </c>
      <c r="X76" s="494">
        <v>0</v>
      </c>
      <c r="Y76" s="494">
        <v>0</v>
      </c>
      <c r="Z76" s="494">
        <v>0</v>
      </c>
      <c r="AA76" s="494">
        <v>0</v>
      </c>
      <c r="AB76" s="494">
        <v>0</v>
      </c>
      <c r="AC76" s="494">
        <v>0</v>
      </c>
      <c r="AD76" s="494">
        <v>0</v>
      </c>
      <c r="AE76" s="494">
        <v>0</v>
      </c>
      <c r="AF76" s="494">
        <v>0</v>
      </c>
      <c r="AG76" s="494">
        <v>0</v>
      </c>
      <c r="AH76" s="494">
        <v>30.926581354928473</v>
      </c>
      <c r="AI76" s="494">
        <v>29.936013741728878</v>
      </c>
      <c r="AJ76" s="494">
        <v>27.593471278611812</v>
      </c>
      <c r="AK76" s="494">
        <v>30.088335806340961</v>
      </c>
      <c r="AL76" s="494">
        <v>29.216729584535837</v>
      </c>
      <c r="AM76" s="494">
        <v>40.767273948499302</v>
      </c>
      <c r="AN76" s="494">
        <v>40.913297253474212</v>
      </c>
      <c r="AO76" s="494">
        <v>47.233374844418279</v>
      </c>
      <c r="AP76" s="494">
        <v>62.835398436976362</v>
      </c>
      <c r="AQ76" s="494">
        <v>75.093564734715471</v>
      </c>
      <c r="AR76" s="494">
        <v>82.782294404487857</v>
      </c>
      <c r="AS76" s="494">
        <v>107.08242948623572</v>
      </c>
      <c r="AT76" s="494">
        <v>157.81370187376484</v>
      </c>
      <c r="AU76" s="494">
        <v>275.49773809484611</v>
      </c>
      <c r="AV76" s="494">
        <v>388.66831955250336</v>
      </c>
      <c r="AW76" s="494">
        <v>509.38907462379058</v>
      </c>
      <c r="AX76" s="494">
        <v>501.25278382493178</v>
      </c>
      <c r="AY76" s="494">
        <v>565.62756791919185</v>
      </c>
      <c r="AZ76" s="494">
        <v>603.88098857671707</v>
      </c>
      <c r="BA76" s="494">
        <v>653.84269024673847</v>
      </c>
      <c r="BB76" s="494">
        <v>695.10569005743446</v>
      </c>
      <c r="BC76" s="494">
        <v>813.75909498386966</v>
      </c>
      <c r="BD76" s="494">
        <v>1033.5696383531806</v>
      </c>
      <c r="BE76" s="494">
        <v>1218.1306246760389</v>
      </c>
      <c r="BF76" s="494">
        <v>1366.5547215888021</v>
      </c>
      <c r="BG76" s="494">
        <v>1446.6574831279629</v>
      </c>
      <c r="BH76" s="494">
        <v>1335.3574858399891</v>
      </c>
      <c r="BI76" s="494">
        <v>1041.1944461592889</v>
      </c>
      <c r="BJ76" s="494">
        <v>847.72947615674889</v>
      </c>
      <c r="BK76" s="494">
        <v>710.33522052562478</v>
      </c>
      <c r="BL76" s="494">
        <v>603.74837675764184</v>
      </c>
      <c r="BM76" s="494">
        <v>431.91682540932794</v>
      </c>
      <c r="BN76" s="494">
        <v>0</v>
      </c>
      <c r="BO76" s="494">
        <v>0</v>
      </c>
      <c r="BP76" s="494">
        <v>0</v>
      </c>
      <c r="BQ76" s="494">
        <v>0</v>
      </c>
      <c r="BR76" s="494">
        <v>0</v>
      </c>
      <c r="BS76" s="494">
        <v>0</v>
      </c>
      <c r="BT76" s="494">
        <v>0</v>
      </c>
      <c r="BU76" s="494">
        <v>0</v>
      </c>
      <c r="BV76" s="494">
        <v>0</v>
      </c>
      <c r="BW76" s="494">
        <v>0</v>
      </c>
      <c r="BX76" s="470">
        <v>0</v>
      </c>
      <c r="BY76" s="470">
        <v>0</v>
      </c>
      <c r="BZ76" s="470">
        <v>0</v>
      </c>
      <c r="CA76" s="470">
        <v>0</v>
      </c>
      <c r="CB76" s="470">
        <v>0</v>
      </c>
      <c r="CC76" s="470">
        <v>0</v>
      </c>
      <c r="CD76" s="470">
        <v>0</v>
      </c>
      <c r="CE76" s="470">
        <v>0</v>
      </c>
      <c r="CF76" s="436">
        <v>0</v>
      </c>
    </row>
    <row r="77" spans="1:84" s="39" customFormat="1" x14ac:dyDescent="0.35">
      <c r="B77" s="203" t="s">
        <v>782</v>
      </c>
      <c r="C77" s="59"/>
      <c r="D77" s="494">
        <v>0</v>
      </c>
      <c r="E77" s="494">
        <v>0</v>
      </c>
      <c r="F77" s="494">
        <v>0</v>
      </c>
      <c r="G77" s="494">
        <v>0</v>
      </c>
      <c r="H77" s="494">
        <v>0</v>
      </c>
      <c r="I77" s="494">
        <v>0</v>
      </c>
      <c r="J77" s="494">
        <v>0</v>
      </c>
      <c r="K77" s="494">
        <v>0</v>
      </c>
      <c r="L77" s="494">
        <v>0</v>
      </c>
      <c r="M77" s="494">
        <v>0</v>
      </c>
      <c r="N77" s="494">
        <v>0</v>
      </c>
      <c r="O77" s="494">
        <v>0</v>
      </c>
      <c r="P77" s="494">
        <v>0</v>
      </c>
      <c r="Q77" s="494">
        <v>0</v>
      </c>
      <c r="R77" s="494">
        <v>0</v>
      </c>
      <c r="S77" s="494">
        <v>0</v>
      </c>
      <c r="T77" s="494">
        <v>0</v>
      </c>
      <c r="U77" s="494">
        <v>0</v>
      </c>
      <c r="V77" s="494">
        <v>0</v>
      </c>
      <c r="W77" s="494">
        <v>0</v>
      </c>
      <c r="X77" s="494">
        <v>0</v>
      </c>
      <c r="Y77" s="494">
        <v>0</v>
      </c>
      <c r="Z77" s="494">
        <v>0</v>
      </c>
      <c r="AA77" s="494">
        <v>0</v>
      </c>
      <c r="AB77" s="494">
        <v>0</v>
      </c>
      <c r="AC77" s="494">
        <v>0</v>
      </c>
      <c r="AD77" s="494">
        <v>0</v>
      </c>
      <c r="AE77" s="494">
        <v>0</v>
      </c>
      <c r="AF77" s="494">
        <v>0</v>
      </c>
      <c r="AG77" s="494">
        <v>0</v>
      </c>
      <c r="AH77" s="494">
        <v>1084.6846471678882</v>
      </c>
      <c r="AI77" s="494">
        <v>986.42621479517459</v>
      </c>
      <c r="AJ77" s="494">
        <v>1052.8537286988324</v>
      </c>
      <c r="AK77" s="494">
        <v>1153.4754088966886</v>
      </c>
      <c r="AL77" s="494">
        <v>1344.4703788028212</v>
      </c>
      <c r="AM77" s="494">
        <v>1440.6441792093442</v>
      </c>
      <c r="AN77" s="494">
        <v>1537.6944906891688</v>
      </c>
      <c r="AO77" s="494">
        <v>1725.0105182407742</v>
      </c>
      <c r="AP77" s="494">
        <v>1834.5561345516503</v>
      </c>
      <c r="AQ77" s="494">
        <v>1924.3502176059351</v>
      </c>
      <c r="AR77" s="494">
        <v>2062.238756872272</v>
      </c>
      <c r="AS77" s="494">
        <v>2219.2632037914345</v>
      </c>
      <c r="AT77" s="494">
        <v>2308.9374404919522</v>
      </c>
      <c r="AU77" s="494">
        <v>2613.2160525062982</v>
      </c>
      <c r="AV77" s="494">
        <v>3073.098354716461</v>
      </c>
      <c r="AW77" s="494">
        <v>3276.5028456105092</v>
      </c>
      <c r="AX77" s="494">
        <v>3074.8645894450378</v>
      </c>
      <c r="AY77" s="494">
        <v>3085.9869936079072</v>
      </c>
      <c r="AZ77" s="494">
        <v>3049.4089235136357</v>
      </c>
      <c r="BA77" s="494">
        <v>2984.3860465025832</v>
      </c>
      <c r="BB77" s="494">
        <v>2914.1906583728346</v>
      </c>
      <c r="BC77" s="494">
        <v>3169.0493536089311</v>
      </c>
      <c r="BD77" s="494">
        <v>3844.6210843152535</v>
      </c>
      <c r="BE77" s="494">
        <v>4206.8582619061071</v>
      </c>
      <c r="BF77" s="494">
        <v>4463.1132916655806</v>
      </c>
      <c r="BG77" s="494">
        <v>4492.8827403588202</v>
      </c>
      <c r="BH77" s="494">
        <v>3791.4343642236076</v>
      </c>
      <c r="BI77" s="494">
        <v>2833.8909195297274</v>
      </c>
      <c r="BJ77" s="494">
        <v>2212.0196354013551</v>
      </c>
      <c r="BK77" s="494">
        <v>1819.5953649798678</v>
      </c>
      <c r="BL77" s="494">
        <v>1458.670453636825</v>
      </c>
      <c r="BM77" s="494">
        <v>778.7811921328032</v>
      </c>
      <c r="BN77" s="494">
        <v>0</v>
      </c>
      <c r="BO77" s="494">
        <v>0</v>
      </c>
      <c r="BP77" s="494">
        <v>0</v>
      </c>
      <c r="BQ77" s="494">
        <v>0</v>
      </c>
      <c r="BR77" s="494">
        <v>0</v>
      </c>
      <c r="BS77" s="494">
        <v>0</v>
      </c>
      <c r="BT77" s="494">
        <v>0</v>
      </c>
      <c r="BU77" s="494">
        <v>0</v>
      </c>
      <c r="BV77" s="494">
        <v>0</v>
      </c>
      <c r="BW77" s="494">
        <v>0</v>
      </c>
      <c r="BX77" s="470">
        <v>0</v>
      </c>
      <c r="BY77" s="470">
        <v>0</v>
      </c>
      <c r="BZ77" s="470">
        <v>0</v>
      </c>
      <c r="CA77" s="470">
        <v>0</v>
      </c>
      <c r="CB77" s="470">
        <v>0</v>
      </c>
      <c r="CC77" s="470">
        <v>0</v>
      </c>
      <c r="CD77" s="470">
        <v>0</v>
      </c>
      <c r="CE77" s="470">
        <v>0</v>
      </c>
      <c r="CF77" s="436">
        <v>0</v>
      </c>
    </row>
    <row r="78" spans="1:84" s="39" customFormat="1" x14ac:dyDescent="0.35">
      <c r="B78" s="203" t="s">
        <v>783</v>
      </c>
      <c r="C78" s="59"/>
      <c r="D78" s="494">
        <v>0</v>
      </c>
      <c r="E78" s="494">
        <v>0</v>
      </c>
      <c r="F78" s="494">
        <v>0</v>
      </c>
      <c r="G78" s="494">
        <v>0</v>
      </c>
      <c r="H78" s="494">
        <v>0</v>
      </c>
      <c r="I78" s="494">
        <v>0</v>
      </c>
      <c r="J78" s="494">
        <v>0</v>
      </c>
      <c r="K78" s="494">
        <v>0</v>
      </c>
      <c r="L78" s="494">
        <v>0</v>
      </c>
      <c r="M78" s="494">
        <v>0</v>
      </c>
      <c r="N78" s="494">
        <v>0</v>
      </c>
      <c r="O78" s="494">
        <v>0</v>
      </c>
      <c r="P78" s="494">
        <v>0</v>
      </c>
      <c r="Q78" s="494">
        <v>0</v>
      </c>
      <c r="R78" s="494">
        <v>0</v>
      </c>
      <c r="S78" s="494">
        <v>0</v>
      </c>
      <c r="T78" s="494">
        <v>0</v>
      </c>
      <c r="U78" s="494">
        <v>0</v>
      </c>
      <c r="V78" s="494">
        <v>0</v>
      </c>
      <c r="W78" s="494">
        <v>0</v>
      </c>
      <c r="X78" s="494">
        <v>0</v>
      </c>
      <c r="Y78" s="494">
        <v>0</v>
      </c>
      <c r="Z78" s="494">
        <v>0</v>
      </c>
      <c r="AA78" s="494">
        <v>0</v>
      </c>
      <c r="AB78" s="494">
        <v>0</v>
      </c>
      <c r="AC78" s="494">
        <v>0</v>
      </c>
      <c r="AD78" s="494">
        <v>0</v>
      </c>
      <c r="AE78" s="494">
        <v>0</v>
      </c>
      <c r="AF78" s="494">
        <v>0</v>
      </c>
      <c r="AG78" s="494">
        <v>0</v>
      </c>
      <c r="AH78" s="494">
        <v>13.801288820095136</v>
      </c>
      <c r="AI78" s="494">
        <v>12.951381421966854</v>
      </c>
      <c r="AJ78" s="494">
        <v>12.973098799738283</v>
      </c>
      <c r="AK78" s="494">
        <v>16.494389869744705</v>
      </c>
      <c r="AL78" s="494">
        <v>20.334722570434142</v>
      </c>
      <c r="AM78" s="494">
        <v>24.924043381700244</v>
      </c>
      <c r="AN78" s="494">
        <v>27.384276076166586</v>
      </c>
      <c r="AO78" s="494">
        <v>33.300702378712927</v>
      </c>
      <c r="AP78" s="494">
        <v>33.786598309509309</v>
      </c>
      <c r="AQ78" s="494">
        <v>32.800635498337442</v>
      </c>
      <c r="AR78" s="494">
        <v>72.377859564971416</v>
      </c>
      <c r="AS78" s="494">
        <v>107.20974783249628</v>
      </c>
      <c r="AT78" s="494">
        <v>78.29215507783141</v>
      </c>
      <c r="AU78" s="494">
        <v>96.586029603180464</v>
      </c>
      <c r="AV78" s="494">
        <v>135.83034223904016</v>
      </c>
      <c r="AW78" s="494">
        <v>142.16980476219726</v>
      </c>
      <c r="AX78" s="494">
        <v>90.28765869681618</v>
      </c>
      <c r="AY78" s="494">
        <v>99.959436988917361</v>
      </c>
      <c r="AZ78" s="494">
        <v>103.04786202393498</v>
      </c>
      <c r="BA78" s="494">
        <v>102.77431312191339</v>
      </c>
      <c r="BB78" s="494">
        <v>87.781151183957419</v>
      </c>
      <c r="BC78" s="494">
        <v>91.280853136615434</v>
      </c>
      <c r="BD78" s="494">
        <v>112.21852613223329</v>
      </c>
      <c r="BE78" s="494">
        <v>112.87317467836942</v>
      </c>
      <c r="BF78" s="494">
        <v>114.97687399827599</v>
      </c>
      <c r="BG78" s="494">
        <v>93.047531662045856</v>
      </c>
      <c r="BH78" s="494">
        <v>52.507475776544261</v>
      </c>
      <c r="BI78" s="494">
        <v>21.133858422512269</v>
      </c>
      <c r="BJ78" s="494">
        <v>19.624420831103826</v>
      </c>
      <c r="BK78" s="494">
        <v>3.7991896109460033</v>
      </c>
      <c r="BL78" s="494">
        <v>0</v>
      </c>
      <c r="BM78" s="494">
        <v>0</v>
      </c>
      <c r="BN78" s="494">
        <v>0</v>
      </c>
      <c r="BO78" s="494">
        <v>0</v>
      </c>
      <c r="BP78" s="494">
        <v>0</v>
      </c>
      <c r="BQ78" s="494">
        <v>0</v>
      </c>
      <c r="BR78" s="494">
        <v>0</v>
      </c>
      <c r="BS78" s="494">
        <v>0</v>
      </c>
      <c r="BT78" s="494">
        <v>0</v>
      </c>
      <c r="BU78" s="494">
        <v>0</v>
      </c>
      <c r="BV78" s="494">
        <v>0</v>
      </c>
      <c r="BW78" s="494">
        <v>0</v>
      </c>
      <c r="BX78" s="470">
        <v>0</v>
      </c>
      <c r="BY78" s="470">
        <v>0</v>
      </c>
      <c r="BZ78" s="470">
        <v>0</v>
      </c>
      <c r="CA78" s="470">
        <v>0</v>
      </c>
      <c r="CB78" s="470">
        <v>0</v>
      </c>
      <c r="CC78" s="470">
        <v>0</v>
      </c>
      <c r="CD78" s="470">
        <v>0</v>
      </c>
      <c r="CE78" s="470">
        <v>0</v>
      </c>
      <c r="CF78" s="436">
        <v>0</v>
      </c>
    </row>
    <row r="79" spans="1:84" s="39" customFormat="1" x14ac:dyDescent="0.35">
      <c r="B79" s="288" t="s">
        <v>784</v>
      </c>
      <c r="C79" s="471"/>
      <c r="D79" s="494">
        <v>0</v>
      </c>
      <c r="E79" s="494">
        <v>0</v>
      </c>
      <c r="F79" s="494">
        <v>0</v>
      </c>
      <c r="G79" s="494">
        <v>0</v>
      </c>
      <c r="H79" s="494">
        <v>0</v>
      </c>
      <c r="I79" s="494">
        <v>0</v>
      </c>
      <c r="J79" s="494">
        <v>0</v>
      </c>
      <c r="K79" s="494">
        <v>0</v>
      </c>
      <c r="L79" s="494">
        <v>0</v>
      </c>
      <c r="M79" s="494">
        <v>0</v>
      </c>
      <c r="N79" s="494">
        <v>0</v>
      </c>
      <c r="O79" s="494">
        <v>0</v>
      </c>
      <c r="P79" s="494">
        <v>0</v>
      </c>
      <c r="Q79" s="494">
        <v>0</v>
      </c>
      <c r="R79" s="494">
        <v>0</v>
      </c>
      <c r="S79" s="494">
        <v>0</v>
      </c>
      <c r="T79" s="494">
        <v>0</v>
      </c>
      <c r="U79" s="494">
        <v>0</v>
      </c>
      <c r="V79" s="494">
        <v>0</v>
      </c>
      <c r="W79" s="494">
        <v>0</v>
      </c>
      <c r="X79" s="494">
        <v>0</v>
      </c>
      <c r="Y79" s="494">
        <v>0</v>
      </c>
      <c r="Z79" s="494">
        <v>0</v>
      </c>
      <c r="AA79" s="494">
        <v>0</v>
      </c>
      <c r="AB79" s="494">
        <v>0</v>
      </c>
      <c r="AC79" s="494">
        <v>0</v>
      </c>
      <c r="AD79" s="494">
        <v>0</v>
      </c>
      <c r="AE79" s="494">
        <v>0</v>
      </c>
      <c r="AF79" s="494">
        <v>0</v>
      </c>
      <c r="AG79" s="494">
        <v>0</v>
      </c>
      <c r="AH79" s="494">
        <v>9.3492601684515435</v>
      </c>
      <c r="AI79" s="494">
        <v>10.284920540973678</v>
      </c>
      <c r="AJ79" s="494">
        <v>10.758179492465894</v>
      </c>
      <c r="AK79" s="494">
        <v>16.234690965412558</v>
      </c>
      <c r="AL79" s="494">
        <v>21.668147001282282</v>
      </c>
      <c r="AM79" s="494">
        <v>30.808886957935023</v>
      </c>
      <c r="AN79" s="494">
        <v>36.952276150971777</v>
      </c>
      <c r="AO79" s="494">
        <v>38.246351246838607</v>
      </c>
      <c r="AP79" s="494">
        <v>39.639394867062101</v>
      </c>
      <c r="AQ79" s="494">
        <v>50.864753598871097</v>
      </c>
      <c r="AR79" s="494">
        <v>59.254401511982103</v>
      </c>
      <c r="AS79" s="494">
        <v>87.717066408406041</v>
      </c>
      <c r="AT79" s="494">
        <v>134.51608073906823</v>
      </c>
      <c r="AU79" s="494">
        <v>153.57227484830455</v>
      </c>
      <c r="AV79" s="494">
        <v>170.30110961934801</v>
      </c>
      <c r="AW79" s="494">
        <v>183.38494459496602</v>
      </c>
      <c r="AX79" s="494">
        <v>110.30421594266271</v>
      </c>
      <c r="AY79" s="494">
        <v>128.00489763256869</v>
      </c>
      <c r="AZ79" s="494">
        <v>133.11630397140263</v>
      </c>
      <c r="BA79" s="494">
        <v>132.58076125385969</v>
      </c>
      <c r="BB79" s="494">
        <v>132.53400099675773</v>
      </c>
      <c r="BC79" s="494">
        <v>102.45670973564862</v>
      </c>
      <c r="BD79" s="494">
        <v>124.47975147424604</v>
      </c>
      <c r="BE79" s="494">
        <v>144.16583667145864</v>
      </c>
      <c r="BF79" s="494">
        <v>158.95874983976006</v>
      </c>
      <c r="BG79" s="494">
        <v>156.33307036080657</v>
      </c>
      <c r="BH79" s="494">
        <v>131.66281097078419</v>
      </c>
      <c r="BI79" s="494">
        <v>87.342981415798548</v>
      </c>
      <c r="BJ79" s="494">
        <v>69.323959887336486</v>
      </c>
      <c r="BK79" s="494">
        <v>71.961811000320424</v>
      </c>
      <c r="BL79" s="494">
        <v>44.754282834290557</v>
      </c>
      <c r="BM79" s="494">
        <v>42.059500428427945</v>
      </c>
      <c r="BN79" s="494">
        <v>0</v>
      </c>
      <c r="BO79" s="494">
        <v>0</v>
      </c>
      <c r="BP79" s="494">
        <v>0</v>
      </c>
      <c r="BQ79" s="494">
        <v>0</v>
      </c>
      <c r="BR79" s="494">
        <v>0</v>
      </c>
      <c r="BS79" s="494">
        <v>0</v>
      </c>
      <c r="BT79" s="494">
        <v>0</v>
      </c>
      <c r="BU79" s="494">
        <v>0</v>
      </c>
      <c r="BV79" s="494">
        <v>0</v>
      </c>
      <c r="BW79" s="494">
        <v>0</v>
      </c>
      <c r="BX79" s="470">
        <v>0</v>
      </c>
      <c r="BY79" s="470">
        <v>0</v>
      </c>
      <c r="BZ79" s="470">
        <v>0</v>
      </c>
      <c r="CA79" s="470">
        <v>0</v>
      </c>
      <c r="CB79" s="470">
        <v>0</v>
      </c>
      <c r="CC79" s="470">
        <v>0</v>
      </c>
      <c r="CD79" s="470">
        <v>0</v>
      </c>
      <c r="CE79" s="470">
        <v>0</v>
      </c>
      <c r="CF79" s="436">
        <v>0</v>
      </c>
    </row>
    <row r="80" spans="1:84" s="39" customFormat="1" ht="25.5" customHeight="1" x14ac:dyDescent="0.35">
      <c r="B80" s="471" t="s">
        <v>785</v>
      </c>
      <c r="C80" s="471"/>
      <c r="D80" s="494">
        <v>0</v>
      </c>
      <c r="E80" s="494">
        <v>0</v>
      </c>
      <c r="F80" s="494">
        <v>0</v>
      </c>
      <c r="G80" s="494">
        <v>0</v>
      </c>
      <c r="H80" s="494">
        <v>0</v>
      </c>
      <c r="I80" s="494">
        <v>0</v>
      </c>
      <c r="J80" s="494">
        <v>0</v>
      </c>
      <c r="K80" s="494">
        <v>0</v>
      </c>
      <c r="L80" s="494">
        <v>0</v>
      </c>
      <c r="M80" s="494">
        <v>0</v>
      </c>
      <c r="N80" s="494">
        <v>0</v>
      </c>
      <c r="O80" s="494">
        <v>0</v>
      </c>
      <c r="P80" s="494">
        <v>0</v>
      </c>
      <c r="Q80" s="494">
        <v>0</v>
      </c>
      <c r="R80" s="494">
        <v>0</v>
      </c>
      <c r="S80" s="494">
        <v>0</v>
      </c>
      <c r="T80" s="494">
        <v>0</v>
      </c>
      <c r="U80" s="494">
        <v>0</v>
      </c>
      <c r="V80" s="494">
        <v>0</v>
      </c>
      <c r="W80" s="494">
        <v>0</v>
      </c>
      <c r="X80" s="494">
        <v>0</v>
      </c>
      <c r="Y80" s="494">
        <v>0</v>
      </c>
      <c r="Z80" s="494">
        <v>0</v>
      </c>
      <c r="AA80" s="494">
        <v>0</v>
      </c>
      <c r="AB80" s="494">
        <v>0</v>
      </c>
      <c r="AC80" s="494">
        <v>0</v>
      </c>
      <c r="AD80" s="494">
        <v>0</v>
      </c>
      <c r="AE80" s="494">
        <v>0</v>
      </c>
      <c r="AF80" s="494">
        <v>0</v>
      </c>
      <c r="AG80" s="494">
        <v>0</v>
      </c>
      <c r="AH80" s="494">
        <v>0</v>
      </c>
      <c r="AI80" s="494">
        <v>0</v>
      </c>
      <c r="AJ80" s="494">
        <v>0</v>
      </c>
      <c r="AK80" s="494">
        <v>0</v>
      </c>
      <c r="AL80" s="494">
        <v>0</v>
      </c>
      <c r="AM80" s="494">
        <v>0</v>
      </c>
      <c r="AN80" s="494">
        <v>0</v>
      </c>
      <c r="AO80" s="494">
        <v>0</v>
      </c>
      <c r="AP80" s="494">
        <v>0</v>
      </c>
      <c r="AQ80" s="494">
        <v>0</v>
      </c>
      <c r="AR80" s="494">
        <v>0</v>
      </c>
      <c r="AS80" s="494">
        <v>0</v>
      </c>
      <c r="AT80" s="494">
        <v>0</v>
      </c>
      <c r="AU80" s="494">
        <v>0</v>
      </c>
      <c r="AV80" s="494">
        <v>0</v>
      </c>
      <c r="AW80" s="494">
        <v>0</v>
      </c>
      <c r="AX80" s="494">
        <v>0</v>
      </c>
      <c r="AY80" s="494">
        <v>0</v>
      </c>
      <c r="AZ80" s="494">
        <v>0</v>
      </c>
      <c r="BA80" s="494">
        <v>0</v>
      </c>
      <c r="BB80" s="494">
        <v>0</v>
      </c>
      <c r="BC80" s="494">
        <v>0</v>
      </c>
      <c r="BD80" s="494">
        <v>0</v>
      </c>
      <c r="BE80" s="494">
        <v>0</v>
      </c>
      <c r="BF80" s="494">
        <v>0</v>
      </c>
      <c r="BG80" s="494">
        <v>0</v>
      </c>
      <c r="BH80" s="494">
        <v>0</v>
      </c>
      <c r="BI80" s="494">
        <v>0</v>
      </c>
      <c r="BJ80" s="494">
        <v>0</v>
      </c>
      <c r="BK80" s="494">
        <v>0</v>
      </c>
      <c r="BL80" s="494">
        <v>0</v>
      </c>
      <c r="BM80" s="494">
        <v>0</v>
      </c>
      <c r="BN80" s="494">
        <v>0</v>
      </c>
      <c r="BO80" s="494">
        <v>0</v>
      </c>
      <c r="BP80" s="494">
        <v>0</v>
      </c>
      <c r="BQ80" s="494">
        <v>0</v>
      </c>
      <c r="BR80" s="494">
        <v>0</v>
      </c>
      <c r="BS80" s="494">
        <v>0</v>
      </c>
      <c r="BT80" s="494">
        <v>0</v>
      </c>
      <c r="BU80" s="494">
        <v>0</v>
      </c>
      <c r="BV80" s="494">
        <v>0</v>
      </c>
      <c r="BW80" s="494">
        <v>0</v>
      </c>
      <c r="BX80" s="470">
        <v>0</v>
      </c>
      <c r="BY80" s="470">
        <v>0</v>
      </c>
      <c r="BZ80" s="470">
        <v>0</v>
      </c>
      <c r="CA80" s="470">
        <v>0</v>
      </c>
      <c r="CB80" s="470">
        <v>0</v>
      </c>
      <c r="CC80" s="470">
        <v>0</v>
      </c>
      <c r="CD80" s="470">
        <v>0</v>
      </c>
      <c r="CE80" s="470">
        <v>0</v>
      </c>
      <c r="CF80" s="436">
        <v>0</v>
      </c>
    </row>
    <row r="81" spans="1:84" s="39" customFormat="1" x14ac:dyDescent="0.35">
      <c r="B81" s="288" t="s">
        <v>786</v>
      </c>
      <c r="C81" s="471"/>
      <c r="D81" s="494">
        <v>0</v>
      </c>
      <c r="E81" s="494">
        <v>0</v>
      </c>
      <c r="F81" s="494">
        <v>0</v>
      </c>
      <c r="G81" s="494">
        <v>0</v>
      </c>
      <c r="H81" s="494">
        <v>0</v>
      </c>
      <c r="I81" s="494">
        <v>0</v>
      </c>
      <c r="J81" s="494">
        <v>0</v>
      </c>
      <c r="K81" s="494">
        <v>0</v>
      </c>
      <c r="L81" s="494">
        <v>0</v>
      </c>
      <c r="M81" s="494">
        <v>0</v>
      </c>
      <c r="N81" s="494">
        <v>0</v>
      </c>
      <c r="O81" s="494">
        <v>0</v>
      </c>
      <c r="P81" s="494">
        <v>0</v>
      </c>
      <c r="Q81" s="494">
        <v>0</v>
      </c>
      <c r="R81" s="494">
        <v>0</v>
      </c>
      <c r="S81" s="494">
        <v>0</v>
      </c>
      <c r="T81" s="494">
        <v>0</v>
      </c>
      <c r="U81" s="494">
        <v>0</v>
      </c>
      <c r="V81" s="494">
        <v>0</v>
      </c>
      <c r="W81" s="494">
        <v>0</v>
      </c>
      <c r="X81" s="494">
        <v>0</v>
      </c>
      <c r="Y81" s="494">
        <v>0</v>
      </c>
      <c r="Z81" s="494">
        <v>0</v>
      </c>
      <c r="AA81" s="494">
        <v>0</v>
      </c>
      <c r="AB81" s="494">
        <v>0</v>
      </c>
      <c r="AC81" s="494">
        <v>0</v>
      </c>
      <c r="AD81" s="494">
        <v>0</v>
      </c>
      <c r="AE81" s="494">
        <v>0</v>
      </c>
      <c r="AF81" s="494">
        <v>0</v>
      </c>
      <c r="AG81" s="494">
        <v>0</v>
      </c>
      <c r="AH81" s="494">
        <v>0</v>
      </c>
      <c r="AI81" s="494">
        <v>40.357431958098289</v>
      </c>
      <c r="AJ81" s="494">
        <v>60.999786791717845</v>
      </c>
      <c r="AK81" s="494">
        <v>70.514844675089648</v>
      </c>
      <c r="AL81" s="494">
        <v>111.35835065869837</v>
      </c>
      <c r="AM81" s="494">
        <v>283.45978216497332</v>
      </c>
      <c r="AN81" s="494">
        <v>515.02716205908871</v>
      </c>
      <c r="AO81" s="494">
        <v>849.90779521848901</v>
      </c>
      <c r="AP81" s="494">
        <v>1173.5726934639943</v>
      </c>
      <c r="AQ81" s="494">
        <v>1488.237745063401</v>
      </c>
      <c r="AR81" s="494">
        <v>1823.2107871069645</v>
      </c>
      <c r="AS81" s="494">
        <v>2123.2209322424251</v>
      </c>
      <c r="AT81" s="494">
        <v>2266.4735589433453</v>
      </c>
      <c r="AU81" s="494">
        <v>2711.9895685352794</v>
      </c>
      <c r="AV81" s="494">
        <v>3182.3549144939589</v>
      </c>
      <c r="AW81" s="494">
        <v>3383.8530497524416</v>
      </c>
      <c r="AX81" s="494">
        <v>3346.4136890715677</v>
      </c>
      <c r="AY81" s="494">
        <v>2856.3974618865063</v>
      </c>
      <c r="AZ81" s="494">
        <v>2618.0868870855338</v>
      </c>
      <c r="BA81" s="494">
        <v>2394.5839231091059</v>
      </c>
      <c r="BB81" s="494">
        <v>2147.6242353735925</v>
      </c>
      <c r="BC81" s="494">
        <v>1995.4291898091908</v>
      </c>
      <c r="BD81" s="494">
        <v>1913.3280047474404</v>
      </c>
      <c r="BE81" s="494">
        <v>1845.0466974462531</v>
      </c>
      <c r="BF81" s="494">
        <v>1037.5837654715376</v>
      </c>
      <c r="BG81" s="494">
        <v>399.29087612225766</v>
      </c>
      <c r="BH81" s="494">
        <v>0</v>
      </c>
      <c r="BI81" s="494">
        <v>0</v>
      </c>
      <c r="BJ81" s="494">
        <v>0</v>
      </c>
      <c r="BK81" s="494">
        <v>0</v>
      </c>
      <c r="BL81" s="494">
        <v>0</v>
      </c>
      <c r="BM81" s="494">
        <v>0</v>
      </c>
      <c r="BN81" s="494">
        <v>0</v>
      </c>
      <c r="BO81" s="494">
        <v>0</v>
      </c>
      <c r="BP81" s="494">
        <v>0</v>
      </c>
      <c r="BQ81" s="494">
        <v>0</v>
      </c>
      <c r="BR81" s="494">
        <v>0</v>
      </c>
      <c r="BS81" s="494">
        <v>0</v>
      </c>
      <c r="BT81" s="494">
        <v>0</v>
      </c>
      <c r="BU81" s="494">
        <v>0</v>
      </c>
      <c r="BV81" s="494">
        <v>0</v>
      </c>
      <c r="BW81" s="494">
        <v>0</v>
      </c>
      <c r="BX81" s="470">
        <v>0</v>
      </c>
      <c r="BY81" s="470">
        <v>0</v>
      </c>
      <c r="BZ81" s="470">
        <v>0</v>
      </c>
      <c r="CA81" s="470">
        <v>0</v>
      </c>
      <c r="CB81" s="470">
        <v>0</v>
      </c>
      <c r="CC81" s="470">
        <v>0</v>
      </c>
      <c r="CD81" s="470">
        <v>0</v>
      </c>
      <c r="CE81" s="470">
        <v>0</v>
      </c>
      <c r="CF81" s="436">
        <v>0</v>
      </c>
    </row>
    <row r="82" spans="1:84" s="39" customFormat="1" x14ac:dyDescent="0.35">
      <c r="B82" s="288" t="s">
        <v>787</v>
      </c>
      <c r="C82" s="471"/>
      <c r="D82" s="494">
        <v>0</v>
      </c>
      <c r="E82" s="494">
        <v>0</v>
      </c>
      <c r="F82" s="494">
        <v>0</v>
      </c>
      <c r="G82" s="494">
        <v>0</v>
      </c>
      <c r="H82" s="494">
        <v>0</v>
      </c>
      <c r="I82" s="494">
        <v>0</v>
      </c>
      <c r="J82" s="494">
        <v>0</v>
      </c>
      <c r="K82" s="494">
        <v>0</v>
      </c>
      <c r="L82" s="494">
        <v>0</v>
      </c>
      <c r="M82" s="494">
        <v>0</v>
      </c>
      <c r="N82" s="494">
        <v>0</v>
      </c>
      <c r="O82" s="494">
        <v>0</v>
      </c>
      <c r="P82" s="494">
        <v>0</v>
      </c>
      <c r="Q82" s="494">
        <v>0</v>
      </c>
      <c r="R82" s="494">
        <v>0</v>
      </c>
      <c r="S82" s="494">
        <v>0</v>
      </c>
      <c r="T82" s="494">
        <v>0</v>
      </c>
      <c r="U82" s="494">
        <v>0</v>
      </c>
      <c r="V82" s="494">
        <v>0</v>
      </c>
      <c r="W82" s="494">
        <v>0</v>
      </c>
      <c r="X82" s="494">
        <v>0</v>
      </c>
      <c r="Y82" s="494">
        <v>0</v>
      </c>
      <c r="Z82" s="494">
        <v>0</v>
      </c>
      <c r="AA82" s="494">
        <v>0</v>
      </c>
      <c r="AB82" s="494">
        <v>0</v>
      </c>
      <c r="AC82" s="494">
        <v>0</v>
      </c>
      <c r="AD82" s="494">
        <v>0</v>
      </c>
      <c r="AE82" s="494">
        <v>0</v>
      </c>
      <c r="AF82" s="494">
        <v>0</v>
      </c>
      <c r="AG82" s="494">
        <v>0</v>
      </c>
      <c r="AH82" s="494">
        <v>0</v>
      </c>
      <c r="AI82" s="494">
        <v>10.593426325410157</v>
      </c>
      <c r="AJ82" s="494">
        <v>16.011840097127937</v>
      </c>
      <c r="AK82" s="494">
        <v>18.509448586542383</v>
      </c>
      <c r="AL82" s="494">
        <v>29.23046453121491</v>
      </c>
      <c r="AM82" s="494">
        <v>74.405386390768641</v>
      </c>
      <c r="AN82" s="494">
        <v>135.18953095238342</v>
      </c>
      <c r="AO82" s="494">
        <v>223.09238163089285</v>
      </c>
      <c r="AP82" s="494">
        <v>308.05121293723209</v>
      </c>
      <c r="AQ82" s="494">
        <v>390.6476736030304</v>
      </c>
      <c r="AR82" s="494">
        <v>478.5747806987273</v>
      </c>
      <c r="AS82" s="494">
        <v>557.32447351039741</v>
      </c>
      <c r="AT82" s="494">
        <v>563.75804363154975</v>
      </c>
      <c r="AU82" s="494">
        <v>680.60688871870695</v>
      </c>
      <c r="AV82" s="494">
        <v>800.48933290706998</v>
      </c>
      <c r="AW82" s="494">
        <v>924.06665731645626</v>
      </c>
      <c r="AX82" s="494">
        <v>940.61610128967607</v>
      </c>
      <c r="AY82" s="494">
        <v>915.42219188121578</v>
      </c>
      <c r="AZ82" s="494">
        <v>897.26652168426131</v>
      </c>
      <c r="BA82" s="494">
        <v>909.85698020689915</v>
      </c>
      <c r="BB82" s="494">
        <v>901.81088757045291</v>
      </c>
      <c r="BC82" s="494">
        <v>890.39723836059954</v>
      </c>
      <c r="BD82" s="494">
        <v>861.41847670457901</v>
      </c>
      <c r="BE82" s="494">
        <v>853.66369767011042</v>
      </c>
      <c r="BF82" s="494">
        <v>251.10799404852463</v>
      </c>
      <c r="BG82" s="494">
        <v>108.43376368964134</v>
      </c>
      <c r="BH82" s="494">
        <v>0</v>
      </c>
      <c r="BI82" s="494">
        <v>0</v>
      </c>
      <c r="BJ82" s="494">
        <v>0</v>
      </c>
      <c r="BK82" s="494">
        <v>0</v>
      </c>
      <c r="BL82" s="494">
        <v>0</v>
      </c>
      <c r="BM82" s="494">
        <v>0</v>
      </c>
      <c r="BN82" s="494">
        <v>0</v>
      </c>
      <c r="BO82" s="494">
        <v>0</v>
      </c>
      <c r="BP82" s="494">
        <v>0</v>
      </c>
      <c r="BQ82" s="494">
        <v>0</v>
      </c>
      <c r="BR82" s="494">
        <v>0</v>
      </c>
      <c r="BS82" s="494">
        <v>0</v>
      </c>
      <c r="BT82" s="494">
        <v>0</v>
      </c>
      <c r="BU82" s="494">
        <v>0</v>
      </c>
      <c r="BV82" s="494">
        <v>0</v>
      </c>
      <c r="BW82" s="494">
        <v>0</v>
      </c>
      <c r="BX82" s="470">
        <v>0</v>
      </c>
      <c r="BY82" s="470">
        <v>0</v>
      </c>
      <c r="BZ82" s="470">
        <v>0</v>
      </c>
      <c r="CA82" s="470">
        <v>0</v>
      </c>
      <c r="CB82" s="470">
        <v>0</v>
      </c>
      <c r="CC82" s="470">
        <v>0</v>
      </c>
      <c r="CD82" s="470">
        <v>0</v>
      </c>
      <c r="CE82" s="470">
        <v>0</v>
      </c>
      <c r="CF82" s="436">
        <v>0</v>
      </c>
    </row>
    <row r="83" spans="1:84" s="39" customFormat="1" ht="25.5" customHeight="1" x14ac:dyDescent="0.35">
      <c r="B83" s="59" t="s">
        <v>775</v>
      </c>
      <c r="C83" s="61"/>
      <c r="D83" s="494">
        <v>0</v>
      </c>
      <c r="E83" s="494">
        <v>0</v>
      </c>
      <c r="F83" s="494">
        <v>0</v>
      </c>
      <c r="G83" s="494">
        <v>0</v>
      </c>
      <c r="H83" s="494">
        <v>0</v>
      </c>
      <c r="I83" s="494">
        <v>0</v>
      </c>
      <c r="J83" s="494">
        <v>0</v>
      </c>
      <c r="K83" s="494">
        <v>0</v>
      </c>
      <c r="L83" s="494">
        <v>0</v>
      </c>
      <c r="M83" s="494">
        <v>0</v>
      </c>
      <c r="N83" s="494">
        <v>0</v>
      </c>
      <c r="O83" s="494">
        <v>0</v>
      </c>
      <c r="P83" s="494">
        <v>0</v>
      </c>
      <c r="Q83" s="494">
        <v>0</v>
      </c>
      <c r="R83" s="494">
        <v>0</v>
      </c>
      <c r="S83" s="494">
        <v>0</v>
      </c>
      <c r="T83" s="494">
        <v>0</v>
      </c>
      <c r="U83" s="494">
        <v>0</v>
      </c>
      <c r="V83" s="494">
        <v>0</v>
      </c>
      <c r="W83" s="494">
        <v>0</v>
      </c>
      <c r="X83" s="494">
        <v>0</v>
      </c>
      <c r="Y83" s="494">
        <v>0</v>
      </c>
      <c r="Z83" s="494">
        <v>0</v>
      </c>
      <c r="AA83" s="494">
        <v>0</v>
      </c>
      <c r="AB83" s="494">
        <v>0</v>
      </c>
      <c r="AC83" s="494">
        <v>0</v>
      </c>
      <c r="AD83" s="494">
        <v>0</v>
      </c>
      <c r="AE83" s="494">
        <v>0</v>
      </c>
      <c r="AF83" s="494">
        <v>0</v>
      </c>
      <c r="AG83" s="494">
        <v>0</v>
      </c>
      <c r="AH83" s="494">
        <v>7583.4895287941617</v>
      </c>
      <c r="AI83" s="494">
        <v>6944.1920538167951</v>
      </c>
      <c r="AJ83" s="494">
        <v>7492.0091810056811</v>
      </c>
      <c r="AK83" s="494">
        <v>10286.894375388962</v>
      </c>
      <c r="AL83" s="494">
        <v>13761.60248321886</v>
      </c>
      <c r="AM83" s="494">
        <v>15845.985554835039</v>
      </c>
      <c r="AN83" s="494">
        <v>17065.682913947909</v>
      </c>
      <c r="AO83" s="494">
        <v>18271.46723059149</v>
      </c>
      <c r="AP83" s="494">
        <v>18429.695865559319</v>
      </c>
      <c r="AQ83" s="494">
        <v>16783.149230075567</v>
      </c>
      <c r="AR83" s="494">
        <v>14108.56667894957</v>
      </c>
      <c r="AS83" s="494">
        <v>12499.845873798837</v>
      </c>
      <c r="AT83" s="494">
        <v>13492.719920446007</v>
      </c>
      <c r="AU83" s="494">
        <v>16788.971163138445</v>
      </c>
      <c r="AV83" s="494">
        <v>21077.309913680507</v>
      </c>
      <c r="AW83" s="494">
        <v>22127.903521688975</v>
      </c>
      <c r="AX83" s="494">
        <v>22432.748133846988</v>
      </c>
      <c r="AY83" s="494">
        <v>22786.888838115399</v>
      </c>
      <c r="AZ83" s="494">
        <v>18597.553646689714</v>
      </c>
      <c r="BA83" s="494">
        <v>14767.753297600606</v>
      </c>
      <c r="BB83" s="494">
        <v>14450.75728424264</v>
      </c>
      <c r="BC83" s="494">
        <v>14506.180771462588</v>
      </c>
      <c r="BD83" s="494">
        <v>15290.923765436295</v>
      </c>
      <c r="BE83" s="494">
        <v>16111.169816203726</v>
      </c>
      <c r="BF83" s="494">
        <v>16772.922733067804</v>
      </c>
      <c r="BG83" s="494">
        <v>14689.06413065929</v>
      </c>
      <c r="BH83" s="494">
        <v>10937.71913724974</v>
      </c>
      <c r="BI83" s="494">
        <v>10446.199577794338</v>
      </c>
      <c r="BJ83" s="494">
        <v>10427.212559806352</v>
      </c>
      <c r="BK83" s="494">
        <v>10933.292365270501</v>
      </c>
      <c r="BL83" s="494">
        <v>10464.346737851336</v>
      </c>
      <c r="BM83" s="494">
        <v>10706.780379302825</v>
      </c>
      <c r="BN83" s="494">
        <v>0</v>
      </c>
      <c r="BO83" s="494">
        <v>0</v>
      </c>
      <c r="BP83" s="494">
        <v>0</v>
      </c>
      <c r="BQ83" s="494">
        <v>0</v>
      </c>
      <c r="BR83" s="494">
        <v>0</v>
      </c>
      <c r="BS83" s="494">
        <v>0</v>
      </c>
      <c r="BT83" s="494">
        <v>0</v>
      </c>
      <c r="BU83" s="494">
        <v>0</v>
      </c>
      <c r="BV83" s="494">
        <v>0</v>
      </c>
      <c r="BW83" s="494">
        <v>0</v>
      </c>
      <c r="BX83" s="470">
        <v>0</v>
      </c>
      <c r="BY83" s="470">
        <v>0</v>
      </c>
      <c r="BZ83" s="470">
        <v>0</v>
      </c>
      <c r="CA83" s="470">
        <v>0</v>
      </c>
      <c r="CB83" s="470">
        <v>0</v>
      </c>
      <c r="CC83" s="470">
        <v>0</v>
      </c>
      <c r="CD83" s="470">
        <v>0</v>
      </c>
      <c r="CE83" s="470">
        <v>0</v>
      </c>
      <c r="CF83" s="436">
        <v>0</v>
      </c>
    </row>
    <row r="84" spans="1:84" s="39" customFormat="1" x14ac:dyDescent="0.35">
      <c r="B84" s="203" t="s">
        <v>780</v>
      </c>
      <c r="C84" s="59"/>
      <c r="D84" s="494">
        <v>0</v>
      </c>
      <c r="E84" s="494">
        <v>0</v>
      </c>
      <c r="F84" s="494">
        <v>0</v>
      </c>
      <c r="G84" s="494">
        <v>0</v>
      </c>
      <c r="H84" s="494">
        <v>0</v>
      </c>
      <c r="I84" s="494">
        <v>0</v>
      </c>
      <c r="J84" s="494">
        <v>0</v>
      </c>
      <c r="K84" s="494">
        <v>0</v>
      </c>
      <c r="L84" s="494">
        <v>0</v>
      </c>
      <c r="M84" s="494">
        <v>0</v>
      </c>
      <c r="N84" s="494">
        <v>0</v>
      </c>
      <c r="O84" s="494">
        <v>0</v>
      </c>
      <c r="P84" s="494">
        <v>0</v>
      </c>
      <c r="Q84" s="494">
        <v>0</v>
      </c>
      <c r="R84" s="494">
        <v>0</v>
      </c>
      <c r="S84" s="494">
        <v>0</v>
      </c>
      <c r="T84" s="494">
        <v>0</v>
      </c>
      <c r="U84" s="494">
        <v>0</v>
      </c>
      <c r="V84" s="494">
        <v>0</v>
      </c>
      <c r="W84" s="494">
        <v>0</v>
      </c>
      <c r="X84" s="494">
        <v>0</v>
      </c>
      <c r="Y84" s="494">
        <v>0</v>
      </c>
      <c r="Z84" s="494">
        <v>0</v>
      </c>
      <c r="AA84" s="494">
        <v>0</v>
      </c>
      <c r="AB84" s="494">
        <v>0</v>
      </c>
      <c r="AC84" s="494">
        <v>0</v>
      </c>
      <c r="AD84" s="494">
        <v>0</v>
      </c>
      <c r="AE84" s="494">
        <v>0</v>
      </c>
      <c r="AF84" s="494">
        <v>0</v>
      </c>
      <c r="AG84" s="494">
        <v>0</v>
      </c>
      <c r="AH84" s="494">
        <v>2510.1487728104166</v>
      </c>
      <c r="AI84" s="494">
        <v>2181.0877976567449</v>
      </c>
      <c r="AJ84" s="494">
        <v>2826.3791859659409</v>
      </c>
      <c r="AK84" s="494">
        <v>4896.2010098656974</v>
      </c>
      <c r="AL84" s="494">
        <v>7964.5743292205461</v>
      </c>
      <c r="AM84" s="494">
        <v>9722.8222278512058</v>
      </c>
      <c r="AN84" s="494">
        <v>10470.307690729922</v>
      </c>
      <c r="AO84" s="494">
        <v>11241.4554190047</v>
      </c>
      <c r="AP84" s="494">
        <v>11146.936806077896</v>
      </c>
      <c r="AQ84" s="494">
        <v>9657.1571259402899</v>
      </c>
      <c r="AR84" s="494">
        <v>6846.1760242512019</v>
      </c>
      <c r="AS84" s="494">
        <v>5521.95816946779</v>
      </c>
      <c r="AT84" s="494">
        <v>5737.8452342406445</v>
      </c>
      <c r="AU84" s="494">
        <v>7674.8171437392239</v>
      </c>
      <c r="AV84" s="494">
        <v>9578.1445831880574</v>
      </c>
      <c r="AW84" s="494">
        <v>9919.6661786640416</v>
      </c>
      <c r="AX84" s="494">
        <v>8571.2277224092995</v>
      </c>
      <c r="AY84" s="494">
        <v>7926.7603136343605</v>
      </c>
      <c r="AZ84" s="494">
        <v>3836.8932772548901</v>
      </c>
      <c r="BA84" s="494">
        <v>0</v>
      </c>
      <c r="BB84" s="494">
        <v>0</v>
      </c>
      <c r="BC84" s="494">
        <v>0</v>
      </c>
      <c r="BD84" s="494">
        <v>0</v>
      </c>
      <c r="BE84" s="494">
        <v>0</v>
      </c>
      <c r="BF84" s="494">
        <v>0</v>
      </c>
      <c r="BG84" s="494">
        <v>0</v>
      </c>
      <c r="BH84" s="494">
        <v>0</v>
      </c>
      <c r="BI84" s="494">
        <v>0</v>
      </c>
      <c r="BJ84" s="494">
        <v>0</v>
      </c>
      <c r="BK84" s="494">
        <v>0</v>
      </c>
      <c r="BL84" s="494">
        <v>0</v>
      </c>
      <c r="BM84" s="494">
        <v>0</v>
      </c>
      <c r="BN84" s="494">
        <v>0</v>
      </c>
      <c r="BO84" s="494">
        <v>0</v>
      </c>
      <c r="BP84" s="494">
        <v>0</v>
      </c>
      <c r="BQ84" s="494">
        <v>0</v>
      </c>
      <c r="BR84" s="494">
        <v>0</v>
      </c>
      <c r="BS84" s="494">
        <v>0</v>
      </c>
      <c r="BT84" s="494">
        <v>0</v>
      </c>
      <c r="BU84" s="494">
        <v>0</v>
      </c>
      <c r="BV84" s="494">
        <v>0</v>
      </c>
      <c r="BW84" s="494">
        <v>0</v>
      </c>
      <c r="BX84" s="470">
        <v>0</v>
      </c>
      <c r="BY84" s="470">
        <v>0</v>
      </c>
      <c r="BZ84" s="470">
        <v>0</v>
      </c>
      <c r="CA84" s="470">
        <v>0</v>
      </c>
      <c r="CB84" s="470">
        <v>0</v>
      </c>
      <c r="CC84" s="470">
        <v>0</v>
      </c>
      <c r="CD84" s="470">
        <v>0</v>
      </c>
      <c r="CE84" s="470">
        <v>0</v>
      </c>
      <c r="CF84" s="436">
        <v>0</v>
      </c>
    </row>
    <row r="85" spans="1:84" s="39" customFormat="1" x14ac:dyDescent="0.35">
      <c r="B85" s="203" t="s">
        <v>781</v>
      </c>
      <c r="C85" s="59"/>
      <c r="D85" s="494">
        <v>0</v>
      </c>
      <c r="E85" s="494">
        <v>0</v>
      </c>
      <c r="F85" s="494">
        <v>0</v>
      </c>
      <c r="G85" s="494">
        <v>0</v>
      </c>
      <c r="H85" s="494">
        <v>0</v>
      </c>
      <c r="I85" s="494">
        <v>0</v>
      </c>
      <c r="J85" s="494">
        <v>0</v>
      </c>
      <c r="K85" s="494">
        <v>0</v>
      </c>
      <c r="L85" s="494">
        <v>0</v>
      </c>
      <c r="M85" s="494">
        <v>0</v>
      </c>
      <c r="N85" s="494">
        <v>0</v>
      </c>
      <c r="O85" s="494">
        <v>0</v>
      </c>
      <c r="P85" s="494">
        <v>0</v>
      </c>
      <c r="Q85" s="494">
        <v>0</v>
      </c>
      <c r="R85" s="494">
        <v>0</v>
      </c>
      <c r="S85" s="494">
        <v>0</v>
      </c>
      <c r="T85" s="494">
        <v>0</v>
      </c>
      <c r="U85" s="494">
        <v>0</v>
      </c>
      <c r="V85" s="494">
        <v>0</v>
      </c>
      <c r="W85" s="494">
        <v>0</v>
      </c>
      <c r="X85" s="494">
        <v>0</v>
      </c>
      <c r="Y85" s="494">
        <v>0</v>
      </c>
      <c r="Z85" s="494">
        <v>0</v>
      </c>
      <c r="AA85" s="494">
        <v>0</v>
      </c>
      <c r="AB85" s="494">
        <v>0</v>
      </c>
      <c r="AC85" s="494">
        <v>0</v>
      </c>
      <c r="AD85" s="494">
        <v>0</v>
      </c>
      <c r="AE85" s="494">
        <v>0</v>
      </c>
      <c r="AF85" s="494">
        <v>0</v>
      </c>
      <c r="AG85" s="494">
        <v>0</v>
      </c>
      <c r="AH85" s="494">
        <v>3323.9906277157911</v>
      </c>
      <c r="AI85" s="494">
        <v>3123.0908956160588</v>
      </c>
      <c r="AJ85" s="494">
        <v>3039.0722877043504</v>
      </c>
      <c r="AK85" s="494">
        <v>3494.6273642797828</v>
      </c>
      <c r="AL85" s="494">
        <v>3262.2036741895204</v>
      </c>
      <c r="AM85" s="494">
        <v>3089.3479281196605</v>
      </c>
      <c r="AN85" s="494">
        <v>3331.0786400361867</v>
      </c>
      <c r="AO85" s="494">
        <v>3358.8108608574471</v>
      </c>
      <c r="AP85" s="494">
        <v>3128.4167969897312</v>
      </c>
      <c r="AQ85" s="494">
        <v>2887.8438097671728</v>
      </c>
      <c r="AR85" s="494">
        <v>2983.8024853104071</v>
      </c>
      <c r="AS85" s="494">
        <v>2793.540783890378</v>
      </c>
      <c r="AT85" s="494">
        <v>2830.9273199126446</v>
      </c>
      <c r="AU85" s="494">
        <v>3039.0523504247917</v>
      </c>
      <c r="AV85" s="494">
        <v>4395.0462727640743</v>
      </c>
      <c r="AW85" s="494">
        <v>4395.7833241394983</v>
      </c>
      <c r="AX85" s="494">
        <v>4365.4045526235304</v>
      </c>
      <c r="AY85" s="494">
        <v>4457.5079391111331</v>
      </c>
      <c r="AZ85" s="494">
        <v>4314.812521776691</v>
      </c>
      <c r="BA85" s="494">
        <v>4460.4165262997549</v>
      </c>
      <c r="BB85" s="494">
        <v>4332.3638082602647</v>
      </c>
      <c r="BC85" s="494">
        <v>4686.3486274501211</v>
      </c>
      <c r="BD85" s="494">
        <v>5243.9790004642</v>
      </c>
      <c r="BE85" s="494">
        <v>5863.4599178184071</v>
      </c>
      <c r="BF85" s="494">
        <v>6480.9241053691603</v>
      </c>
      <c r="BG85" s="494">
        <v>3724.1019116724092</v>
      </c>
      <c r="BH85" s="494">
        <v>208.51440057452484</v>
      </c>
      <c r="BI85" s="494">
        <v>129.76540620816155</v>
      </c>
      <c r="BJ85" s="494">
        <v>132.36970662530968</v>
      </c>
      <c r="BK85" s="494">
        <v>132.08778189726996</v>
      </c>
      <c r="BL85" s="494">
        <v>130.56687702371502</v>
      </c>
      <c r="BM85" s="494">
        <v>137.45293509966777</v>
      </c>
      <c r="BN85" s="494">
        <v>0</v>
      </c>
      <c r="BO85" s="494">
        <v>0</v>
      </c>
      <c r="BP85" s="494">
        <v>0</v>
      </c>
      <c r="BQ85" s="494">
        <v>0</v>
      </c>
      <c r="BR85" s="494">
        <v>0</v>
      </c>
      <c r="BS85" s="494">
        <v>0</v>
      </c>
      <c r="BT85" s="494">
        <v>0</v>
      </c>
      <c r="BU85" s="494">
        <v>0</v>
      </c>
      <c r="BV85" s="494">
        <v>0</v>
      </c>
      <c r="BW85" s="494">
        <v>0</v>
      </c>
      <c r="BX85" s="470">
        <v>0</v>
      </c>
      <c r="BY85" s="470">
        <v>0</v>
      </c>
      <c r="BZ85" s="470">
        <v>0</v>
      </c>
      <c r="CA85" s="470">
        <v>0</v>
      </c>
      <c r="CB85" s="470">
        <v>0</v>
      </c>
      <c r="CC85" s="470">
        <v>0</v>
      </c>
      <c r="CD85" s="470">
        <v>0</v>
      </c>
      <c r="CE85" s="470">
        <v>0</v>
      </c>
      <c r="CF85" s="436">
        <v>0</v>
      </c>
    </row>
    <row r="86" spans="1:84" s="39" customFormat="1" x14ac:dyDescent="0.35">
      <c r="B86" s="203" t="s">
        <v>692</v>
      </c>
      <c r="C86" s="59"/>
      <c r="D86" s="494">
        <v>0</v>
      </c>
      <c r="E86" s="494">
        <v>0</v>
      </c>
      <c r="F86" s="494">
        <v>0</v>
      </c>
      <c r="G86" s="494">
        <v>0</v>
      </c>
      <c r="H86" s="494">
        <v>0</v>
      </c>
      <c r="I86" s="494">
        <v>0</v>
      </c>
      <c r="J86" s="494">
        <v>0</v>
      </c>
      <c r="K86" s="494">
        <v>0</v>
      </c>
      <c r="L86" s="494">
        <v>0</v>
      </c>
      <c r="M86" s="494">
        <v>0</v>
      </c>
      <c r="N86" s="494">
        <v>0</v>
      </c>
      <c r="O86" s="494">
        <v>0</v>
      </c>
      <c r="P86" s="494">
        <v>0</v>
      </c>
      <c r="Q86" s="494">
        <v>0</v>
      </c>
      <c r="R86" s="494">
        <v>0</v>
      </c>
      <c r="S86" s="494">
        <v>0</v>
      </c>
      <c r="T86" s="494">
        <v>0</v>
      </c>
      <c r="U86" s="494">
        <v>0</v>
      </c>
      <c r="V86" s="494">
        <v>0</v>
      </c>
      <c r="W86" s="494">
        <v>0</v>
      </c>
      <c r="X86" s="494">
        <v>0</v>
      </c>
      <c r="Y86" s="494">
        <v>0</v>
      </c>
      <c r="Z86" s="494">
        <v>0</v>
      </c>
      <c r="AA86" s="494">
        <v>0</v>
      </c>
      <c r="AB86" s="494">
        <v>0</v>
      </c>
      <c r="AC86" s="494">
        <v>0</v>
      </c>
      <c r="AD86" s="494">
        <v>0</v>
      </c>
      <c r="AE86" s="494">
        <v>0</v>
      </c>
      <c r="AF86" s="494">
        <v>0</v>
      </c>
      <c r="AG86" s="494">
        <v>0</v>
      </c>
      <c r="AH86" s="494">
        <v>558.60553961858193</v>
      </c>
      <c r="AI86" s="494">
        <v>530.12017270815556</v>
      </c>
      <c r="AJ86" s="494">
        <v>516.86819542641558</v>
      </c>
      <c r="AK86" s="494">
        <v>535.86605397696167</v>
      </c>
      <c r="AL86" s="494">
        <v>655.3114060791936</v>
      </c>
      <c r="AM86" s="494">
        <v>686.58295767503864</v>
      </c>
      <c r="AN86" s="494">
        <v>701.68970735962978</v>
      </c>
      <c r="AO86" s="494">
        <v>750.25774506821017</v>
      </c>
      <c r="AP86" s="494">
        <v>849.97148750040196</v>
      </c>
      <c r="AQ86" s="494">
        <v>791.51591960745191</v>
      </c>
      <c r="AR86" s="494">
        <v>985.40088048375321</v>
      </c>
      <c r="AS86" s="494">
        <v>1043.3794912567487</v>
      </c>
      <c r="AT86" s="494">
        <v>1333.7132518539486</v>
      </c>
      <c r="AU86" s="494">
        <v>1428.8828993282734</v>
      </c>
      <c r="AV86" s="494">
        <v>2162.8695971768657</v>
      </c>
      <c r="AW86" s="494">
        <v>2748.26949847678</v>
      </c>
      <c r="AX86" s="494">
        <v>3416.40435749786</v>
      </c>
      <c r="AY86" s="494">
        <v>3960.86255736678</v>
      </c>
      <c r="AZ86" s="494">
        <v>4042.5257876612091</v>
      </c>
      <c r="BA86" s="494">
        <v>4262.7508234185698</v>
      </c>
      <c r="BB86" s="494">
        <v>4574.3863810869325</v>
      </c>
      <c r="BC86" s="494">
        <v>4758.9032274571264</v>
      </c>
      <c r="BD86" s="494">
        <v>5120.555905737715</v>
      </c>
      <c r="BE86" s="494">
        <v>5489.9735001597073</v>
      </c>
      <c r="BF86" s="494">
        <v>5799.9798939746015</v>
      </c>
      <c r="BG86" s="494">
        <v>6066.4755280687477</v>
      </c>
      <c r="BH86" s="494">
        <v>6213.0783272784056</v>
      </c>
      <c r="BI86" s="494">
        <v>6402.3580518965246</v>
      </c>
      <c r="BJ86" s="494">
        <v>6509.4710057967368</v>
      </c>
      <c r="BK86" s="494">
        <v>6861.4898754043015</v>
      </c>
      <c r="BL86" s="494">
        <v>6713.578460068481</v>
      </c>
      <c r="BM86" s="494">
        <v>6903.4004995550185</v>
      </c>
      <c r="BN86" s="494">
        <v>0</v>
      </c>
      <c r="BO86" s="494">
        <v>0</v>
      </c>
      <c r="BP86" s="494">
        <v>0</v>
      </c>
      <c r="BQ86" s="494">
        <v>0</v>
      </c>
      <c r="BR86" s="494">
        <v>0</v>
      </c>
      <c r="BS86" s="494">
        <v>0</v>
      </c>
      <c r="BT86" s="494">
        <v>0</v>
      </c>
      <c r="BU86" s="494">
        <v>0</v>
      </c>
      <c r="BV86" s="494">
        <v>0</v>
      </c>
      <c r="BW86" s="494">
        <v>0</v>
      </c>
      <c r="BX86" s="470">
        <v>0</v>
      </c>
      <c r="BY86" s="470">
        <v>0</v>
      </c>
      <c r="BZ86" s="470">
        <v>0</v>
      </c>
      <c r="CA86" s="470">
        <v>0</v>
      </c>
      <c r="CB86" s="470">
        <v>0</v>
      </c>
      <c r="CC86" s="470">
        <v>0</v>
      </c>
      <c r="CD86" s="470">
        <v>0</v>
      </c>
      <c r="CE86" s="470">
        <v>0</v>
      </c>
      <c r="CF86" s="436">
        <v>0</v>
      </c>
    </row>
    <row r="87" spans="1:84" s="39" customFormat="1" x14ac:dyDescent="0.35">
      <c r="B87" s="203" t="s">
        <v>782</v>
      </c>
      <c r="C87" s="59"/>
      <c r="D87" s="494">
        <v>0</v>
      </c>
      <c r="E87" s="494">
        <v>0</v>
      </c>
      <c r="F87" s="494">
        <v>0</v>
      </c>
      <c r="G87" s="494">
        <v>0</v>
      </c>
      <c r="H87" s="494">
        <v>0</v>
      </c>
      <c r="I87" s="494">
        <v>0</v>
      </c>
      <c r="J87" s="494">
        <v>0</v>
      </c>
      <c r="K87" s="494">
        <v>0</v>
      </c>
      <c r="L87" s="494">
        <v>0</v>
      </c>
      <c r="M87" s="494">
        <v>0</v>
      </c>
      <c r="N87" s="494">
        <v>0</v>
      </c>
      <c r="O87" s="494">
        <v>0</v>
      </c>
      <c r="P87" s="494">
        <v>0</v>
      </c>
      <c r="Q87" s="494">
        <v>0</v>
      </c>
      <c r="R87" s="494">
        <v>0</v>
      </c>
      <c r="S87" s="494">
        <v>0</v>
      </c>
      <c r="T87" s="494">
        <v>0</v>
      </c>
      <c r="U87" s="494">
        <v>0</v>
      </c>
      <c r="V87" s="494">
        <v>0</v>
      </c>
      <c r="W87" s="494">
        <v>0</v>
      </c>
      <c r="X87" s="494">
        <v>0</v>
      </c>
      <c r="Y87" s="494">
        <v>0</v>
      </c>
      <c r="Z87" s="494">
        <v>0</v>
      </c>
      <c r="AA87" s="494">
        <v>0</v>
      </c>
      <c r="AB87" s="494">
        <v>0</v>
      </c>
      <c r="AC87" s="494">
        <v>0</v>
      </c>
      <c r="AD87" s="494">
        <v>0</v>
      </c>
      <c r="AE87" s="494">
        <v>0</v>
      </c>
      <c r="AF87" s="494">
        <v>0</v>
      </c>
      <c r="AG87" s="494">
        <v>0</v>
      </c>
      <c r="AH87" s="494">
        <v>904.24190237910648</v>
      </c>
      <c r="AI87" s="494">
        <v>822.32925426937516</v>
      </c>
      <c r="AJ87" s="494">
        <v>812.53901149765431</v>
      </c>
      <c r="AK87" s="494">
        <v>1031.9548720329929</v>
      </c>
      <c r="AL87" s="494">
        <v>1467.3059249954445</v>
      </c>
      <c r="AM87" s="494">
        <v>1848.9625625145918</v>
      </c>
      <c r="AN87" s="494">
        <v>1992.9821523631249</v>
      </c>
      <c r="AO87" s="494">
        <v>2323.4068156765775</v>
      </c>
      <c r="AP87" s="494">
        <v>2559.940371834387</v>
      </c>
      <c r="AQ87" s="494">
        <v>2544.6529540656365</v>
      </c>
      <c r="AR87" s="494">
        <v>2557.062120660335</v>
      </c>
      <c r="AS87" s="494">
        <v>2462.5943827270698</v>
      </c>
      <c r="AT87" s="494">
        <v>2807.9221313521716</v>
      </c>
      <c r="AU87" s="494">
        <v>3423.124057905758</v>
      </c>
      <c r="AV87" s="494">
        <v>4008.8807854467996</v>
      </c>
      <c r="AW87" s="494">
        <v>4182.3050510502344</v>
      </c>
      <c r="AX87" s="494">
        <v>4883.4309648708158</v>
      </c>
      <c r="AY87" s="494">
        <v>5034.991324348025</v>
      </c>
      <c r="AZ87" s="494">
        <v>4894.0671342732057</v>
      </c>
      <c r="BA87" s="494">
        <v>4579.1314140852382</v>
      </c>
      <c r="BB87" s="494">
        <v>4247.5010260485751</v>
      </c>
      <c r="BC87" s="494">
        <v>3937.8055408019245</v>
      </c>
      <c r="BD87" s="494">
        <v>3849.0448534700672</v>
      </c>
      <c r="BE87" s="494">
        <v>3683.0749231646391</v>
      </c>
      <c r="BF87" s="494">
        <v>3432.4262187036729</v>
      </c>
      <c r="BG87" s="494">
        <v>3607.6395117319066</v>
      </c>
      <c r="BH87" s="494">
        <v>3421.6234250022117</v>
      </c>
      <c r="BI87" s="494">
        <v>3136.7213172582619</v>
      </c>
      <c r="BJ87" s="494">
        <v>3033.2496017324979</v>
      </c>
      <c r="BK87" s="494">
        <v>3148.8056139894029</v>
      </c>
      <c r="BL87" s="494">
        <v>2970.8092932846266</v>
      </c>
      <c r="BM87" s="494">
        <v>3194.5156922228844</v>
      </c>
      <c r="BN87" s="494">
        <v>0</v>
      </c>
      <c r="BO87" s="494">
        <v>0</v>
      </c>
      <c r="BP87" s="494">
        <v>0</v>
      </c>
      <c r="BQ87" s="494">
        <v>0</v>
      </c>
      <c r="BR87" s="494">
        <v>0</v>
      </c>
      <c r="BS87" s="494">
        <v>0</v>
      </c>
      <c r="BT87" s="494">
        <v>0</v>
      </c>
      <c r="BU87" s="494">
        <v>0</v>
      </c>
      <c r="BV87" s="494">
        <v>0</v>
      </c>
      <c r="BW87" s="494">
        <v>0</v>
      </c>
      <c r="BX87" s="470">
        <v>0</v>
      </c>
      <c r="BY87" s="470">
        <v>0</v>
      </c>
      <c r="BZ87" s="470">
        <v>0</v>
      </c>
      <c r="CA87" s="470">
        <v>0</v>
      </c>
      <c r="CB87" s="470">
        <v>0</v>
      </c>
      <c r="CC87" s="470">
        <v>0</v>
      </c>
      <c r="CD87" s="470">
        <v>0</v>
      </c>
      <c r="CE87" s="470">
        <v>0</v>
      </c>
      <c r="CF87" s="436">
        <v>0</v>
      </c>
    </row>
    <row r="88" spans="1:84" s="39" customFormat="1" x14ac:dyDescent="0.35">
      <c r="B88" s="203" t="s">
        <v>783</v>
      </c>
      <c r="C88" s="59"/>
      <c r="D88" s="494">
        <v>0</v>
      </c>
      <c r="E88" s="494">
        <v>0</v>
      </c>
      <c r="F88" s="494">
        <v>0</v>
      </c>
      <c r="G88" s="494">
        <v>0</v>
      </c>
      <c r="H88" s="494">
        <v>0</v>
      </c>
      <c r="I88" s="494">
        <v>0</v>
      </c>
      <c r="J88" s="494">
        <v>0</v>
      </c>
      <c r="K88" s="494">
        <v>0</v>
      </c>
      <c r="L88" s="494">
        <v>0</v>
      </c>
      <c r="M88" s="494">
        <v>0</v>
      </c>
      <c r="N88" s="494">
        <v>0</v>
      </c>
      <c r="O88" s="494">
        <v>0</v>
      </c>
      <c r="P88" s="494">
        <v>0</v>
      </c>
      <c r="Q88" s="494">
        <v>0</v>
      </c>
      <c r="R88" s="494">
        <v>0</v>
      </c>
      <c r="S88" s="494">
        <v>0</v>
      </c>
      <c r="T88" s="494">
        <v>0</v>
      </c>
      <c r="U88" s="494">
        <v>0</v>
      </c>
      <c r="V88" s="494">
        <v>0</v>
      </c>
      <c r="W88" s="494">
        <v>0</v>
      </c>
      <c r="X88" s="494">
        <v>0</v>
      </c>
      <c r="Y88" s="494">
        <v>0</v>
      </c>
      <c r="Z88" s="494">
        <v>0</v>
      </c>
      <c r="AA88" s="494">
        <v>0</v>
      </c>
      <c r="AB88" s="494">
        <v>0</v>
      </c>
      <c r="AC88" s="494">
        <v>0</v>
      </c>
      <c r="AD88" s="494">
        <v>0</v>
      </c>
      <c r="AE88" s="494">
        <v>0</v>
      </c>
      <c r="AF88" s="494">
        <v>0</v>
      </c>
      <c r="AG88" s="494">
        <v>0</v>
      </c>
      <c r="AH88" s="494">
        <v>170.79967835342833</v>
      </c>
      <c r="AI88" s="494">
        <v>160.28153674196184</v>
      </c>
      <c r="AJ88" s="494">
        <v>162.44227355818822</v>
      </c>
      <c r="AK88" s="494">
        <v>165.42481809967728</v>
      </c>
      <c r="AL88" s="494">
        <v>199.56060375225073</v>
      </c>
      <c r="AM88" s="494">
        <v>222.8287656184288</v>
      </c>
      <c r="AN88" s="494">
        <v>242.45565152359438</v>
      </c>
      <c r="AO88" s="494">
        <v>278.11601561492955</v>
      </c>
      <c r="AP88" s="494">
        <v>342.54587391640217</v>
      </c>
      <c r="AQ88" s="494">
        <v>353.61693197702402</v>
      </c>
      <c r="AR88" s="494">
        <v>404.75764537880525</v>
      </c>
      <c r="AS88" s="494">
        <v>373.10517555126739</v>
      </c>
      <c r="AT88" s="494">
        <v>287.81259740229314</v>
      </c>
      <c r="AU88" s="494">
        <v>471.16763812438705</v>
      </c>
      <c r="AV88" s="494">
        <v>412.57117470515664</v>
      </c>
      <c r="AW88" s="494">
        <v>385.03910680900384</v>
      </c>
      <c r="AX88" s="494">
        <v>469.60230254238854</v>
      </c>
      <c r="AY88" s="494">
        <v>593.13226470767336</v>
      </c>
      <c r="AZ88" s="494">
        <v>812.30284530740289</v>
      </c>
      <c r="BA88" s="494">
        <v>847.7310472442133</v>
      </c>
      <c r="BB88" s="494">
        <v>733.60546169563588</v>
      </c>
      <c r="BC88" s="494">
        <v>710.32503578633498</v>
      </c>
      <c r="BD88" s="494">
        <v>683.06581630612004</v>
      </c>
      <c r="BE88" s="494">
        <v>649.93673724108112</v>
      </c>
      <c r="BF88" s="494">
        <v>613.81589965664648</v>
      </c>
      <c r="BG88" s="494">
        <v>637.90194225961443</v>
      </c>
      <c r="BH88" s="494">
        <v>606.90728617648995</v>
      </c>
      <c r="BI88" s="494">
        <v>464.58948255231627</v>
      </c>
      <c r="BJ88" s="494">
        <v>447.3043780235642</v>
      </c>
      <c r="BK88" s="494">
        <v>518.08536839729618</v>
      </c>
      <c r="BL88" s="494">
        <v>386.493821054911</v>
      </c>
      <c r="BM88" s="494">
        <v>107.11619925473637</v>
      </c>
      <c r="BN88" s="494">
        <v>0</v>
      </c>
      <c r="BO88" s="494">
        <v>0</v>
      </c>
      <c r="BP88" s="494">
        <v>0</v>
      </c>
      <c r="BQ88" s="494">
        <v>0</v>
      </c>
      <c r="BR88" s="494">
        <v>0</v>
      </c>
      <c r="BS88" s="494">
        <v>0</v>
      </c>
      <c r="BT88" s="494">
        <v>0</v>
      </c>
      <c r="BU88" s="494">
        <v>0</v>
      </c>
      <c r="BV88" s="494">
        <v>0</v>
      </c>
      <c r="BW88" s="494">
        <v>0</v>
      </c>
      <c r="BX88" s="470">
        <v>0</v>
      </c>
      <c r="BY88" s="470">
        <v>0</v>
      </c>
      <c r="BZ88" s="470">
        <v>0</v>
      </c>
      <c r="CA88" s="470">
        <v>0</v>
      </c>
      <c r="CB88" s="470">
        <v>0</v>
      </c>
      <c r="CC88" s="470">
        <v>0</v>
      </c>
      <c r="CD88" s="470">
        <v>0</v>
      </c>
      <c r="CE88" s="470">
        <v>0</v>
      </c>
      <c r="CF88" s="436">
        <v>0</v>
      </c>
    </row>
    <row r="89" spans="1:84" s="75" customFormat="1" ht="27" customHeight="1" thickBot="1" x14ac:dyDescent="0.3">
      <c r="B89" s="482" t="s">
        <v>784</v>
      </c>
      <c r="C89" s="479"/>
      <c r="D89" s="566">
        <v>0</v>
      </c>
      <c r="E89" s="566">
        <v>0</v>
      </c>
      <c r="F89" s="566">
        <v>0</v>
      </c>
      <c r="G89" s="566">
        <v>0</v>
      </c>
      <c r="H89" s="566">
        <v>0</v>
      </c>
      <c r="I89" s="566">
        <v>0</v>
      </c>
      <c r="J89" s="566">
        <v>0</v>
      </c>
      <c r="K89" s="566">
        <v>0</v>
      </c>
      <c r="L89" s="566">
        <v>0</v>
      </c>
      <c r="M89" s="566">
        <v>0</v>
      </c>
      <c r="N89" s="566">
        <v>0</v>
      </c>
      <c r="O89" s="566">
        <v>0</v>
      </c>
      <c r="P89" s="566">
        <v>0</v>
      </c>
      <c r="Q89" s="566">
        <v>0</v>
      </c>
      <c r="R89" s="566">
        <v>0</v>
      </c>
      <c r="S89" s="566">
        <v>0</v>
      </c>
      <c r="T89" s="566">
        <v>0</v>
      </c>
      <c r="U89" s="566">
        <v>0</v>
      </c>
      <c r="V89" s="566">
        <v>0</v>
      </c>
      <c r="W89" s="566">
        <v>0</v>
      </c>
      <c r="X89" s="566">
        <v>0</v>
      </c>
      <c r="Y89" s="566">
        <v>0</v>
      </c>
      <c r="Z89" s="566">
        <v>0</v>
      </c>
      <c r="AA89" s="566">
        <v>0</v>
      </c>
      <c r="AB89" s="566">
        <v>0</v>
      </c>
      <c r="AC89" s="566">
        <v>0</v>
      </c>
      <c r="AD89" s="566">
        <v>0</v>
      </c>
      <c r="AE89" s="566">
        <v>0</v>
      </c>
      <c r="AF89" s="566">
        <v>0</v>
      </c>
      <c r="AG89" s="566">
        <v>0</v>
      </c>
      <c r="AH89" s="566">
        <v>115.70300791683854</v>
      </c>
      <c r="AI89" s="566">
        <v>127.28239682449913</v>
      </c>
      <c r="AJ89" s="566">
        <v>134.70822685313169</v>
      </c>
      <c r="AK89" s="566">
        <v>162.82025713385255</v>
      </c>
      <c r="AL89" s="566">
        <v>212.64654498190652</v>
      </c>
      <c r="AM89" s="566">
        <v>275.44111305611341</v>
      </c>
      <c r="AN89" s="566">
        <v>327.16907193545262</v>
      </c>
      <c r="AO89" s="566">
        <v>319.42037436962204</v>
      </c>
      <c r="AP89" s="566">
        <v>401.88452924050335</v>
      </c>
      <c r="AQ89" s="566">
        <v>548.36248871799376</v>
      </c>
      <c r="AR89" s="566">
        <v>331.36752286506584</v>
      </c>
      <c r="AS89" s="566">
        <v>305.26787090558241</v>
      </c>
      <c r="AT89" s="566">
        <v>494.49938568430275</v>
      </c>
      <c r="AU89" s="566">
        <v>751.92707361600992</v>
      </c>
      <c r="AV89" s="566">
        <v>519.79750039955627</v>
      </c>
      <c r="AW89" s="566">
        <v>496.84036254941668</v>
      </c>
      <c r="AX89" s="566">
        <v>726.67823390309184</v>
      </c>
      <c r="AY89" s="566">
        <v>813.63443894743045</v>
      </c>
      <c r="AZ89" s="566">
        <v>696.95208041631838</v>
      </c>
      <c r="BA89" s="566">
        <v>617.72348655282735</v>
      </c>
      <c r="BB89" s="566">
        <v>562.90060715123002</v>
      </c>
      <c r="BC89" s="566">
        <v>412.79833996708084</v>
      </c>
      <c r="BD89" s="566">
        <v>394.27818945819115</v>
      </c>
      <c r="BE89" s="566">
        <v>424.72473781989254</v>
      </c>
      <c r="BF89" s="566">
        <v>445.77661536372324</v>
      </c>
      <c r="BG89" s="566">
        <v>652.94523692661107</v>
      </c>
      <c r="BH89" s="566">
        <v>487.5956982181076</v>
      </c>
      <c r="BI89" s="566">
        <v>312.76531987907418</v>
      </c>
      <c r="BJ89" s="566">
        <v>304.81786762824368</v>
      </c>
      <c r="BK89" s="566">
        <v>272.8237255822313</v>
      </c>
      <c r="BL89" s="566">
        <v>262.89828641960179</v>
      </c>
      <c r="BM89" s="566">
        <v>364.29505317051945</v>
      </c>
      <c r="BN89" s="566">
        <v>0</v>
      </c>
      <c r="BO89" s="566">
        <v>0</v>
      </c>
      <c r="BP89" s="566">
        <v>0</v>
      </c>
      <c r="BQ89" s="566">
        <v>0</v>
      </c>
      <c r="BR89" s="566">
        <v>0</v>
      </c>
      <c r="BS89" s="566">
        <v>0</v>
      </c>
      <c r="BT89" s="566">
        <v>0</v>
      </c>
      <c r="BU89" s="566">
        <v>0</v>
      </c>
      <c r="BV89" s="566">
        <v>0</v>
      </c>
      <c r="BW89" s="566">
        <v>0</v>
      </c>
      <c r="BX89" s="480">
        <v>0</v>
      </c>
      <c r="BY89" s="480">
        <v>0</v>
      </c>
      <c r="BZ89" s="480">
        <v>0</v>
      </c>
      <c r="CA89" s="480">
        <v>0</v>
      </c>
      <c r="CB89" s="480">
        <v>0</v>
      </c>
      <c r="CC89" s="480">
        <v>0</v>
      </c>
      <c r="CD89" s="480">
        <v>0</v>
      </c>
      <c r="CE89" s="480">
        <v>0</v>
      </c>
      <c r="CF89" s="481">
        <v>0</v>
      </c>
    </row>
    <row r="90" spans="1:84" ht="39.75" customHeight="1" x14ac:dyDescent="0.35">
      <c r="A90" s="504"/>
      <c r="B90" s="505" t="s">
        <v>790</v>
      </c>
      <c r="C90" s="625"/>
      <c r="D90" s="489" t="s">
        <v>861</v>
      </c>
      <c r="E90" s="489" t="s">
        <v>862</v>
      </c>
      <c r="F90" s="489" t="s">
        <v>863</v>
      </c>
      <c r="G90" s="489" t="s">
        <v>864</v>
      </c>
      <c r="H90" s="489" t="s">
        <v>865</v>
      </c>
      <c r="I90" s="489" t="s">
        <v>866</v>
      </c>
      <c r="J90" s="489" t="s">
        <v>867</v>
      </c>
      <c r="K90" s="489" t="s">
        <v>868</v>
      </c>
      <c r="L90" s="489" t="s">
        <v>869</v>
      </c>
      <c r="M90" s="489" t="s">
        <v>870</v>
      </c>
      <c r="N90" s="489" t="s">
        <v>871</v>
      </c>
      <c r="O90" s="489" t="s">
        <v>872</v>
      </c>
      <c r="P90" s="489" t="s">
        <v>873</v>
      </c>
      <c r="Q90" s="489" t="s">
        <v>874</v>
      </c>
      <c r="R90" s="489" t="s">
        <v>875</v>
      </c>
      <c r="S90" s="489" t="s">
        <v>876</v>
      </c>
      <c r="T90" s="489" t="s">
        <v>877</v>
      </c>
      <c r="U90" s="489" t="s">
        <v>878</v>
      </c>
      <c r="V90" s="489" t="s">
        <v>879</v>
      </c>
      <c r="W90" s="489" t="s">
        <v>880</v>
      </c>
      <c r="X90" s="489" t="s">
        <v>881</v>
      </c>
      <c r="Y90" s="489" t="s">
        <v>882</v>
      </c>
      <c r="Z90" s="489" t="s">
        <v>883</v>
      </c>
      <c r="AA90" s="489" t="s">
        <v>884</v>
      </c>
      <c r="AB90" s="489" t="s">
        <v>885</v>
      </c>
      <c r="AC90" s="489" t="s">
        <v>886</v>
      </c>
      <c r="AD90" s="489" t="s">
        <v>887</v>
      </c>
      <c r="AE90" s="489" t="s">
        <v>888</v>
      </c>
      <c r="AF90" s="489" t="s">
        <v>889</v>
      </c>
      <c r="AG90" s="489" t="s">
        <v>890</v>
      </c>
      <c r="AH90" s="489" t="s">
        <v>891</v>
      </c>
      <c r="AI90" s="489" t="s">
        <v>892</v>
      </c>
      <c r="AJ90" s="489" t="s">
        <v>893</v>
      </c>
      <c r="AK90" s="489" t="s">
        <v>894</v>
      </c>
      <c r="AL90" s="489" t="s">
        <v>895</v>
      </c>
      <c r="AM90" s="489" t="s">
        <v>896</v>
      </c>
      <c r="AN90" s="489" t="s">
        <v>897</v>
      </c>
      <c r="AO90" s="489" t="s">
        <v>898</v>
      </c>
      <c r="AP90" s="489" t="s">
        <v>899</v>
      </c>
      <c r="AQ90" s="489" t="s">
        <v>900</v>
      </c>
      <c r="AR90" s="489" t="s">
        <v>901</v>
      </c>
      <c r="AS90" s="489" t="s">
        <v>902</v>
      </c>
      <c r="AT90" s="489" t="s">
        <v>903</v>
      </c>
      <c r="AU90" s="489" t="s">
        <v>904</v>
      </c>
      <c r="AV90" s="489" t="s">
        <v>905</v>
      </c>
      <c r="AW90" s="489" t="s">
        <v>906</v>
      </c>
      <c r="AX90" s="489" t="s">
        <v>907</v>
      </c>
      <c r="AY90" s="489" t="s">
        <v>908</v>
      </c>
      <c r="AZ90" s="489" t="s">
        <v>909</v>
      </c>
      <c r="BA90" s="489" t="s">
        <v>910</v>
      </c>
      <c r="BB90" s="489" t="s">
        <v>911</v>
      </c>
      <c r="BC90" s="489" t="s">
        <v>912</v>
      </c>
      <c r="BD90" s="489" t="s">
        <v>913</v>
      </c>
      <c r="BE90" s="489" t="s">
        <v>914</v>
      </c>
      <c r="BF90" s="489" t="s">
        <v>915</v>
      </c>
      <c r="BG90" s="489" t="s">
        <v>916</v>
      </c>
      <c r="BH90" s="489" t="s">
        <v>917</v>
      </c>
      <c r="BI90" s="489" t="s">
        <v>918</v>
      </c>
      <c r="BJ90" s="489" t="s">
        <v>919</v>
      </c>
      <c r="BK90" s="489" t="s">
        <v>920</v>
      </c>
      <c r="BL90" s="489" t="s">
        <v>921</v>
      </c>
      <c r="BM90" s="489" t="s">
        <v>922</v>
      </c>
      <c r="BN90" s="489" t="s">
        <v>923</v>
      </c>
      <c r="BO90" s="489" t="s">
        <v>924</v>
      </c>
      <c r="BP90" s="489" t="s">
        <v>925</v>
      </c>
      <c r="BQ90" s="489" t="s">
        <v>926</v>
      </c>
      <c r="BR90" s="489" t="s">
        <v>927</v>
      </c>
      <c r="BS90" s="489" t="s">
        <v>928</v>
      </c>
      <c r="BT90" s="489" t="s">
        <v>929</v>
      </c>
      <c r="BU90" s="489" t="s">
        <v>930</v>
      </c>
      <c r="BV90" s="489" t="s">
        <v>931</v>
      </c>
      <c r="BW90" s="489" t="s">
        <v>932</v>
      </c>
      <c r="BX90" s="489" t="s">
        <v>933</v>
      </c>
      <c r="BY90" s="489" t="s">
        <v>934</v>
      </c>
      <c r="BZ90" s="489" t="s">
        <v>935</v>
      </c>
      <c r="CA90" s="489" t="s">
        <v>936</v>
      </c>
      <c r="CB90" s="489" t="s">
        <v>937</v>
      </c>
      <c r="CC90" s="489" t="s">
        <v>938</v>
      </c>
      <c r="CD90" s="489" t="s">
        <v>939</v>
      </c>
      <c r="CE90" s="489" t="s">
        <v>940</v>
      </c>
      <c r="CF90" s="490" t="s">
        <v>941</v>
      </c>
    </row>
    <row r="91" spans="1:84" ht="26.25" customHeight="1" x14ac:dyDescent="0.35">
      <c r="A91" s="496"/>
      <c r="B91" s="106" t="s">
        <v>214</v>
      </c>
      <c r="C91" s="39"/>
      <c r="D91" s="493">
        <v>0</v>
      </c>
      <c r="E91" s="493">
        <v>0</v>
      </c>
      <c r="F91" s="493">
        <v>0</v>
      </c>
      <c r="G91" s="493">
        <v>0</v>
      </c>
      <c r="H91" s="493">
        <v>0</v>
      </c>
      <c r="I91" s="493">
        <v>0</v>
      </c>
      <c r="J91" s="493">
        <v>0</v>
      </c>
      <c r="K91" s="493">
        <v>0</v>
      </c>
      <c r="L91" s="493">
        <v>0</v>
      </c>
      <c r="M91" s="493">
        <v>0</v>
      </c>
      <c r="N91" s="493">
        <v>0</v>
      </c>
      <c r="O91" s="493">
        <v>0</v>
      </c>
      <c r="P91" s="493">
        <v>0</v>
      </c>
      <c r="Q91" s="493">
        <v>0</v>
      </c>
      <c r="R91" s="493">
        <v>0</v>
      </c>
      <c r="S91" s="493">
        <v>0</v>
      </c>
      <c r="T91" s="493">
        <v>0</v>
      </c>
      <c r="U91" s="493">
        <v>0</v>
      </c>
      <c r="V91" s="493">
        <v>0</v>
      </c>
      <c r="W91" s="493">
        <v>0</v>
      </c>
      <c r="X91" s="493">
        <v>0</v>
      </c>
      <c r="Y91" s="493">
        <v>0</v>
      </c>
      <c r="Z91" s="493">
        <v>0</v>
      </c>
      <c r="AA91" s="493">
        <v>0</v>
      </c>
      <c r="AB91" s="493">
        <v>0</v>
      </c>
      <c r="AC91" s="493">
        <v>0</v>
      </c>
      <c r="AD91" s="493">
        <v>0</v>
      </c>
      <c r="AE91" s="493">
        <v>0</v>
      </c>
      <c r="AF91" s="493">
        <v>0</v>
      </c>
      <c r="AG91" s="493">
        <v>0</v>
      </c>
      <c r="AH91" s="493">
        <v>0</v>
      </c>
      <c r="AI91" s="493">
        <v>2838</v>
      </c>
      <c r="AJ91" s="493">
        <v>3010</v>
      </c>
      <c r="AK91" s="493">
        <v>3584</v>
      </c>
      <c r="AL91" s="493">
        <v>4157</v>
      </c>
      <c r="AM91" s="493">
        <v>4336</v>
      </c>
      <c r="AN91" s="493">
        <v>4541</v>
      </c>
      <c r="AO91" s="493">
        <v>4709</v>
      </c>
      <c r="AP91" s="493">
        <v>4710</v>
      </c>
      <c r="AQ91" s="493">
        <v>4517</v>
      </c>
      <c r="AR91" s="493">
        <v>4089</v>
      </c>
      <c r="AS91" s="493">
        <v>3977</v>
      </c>
      <c r="AT91" s="493">
        <v>4124</v>
      </c>
      <c r="AU91" s="493">
        <v>4593</v>
      </c>
      <c r="AV91" s="493">
        <v>5179</v>
      </c>
      <c r="AW91" s="493">
        <v>5512</v>
      </c>
      <c r="AX91" s="493">
        <v>5647</v>
      </c>
      <c r="AY91" s="493">
        <v>5657</v>
      </c>
      <c r="AZ91" s="493">
        <v>5514</v>
      </c>
      <c r="BA91" s="493">
        <v>3943</v>
      </c>
      <c r="BB91" s="493">
        <v>3834</v>
      </c>
      <c r="BC91" s="493">
        <v>3822</v>
      </c>
      <c r="BD91" s="493">
        <v>3901</v>
      </c>
      <c r="BE91" s="493">
        <v>3986</v>
      </c>
      <c r="BF91" s="493">
        <v>3989</v>
      </c>
      <c r="BG91" s="493">
        <v>3129</v>
      </c>
      <c r="BH91" s="493">
        <v>2187</v>
      </c>
      <c r="BI91" s="493">
        <v>2142</v>
      </c>
      <c r="BJ91" s="493">
        <v>2135</v>
      </c>
      <c r="BK91" s="493">
        <v>2117</v>
      </c>
      <c r="BL91" s="493">
        <v>2087</v>
      </c>
      <c r="BM91" s="493">
        <v>1935</v>
      </c>
      <c r="BN91" s="493">
        <v>1803</v>
      </c>
      <c r="BO91" s="493">
        <v>1619</v>
      </c>
      <c r="BP91" s="493">
        <v>1254</v>
      </c>
      <c r="BQ91" s="493">
        <v>939</v>
      </c>
      <c r="BR91" s="493">
        <v>799</v>
      </c>
      <c r="BS91" s="493">
        <v>706</v>
      </c>
      <c r="BT91" s="493">
        <v>625</v>
      </c>
      <c r="BU91" s="493">
        <v>588</v>
      </c>
      <c r="BV91" s="493">
        <v>494</v>
      </c>
      <c r="BW91" s="493">
        <v>359</v>
      </c>
      <c r="BX91" s="468">
        <v>272</v>
      </c>
      <c r="BY91" s="468">
        <v>210</v>
      </c>
      <c r="BZ91" s="468">
        <v>166</v>
      </c>
      <c r="CA91" s="468">
        <v>134</v>
      </c>
      <c r="CB91" s="468">
        <v>39</v>
      </c>
      <c r="CC91" s="468">
        <v>0</v>
      </c>
      <c r="CD91" s="468">
        <v>0</v>
      </c>
      <c r="CE91" s="468">
        <v>0</v>
      </c>
      <c r="CF91" s="432">
        <v>0</v>
      </c>
    </row>
    <row r="92" spans="1:84" ht="26.25" customHeight="1" x14ac:dyDescent="0.35">
      <c r="A92" s="39"/>
      <c r="B92" s="59" t="s">
        <v>770</v>
      </c>
      <c r="C92" s="471"/>
      <c r="D92" s="626"/>
      <c r="E92" s="626"/>
      <c r="F92" s="626"/>
      <c r="G92" s="626"/>
      <c r="H92" s="626"/>
      <c r="I92" s="626"/>
      <c r="J92" s="626"/>
      <c r="K92" s="626"/>
      <c r="L92" s="626"/>
      <c r="M92" s="626"/>
      <c r="N92" s="626"/>
      <c r="O92" s="626"/>
      <c r="P92" s="626"/>
      <c r="Q92" s="626"/>
      <c r="R92" s="626"/>
      <c r="S92" s="626"/>
      <c r="T92" s="626"/>
      <c r="U92" s="626"/>
      <c r="V92" s="626"/>
      <c r="W92" s="626"/>
      <c r="X92" s="626"/>
      <c r="Y92" s="626"/>
      <c r="Z92" s="626"/>
      <c r="AA92" s="626"/>
      <c r="AB92" s="626"/>
      <c r="AC92" s="626"/>
      <c r="AD92" s="626"/>
      <c r="AE92" s="626"/>
      <c r="AF92" s="626"/>
      <c r="AG92" s="626"/>
      <c r="AH92" s="626"/>
      <c r="AI92" s="626"/>
      <c r="AJ92" s="626"/>
      <c r="AK92" s="626"/>
      <c r="AL92" s="626"/>
      <c r="AM92" s="626"/>
      <c r="AN92" s="626"/>
      <c r="AO92" s="626"/>
      <c r="AP92" s="626"/>
      <c r="AQ92" s="626"/>
      <c r="AR92" s="626"/>
      <c r="AS92" s="626"/>
      <c r="AT92" s="626"/>
      <c r="BC92" s="199"/>
      <c r="BX92" s="199"/>
      <c r="BY92" s="199"/>
      <c r="BZ92" s="199"/>
      <c r="CA92" s="199"/>
      <c r="CB92" s="199"/>
      <c r="CC92" s="199"/>
      <c r="CD92" s="199"/>
      <c r="CE92" s="199"/>
      <c r="CF92" s="224"/>
    </row>
    <row r="93" spans="1:84" x14ac:dyDescent="0.35">
      <c r="A93" s="491"/>
      <c r="B93" s="288" t="s">
        <v>771</v>
      </c>
      <c r="C93" s="491"/>
      <c r="D93" s="494">
        <v>0</v>
      </c>
      <c r="E93" s="494">
        <v>0</v>
      </c>
      <c r="F93" s="494">
        <v>0</v>
      </c>
      <c r="G93" s="494">
        <v>0</v>
      </c>
      <c r="H93" s="494">
        <v>0</v>
      </c>
      <c r="I93" s="494">
        <v>0</v>
      </c>
      <c r="J93" s="494">
        <v>0</v>
      </c>
      <c r="K93" s="494">
        <v>0</v>
      </c>
      <c r="L93" s="494">
        <v>0</v>
      </c>
      <c r="M93" s="494">
        <v>0</v>
      </c>
      <c r="N93" s="494">
        <v>0</v>
      </c>
      <c r="O93" s="494">
        <v>0</v>
      </c>
      <c r="P93" s="494">
        <v>0</v>
      </c>
      <c r="Q93" s="494">
        <v>0</v>
      </c>
      <c r="R93" s="494">
        <v>0</v>
      </c>
      <c r="S93" s="494">
        <v>0</v>
      </c>
      <c r="T93" s="494">
        <v>0</v>
      </c>
      <c r="U93" s="494">
        <v>0</v>
      </c>
      <c r="V93" s="494">
        <v>0</v>
      </c>
      <c r="W93" s="494">
        <v>0</v>
      </c>
      <c r="X93" s="494">
        <v>0</v>
      </c>
      <c r="Y93" s="494">
        <v>0</v>
      </c>
      <c r="Z93" s="494">
        <v>0</v>
      </c>
      <c r="AA93" s="494">
        <v>0</v>
      </c>
      <c r="AB93" s="494">
        <v>0</v>
      </c>
      <c r="AC93" s="494">
        <v>0</v>
      </c>
      <c r="AD93" s="494">
        <v>0</v>
      </c>
      <c r="AE93" s="494">
        <v>0</v>
      </c>
      <c r="AF93" s="494">
        <v>0</v>
      </c>
      <c r="AG93" s="494">
        <v>0</v>
      </c>
      <c r="AH93" s="494">
        <v>0</v>
      </c>
      <c r="AI93" s="494">
        <v>0</v>
      </c>
      <c r="AJ93" s="494">
        <v>0</v>
      </c>
      <c r="AK93" s="494">
        <v>0</v>
      </c>
      <c r="AL93" s="494">
        <v>0</v>
      </c>
      <c r="AM93" s="494">
        <v>0</v>
      </c>
      <c r="AN93" s="494">
        <v>0</v>
      </c>
      <c r="AO93" s="494">
        <v>0</v>
      </c>
      <c r="AP93" s="494">
        <v>0</v>
      </c>
      <c r="AQ93" s="494">
        <v>0</v>
      </c>
      <c r="AR93" s="494">
        <v>0</v>
      </c>
      <c r="AS93" s="494">
        <v>0</v>
      </c>
      <c r="AT93" s="494">
        <v>0</v>
      </c>
      <c r="AU93" s="494">
        <v>0</v>
      </c>
      <c r="AV93" s="494">
        <v>0</v>
      </c>
      <c r="AW93" s="494">
        <v>0</v>
      </c>
      <c r="AX93" s="494">
        <v>0</v>
      </c>
      <c r="AY93" s="494">
        <v>0</v>
      </c>
      <c r="AZ93" s="494">
        <v>0</v>
      </c>
      <c r="BA93" s="494">
        <v>0</v>
      </c>
      <c r="BB93" s="494">
        <v>0</v>
      </c>
      <c r="BC93" s="470">
        <v>0</v>
      </c>
      <c r="BD93" s="494">
        <v>1268</v>
      </c>
      <c r="BE93" s="494">
        <v>1322</v>
      </c>
      <c r="BF93" s="494">
        <v>1345</v>
      </c>
      <c r="BG93" s="494">
        <v>1297</v>
      </c>
      <c r="BH93" s="494">
        <v>1213</v>
      </c>
      <c r="BI93" s="494">
        <v>1198</v>
      </c>
      <c r="BJ93" s="494">
        <v>1196</v>
      </c>
      <c r="BK93" s="494">
        <v>1196</v>
      </c>
      <c r="BL93" s="494">
        <v>1176</v>
      </c>
      <c r="BM93" s="494">
        <v>1055</v>
      </c>
      <c r="BN93" s="494">
        <v>969</v>
      </c>
      <c r="BO93" s="494">
        <v>847</v>
      </c>
      <c r="BP93" s="494">
        <v>530</v>
      </c>
      <c r="BQ93" s="494">
        <v>252</v>
      </c>
      <c r="BR93" s="494">
        <v>138</v>
      </c>
      <c r="BS93" s="494">
        <v>73</v>
      </c>
      <c r="BT93" s="494">
        <v>28</v>
      </c>
      <c r="BU93" s="494">
        <v>6</v>
      </c>
      <c r="BV93" s="494">
        <v>0</v>
      </c>
      <c r="BW93" s="494">
        <v>0</v>
      </c>
      <c r="BX93" s="470">
        <v>0</v>
      </c>
      <c r="BY93" s="470">
        <v>0</v>
      </c>
      <c r="BZ93" s="470">
        <v>0</v>
      </c>
      <c r="CA93" s="470">
        <v>0</v>
      </c>
      <c r="CB93" s="470">
        <v>0</v>
      </c>
      <c r="CC93" s="470">
        <v>0</v>
      </c>
      <c r="CD93" s="470">
        <v>0</v>
      </c>
      <c r="CE93" s="470">
        <v>0</v>
      </c>
      <c r="CF93" s="436">
        <v>0</v>
      </c>
    </row>
    <row r="94" spans="1:84" x14ac:dyDescent="0.35">
      <c r="A94" s="39"/>
      <c r="B94" s="203" t="s">
        <v>772</v>
      </c>
      <c r="C94" s="471"/>
      <c r="D94" s="494">
        <v>0</v>
      </c>
      <c r="E94" s="494">
        <v>0</v>
      </c>
      <c r="F94" s="494">
        <v>0</v>
      </c>
      <c r="G94" s="494">
        <v>0</v>
      </c>
      <c r="H94" s="494">
        <v>0</v>
      </c>
      <c r="I94" s="494">
        <v>0</v>
      </c>
      <c r="J94" s="494">
        <v>0</v>
      </c>
      <c r="K94" s="494">
        <v>0</v>
      </c>
      <c r="L94" s="494">
        <v>0</v>
      </c>
      <c r="M94" s="494">
        <v>0</v>
      </c>
      <c r="N94" s="494">
        <v>0</v>
      </c>
      <c r="O94" s="494">
        <v>0</v>
      </c>
      <c r="P94" s="494">
        <v>0</v>
      </c>
      <c r="Q94" s="494">
        <v>0</v>
      </c>
      <c r="R94" s="494">
        <v>0</v>
      </c>
      <c r="S94" s="494">
        <v>0</v>
      </c>
      <c r="T94" s="494">
        <v>0</v>
      </c>
      <c r="U94" s="494">
        <v>0</v>
      </c>
      <c r="V94" s="494">
        <v>0</v>
      </c>
      <c r="W94" s="494">
        <v>0</v>
      </c>
      <c r="X94" s="494">
        <v>0</v>
      </c>
      <c r="Y94" s="494">
        <v>0</v>
      </c>
      <c r="Z94" s="494">
        <v>0</v>
      </c>
      <c r="AA94" s="494">
        <v>0</v>
      </c>
      <c r="AB94" s="494">
        <v>0</v>
      </c>
      <c r="AC94" s="494">
        <v>0</v>
      </c>
      <c r="AD94" s="494">
        <v>0</v>
      </c>
      <c r="AE94" s="494">
        <v>0</v>
      </c>
      <c r="AF94" s="494">
        <v>0</v>
      </c>
      <c r="AG94" s="494">
        <v>0</v>
      </c>
      <c r="AH94" s="494">
        <v>0</v>
      </c>
      <c r="AI94" s="494">
        <v>0</v>
      </c>
      <c r="AJ94" s="494">
        <v>0</v>
      </c>
      <c r="AK94" s="494">
        <v>0</v>
      </c>
      <c r="AL94" s="494">
        <v>0</v>
      </c>
      <c r="AM94" s="494">
        <v>0</v>
      </c>
      <c r="AN94" s="494">
        <v>0</v>
      </c>
      <c r="AO94" s="494">
        <v>0</v>
      </c>
      <c r="AP94" s="494">
        <v>0</v>
      </c>
      <c r="AQ94" s="494">
        <v>0</v>
      </c>
      <c r="AR94" s="494">
        <v>0</v>
      </c>
      <c r="AS94" s="494">
        <v>0</v>
      </c>
      <c r="AT94" s="494">
        <v>0</v>
      </c>
      <c r="AU94" s="494">
        <v>0</v>
      </c>
      <c r="AV94" s="494">
        <v>0</v>
      </c>
      <c r="AW94" s="494">
        <v>0</v>
      </c>
      <c r="AX94" s="494">
        <v>0</v>
      </c>
      <c r="AY94" s="494">
        <v>0</v>
      </c>
      <c r="AZ94" s="494">
        <v>0</v>
      </c>
      <c r="BA94" s="494">
        <v>0</v>
      </c>
      <c r="BB94" s="494">
        <v>0</v>
      </c>
      <c r="BC94" s="470">
        <v>0</v>
      </c>
      <c r="BD94" s="494">
        <v>913</v>
      </c>
      <c r="BE94" s="494">
        <v>889</v>
      </c>
      <c r="BF94" s="494">
        <v>863</v>
      </c>
      <c r="BG94" s="494">
        <v>842</v>
      </c>
      <c r="BH94" s="494">
        <v>808</v>
      </c>
      <c r="BI94" s="494">
        <v>784</v>
      </c>
      <c r="BJ94" s="494">
        <v>776</v>
      </c>
      <c r="BK94" s="494">
        <v>753</v>
      </c>
      <c r="BL94" s="494">
        <v>737</v>
      </c>
      <c r="BM94" s="494">
        <v>706</v>
      </c>
      <c r="BN94" s="494">
        <v>653</v>
      </c>
      <c r="BO94" s="494">
        <v>589</v>
      </c>
      <c r="BP94" s="494">
        <v>534</v>
      </c>
      <c r="BQ94" s="494">
        <v>491</v>
      </c>
      <c r="BR94" s="494">
        <v>462</v>
      </c>
      <c r="BS94" s="494">
        <v>431</v>
      </c>
      <c r="BT94" s="494">
        <v>395</v>
      </c>
      <c r="BU94" s="494">
        <v>379</v>
      </c>
      <c r="BV94" s="494">
        <v>314</v>
      </c>
      <c r="BW94" s="494">
        <v>225</v>
      </c>
      <c r="BX94" s="470">
        <v>154</v>
      </c>
      <c r="BY94" s="470">
        <v>108</v>
      </c>
      <c r="BZ94" s="470">
        <v>77</v>
      </c>
      <c r="CA94" s="470">
        <v>56</v>
      </c>
      <c r="CB94" s="470">
        <v>15</v>
      </c>
      <c r="CC94" s="470">
        <v>0</v>
      </c>
      <c r="CD94" s="470">
        <v>0</v>
      </c>
      <c r="CE94" s="470">
        <v>0</v>
      </c>
      <c r="CF94" s="436">
        <v>0</v>
      </c>
    </row>
    <row r="95" spans="1:84" x14ac:dyDescent="0.35">
      <c r="A95" s="39"/>
      <c r="B95" s="288" t="s">
        <v>485</v>
      </c>
      <c r="C95" s="39"/>
      <c r="D95" s="494">
        <v>0</v>
      </c>
      <c r="E95" s="494">
        <v>0</v>
      </c>
      <c r="F95" s="494">
        <v>0</v>
      </c>
      <c r="G95" s="494">
        <v>0</v>
      </c>
      <c r="H95" s="494">
        <v>0</v>
      </c>
      <c r="I95" s="494">
        <v>0</v>
      </c>
      <c r="J95" s="494">
        <v>0</v>
      </c>
      <c r="K95" s="494">
        <v>0</v>
      </c>
      <c r="L95" s="494">
        <v>0</v>
      </c>
      <c r="M95" s="494">
        <v>0</v>
      </c>
      <c r="N95" s="494">
        <v>0</v>
      </c>
      <c r="O95" s="494">
        <v>0</v>
      </c>
      <c r="P95" s="494">
        <v>0</v>
      </c>
      <c r="Q95" s="494">
        <v>0</v>
      </c>
      <c r="R95" s="494">
        <v>0</v>
      </c>
      <c r="S95" s="494">
        <v>0</v>
      </c>
      <c r="T95" s="494">
        <v>0</v>
      </c>
      <c r="U95" s="494">
        <v>0</v>
      </c>
      <c r="V95" s="494">
        <v>0</v>
      </c>
      <c r="W95" s="494">
        <v>0</v>
      </c>
      <c r="X95" s="494">
        <v>0</v>
      </c>
      <c r="Y95" s="494">
        <v>0</v>
      </c>
      <c r="Z95" s="494">
        <v>0</v>
      </c>
      <c r="AA95" s="494">
        <v>0</v>
      </c>
      <c r="AB95" s="494">
        <v>0</v>
      </c>
      <c r="AC95" s="494">
        <v>0</v>
      </c>
      <c r="AD95" s="494">
        <v>0</v>
      </c>
      <c r="AE95" s="494">
        <v>0</v>
      </c>
      <c r="AF95" s="494">
        <v>0</v>
      </c>
      <c r="AG95" s="494">
        <v>0</v>
      </c>
      <c r="AH95" s="494">
        <v>0</v>
      </c>
      <c r="AI95" s="494">
        <v>0</v>
      </c>
      <c r="AJ95" s="494">
        <v>0</v>
      </c>
      <c r="AK95" s="494">
        <v>0</v>
      </c>
      <c r="AL95" s="494">
        <v>0</v>
      </c>
      <c r="AM95" s="494">
        <v>0</v>
      </c>
      <c r="AN95" s="494">
        <v>0</v>
      </c>
      <c r="AO95" s="494">
        <v>0</v>
      </c>
      <c r="AP95" s="494">
        <v>0</v>
      </c>
      <c r="AQ95" s="494">
        <v>0</v>
      </c>
      <c r="AR95" s="494">
        <v>0</v>
      </c>
      <c r="AS95" s="494">
        <v>0</v>
      </c>
      <c r="AT95" s="494">
        <v>0</v>
      </c>
      <c r="AU95" s="494">
        <v>0</v>
      </c>
      <c r="AV95" s="494">
        <v>0</v>
      </c>
      <c r="AW95" s="494">
        <v>0</v>
      </c>
      <c r="AX95" s="494">
        <v>0</v>
      </c>
      <c r="AY95" s="494">
        <v>0</v>
      </c>
      <c r="AZ95" s="494">
        <v>0</v>
      </c>
      <c r="BA95" s="494">
        <v>0</v>
      </c>
      <c r="BB95" s="494">
        <v>0</v>
      </c>
      <c r="BC95" s="470">
        <v>0</v>
      </c>
      <c r="BD95" s="494">
        <v>92</v>
      </c>
      <c r="BE95" s="494">
        <v>97</v>
      </c>
      <c r="BF95" s="494">
        <v>106</v>
      </c>
      <c r="BG95" s="494">
        <v>100</v>
      </c>
      <c r="BH95" s="494">
        <v>80</v>
      </c>
      <c r="BI95" s="494">
        <v>81</v>
      </c>
      <c r="BJ95" s="494">
        <v>83</v>
      </c>
      <c r="BK95" s="494">
        <v>85</v>
      </c>
      <c r="BL95" s="494">
        <v>89</v>
      </c>
      <c r="BM95" s="494">
        <v>97</v>
      </c>
      <c r="BN95" s="494">
        <v>109</v>
      </c>
      <c r="BO95" s="494">
        <v>121</v>
      </c>
      <c r="BP95" s="494">
        <v>136</v>
      </c>
      <c r="BQ95" s="494">
        <v>150</v>
      </c>
      <c r="BR95" s="494">
        <v>160</v>
      </c>
      <c r="BS95" s="494">
        <v>169</v>
      </c>
      <c r="BT95" s="494">
        <v>173</v>
      </c>
      <c r="BU95" s="494">
        <v>180</v>
      </c>
      <c r="BV95" s="494">
        <v>165</v>
      </c>
      <c r="BW95" s="494">
        <v>128</v>
      </c>
      <c r="BX95" s="470">
        <v>115</v>
      </c>
      <c r="BY95" s="470">
        <v>99</v>
      </c>
      <c r="BZ95" s="470">
        <v>87</v>
      </c>
      <c r="CA95" s="470">
        <v>76</v>
      </c>
      <c r="CB95" s="470">
        <v>24</v>
      </c>
      <c r="CC95" s="470">
        <v>0</v>
      </c>
      <c r="CD95" s="470">
        <v>0</v>
      </c>
      <c r="CE95" s="470">
        <v>0</v>
      </c>
      <c r="CF95" s="436">
        <v>0</v>
      </c>
    </row>
    <row r="96" spans="1:84" x14ac:dyDescent="0.35">
      <c r="A96" s="39"/>
      <c r="B96" s="288" t="s">
        <v>773</v>
      </c>
      <c r="C96" s="59"/>
      <c r="D96" s="494">
        <v>0</v>
      </c>
      <c r="E96" s="494">
        <v>0</v>
      </c>
      <c r="F96" s="494">
        <v>0</v>
      </c>
      <c r="G96" s="494">
        <v>0</v>
      </c>
      <c r="H96" s="494">
        <v>0</v>
      </c>
      <c r="I96" s="494">
        <v>0</v>
      </c>
      <c r="J96" s="494">
        <v>0</v>
      </c>
      <c r="K96" s="494">
        <v>0</v>
      </c>
      <c r="L96" s="494">
        <v>0</v>
      </c>
      <c r="M96" s="494">
        <v>0</v>
      </c>
      <c r="N96" s="494">
        <v>0</v>
      </c>
      <c r="O96" s="494">
        <v>0</v>
      </c>
      <c r="P96" s="494">
        <v>0</v>
      </c>
      <c r="Q96" s="494">
        <v>0</v>
      </c>
      <c r="R96" s="494">
        <v>0</v>
      </c>
      <c r="S96" s="494">
        <v>0</v>
      </c>
      <c r="T96" s="494">
        <v>0</v>
      </c>
      <c r="U96" s="494">
        <v>0</v>
      </c>
      <c r="V96" s="494">
        <v>0</v>
      </c>
      <c r="W96" s="494">
        <v>0</v>
      </c>
      <c r="X96" s="494">
        <v>0</v>
      </c>
      <c r="Y96" s="494">
        <v>0</v>
      </c>
      <c r="Z96" s="494">
        <v>0</v>
      </c>
      <c r="AA96" s="494">
        <v>0</v>
      </c>
      <c r="AB96" s="494">
        <v>0</v>
      </c>
      <c r="AC96" s="494">
        <v>0</v>
      </c>
      <c r="AD96" s="494">
        <v>0</v>
      </c>
      <c r="AE96" s="494">
        <v>0</v>
      </c>
      <c r="AF96" s="494">
        <v>0</v>
      </c>
      <c r="AG96" s="494">
        <v>0</v>
      </c>
      <c r="AH96" s="494">
        <v>0</v>
      </c>
      <c r="AI96" s="494">
        <v>0</v>
      </c>
      <c r="AJ96" s="494">
        <v>0</v>
      </c>
      <c r="AK96" s="494">
        <v>0</v>
      </c>
      <c r="AL96" s="494">
        <v>0</v>
      </c>
      <c r="AM96" s="494">
        <v>0</v>
      </c>
      <c r="AN96" s="494">
        <v>0</v>
      </c>
      <c r="AO96" s="494">
        <v>0</v>
      </c>
      <c r="AP96" s="494">
        <v>0</v>
      </c>
      <c r="AQ96" s="494">
        <v>0</v>
      </c>
      <c r="AR96" s="494">
        <v>0</v>
      </c>
      <c r="AS96" s="494">
        <v>0</v>
      </c>
      <c r="AT96" s="494">
        <v>0</v>
      </c>
      <c r="AU96" s="494">
        <v>0</v>
      </c>
      <c r="AV96" s="494">
        <v>0</v>
      </c>
      <c r="AW96" s="494">
        <v>0</v>
      </c>
      <c r="AX96" s="494">
        <v>0</v>
      </c>
      <c r="AY96" s="494">
        <v>0</v>
      </c>
      <c r="AZ96" s="494">
        <v>0</v>
      </c>
      <c r="BA96" s="494">
        <v>0</v>
      </c>
      <c r="BB96" s="494">
        <v>0</v>
      </c>
      <c r="BC96" s="470">
        <v>0</v>
      </c>
      <c r="BD96" s="494">
        <v>1628</v>
      </c>
      <c r="BE96" s="494">
        <v>1677</v>
      </c>
      <c r="BF96" s="494">
        <v>1675</v>
      </c>
      <c r="BG96" s="494">
        <v>890</v>
      </c>
      <c r="BH96" s="494">
        <v>86</v>
      </c>
      <c r="BI96" s="494">
        <v>79</v>
      </c>
      <c r="BJ96" s="494">
        <v>79</v>
      </c>
      <c r="BK96" s="494">
        <v>83</v>
      </c>
      <c r="BL96" s="494">
        <v>85</v>
      </c>
      <c r="BM96" s="494">
        <v>76</v>
      </c>
      <c r="BN96" s="494">
        <v>71</v>
      </c>
      <c r="BO96" s="494">
        <v>62</v>
      </c>
      <c r="BP96" s="494">
        <v>53</v>
      </c>
      <c r="BQ96" s="494">
        <v>46</v>
      </c>
      <c r="BR96" s="494">
        <v>39</v>
      </c>
      <c r="BS96" s="494">
        <v>33</v>
      </c>
      <c r="BT96" s="494">
        <v>29</v>
      </c>
      <c r="BU96" s="494">
        <v>24</v>
      </c>
      <c r="BV96" s="494">
        <v>14</v>
      </c>
      <c r="BW96" s="494">
        <v>6</v>
      </c>
      <c r="BX96" s="470">
        <v>3</v>
      </c>
      <c r="BY96" s="470">
        <v>2</v>
      </c>
      <c r="BZ96" s="470">
        <v>2</v>
      </c>
      <c r="CA96" s="470">
        <v>1</v>
      </c>
      <c r="CB96" s="470">
        <v>0</v>
      </c>
      <c r="CC96" s="470">
        <v>0</v>
      </c>
      <c r="CD96" s="470">
        <v>0</v>
      </c>
      <c r="CE96" s="470">
        <v>0</v>
      </c>
      <c r="CF96" s="436">
        <v>0</v>
      </c>
    </row>
    <row r="97" spans="1:84" ht="26.25" customHeight="1" x14ac:dyDescent="0.35">
      <c r="A97" s="491"/>
      <c r="B97" s="59" t="s">
        <v>777</v>
      </c>
      <c r="D97" s="494">
        <v>0</v>
      </c>
      <c r="E97" s="494">
        <v>0</v>
      </c>
      <c r="F97" s="494">
        <v>0</v>
      </c>
      <c r="G97" s="494">
        <v>0</v>
      </c>
      <c r="H97" s="494">
        <v>0</v>
      </c>
      <c r="I97" s="494">
        <v>0</v>
      </c>
      <c r="J97" s="494">
        <v>0</v>
      </c>
      <c r="K97" s="494">
        <v>0</v>
      </c>
      <c r="L97" s="494">
        <v>0</v>
      </c>
      <c r="M97" s="494">
        <v>0</v>
      </c>
      <c r="N97" s="494">
        <v>0</v>
      </c>
      <c r="O97" s="494">
        <v>0</v>
      </c>
      <c r="P97" s="494">
        <v>0</v>
      </c>
      <c r="Q97" s="494">
        <v>0</v>
      </c>
      <c r="R97" s="494">
        <v>0</v>
      </c>
      <c r="S97" s="494">
        <v>0</v>
      </c>
      <c r="T97" s="494">
        <v>0</v>
      </c>
      <c r="U97" s="494">
        <v>0</v>
      </c>
      <c r="V97" s="494">
        <v>0</v>
      </c>
      <c r="W97" s="494">
        <v>0</v>
      </c>
      <c r="X97" s="494">
        <v>0</v>
      </c>
      <c r="Y97" s="494">
        <v>0</v>
      </c>
      <c r="Z97" s="494">
        <v>0</v>
      </c>
      <c r="AA97" s="494">
        <v>0</v>
      </c>
      <c r="AB97" s="494">
        <v>0</v>
      </c>
      <c r="AC97" s="494">
        <v>0</v>
      </c>
      <c r="AD97" s="494">
        <v>0</v>
      </c>
      <c r="AE97" s="494">
        <v>0</v>
      </c>
      <c r="AF97" s="494">
        <v>0</v>
      </c>
      <c r="AG97" s="494">
        <v>0</v>
      </c>
      <c r="AH97" s="494">
        <v>0</v>
      </c>
      <c r="AI97" s="494">
        <v>1115</v>
      </c>
      <c r="AJ97" s="494">
        <v>1316</v>
      </c>
      <c r="AK97" s="494">
        <v>1846</v>
      </c>
      <c r="AL97" s="494">
        <v>2376</v>
      </c>
      <c r="AM97" s="494">
        <v>2685</v>
      </c>
      <c r="AN97" s="494">
        <v>2858</v>
      </c>
      <c r="AO97" s="494">
        <v>2992</v>
      </c>
      <c r="AP97" s="494">
        <v>2988</v>
      </c>
      <c r="AQ97" s="494">
        <v>2790</v>
      </c>
      <c r="AR97" s="494">
        <v>2370</v>
      </c>
      <c r="AS97" s="494">
        <v>2370</v>
      </c>
      <c r="AT97" s="494">
        <v>2449</v>
      </c>
      <c r="AU97" s="494">
        <v>3018</v>
      </c>
      <c r="AV97" s="494">
        <v>3536</v>
      </c>
      <c r="AW97" s="494">
        <v>3776</v>
      </c>
      <c r="AX97" s="494">
        <v>3882</v>
      </c>
      <c r="AY97" s="494">
        <v>3876</v>
      </c>
      <c r="AZ97" s="494">
        <v>3750</v>
      </c>
      <c r="BA97" s="494">
        <v>2238</v>
      </c>
      <c r="BB97" s="494">
        <v>2192</v>
      </c>
      <c r="BC97" s="470">
        <v>2202</v>
      </c>
      <c r="BD97" s="494">
        <v>2230</v>
      </c>
      <c r="BE97" s="494">
        <v>2235</v>
      </c>
      <c r="BF97" s="494">
        <v>2213</v>
      </c>
      <c r="BG97" s="494">
        <v>2218</v>
      </c>
      <c r="BH97" s="494">
        <v>2175</v>
      </c>
      <c r="BI97" s="494">
        <v>2131</v>
      </c>
      <c r="BJ97" s="494">
        <v>2123</v>
      </c>
      <c r="BK97" s="494">
        <v>2105</v>
      </c>
      <c r="BL97" s="494">
        <v>2076</v>
      </c>
      <c r="BM97" s="494">
        <v>1925</v>
      </c>
      <c r="BN97" s="494">
        <v>0</v>
      </c>
      <c r="BO97" s="494">
        <v>0</v>
      </c>
      <c r="BP97" s="494">
        <v>0</v>
      </c>
      <c r="BQ97" s="494">
        <v>0</v>
      </c>
      <c r="BR97" s="494">
        <v>0</v>
      </c>
      <c r="BS97" s="494">
        <v>0</v>
      </c>
      <c r="BT97" s="494">
        <v>0</v>
      </c>
      <c r="BU97" s="494">
        <v>0</v>
      </c>
      <c r="BV97" s="494">
        <v>0</v>
      </c>
      <c r="BW97" s="494">
        <v>0</v>
      </c>
      <c r="BX97" s="470">
        <v>0</v>
      </c>
      <c r="BY97" s="470">
        <v>0</v>
      </c>
      <c r="BZ97" s="470">
        <v>0</v>
      </c>
      <c r="CA97" s="470">
        <v>0</v>
      </c>
      <c r="CB97" s="470">
        <v>0</v>
      </c>
      <c r="CC97" s="470">
        <v>0</v>
      </c>
      <c r="CD97" s="470">
        <v>0</v>
      </c>
      <c r="CE97" s="470">
        <v>0</v>
      </c>
      <c r="CF97" s="436">
        <v>0</v>
      </c>
    </row>
    <row r="98" spans="1:84" x14ac:dyDescent="0.35">
      <c r="A98" s="491"/>
      <c r="B98" s="59" t="s">
        <v>778</v>
      </c>
      <c r="D98" s="494">
        <v>0</v>
      </c>
      <c r="E98" s="494">
        <v>0</v>
      </c>
      <c r="F98" s="494">
        <v>0</v>
      </c>
      <c r="G98" s="494">
        <v>0</v>
      </c>
      <c r="H98" s="494">
        <v>0</v>
      </c>
      <c r="I98" s="494">
        <v>0</v>
      </c>
      <c r="J98" s="494">
        <v>0</v>
      </c>
      <c r="K98" s="494">
        <v>0</v>
      </c>
      <c r="L98" s="494">
        <v>0</v>
      </c>
      <c r="M98" s="494">
        <v>0</v>
      </c>
      <c r="N98" s="494">
        <v>0</v>
      </c>
      <c r="O98" s="494">
        <v>0</v>
      </c>
      <c r="P98" s="494">
        <v>0</v>
      </c>
      <c r="Q98" s="494">
        <v>0</v>
      </c>
      <c r="R98" s="494">
        <v>0</v>
      </c>
      <c r="S98" s="494">
        <v>0</v>
      </c>
      <c r="T98" s="494">
        <v>0</v>
      </c>
      <c r="U98" s="494">
        <v>0</v>
      </c>
      <c r="V98" s="494">
        <v>0</v>
      </c>
      <c r="W98" s="494">
        <v>0</v>
      </c>
      <c r="X98" s="494">
        <v>0</v>
      </c>
      <c r="Y98" s="494">
        <v>0</v>
      </c>
      <c r="Z98" s="494">
        <v>0</v>
      </c>
      <c r="AA98" s="494">
        <v>0</v>
      </c>
      <c r="AB98" s="494">
        <v>0</v>
      </c>
      <c r="AC98" s="494">
        <v>0</v>
      </c>
      <c r="AD98" s="494">
        <v>0</v>
      </c>
      <c r="AE98" s="494">
        <v>0</v>
      </c>
      <c r="AF98" s="494">
        <v>0</v>
      </c>
      <c r="AG98" s="494">
        <v>0</v>
      </c>
      <c r="AH98" s="494">
        <v>0</v>
      </c>
      <c r="AI98" s="494">
        <v>0</v>
      </c>
      <c r="AJ98" s="494">
        <v>0</v>
      </c>
      <c r="AK98" s="494">
        <v>0</v>
      </c>
      <c r="AL98" s="494">
        <v>0</v>
      </c>
      <c r="AM98" s="494">
        <v>0</v>
      </c>
      <c r="AN98" s="494">
        <v>0</v>
      </c>
      <c r="AO98" s="494">
        <v>0</v>
      </c>
      <c r="AP98" s="494">
        <v>0</v>
      </c>
      <c r="AQ98" s="494">
        <v>0</v>
      </c>
      <c r="AR98" s="494">
        <v>0</v>
      </c>
      <c r="AS98" s="494">
        <v>0</v>
      </c>
      <c r="AT98" s="494">
        <v>0</v>
      </c>
      <c r="AU98" s="494">
        <v>0</v>
      </c>
      <c r="AV98" s="494">
        <v>0</v>
      </c>
      <c r="AW98" s="494">
        <v>0</v>
      </c>
      <c r="AX98" s="494">
        <v>0</v>
      </c>
      <c r="AY98" s="494">
        <v>0</v>
      </c>
      <c r="AZ98" s="494">
        <v>0</v>
      </c>
      <c r="BA98" s="494">
        <v>0</v>
      </c>
      <c r="BB98" s="494">
        <v>0</v>
      </c>
      <c r="BC98" s="470">
        <v>0</v>
      </c>
      <c r="BD98" s="494">
        <v>2633</v>
      </c>
      <c r="BE98" s="494">
        <v>2663</v>
      </c>
      <c r="BF98" s="494">
        <v>2644</v>
      </c>
      <c r="BG98" s="494">
        <v>1832</v>
      </c>
      <c r="BH98" s="494">
        <v>974</v>
      </c>
      <c r="BI98" s="494">
        <v>944</v>
      </c>
      <c r="BJ98" s="494">
        <v>938</v>
      </c>
      <c r="BK98" s="494">
        <v>922</v>
      </c>
      <c r="BL98" s="494">
        <v>911</v>
      </c>
      <c r="BM98" s="494">
        <v>880</v>
      </c>
      <c r="BN98" s="494">
        <v>833</v>
      </c>
      <c r="BO98" s="494">
        <v>771</v>
      </c>
      <c r="BP98" s="494">
        <v>723</v>
      </c>
      <c r="BQ98" s="494">
        <v>687</v>
      </c>
      <c r="BR98" s="494">
        <v>661</v>
      </c>
      <c r="BS98" s="494">
        <v>633</v>
      </c>
      <c r="BT98" s="494">
        <v>598</v>
      </c>
      <c r="BU98" s="494">
        <v>582</v>
      </c>
      <c r="BV98" s="494">
        <v>493</v>
      </c>
      <c r="BW98" s="494">
        <v>359</v>
      </c>
      <c r="BX98" s="470">
        <v>272</v>
      </c>
      <c r="BY98" s="470">
        <v>210</v>
      </c>
      <c r="BZ98" s="470">
        <v>166</v>
      </c>
      <c r="CA98" s="470">
        <v>134</v>
      </c>
      <c r="CB98" s="470">
        <v>39</v>
      </c>
      <c r="CC98" s="470">
        <v>0</v>
      </c>
      <c r="CD98" s="470">
        <v>0</v>
      </c>
      <c r="CE98" s="470">
        <v>0</v>
      </c>
      <c r="CF98" s="436">
        <v>0</v>
      </c>
    </row>
    <row r="99" spans="1:84" ht="24.75" customHeight="1" x14ac:dyDescent="0.35">
      <c r="A99" s="39"/>
      <c r="B99" s="59" t="s">
        <v>779</v>
      </c>
      <c r="BX99" s="199"/>
      <c r="BY99" s="199"/>
      <c r="BZ99" s="199"/>
      <c r="CA99" s="199"/>
      <c r="CB99" s="199"/>
      <c r="CC99" s="199"/>
      <c r="CD99" s="199"/>
      <c r="CE99" s="199"/>
      <c r="CF99" s="224"/>
    </row>
    <row r="100" spans="1:84" x14ac:dyDescent="0.35">
      <c r="A100" s="491"/>
      <c r="B100" s="203" t="s">
        <v>780</v>
      </c>
      <c r="D100" s="494">
        <v>0</v>
      </c>
      <c r="E100" s="494">
        <v>0</v>
      </c>
      <c r="F100" s="494">
        <v>0</v>
      </c>
      <c r="G100" s="494">
        <v>0</v>
      </c>
      <c r="H100" s="494">
        <v>0</v>
      </c>
      <c r="I100" s="494">
        <v>0</v>
      </c>
      <c r="J100" s="494">
        <v>0</v>
      </c>
      <c r="K100" s="494">
        <v>0</v>
      </c>
      <c r="L100" s="494">
        <v>0</v>
      </c>
      <c r="M100" s="494">
        <v>0</v>
      </c>
      <c r="N100" s="494">
        <v>0</v>
      </c>
      <c r="O100" s="494">
        <v>0</v>
      </c>
      <c r="P100" s="494">
        <v>0</v>
      </c>
      <c r="Q100" s="494">
        <v>0</v>
      </c>
      <c r="R100" s="494">
        <v>0</v>
      </c>
      <c r="S100" s="494">
        <v>0</v>
      </c>
      <c r="T100" s="494">
        <v>0</v>
      </c>
      <c r="U100" s="494">
        <v>0</v>
      </c>
      <c r="V100" s="494">
        <v>0</v>
      </c>
      <c r="W100" s="494">
        <v>0</v>
      </c>
      <c r="X100" s="494">
        <v>0</v>
      </c>
      <c r="Y100" s="494">
        <v>0</v>
      </c>
      <c r="Z100" s="494">
        <v>0</v>
      </c>
      <c r="AA100" s="494">
        <v>0</v>
      </c>
      <c r="AB100" s="494">
        <v>0</v>
      </c>
      <c r="AC100" s="494">
        <v>0</v>
      </c>
      <c r="AD100" s="494">
        <v>0</v>
      </c>
      <c r="AE100" s="494">
        <v>0</v>
      </c>
      <c r="AF100" s="494">
        <v>0</v>
      </c>
      <c r="AG100" s="494">
        <v>0</v>
      </c>
      <c r="AH100" s="494">
        <v>0</v>
      </c>
      <c r="AI100" s="494">
        <v>551</v>
      </c>
      <c r="AJ100" s="494">
        <v>746</v>
      </c>
      <c r="AK100" s="494">
        <v>1179</v>
      </c>
      <c r="AL100" s="494">
        <v>1611</v>
      </c>
      <c r="AM100" s="494">
        <v>1813</v>
      </c>
      <c r="AN100" s="494">
        <v>1885</v>
      </c>
      <c r="AO100" s="494">
        <v>1892</v>
      </c>
      <c r="AP100" s="494">
        <v>1832</v>
      </c>
      <c r="AQ100" s="494">
        <v>1578</v>
      </c>
      <c r="AR100" s="494">
        <v>1249</v>
      </c>
      <c r="AS100" s="494">
        <v>1031</v>
      </c>
      <c r="AT100" s="494">
        <v>1007</v>
      </c>
      <c r="AU100" s="494">
        <v>1441</v>
      </c>
      <c r="AV100" s="494">
        <v>1753</v>
      </c>
      <c r="AW100" s="494">
        <v>1790</v>
      </c>
      <c r="AX100" s="494">
        <v>1800</v>
      </c>
      <c r="AY100" s="494">
        <v>1659</v>
      </c>
      <c r="AZ100" s="494">
        <v>1461</v>
      </c>
      <c r="BA100" s="494">
        <v>0</v>
      </c>
      <c r="BB100" s="494">
        <v>0</v>
      </c>
      <c r="BC100" s="494">
        <v>0</v>
      </c>
      <c r="BD100" s="494">
        <v>0</v>
      </c>
      <c r="BE100" s="494">
        <v>0</v>
      </c>
      <c r="BF100" s="494">
        <v>0</v>
      </c>
      <c r="BG100" s="494">
        <v>0</v>
      </c>
      <c r="BH100" s="494">
        <v>0</v>
      </c>
      <c r="BI100" s="494">
        <v>0</v>
      </c>
      <c r="BJ100" s="494">
        <v>0</v>
      </c>
      <c r="BK100" s="494">
        <v>0</v>
      </c>
      <c r="BL100" s="494">
        <v>0</v>
      </c>
      <c r="BM100" s="494">
        <v>0</v>
      </c>
      <c r="BN100" s="494">
        <v>0</v>
      </c>
      <c r="BO100" s="494">
        <v>0</v>
      </c>
      <c r="BP100" s="494">
        <v>0</v>
      </c>
      <c r="BQ100" s="494">
        <v>0</v>
      </c>
      <c r="BR100" s="494">
        <v>0</v>
      </c>
      <c r="BS100" s="494">
        <v>0</v>
      </c>
      <c r="BT100" s="494">
        <v>0</v>
      </c>
      <c r="BU100" s="494">
        <v>0</v>
      </c>
      <c r="BV100" s="494">
        <v>0</v>
      </c>
      <c r="BW100" s="494">
        <v>0</v>
      </c>
      <c r="BX100" s="470">
        <v>0</v>
      </c>
      <c r="BY100" s="470">
        <v>0</v>
      </c>
      <c r="BZ100" s="470">
        <v>0</v>
      </c>
      <c r="CA100" s="470">
        <v>0</v>
      </c>
      <c r="CB100" s="470">
        <v>0</v>
      </c>
      <c r="CC100" s="470">
        <v>0</v>
      </c>
      <c r="CD100" s="470">
        <v>0</v>
      </c>
      <c r="CE100" s="470">
        <v>0</v>
      </c>
      <c r="CF100" s="436">
        <v>0</v>
      </c>
    </row>
    <row r="101" spans="1:84" x14ac:dyDescent="0.35">
      <c r="A101" s="491"/>
      <c r="B101" s="203" t="s">
        <v>781</v>
      </c>
      <c r="D101" s="494">
        <v>0</v>
      </c>
      <c r="E101" s="494">
        <v>0</v>
      </c>
      <c r="F101" s="494">
        <v>0</v>
      </c>
      <c r="G101" s="494">
        <v>0</v>
      </c>
      <c r="H101" s="494">
        <v>0</v>
      </c>
      <c r="I101" s="494">
        <v>0</v>
      </c>
      <c r="J101" s="494">
        <v>0</v>
      </c>
      <c r="K101" s="494">
        <v>0</v>
      </c>
      <c r="L101" s="494">
        <v>0</v>
      </c>
      <c r="M101" s="494">
        <v>0</v>
      </c>
      <c r="N101" s="494">
        <v>0</v>
      </c>
      <c r="O101" s="494">
        <v>0</v>
      </c>
      <c r="P101" s="494">
        <v>0</v>
      </c>
      <c r="Q101" s="494">
        <v>0</v>
      </c>
      <c r="R101" s="494">
        <v>0</v>
      </c>
      <c r="S101" s="494">
        <v>0</v>
      </c>
      <c r="T101" s="494">
        <v>0</v>
      </c>
      <c r="U101" s="494">
        <v>0</v>
      </c>
      <c r="V101" s="494">
        <v>0</v>
      </c>
      <c r="W101" s="494">
        <v>0</v>
      </c>
      <c r="X101" s="494">
        <v>0</v>
      </c>
      <c r="Y101" s="494">
        <v>0</v>
      </c>
      <c r="Z101" s="494">
        <v>0</v>
      </c>
      <c r="AA101" s="494">
        <v>0</v>
      </c>
      <c r="AB101" s="494">
        <v>0</v>
      </c>
      <c r="AC101" s="494">
        <v>0</v>
      </c>
      <c r="AD101" s="494">
        <v>0</v>
      </c>
      <c r="AE101" s="494">
        <v>0</v>
      </c>
      <c r="AF101" s="494">
        <v>0</v>
      </c>
      <c r="AG101" s="494">
        <v>0</v>
      </c>
      <c r="AH101" s="494">
        <v>0</v>
      </c>
      <c r="AI101" s="494">
        <v>1723</v>
      </c>
      <c r="AJ101" s="494">
        <v>1694</v>
      </c>
      <c r="AK101" s="494">
        <v>1738</v>
      </c>
      <c r="AL101" s="494">
        <v>1781</v>
      </c>
      <c r="AM101" s="494">
        <v>1651</v>
      </c>
      <c r="AN101" s="494">
        <v>1683</v>
      </c>
      <c r="AO101" s="494">
        <v>1717</v>
      </c>
      <c r="AP101" s="494">
        <v>1722</v>
      </c>
      <c r="AQ101" s="494">
        <v>1727</v>
      </c>
      <c r="AR101" s="494">
        <v>1719</v>
      </c>
      <c r="AS101" s="494">
        <v>1607</v>
      </c>
      <c r="AT101" s="494">
        <v>1675</v>
      </c>
      <c r="AU101" s="494">
        <v>1575</v>
      </c>
      <c r="AV101" s="494">
        <v>1643</v>
      </c>
      <c r="AW101" s="494">
        <v>1736</v>
      </c>
      <c r="AX101" s="494">
        <v>1765</v>
      </c>
      <c r="AY101" s="494">
        <v>1781</v>
      </c>
      <c r="AZ101" s="494">
        <v>1764</v>
      </c>
      <c r="BA101" s="494">
        <v>1705</v>
      </c>
      <c r="BB101" s="494">
        <v>1643</v>
      </c>
      <c r="BC101" s="494">
        <v>1620</v>
      </c>
      <c r="BD101" s="494">
        <v>1671</v>
      </c>
      <c r="BE101" s="494">
        <v>1750</v>
      </c>
      <c r="BF101" s="494">
        <v>1776</v>
      </c>
      <c r="BG101" s="494">
        <v>911</v>
      </c>
      <c r="BH101" s="494">
        <v>12</v>
      </c>
      <c r="BI101" s="494">
        <v>11</v>
      </c>
      <c r="BJ101" s="494">
        <v>12</v>
      </c>
      <c r="BK101" s="494">
        <v>12</v>
      </c>
      <c r="BL101" s="494">
        <v>11</v>
      </c>
      <c r="BM101" s="494">
        <v>10</v>
      </c>
      <c r="BN101" s="494">
        <v>0</v>
      </c>
      <c r="BO101" s="494">
        <v>0</v>
      </c>
      <c r="BP101" s="494">
        <v>0</v>
      </c>
      <c r="BQ101" s="494">
        <v>0</v>
      </c>
      <c r="BR101" s="494">
        <v>0</v>
      </c>
      <c r="BS101" s="494">
        <v>0</v>
      </c>
      <c r="BT101" s="494">
        <v>0</v>
      </c>
      <c r="BU101" s="494">
        <v>0</v>
      </c>
      <c r="BV101" s="494">
        <v>0</v>
      </c>
      <c r="BW101" s="494">
        <v>0</v>
      </c>
      <c r="BX101" s="470">
        <v>0</v>
      </c>
      <c r="BY101" s="470">
        <v>0</v>
      </c>
      <c r="BZ101" s="470">
        <v>0</v>
      </c>
      <c r="CA101" s="470">
        <v>0</v>
      </c>
      <c r="CB101" s="470">
        <v>0</v>
      </c>
      <c r="CC101" s="470">
        <v>0</v>
      </c>
      <c r="CD101" s="470">
        <v>0</v>
      </c>
      <c r="CE101" s="470">
        <v>0</v>
      </c>
      <c r="CF101" s="436">
        <v>0</v>
      </c>
    </row>
    <row r="102" spans="1:84" x14ac:dyDescent="0.35">
      <c r="A102" s="39"/>
      <c r="B102" s="203" t="s">
        <v>692</v>
      </c>
      <c r="D102" s="494">
        <v>0</v>
      </c>
      <c r="E102" s="494">
        <v>0</v>
      </c>
      <c r="F102" s="494">
        <v>0</v>
      </c>
      <c r="G102" s="494">
        <v>0</v>
      </c>
      <c r="H102" s="494">
        <v>0</v>
      </c>
      <c r="I102" s="494">
        <v>0</v>
      </c>
      <c r="J102" s="494">
        <v>0</v>
      </c>
      <c r="K102" s="494">
        <v>0</v>
      </c>
      <c r="L102" s="494">
        <v>0</v>
      </c>
      <c r="M102" s="494">
        <v>0</v>
      </c>
      <c r="N102" s="494">
        <v>0</v>
      </c>
      <c r="O102" s="494">
        <v>0</v>
      </c>
      <c r="P102" s="494">
        <v>0</v>
      </c>
      <c r="Q102" s="494">
        <v>0</v>
      </c>
      <c r="R102" s="494">
        <v>0</v>
      </c>
      <c r="S102" s="494">
        <v>0</v>
      </c>
      <c r="T102" s="494">
        <v>0</v>
      </c>
      <c r="U102" s="494">
        <v>0</v>
      </c>
      <c r="V102" s="494">
        <v>0</v>
      </c>
      <c r="W102" s="494">
        <v>0</v>
      </c>
      <c r="X102" s="494">
        <v>0</v>
      </c>
      <c r="Y102" s="494">
        <v>0</v>
      </c>
      <c r="Z102" s="494">
        <v>0</v>
      </c>
      <c r="AA102" s="494">
        <v>0</v>
      </c>
      <c r="AB102" s="494">
        <v>0</v>
      </c>
      <c r="AC102" s="494">
        <v>0</v>
      </c>
      <c r="AD102" s="494">
        <v>0</v>
      </c>
      <c r="AE102" s="494">
        <v>0</v>
      </c>
      <c r="AF102" s="494">
        <v>0</v>
      </c>
      <c r="AG102" s="494">
        <v>0</v>
      </c>
      <c r="AH102" s="494">
        <v>0</v>
      </c>
      <c r="AI102" s="494">
        <v>207</v>
      </c>
      <c r="AJ102" s="494">
        <v>205</v>
      </c>
      <c r="AK102" s="494">
        <v>221</v>
      </c>
      <c r="AL102" s="494">
        <v>240</v>
      </c>
      <c r="AM102" s="494">
        <v>241</v>
      </c>
      <c r="AN102" s="494">
        <v>273</v>
      </c>
      <c r="AO102" s="494">
        <v>301</v>
      </c>
      <c r="AP102" s="494">
        <v>327</v>
      </c>
      <c r="AQ102" s="494">
        <v>352</v>
      </c>
      <c r="AR102" s="494">
        <v>247</v>
      </c>
      <c r="AS102" s="494">
        <v>290</v>
      </c>
      <c r="AT102" s="494">
        <v>330</v>
      </c>
      <c r="AU102" s="494">
        <v>375</v>
      </c>
      <c r="AV102" s="494">
        <v>425</v>
      </c>
      <c r="AW102" s="494">
        <v>527</v>
      </c>
      <c r="AX102" s="494">
        <v>618</v>
      </c>
      <c r="AY102" s="494">
        <v>739</v>
      </c>
      <c r="AZ102" s="494">
        <v>786</v>
      </c>
      <c r="BA102" s="494">
        <v>849</v>
      </c>
      <c r="BB102" s="494">
        <v>898</v>
      </c>
      <c r="BC102" s="494">
        <v>932</v>
      </c>
      <c r="BD102" s="494">
        <v>994</v>
      </c>
      <c r="BE102" s="494">
        <v>1048</v>
      </c>
      <c r="BF102" s="494">
        <v>1091</v>
      </c>
      <c r="BG102" s="494">
        <v>1121</v>
      </c>
      <c r="BH102" s="494">
        <v>1137</v>
      </c>
      <c r="BI102" s="494">
        <v>1139</v>
      </c>
      <c r="BJ102" s="494">
        <v>1142</v>
      </c>
      <c r="BK102" s="494">
        <v>1133</v>
      </c>
      <c r="BL102" s="494">
        <v>1128</v>
      </c>
      <c r="BM102" s="494">
        <v>1099</v>
      </c>
      <c r="BN102" s="494">
        <v>0</v>
      </c>
      <c r="BO102" s="494">
        <v>0</v>
      </c>
      <c r="BP102" s="494">
        <v>0</v>
      </c>
      <c r="BQ102" s="494">
        <v>0</v>
      </c>
      <c r="BR102" s="494">
        <v>0</v>
      </c>
      <c r="BS102" s="494">
        <v>0</v>
      </c>
      <c r="BT102" s="494">
        <v>0</v>
      </c>
      <c r="BU102" s="494">
        <v>0</v>
      </c>
      <c r="BV102" s="494">
        <v>0</v>
      </c>
      <c r="BW102" s="494">
        <v>0</v>
      </c>
      <c r="BX102" s="470">
        <v>0</v>
      </c>
      <c r="BY102" s="470">
        <v>0</v>
      </c>
      <c r="BZ102" s="470">
        <v>0</v>
      </c>
      <c r="CA102" s="470">
        <v>0</v>
      </c>
      <c r="CB102" s="470">
        <v>0</v>
      </c>
      <c r="CC102" s="470">
        <v>0</v>
      </c>
      <c r="CD102" s="470">
        <v>0</v>
      </c>
      <c r="CE102" s="470">
        <v>0</v>
      </c>
      <c r="CF102" s="436">
        <v>0</v>
      </c>
    </row>
    <row r="103" spans="1:84" x14ac:dyDescent="0.35">
      <c r="A103" s="39"/>
      <c r="B103" s="203" t="s">
        <v>782</v>
      </c>
      <c r="D103" s="494">
        <v>0</v>
      </c>
      <c r="E103" s="494">
        <v>0</v>
      </c>
      <c r="F103" s="494">
        <v>0</v>
      </c>
      <c r="G103" s="494">
        <v>0</v>
      </c>
      <c r="H103" s="494">
        <v>0</v>
      </c>
      <c r="I103" s="494">
        <v>0</v>
      </c>
      <c r="J103" s="494">
        <v>0</v>
      </c>
      <c r="K103" s="494">
        <v>0</v>
      </c>
      <c r="L103" s="494">
        <v>0</v>
      </c>
      <c r="M103" s="494">
        <v>0</v>
      </c>
      <c r="N103" s="494">
        <v>0</v>
      </c>
      <c r="O103" s="494">
        <v>0</v>
      </c>
      <c r="P103" s="494">
        <v>0</v>
      </c>
      <c r="Q103" s="494">
        <v>0</v>
      </c>
      <c r="R103" s="494">
        <v>0</v>
      </c>
      <c r="S103" s="494">
        <v>0</v>
      </c>
      <c r="T103" s="494">
        <v>0</v>
      </c>
      <c r="U103" s="494">
        <v>0</v>
      </c>
      <c r="V103" s="494">
        <v>0</v>
      </c>
      <c r="W103" s="494">
        <v>0</v>
      </c>
      <c r="X103" s="494">
        <v>0</v>
      </c>
      <c r="Y103" s="494">
        <v>0</v>
      </c>
      <c r="Z103" s="494">
        <v>0</v>
      </c>
      <c r="AA103" s="494">
        <v>0</v>
      </c>
      <c r="AB103" s="494">
        <v>0</v>
      </c>
      <c r="AC103" s="494">
        <v>0</v>
      </c>
      <c r="AD103" s="494">
        <v>0</v>
      </c>
      <c r="AE103" s="494">
        <v>0</v>
      </c>
      <c r="AF103" s="494">
        <v>0</v>
      </c>
      <c r="AG103" s="494">
        <v>0</v>
      </c>
      <c r="AH103" s="494">
        <v>0</v>
      </c>
      <c r="AI103" s="494">
        <v>306</v>
      </c>
      <c r="AJ103" s="494">
        <v>316</v>
      </c>
      <c r="AK103" s="494">
        <v>369</v>
      </c>
      <c r="AL103" s="494">
        <v>415</v>
      </c>
      <c r="AM103" s="494">
        <v>449</v>
      </c>
      <c r="AN103" s="494">
        <v>492</v>
      </c>
      <c r="AO103" s="494">
        <v>575</v>
      </c>
      <c r="AP103" s="494">
        <v>602</v>
      </c>
      <c r="AQ103" s="494">
        <v>629</v>
      </c>
      <c r="AR103" s="494">
        <v>694</v>
      </c>
      <c r="AS103" s="494">
        <v>756</v>
      </c>
      <c r="AT103" s="494">
        <v>793</v>
      </c>
      <c r="AU103" s="494">
        <v>871</v>
      </c>
      <c r="AV103" s="494">
        <v>957</v>
      </c>
      <c r="AW103" s="494">
        <v>1013</v>
      </c>
      <c r="AX103" s="494">
        <v>1039</v>
      </c>
      <c r="AY103" s="494">
        <v>1056</v>
      </c>
      <c r="AZ103" s="494">
        <v>1059</v>
      </c>
      <c r="BA103" s="494">
        <v>995</v>
      </c>
      <c r="BB103" s="494">
        <v>949</v>
      </c>
      <c r="BC103" s="494">
        <v>931</v>
      </c>
      <c r="BD103" s="494">
        <v>913</v>
      </c>
      <c r="BE103" s="494">
        <v>886</v>
      </c>
      <c r="BF103" s="494">
        <v>857</v>
      </c>
      <c r="BG103" s="494">
        <v>841</v>
      </c>
      <c r="BH103" s="494">
        <v>805</v>
      </c>
      <c r="BI103" s="494">
        <v>780</v>
      </c>
      <c r="BJ103" s="494">
        <v>771</v>
      </c>
      <c r="BK103" s="494">
        <v>750</v>
      </c>
      <c r="BL103" s="494">
        <v>735</v>
      </c>
      <c r="BM103" s="494">
        <v>693</v>
      </c>
      <c r="BN103" s="494">
        <v>0</v>
      </c>
      <c r="BO103" s="494">
        <v>0</v>
      </c>
      <c r="BP103" s="494">
        <v>0</v>
      </c>
      <c r="BQ103" s="494">
        <v>0</v>
      </c>
      <c r="BR103" s="494">
        <v>0</v>
      </c>
      <c r="BS103" s="494">
        <v>0</v>
      </c>
      <c r="BT103" s="494">
        <v>0</v>
      </c>
      <c r="BU103" s="494">
        <v>0</v>
      </c>
      <c r="BV103" s="494">
        <v>0</v>
      </c>
      <c r="BW103" s="494">
        <v>0</v>
      </c>
      <c r="BX103" s="470">
        <v>0</v>
      </c>
      <c r="BY103" s="470">
        <v>0</v>
      </c>
      <c r="BZ103" s="470">
        <v>0</v>
      </c>
      <c r="CA103" s="470">
        <v>0</v>
      </c>
      <c r="CB103" s="470">
        <v>0</v>
      </c>
      <c r="CC103" s="470">
        <v>0</v>
      </c>
      <c r="CD103" s="470">
        <v>0</v>
      </c>
      <c r="CE103" s="470">
        <v>0</v>
      </c>
      <c r="CF103" s="436">
        <v>0</v>
      </c>
    </row>
    <row r="104" spans="1:84" x14ac:dyDescent="0.35">
      <c r="A104" s="39"/>
      <c r="B104" s="203" t="s">
        <v>791</v>
      </c>
      <c r="D104" s="494">
        <v>0</v>
      </c>
      <c r="E104" s="494">
        <v>0</v>
      </c>
      <c r="F104" s="494">
        <v>0</v>
      </c>
      <c r="G104" s="494">
        <v>0</v>
      </c>
      <c r="H104" s="494">
        <v>0</v>
      </c>
      <c r="I104" s="494">
        <v>0</v>
      </c>
      <c r="J104" s="494">
        <v>0</v>
      </c>
      <c r="K104" s="494">
        <v>0</v>
      </c>
      <c r="L104" s="494">
        <v>0</v>
      </c>
      <c r="M104" s="494">
        <v>0</v>
      </c>
      <c r="N104" s="494">
        <v>0</v>
      </c>
      <c r="O104" s="494">
        <v>0</v>
      </c>
      <c r="P104" s="494">
        <v>0</v>
      </c>
      <c r="Q104" s="494">
        <v>0</v>
      </c>
      <c r="R104" s="494">
        <v>0</v>
      </c>
      <c r="S104" s="494">
        <v>0</v>
      </c>
      <c r="T104" s="494">
        <v>0</v>
      </c>
      <c r="U104" s="494">
        <v>0</v>
      </c>
      <c r="V104" s="494">
        <v>0</v>
      </c>
      <c r="W104" s="494">
        <v>0</v>
      </c>
      <c r="X104" s="494">
        <v>0</v>
      </c>
      <c r="Y104" s="494">
        <v>0</v>
      </c>
      <c r="Z104" s="494">
        <v>0</v>
      </c>
      <c r="AA104" s="494">
        <v>0</v>
      </c>
      <c r="AB104" s="494">
        <v>0</v>
      </c>
      <c r="AC104" s="494">
        <v>0</v>
      </c>
      <c r="AD104" s="494">
        <v>0</v>
      </c>
      <c r="AE104" s="494">
        <v>0</v>
      </c>
      <c r="AF104" s="494">
        <v>0</v>
      </c>
      <c r="AG104" s="494">
        <v>0</v>
      </c>
      <c r="AH104" s="494">
        <v>0</v>
      </c>
      <c r="AI104" s="494">
        <v>51</v>
      </c>
      <c r="AJ104" s="494">
        <v>49</v>
      </c>
      <c r="AK104" s="494">
        <v>77</v>
      </c>
      <c r="AL104" s="494">
        <v>110</v>
      </c>
      <c r="AM104" s="494">
        <v>182</v>
      </c>
      <c r="AN104" s="494">
        <v>208</v>
      </c>
      <c r="AO104" s="494">
        <v>224</v>
      </c>
      <c r="AP104" s="494">
        <v>228</v>
      </c>
      <c r="AQ104" s="494">
        <v>231</v>
      </c>
      <c r="AR104" s="494">
        <v>180</v>
      </c>
      <c r="AS104" s="494">
        <v>293</v>
      </c>
      <c r="AT104" s="494">
        <v>319</v>
      </c>
      <c r="AU104" s="494">
        <v>331</v>
      </c>
      <c r="AV104" s="494">
        <v>401</v>
      </c>
      <c r="AW104" s="494">
        <v>446</v>
      </c>
      <c r="AX104" s="494">
        <v>425</v>
      </c>
      <c r="AY104" s="494">
        <v>422</v>
      </c>
      <c r="AZ104" s="494">
        <v>444</v>
      </c>
      <c r="BA104" s="494">
        <v>394</v>
      </c>
      <c r="BB104" s="494">
        <v>345</v>
      </c>
      <c r="BC104" s="494">
        <v>339</v>
      </c>
      <c r="BD104" s="494">
        <v>323</v>
      </c>
      <c r="BE104" s="494">
        <v>301</v>
      </c>
      <c r="BF104" s="494">
        <v>265</v>
      </c>
      <c r="BG104" s="494">
        <v>256</v>
      </c>
      <c r="BH104" s="494">
        <v>233</v>
      </c>
      <c r="BI104" s="494">
        <v>212</v>
      </c>
      <c r="BJ104" s="494">
        <v>211</v>
      </c>
      <c r="BK104" s="494">
        <v>222</v>
      </c>
      <c r="BL104" s="494">
        <v>214</v>
      </c>
      <c r="BM104" s="494">
        <v>133</v>
      </c>
      <c r="BN104" s="494">
        <v>0</v>
      </c>
      <c r="BO104" s="494">
        <v>0</v>
      </c>
      <c r="BP104" s="494">
        <v>0</v>
      </c>
      <c r="BQ104" s="494">
        <v>0</v>
      </c>
      <c r="BR104" s="494">
        <v>0</v>
      </c>
      <c r="BS104" s="494">
        <v>0</v>
      </c>
      <c r="BT104" s="494">
        <v>0</v>
      </c>
      <c r="BU104" s="494">
        <v>0</v>
      </c>
      <c r="BV104" s="494">
        <v>0</v>
      </c>
      <c r="BW104" s="494">
        <v>0</v>
      </c>
      <c r="BX104" s="470">
        <v>0</v>
      </c>
      <c r="BY104" s="470">
        <v>0</v>
      </c>
      <c r="BZ104" s="470">
        <v>0</v>
      </c>
      <c r="CA104" s="470">
        <v>0</v>
      </c>
      <c r="CB104" s="470">
        <v>0</v>
      </c>
      <c r="CC104" s="470">
        <v>0</v>
      </c>
      <c r="CD104" s="470">
        <v>0</v>
      </c>
      <c r="CE104" s="470">
        <v>0</v>
      </c>
      <c r="CF104" s="436">
        <v>0</v>
      </c>
    </row>
    <row r="105" spans="1:84" ht="16" thickBot="1" x14ac:dyDescent="0.4">
      <c r="A105" s="118"/>
      <c r="B105" s="627"/>
      <c r="C105" s="498"/>
      <c r="D105" s="499"/>
      <c r="E105" s="499"/>
      <c r="F105" s="499"/>
      <c r="G105" s="499"/>
      <c r="H105" s="499"/>
      <c r="I105" s="499"/>
      <c r="J105" s="499"/>
      <c r="K105" s="499"/>
      <c r="L105" s="499"/>
      <c r="M105" s="499"/>
      <c r="N105" s="499"/>
      <c r="O105" s="499"/>
      <c r="P105" s="499"/>
      <c r="Q105" s="499"/>
      <c r="R105" s="499"/>
      <c r="S105" s="499"/>
      <c r="T105" s="499"/>
      <c r="U105" s="499"/>
      <c r="V105" s="499"/>
      <c r="W105" s="499"/>
      <c r="X105" s="499"/>
      <c r="Y105" s="499"/>
      <c r="Z105" s="499"/>
      <c r="AA105" s="499"/>
      <c r="AB105" s="499"/>
      <c r="AC105" s="499"/>
      <c r="AD105" s="499"/>
      <c r="AE105" s="499"/>
      <c r="AF105" s="499"/>
      <c r="AG105" s="499"/>
      <c r="AH105" s="499"/>
      <c r="AI105" s="499"/>
      <c r="AJ105" s="499"/>
      <c r="AK105" s="499"/>
      <c r="AL105" s="499"/>
      <c r="AM105" s="499"/>
      <c r="AN105" s="499"/>
      <c r="AO105" s="499"/>
      <c r="AP105" s="499"/>
      <c r="AQ105" s="499"/>
      <c r="AR105" s="499"/>
      <c r="AS105" s="499"/>
      <c r="AT105" s="499"/>
      <c r="AU105" s="499"/>
      <c r="AV105" s="499"/>
      <c r="AW105" s="499"/>
      <c r="AX105" s="499"/>
      <c r="AY105" s="499"/>
      <c r="AZ105" s="499"/>
      <c r="BA105" s="499"/>
      <c r="BB105" s="499"/>
      <c r="BC105" s="499"/>
      <c r="BD105" s="499"/>
      <c r="BE105" s="499"/>
      <c r="BF105" s="499"/>
      <c r="BG105" s="499"/>
      <c r="BH105" s="499"/>
      <c r="BI105" s="499"/>
      <c r="BJ105" s="499"/>
      <c r="BK105" s="499"/>
      <c r="BL105" s="499"/>
      <c r="BM105" s="499"/>
      <c r="BN105" s="499"/>
      <c r="BO105" s="499"/>
      <c r="BP105" s="499"/>
      <c r="BQ105" s="499"/>
      <c r="BR105" s="499"/>
      <c r="BS105" s="499"/>
      <c r="BT105" s="499"/>
      <c r="BU105" s="499"/>
      <c r="BV105" s="499"/>
      <c r="BW105" s="499"/>
      <c r="BX105" s="499"/>
      <c r="BY105" s="499"/>
      <c r="BZ105" s="499"/>
      <c r="CA105" s="499"/>
      <c r="CB105" s="499"/>
      <c r="CC105" s="499"/>
      <c r="CD105" s="499"/>
      <c r="CE105" s="499"/>
      <c r="CF105" s="500"/>
    </row>
  </sheetData>
  <hyperlinks>
    <hyperlink ref="B1" location="Notes!A1" display="Information relating to this table can be found in the 'Notes' tab" xr:uid="{BE273C9A-7169-4B3C-98D3-6F51633A680B}"/>
    <hyperlink ref="A1" location="Contents!A1" display="Contents page" xr:uid="{C36A7B8A-54F0-400D-8A49-3EDAB0002CE4}"/>
  </hyperlinks>
  <pageMargins left="0.75" right="0.75" top="1" bottom="1" header="0.5" footer="0.5"/>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DB060-6CA6-4ADE-A85F-73003F82C3A0}">
  <dimension ref="A1:CF15"/>
  <sheetViews>
    <sheetView zoomScale="70" zoomScaleNormal="70" workbookViewId="0">
      <pane xSplit="3" topLeftCell="BN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463" customWidth="1"/>
    <col min="76" max="84" width="12.54296875" style="427" customWidth="1"/>
    <col min="85" max="16384" width="9" style="427"/>
  </cols>
  <sheetData>
    <row r="1" spans="1:84" s="425" customFormat="1" ht="25.5" customHeight="1" thickBot="1" x14ac:dyDescent="0.3">
      <c r="A1" s="29" t="s">
        <v>45</v>
      </c>
      <c r="B1" s="113" t="s">
        <v>200</v>
      </c>
      <c r="C1" s="114"/>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64"/>
      <c r="BW1" s="464"/>
      <c r="BX1" s="464"/>
    </row>
    <row r="2" spans="1:84" ht="15.75" customHeight="1" x14ac:dyDescent="0.35">
      <c r="A2" s="33" t="s">
        <v>584</v>
      </c>
      <c r="B2" s="34" t="s">
        <v>792</v>
      </c>
      <c r="C2" s="42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29"/>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6.25" customHeight="1" x14ac:dyDescent="0.35">
      <c r="A4" s="93"/>
      <c r="B4" s="106" t="s">
        <v>214</v>
      </c>
      <c r="C4" s="106"/>
      <c r="D4" s="493">
        <f>SUM(D5:D6)</f>
        <v>0</v>
      </c>
      <c r="E4" s="493">
        <f t="shared" ref="E4:BP4" si="0">SUM(E5:E6)</f>
        <v>0</v>
      </c>
      <c r="F4" s="493">
        <f t="shared" si="0"/>
        <v>0</v>
      </c>
      <c r="G4" s="493">
        <f t="shared" si="0"/>
        <v>0</v>
      </c>
      <c r="H4" s="493">
        <f t="shared" si="0"/>
        <v>0</v>
      </c>
      <c r="I4" s="493">
        <f t="shared" si="0"/>
        <v>0</v>
      </c>
      <c r="J4" s="493">
        <f t="shared" si="0"/>
        <v>0</v>
      </c>
      <c r="K4" s="493">
        <f t="shared" si="0"/>
        <v>0</v>
      </c>
      <c r="L4" s="493">
        <f t="shared" si="0"/>
        <v>0</v>
      </c>
      <c r="M4" s="493">
        <f t="shared" si="0"/>
        <v>0</v>
      </c>
      <c r="N4" s="493">
        <f t="shared" si="0"/>
        <v>0</v>
      </c>
      <c r="O4" s="493">
        <f t="shared" si="0"/>
        <v>0</v>
      </c>
      <c r="P4" s="493">
        <f t="shared" si="0"/>
        <v>0</v>
      </c>
      <c r="Q4" s="493">
        <f t="shared" si="0"/>
        <v>0</v>
      </c>
      <c r="R4" s="493">
        <f t="shared" si="0"/>
        <v>0</v>
      </c>
      <c r="S4" s="493">
        <f t="shared" si="0"/>
        <v>0</v>
      </c>
      <c r="T4" s="493">
        <f t="shared" si="0"/>
        <v>0</v>
      </c>
      <c r="U4" s="493">
        <f t="shared" si="0"/>
        <v>0</v>
      </c>
      <c r="V4" s="493">
        <f t="shared" si="0"/>
        <v>0</v>
      </c>
      <c r="W4" s="493">
        <f t="shared" si="0"/>
        <v>0</v>
      </c>
      <c r="X4" s="493">
        <f t="shared" si="0"/>
        <v>0</v>
      </c>
      <c r="Y4" s="493">
        <f t="shared" si="0"/>
        <v>0</v>
      </c>
      <c r="Z4" s="493">
        <f t="shared" si="0"/>
        <v>40</v>
      </c>
      <c r="AA4" s="493">
        <f t="shared" si="0"/>
        <v>42</v>
      </c>
      <c r="AB4" s="493">
        <f t="shared" si="0"/>
        <v>42</v>
      </c>
      <c r="AC4" s="493">
        <f t="shared" si="0"/>
        <v>42</v>
      </c>
      <c r="AD4" s="493">
        <f t="shared" si="0"/>
        <v>47</v>
      </c>
      <c r="AE4" s="493">
        <f t="shared" si="0"/>
        <v>55</v>
      </c>
      <c r="AF4" s="493">
        <v>1.9</v>
      </c>
      <c r="AG4" s="493">
        <v>2.9</v>
      </c>
      <c r="AH4" s="493">
        <f t="shared" si="0"/>
        <v>105</v>
      </c>
      <c r="AI4" s="493">
        <f t="shared" si="0"/>
        <v>125</v>
      </c>
      <c r="AJ4" s="493">
        <f t="shared" si="0"/>
        <v>149</v>
      </c>
      <c r="AK4" s="493">
        <f t="shared" si="0"/>
        <v>158</v>
      </c>
      <c r="AL4" s="493">
        <f t="shared" si="0"/>
        <v>152</v>
      </c>
      <c r="AM4" s="493">
        <f t="shared" si="0"/>
        <v>141</v>
      </c>
      <c r="AN4" s="493">
        <f t="shared" si="0"/>
        <v>161</v>
      </c>
      <c r="AO4" s="493">
        <f t="shared" si="0"/>
        <v>164</v>
      </c>
      <c r="AP4" s="493">
        <f t="shared" si="0"/>
        <v>168.30699999999999</v>
      </c>
      <c r="AQ4" s="493">
        <f t="shared" si="0"/>
        <v>243.74600000000001</v>
      </c>
      <c r="AR4" s="493">
        <f t="shared" si="0"/>
        <v>276.87</v>
      </c>
      <c r="AS4" s="493">
        <f t="shared" si="0"/>
        <v>316.30900000000003</v>
      </c>
      <c r="AT4" s="493">
        <f t="shared" si="0"/>
        <v>347.66500000000002</v>
      </c>
      <c r="AU4" s="493">
        <f t="shared" si="0"/>
        <v>438.95100000000002</v>
      </c>
      <c r="AV4" s="493">
        <f t="shared" si="0"/>
        <v>465.5</v>
      </c>
      <c r="AW4" s="493">
        <f t="shared" si="0"/>
        <v>449</v>
      </c>
      <c r="AX4" s="493">
        <f t="shared" si="0"/>
        <v>507</v>
      </c>
      <c r="AY4" s="493">
        <f t="shared" si="0"/>
        <v>552.85699999999997</v>
      </c>
      <c r="AZ4" s="493">
        <f t="shared" si="0"/>
        <v>373.52500000000003</v>
      </c>
      <c r="BA4" s="493">
        <f t="shared" si="0"/>
        <v>537.76300000000003</v>
      </c>
      <c r="BB4" s="493">
        <f t="shared" si="0"/>
        <v>591.26400000000001</v>
      </c>
      <c r="BC4" s="493">
        <f t="shared" si="0"/>
        <v>673.26800000000003</v>
      </c>
      <c r="BD4" s="493">
        <f t="shared" si="0"/>
        <v>692.71299999999997</v>
      </c>
      <c r="BE4" s="493">
        <f t="shared" si="0"/>
        <v>691.73578498647475</v>
      </c>
      <c r="BF4" s="493">
        <f t="shared" si="0"/>
        <v>792.49211571442549</v>
      </c>
      <c r="BG4" s="493">
        <f t="shared" si="0"/>
        <v>1162.6198373672</v>
      </c>
      <c r="BH4" s="493">
        <f t="shared" si="0"/>
        <v>1440.9349999999999</v>
      </c>
      <c r="BI4" s="493">
        <f t="shared" si="0"/>
        <v>1347.2803274026728</v>
      </c>
      <c r="BJ4" s="493">
        <f t="shared" si="0"/>
        <v>1488.3439635451134</v>
      </c>
      <c r="BK4" s="493">
        <f t="shared" si="0"/>
        <v>1869.8748913673235</v>
      </c>
      <c r="BL4" s="493">
        <f t="shared" si="0"/>
        <v>2270.3184372708433</v>
      </c>
      <c r="BM4" s="493">
        <f t="shared" si="0"/>
        <v>2370.7199062365353</v>
      </c>
      <c r="BN4" s="493">
        <f t="shared" si="0"/>
        <v>2477.7295703651862</v>
      </c>
      <c r="BO4" s="493">
        <f t="shared" si="0"/>
        <v>2560.4041284890704</v>
      </c>
      <c r="BP4" s="493">
        <f t="shared" si="0"/>
        <v>2640.3124609216825</v>
      </c>
      <c r="BQ4" s="493">
        <f t="shared" ref="BQ4:CF4" si="1">SUM(BQ5:BQ6)</f>
        <v>2635.9920389899999</v>
      </c>
      <c r="BR4" s="493">
        <f t="shared" si="1"/>
        <v>2676.5560417199999</v>
      </c>
      <c r="BS4" s="493">
        <f t="shared" si="1"/>
        <v>2791.9409708199996</v>
      </c>
      <c r="BT4" s="493">
        <f t="shared" si="1"/>
        <v>2728.4577738399998</v>
      </c>
      <c r="BU4" s="493">
        <f t="shared" si="1"/>
        <v>2733.4229097900002</v>
      </c>
      <c r="BV4" s="493">
        <f t="shared" si="1"/>
        <v>2833.64452364</v>
      </c>
      <c r="BW4" s="493">
        <f t="shared" si="1"/>
        <v>2931.32425564</v>
      </c>
      <c r="BX4" s="468">
        <f t="shared" si="1"/>
        <v>2869.7453444999996</v>
      </c>
      <c r="BY4" s="468">
        <f t="shared" si="1"/>
        <v>2995.39539741</v>
      </c>
      <c r="BZ4" s="468">
        <f t="shared" si="1"/>
        <v>3079.6032029300004</v>
      </c>
      <c r="CA4" s="468">
        <f t="shared" si="1"/>
        <v>3242.2558284218735</v>
      </c>
      <c r="CB4" s="468">
        <f t="shared" si="1"/>
        <v>3618.5524335697933</v>
      </c>
      <c r="CC4" s="468">
        <f t="shared" si="1"/>
        <v>3708.9022592729075</v>
      </c>
      <c r="CD4" s="468">
        <f t="shared" si="1"/>
        <v>3809.4280063787528</v>
      </c>
      <c r="CE4" s="468">
        <f t="shared" si="1"/>
        <v>3927.4161589686337</v>
      </c>
      <c r="CF4" s="432">
        <f t="shared" si="1"/>
        <v>4034.2680117392238</v>
      </c>
    </row>
    <row r="5" spans="1:84" s="251" customFormat="1" ht="25.5" customHeight="1" x14ac:dyDescent="0.35">
      <c r="A5" s="495"/>
      <c r="B5" s="238" t="s">
        <v>293</v>
      </c>
      <c r="C5" s="238"/>
      <c r="D5" s="468">
        <v>0</v>
      </c>
      <c r="E5" s="468">
        <v>0</v>
      </c>
      <c r="F5" s="468">
        <v>0</v>
      </c>
      <c r="G5" s="468">
        <v>0</v>
      </c>
      <c r="H5" s="468">
        <v>0</v>
      </c>
      <c r="I5" s="468">
        <v>0</v>
      </c>
      <c r="J5" s="468">
        <v>0</v>
      </c>
      <c r="K5" s="468">
        <v>0</v>
      </c>
      <c r="L5" s="468">
        <v>0</v>
      </c>
      <c r="M5" s="468">
        <v>0</v>
      </c>
      <c r="N5" s="468">
        <v>0</v>
      </c>
      <c r="O5" s="468">
        <v>0</v>
      </c>
      <c r="P5" s="468">
        <v>0</v>
      </c>
      <c r="Q5" s="468">
        <v>0</v>
      </c>
      <c r="R5" s="468">
        <v>0</v>
      </c>
      <c r="S5" s="468">
        <v>0</v>
      </c>
      <c r="T5" s="468">
        <v>0</v>
      </c>
      <c r="U5" s="468">
        <v>0</v>
      </c>
      <c r="V5" s="468">
        <v>0</v>
      </c>
      <c r="W5" s="468">
        <v>0</v>
      </c>
      <c r="X5" s="468">
        <v>0</v>
      </c>
      <c r="Y5" s="468">
        <v>0</v>
      </c>
      <c r="Z5" s="468">
        <v>40</v>
      </c>
      <c r="AA5" s="468">
        <v>42</v>
      </c>
      <c r="AB5" s="468">
        <v>42</v>
      </c>
      <c r="AC5" s="468">
        <v>42</v>
      </c>
      <c r="AD5" s="468">
        <v>47</v>
      </c>
      <c r="AE5" s="468">
        <v>55</v>
      </c>
      <c r="AF5" s="468">
        <v>81</v>
      </c>
      <c r="AG5" s="468">
        <v>92</v>
      </c>
      <c r="AH5" s="468">
        <v>105</v>
      </c>
      <c r="AI5" s="468">
        <v>125</v>
      </c>
      <c r="AJ5" s="468">
        <v>149</v>
      </c>
      <c r="AK5" s="468">
        <v>158</v>
      </c>
      <c r="AL5" s="468">
        <v>152</v>
      </c>
      <c r="AM5" s="468">
        <v>141</v>
      </c>
      <c r="AN5" s="468">
        <v>161</v>
      </c>
      <c r="AO5" s="468">
        <v>164</v>
      </c>
      <c r="AP5" s="468">
        <v>168.30699999999999</v>
      </c>
      <c r="AQ5" s="468">
        <v>50.746000000000002</v>
      </c>
      <c r="AR5" s="468">
        <v>26.87</v>
      </c>
      <c r="AS5" s="468">
        <v>30.309000000000001</v>
      </c>
      <c r="AT5" s="468">
        <v>33.664999999999999</v>
      </c>
      <c r="AU5" s="468">
        <v>30.951000000000001</v>
      </c>
      <c r="AV5" s="468">
        <v>31.5</v>
      </c>
      <c r="AW5" s="468">
        <v>33</v>
      </c>
      <c r="AX5" s="468">
        <v>27</v>
      </c>
      <c r="AY5" s="468">
        <v>28.556999999999999</v>
      </c>
      <c r="AZ5" s="468">
        <v>32.725000000000001</v>
      </c>
      <c r="BA5" s="468">
        <v>35.762999999999998</v>
      </c>
      <c r="BB5" s="468">
        <v>38.264000000000003</v>
      </c>
      <c r="BC5" s="468">
        <v>38.268000000000001</v>
      </c>
      <c r="BD5" s="468">
        <v>44.713000000000001</v>
      </c>
      <c r="BE5" s="468">
        <v>55.794706500000004</v>
      </c>
      <c r="BF5" s="468">
        <v>68.735896129999986</v>
      </c>
      <c r="BG5" s="468">
        <v>127.61983736719999</v>
      </c>
      <c r="BH5" s="468">
        <v>149.76499999999999</v>
      </c>
      <c r="BI5" s="468">
        <v>163.62538309999999</v>
      </c>
      <c r="BJ5" s="468">
        <v>175.38975154999997</v>
      </c>
      <c r="BK5" s="468">
        <v>246.68661228606564</v>
      </c>
      <c r="BL5" s="468">
        <v>320.89652102000002</v>
      </c>
      <c r="BM5" s="468">
        <v>344.51753750999995</v>
      </c>
      <c r="BN5" s="468">
        <v>343.25488572749998</v>
      </c>
      <c r="BO5" s="468">
        <v>365.53661895000005</v>
      </c>
      <c r="BP5" s="468">
        <v>395.77258469999998</v>
      </c>
      <c r="BQ5" s="468">
        <v>399.99203899000008</v>
      </c>
      <c r="BR5" s="468">
        <v>416.55604172</v>
      </c>
      <c r="BS5" s="468">
        <v>440.94097081999979</v>
      </c>
      <c r="BT5" s="468">
        <v>436.45777384000002</v>
      </c>
      <c r="BU5" s="468">
        <v>427.42290979000001</v>
      </c>
      <c r="BV5" s="468">
        <v>427.6445236400001</v>
      </c>
      <c r="BW5" s="468">
        <v>419.32425564000005</v>
      </c>
      <c r="BX5" s="468">
        <v>383.74534449999982</v>
      </c>
      <c r="BY5" s="468">
        <v>362.39539741000004</v>
      </c>
      <c r="BZ5" s="468">
        <v>389.60320293000024</v>
      </c>
      <c r="CA5" s="468">
        <v>419.25582842187345</v>
      </c>
      <c r="CB5" s="468">
        <v>438.33158035100649</v>
      </c>
      <c r="CC5" s="468">
        <v>449.23611448736239</v>
      </c>
      <c r="CD5" s="468">
        <v>469.48418085482336</v>
      </c>
      <c r="CE5" s="468">
        <v>492.54171918854456</v>
      </c>
      <c r="CF5" s="432">
        <v>508.48436048385042</v>
      </c>
    </row>
    <row r="6" spans="1:84" ht="25.5" customHeight="1" x14ac:dyDescent="0.35">
      <c r="B6" s="238" t="s">
        <v>312</v>
      </c>
      <c r="C6" s="59"/>
      <c r="D6" s="468">
        <v>0</v>
      </c>
      <c r="E6" s="468">
        <v>0</v>
      </c>
      <c r="F6" s="468">
        <v>0</v>
      </c>
      <c r="G6" s="468">
        <v>0</v>
      </c>
      <c r="H6" s="468">
        <v>0</v>
      </c>
      <c r="I6" s="468">
        <v>0</v>
      </c>
      <c r="J6" s="468">
        <v>0</v>
      </c>
      <c r="K6" s="468">
        <v>0</v>
      </c>
      <c r="L6" s="468">
        <v>0</v>
      </c>
      <c r="M6" s="468">
        <v>0</v>
      </c>
      <c r="N6" s="468">
        <v>0</v>
      </c>
      <c r="O6" s="468">
        <v>0</v>
      </c>
      <c r="P6" s="468">
        <v>0</v>
      </c>
      <c r="Q6" s="468">
        <v>0</v>
      </c>
      <c r="R6" s="468">
        <v>0</v>
      </c>
      <c r="S6" s="468">
        <v>0</v>
      </c>
      <c r="T6" s="468">
        <v>0</v>
      </c>
      <c r="U6" s="468">
        <v>0</v>
      </c>
      <c r="V6" s="468">
        <v>0</v>
      </c>
      <c r="W6" s="468">
        <v>0</v>
      </c>
      <c r="X6" s="468">
        <v>0</v>
      </c>
      <c r="Y6" s="468">
        <v>0</v>
      </c>
      <c r="Z6" s="468">
        <v>0</v>
      </c>
      <c r="AA6" s="468">
        <v>0</v>
      </c>
      <c r="AB6" s="468">
        <v>0</v>
      </c>
      <c r="AC6" s="468">
        <v>0</v>
      </c>
      <c r="AD6" s="468">
        <v>0</v>
      </c>
      <c r="AE6" s="468">
        <v>0</v>
      </c>
      <c r="AF6" s="468">
        <v>0</v>
      </c>
      <c r="AG6" s="468">
        <v>0</v>
      </c>
      <c r="AH6" s="468">
        <v>0</v>
      </c>
      <c r="AI6" s="468">
        <v>0</v>
      </c>
      <c r="AJ6" s="468">
        <v>0</v>
      </c>
      <c r="AK6" s="468">
        <v>0</v>
      </c>
      <c r="AL6" s="468">
        <v>0</v>
      </c>
      <c r="AM6" s="468">
        <v>0</v>
      </c>
      <c r="AN6" s="468">
        <v>0</v>
      </c>
      <c r="AO6" s="468">
        <v>0</v>
      </c>
      <c r="AP6" s="468">
        <v>0</v>
      </c>
      <c r="AQ6" s="468">
        <v>193</v>
      </c>
      <c r="AR6" s="468">
        <v>250</v>
      </c>
      <c r="AS6" s="468">
        <v>286</v>
      </c>
      <c r="AT6" s="468">
        <v>314</v>
      </c>
      <c r="AU6" s="468">
        <v>408</v>
      </c>
      <c r="AV6" s="468">
        <v>434</v>
      </c>
      <c r="AW6" s="468">
        <v>416</v>
      </c>
      <c r="AX6" s="468">
        <v>480</v>
      </c>
      <c r="AY6" s="468">
        <v>524.29999999999995</v>
      </c>
      <c r="AZ6" s="468">
        <v>340.8</v>
      </c>
      <c r="BA6" s="468">
        <v>502</v>
      </c>
      <c r="BB6" s="468">
        <v>553</v>
      </c>
      <c r="BC6" s="468">
        <v>635</v>
      </c>
      <c r="BD6" s="468">
        <v>648</v>
      </c>
      <c r="BE6" s="468">
        <v>635.94107848647479</v>
      </c>
      <c r="BF6" s="468">
        <v>723.75621958442548</v>
      </c>
      <c r="BG6" s="468">
        <v>1035</v>
      </c>
      <c r="BH6" s="468">
        <v>1291.17</v>
      </c>
      <c r="BI6" s="468">
        <v>1183.6549443026729</v>
      </c>
      <c r="BJ6" s="468">
        <v>1312.9542119951134</v>
      </c>
      <c r="BK6" s="468">
        <v>1623.1882790812579</v>
      </c>
      <c r="BL6" s="468">
        <v>1949.4219162508432</v>
      </c>
      <c r="BM6" s="468">
        <v>2026.2023687265355</v>
      </c>
      <c r="BN6" s="468">
        <v>2134.4746846376861</v>
      </c>
      <c r="BO6" s="468">
        <v>2194.8675095390704</v>
      </c>
      <c r="BP6" s="468">
        <v>2244.5398762216823</v>
      </c>
      <c r="BQ6" s="468">
        <v>2236</v>
      </c>
      <c r="BR6" s="468">
        <v>2260</v>
      </c>
      <c r="BS6" s="468">
        <v>2351</v>
      </c>
      <c r="BT6" s="468">
        <v>2292</v>
      </c>
      <c r="BU6" s="468">
        <v>2306</v>
      </c>
      <c r="BV6" s="468">
        <v>2406</v>
      </c>
      <c r="BW6" s="468">
        <v>2512</v>
      </c>
      <c r="BX6" s="468">
        <v>2486</v>
      </c>
      <c r="BY6" s="468">
        <v>2633</v>
      </c>
      <c r="BZ6" s="468">
        <v>2690</v>
      </c>
      <c r="CA6" s="468">
        <v>2823</v>
      </c>
      <c r="CB6" s="468">
        <v>3180.2208532187869</v>
      </c>
      <c r="CC6" s="468">
        <v>3259.6661447855449</v>
      </c>
      <c r="CD6" s="468">
        <v>3339.9438255239293</v>
      </c>
      <c r="CE6" s="468">
        <v>3434.8744397800892</v>
      </c>
      <c r="CF6" s="432">
        <v>3525.7836512553731</v>
      </c>
    </row>
    <row r="7" spans="1:84" s="425" customFormat="1" ht="16" thickBot="1" x14ac:dyDescent="0.3">
      <c r="B7" s="628"/>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5"/>
    </row>
    <row r="8" spans="1:84" ht="26.25" customHeight="1" x14ac:dyDescent="0.35">
      <c r="A8" s="503"/>
      <c r="B8" s="106" t="s">
        <v>792</v>
      </c>
      <c r="D8" s="37" t="s">
        <v>586</v>
      </c>
      <c r="E8" s="37" t="s">
        <v>587</v>
      </c>
      <c r="F8" s="37" t="s">
        <v>588</v>
      </c>
      <c r="G8" s="37" t="s">
        <v>589</v>
      </c>
      <c r="H8" s="37" t="s">
        <v>590</v>
      </c>
      <c r="I8" s="37" t="s">
        <v>591</v>
      </c>
      <c r="J8" s="37" t="s">
        <v>592</v>
      </c>
      <c r="K8" s="37" t="s">
        <v>593</v>
      </c>
      <c r="L8" s="37" t="s">
        <v>594</v>
      </c>
      <c r="M8" s="37" t="s">
        <v>595</v>
      </c>
      <c r="N8" s="37" t="s">
        <v>596</v>
      </c>
      <c r="O8" s="37" t="s">
        <v>597</v>
      </c>
      <c r="P8" s="37" t="s">
        <v>598</v>
      </c>
      <c r="Q8" s="37" t="s">
        <v>599</v>
      </c>
      <c r="R8" s="37" t="s">
        <v>600</v>
      </c>
      <c r="S8" s="37" t="s">
        <v>601</v>
      </c>
      <c r="T8" s="37" t="s">
        <v>602</v>
      </c>
      <c r="U8" s="37" t="s">
        <v>603</v>
      </c>
      <c r="V8" s="37" t="s">
        <v>604</v>
      </c>
      <c r="W8" s="37" t="s">
        <v>605</v>
      </c>
      <c r="X8" s="37" t="s">
        <v>606</v>
      </c>
      <c r="Y8" s="37" t="s">
        <v>607</v>
      </c>
      <c r="Z8" s="37" t="s">
        <v>608</v>
      </c>
      <c r="AA8" s="37" t="s">
        <v>609</v>
      </c>
      <c r="AB8" s="37" t="s">
        <v>610</v>
      </c>
      <c r="AC8" s="37" t="s">
        <v>611</v>
      </c>
      <c r="AD8" s="37" t="s">
        <v>612</v>
      </c>
      <c r="AE8" s="37" t="s">
        <v>613</v>
      </c>
      <c r="AF8" s="37" t="s">
        <v>614</v>
      </c>
      <c r="AG8" s="37" t="s">
        <v>615</v>
      </c>
      <c r="AH8" s="37" t="s">
        <v>616</v>
      </c>
      <c r="AI8" s="37" t="s">
        <v>617</v>
      </c>
      <c r="AJ8" s="37" t="s">
        <v>618</v>
      </c>
      <c r="AK8" s="37" t="s">
        <v>619</v>
      </c>
      <c r="AL8" s="37" t="s">
        <v>620</v>
      </c>
      <c r="AM8" s="37" t="s">
        <v>621</v>
      </c>
      <c r="AN8" s="37" t="s">
        <v>622</v>
      </c>
      <c r="AO8" s="37" t="s">
        <v>623</v>
      </c>
      <c r="AP8" s="37" t="s">
        <v>624</v>
      </c>
      <c r="AQ8" s="37" t="s">
        <v>625</v>
      </c>
      <c r="AR8" s="37" t="s">
        <v>626</v>
      </c>
      <c r="AS8" s="37" t="s">
        <v>627</v>
      </c>
      <c r="AT8" s="37" t="s">
        <v>628</v>
      </c>
      <c r="AU8" s="37" t="s">
        <v>629</v>
      </c>
      <c r="AV8" s="37" t="s">
        <v>630</v>
      </c>
      <c r="AW8" s="37" t="s">
        <v>631</v>
      </c>
      <c r="AX8" s="37" t="s">
        <v>632</v>
      </c>
      <c r="AY8" s="37" t="s">
        <v>633</v>
      </c>
      <c r="AZ8" s="37" t="s">
        <v>634</v>
      </c>
      <c r="BA8" s="37" t="s">
        <v>635</v>
      </c>
      <c r="BB8" s="37" t="s">
        <v>636</v>
      </c>
      <c r="BC8" s="37" t="s">
        <v>637</v>
      </c>
      <c r="BD8" s="37" t="s">
        <v>638</v>
      </c>
      <c r="BE8" s="37" t="s">
        <v>639</v>
      </c>
      <c r="BF8" s="37" t="s">
        <v>515</v>
      </c>
      <c r="BG8" s="37" t="s">
        <v>516</v>
      </c>
      <c r="BH8" s="37" t="s">
        <v>517</v>
      </c>
      <c r="BI8" s="37" t="s">
        <v>518</v>
      </c>
      <c r="BJ8" s="37" t="s">
        <v>519</v>
      </c>
      <c r="BK8" s="37" t="s">
        <v>520</v>
      </c>
      <c r="BL8" s="37" t="s">
        <v>521</v>
      </c>
      <c r="BM8" s="37" t="s">
        <v>522</v>
      </c>
      <c r="BN8" s="37" t="s">
        <v>523</v>
      </c>
      <c r="BO8" s="37" t="s">
        <v>524</v>
      </c>
      <c r="BP8" s="37" t="s">
        <v>525</v>
      </c>
      <c r="BQ8" s="37" t="s">
        <v>526</v>
      </c>
      <c r="BR8" s="37" t="s">
        <v>527</v>
      </c>
      <c r="BS8" s="37" t="s">
        <v>528</v>
      </c>
      <c r="BT8" s="37" t="s">
        <v>529</v>
      </c>
      <c r="BU8" s="37" t="s">
        <v>530</v>
      </c>
      <c r="BV8" s="37" t="s">
        <v>531</v>
      </c>
      <c r="BW8" s="37" t="s">
        <v>532</v>
      </c>
      <c r="BX8" s="37" t="s">
        <v>533</v>
      </c>
      <c r="BY8" s="37" t="s">
        <v>534</v>
      </c>
      <c r="BZ8" s="37" t="s">
        <v>535</v>
      </c>
      <c r="CA8" s="37" t="s">
        <v>536</v>
      </c>
      <c r="CB8" s="37" t="s">
        <v>537</v>
      </c>
      <c r="CC8" s="37" t="s">
        <v>538</v>
      </c>
      <c r="CD8" s="37" t="s">
        <v>539</v>
      </c>
      <c r="CE8" s="37" t="s">
        <v>540</v>
      </c>
      <c r="CF8" s="38" t="s">
        <v>541</v>
      </c>
    </row>
    <row r="9" spans="1:84" x14ac:dyDescent="0.35">
      <c r="A9" s="503"/>
      <c r="B9" s="452" t="s">
        <v>344</v>
      </c>
      <c r="C9" s="466"/>
      <c r="D9" s="281" t="s">
        <v>542</v>
      </c>
      <c r="E9" s="281" t="s">
        <v>542</v>
      </c>
      <c r="F9" s="281" t="s">
        <v>542</v>
      </c>
      <c r="G9" s="281" t="s">
        <v>542</v>
      </c>
      <c r="H9" s="281" t="s">
        <v>542</v>
      </c>
      <c r="I9" s="281" t="s">
        <v>542</v>
      </c>
      <c r="J9" s="281" t="s">
        <v>542</v>
      </c>
      <c r="K9" s="281" t="s">
        <v>542</v>
      </c>
      <c r="L9" s="281" t="s">
        <v>542</v>
      </c>
      <c r="M9" s="281" t="s">
        <v>542</v>
      </c>
      <c r="N9" s="281" t="s">
        <v>542</v>
      </c>
      <c r="O9" s="281" t="s">
        <v>542</v>
      </c>
      <c r="P9" s="281" t="s">
        <v>542</v>
      </c>
      <c r="Q9" s="281" t="s">
        <v>542</v>
      </c>
      <c r="R9" s="281" t="s">
        <v>542</v>
      </c>
      <c r="S9" s="281" t="s">
        <v>542</v>
      </c>
      <c r="T9" s="281" t="s">
        <v>542</v>
      </c>
      <c r="U9" s="281" t="s">
        <v>542</v>
      </c>
      <c r="V9" s="281" t="s">
        <v>542</v>
      </c>
      <c r="W9" s="281" t="s">
        <v>542</v>
      </c>
      <c r="X9" s="281" t="s">
        <v>542</v>
      </c>
      <c r="Y9" s="281" t="s">
        <v>542</v>
      </c>
      <c r="Z9" s="281" t="s">
        <v>542</v>
      </c>
      <c r="AA9" s="281" t="s">
        <v>542</v>
      </c>
      <c r="AB9" s="281" t="s">
        <v>542</v>
      </c>
      <c r="AC9" s="281" t="s">
        <v>542</v>
      </c>
      <c r="AD9" s="281" t="s">
        <v>542</v>
      </c>
      <c r="AE9" s="281" t="s">
        <v>542</v>
      </c>
      <c r="AF9" s="281" t="s">
        <v>542</v>
      </c>
      <c r="AG9" s="281" t="s">
        <v>542</v>
      </c>
      <c r="AH9" s="281" t="s">
        <v>542</v>
      </c>
      <c r="AI9" s="281" t="s">
        <v>542</v>
      </c>
      <c r="AJ9" s="281" t="s">
        <v>542</v>
      </c>
      <c r="AK9" s="281" t="s">
        <v>542</v>
      </c>
      <c r="AL9" s="281" t="s">
        <v>542</v>
      </c>
      <c r="AM9" s="281" t="s">
        <v>542</v>
      </c>
      <c r="AN9" s="281" t="s">
        <v>542</v>
      </c>
      <c r="AO9" s="281" t="s">
        <v>542</v>
      </c>
      <c r="AP9" s="281" t="s">
        <v>542</v>
      </c>
      <c r="AQ9" s="281" t="s">
        <v>542</v>
      </c>
      <c r="AR9" s="281" t="s">
        <v>542</v>
      </c>
      <c r="AS9" s="281" t="s">
        <v>542</v>
      </c>
      <c r="AT9" s="281" t="s">
        <v>542</v>
      </c>
      <c r="AU9" s="281" t="s">
        <v>542</v>
      </c>
      <c r="AV9" s="281" t="s">
        <v>542</v>
      </c>
      <c r="AW9" s="281" t="s">
        <v>542</v>
      </c>
      <c r="AX9" s="281" t="s">
        <v>542</v>
      </c>
      <c r="AY9" s="281" t="s">
        <v>542</v>
      </c>
      <c r="AZ9" s="281" t="s">
        <v>542</v>
      </c>
      <c r="BA9" s="281" t="s">
        <v>542</v>
      </c>
      <c r="BB9" s="281" t="s">
        <v>542</v>
      </c>
      <c r="BC9" s="281" t="s">
        <v>542</v>
      </c>
      <c r="BD9" s="281" t="s">
        <v>542</v>
      </c>
      <c r="BE9" s="281" t="s">
        <v>542</v>
      </c>
      <c r="BF9" s="281" t="s">
        <v>542</v>
      </c>
      <c r="BG9" s="281" t="s">
        <v>542</v>
      </c>
      <c r="BH9" s="281" t="s">
        <v>542</v>
      </c>
      <c r="BI9" s="281" t="s">
        <v>542</v>
      </c>
      <c r="BJ9" s="281" t="s">
        <v>542</v>
      </c>
      <c r="BK9" s="281" t="s">
        <v>542</v>
      </c>
      <c r="BL9" s="281" t="s">
        <v>542</v>
      </c>
      <c r="BM9" s="281" t="s">
        <v>542</v>
      </c>
      <c r="BN9" s="281" t="s">
        <v>542</v>
      </c>
      <c r="BO9" s="281" t="s">
        <v>542</v>
      </c>
      <c r="BP9" s="281" t="s">
        <v>542</v>
      </c>
      <c r="BQ9" s="281" t="s">
        <v>542</v>
      </c>
      <c r="BR9" s="281" t="s">
        <v>542</v>
      </c>
      <c r="BS9" s="281" t="s">
        <v>542</v>
      </c>
      <c r="BT9" s="281" t="s">
        <v>542</v>
      </c>
      <c r="BU9" s="281" t="s">
        <v>542</v>
      </c>
      <c r="BV9" s="281" t="s">
        <v>542</v>
      </c>
      <c r="BW9" s="281" t="s">
        <v>542</v>
      </c>
      <c r="BX9" s="281" t="s">
        <v>542</v>
      </c>
      <c r="BY9" s="281" t="s">
        <v>542</v>
      </c>
      <c r="BZ9" s="281" t="s">
        <v>542</v>
      </c>
      <c r="CA9" s="281" t="s">
        <v>543</v>
      </c>
      <c r="CB9" s="281" t="s">
        <v>543</v>
      </c>
      <c r="CC9" s="281" t="s">
        <v>543</v>
      </c>
      <c r="CD9" s="281" t="s">
        <v>543</v>
      </c>
      <c r="CE9" s="281" t="s">
        <v>543</v>
      </c>
      <c r="CF9" s="282" t="s">
        <v>543</v>
      </c>
    </row>
    <row r="10" spans="1:84" s="251" customFormat="1" ht="26.25" customHeight="1" x14ac:dyDescent="0.35">
      <c r="A10" s="496"/>
      <c r="B10" s="106" t="s">
        <v>214</v>
      </c>
      <c r="C10" s="106"/>
      <c r="D10" s="493">
        <v>0</v>
      </c>
      <c r="E10" s="493">
        <v>0</v>
      </c>
      <c r="F10" s="493">
        <v>0</v>
      </c>
      <c r="G10" s="493">
        <v>0</v>
      </c>
      <c r="H10" s="493">
        <v>0</v>
      </c>
      <c r="I10" s="493">
        <v>0</v>
      </c>
      <c r="J10" s="493">
        <v>0</v>
      </c>
      <c r="K10" s="493">
        <v>0</v>
      </c>
      <c r="L10" s="493">
        <v>0</v>
      </c>
      <c r="M10" s="493">
        <v>0</v>
      </c>
      <c r="N10" s="493">
        <v>0</v>
      </c>
      <c r="O10" s="493">
        <v>0</v>
      </c>
      <c r="P10" s="493">
        <v>0</v>
      </c>
      <c r="Q10" s="493">
        <v>0</v>
      </c>
      <c r="R10" s="493">
        <v>0</v>
      </c>
      <c r="S10" s="493">
        <v>0</v>
      </c>
      <c r="T10" s="493">
        <v>0</v>
      </c>
      <c r="U10" s="493">
        <v>0</v>
      </c>
      <c r="V10" s="493">
        <v>0</v>
      </c>
      <c r="W10" s="493">
        <v>0</v>
      </c>
      <c r="X10" s="493">
        <v>0</v>
      </c>
      <c r="Y10" s="493">
        <v>0</v>
      </c>
      <c r="Z10" s="493">
        <v>653.04153044953068</v>
      </c>
      <c r="AA10" s="493">
        <v>637.48380348577587</v>
      </c>
      <c r="AB10" s="493">
        <v>587.51665756666625</v>
      </c>
      <c r="AC10" s="493">
        <v>540.07751172928693</v>
      </c>
      <c r="AD10" s="493">
        <v>502.28259338226928</v>
      </c>
      <c r="AE10" s="493">
        <v>472.27278784953086</v>
      </c>
      <c r="AF10" s="493">
        <v>14.317700957940859</v>
      </c>
      <c r="AG10" s="493">
        <v>19.213504980353118</v>
      </c>
      <c r="AH10" s="493">
        <f>SUM(AH11:AH12)</f>
        <v>625.26134042645049</v>
      </c>
      <c r="AI10" s="493">
        <f t="shared" ref="AI10:CF10" si="2">SUM(AI11:AI12)</f>
        <v>636.88572854385552</v>
      </c>
      <c r="AJ10" s="493">
        <f t="shared" si="2"/>
        <v>637.48513369100124</v>
      </c>
      <c r="AK10" s="493">
        <f t="shared" si="2"/>
        <v>611.55818849295042</v>
      </c>
      <c r="AL10" s="493">
        <f t="shared" si="2"/>
        <v>547.93589509914921</v>
      </c>
      <c r="AM10" s="493">
        <f t="shared" si="2"/>
        <v>485.1825842919194</v>
      </c>
      <c r="AN10" s="493">
        <f t="shared" si="2"/>
        <v>523.42443787423508</v>
      </c>
      <c r="AO10" s="493">
        <f t="shared" si="2"/>
        <v>505.66675000947885</v>
      </c>
      <c r="AP10" s="493">
        <f t="shared" si="2"/>
        <v>498.73534962934235</v>
      </c>
      <c r="AQ10" s="493">
        <f t="shared" si="2"/>
        <v>682.51982899890913</v>
      </c>
      <c r="AR10" s="493">
        <f t="shared" si="2"/>
        <v>725.84894095485413</v>
      </c>
      <c r="AS10" s="493">
        <f t="shared" si="2"/>
        <v>767.31279343734798</v>
      </c>
      <c r="AT10" s="493">
        <f t="shared" si="2"/>
        <v>778.03945627870689</v>
      </c>
      <c r="AU10" s="493">
        <f t="shared" si="2"/>
        <v>926.453681050868</v>
      </c>
      <c r="AV10" s="493">
        <f t="shared" si="2"/>
        <v>956.10826268735434</v>
      </c>
      <c r="AW10" s="493">
        <f t="shared" si="2"/>
        <v>896.65455036162621</v>
      </c>
      <c r="AX10" s="493">
        <f t="shared" si="2"/>
        <v>996.01477315184843</v>
      </c>
      <c r="AY10" s="493">
        <f t="shared" si="2"/>
        <v>1052.6939530903078</v>
      </c>
      <c r="AZ10" s="493">
        <f t="shared" si="2"/>
        <v>687.94038824132394</v>
      </c>
      <c r="BA10" s="493">
        <f t="shared" si="2"/>
        <v>990.59421338482434</v>
      </c>
      <c r="BB10" s="493">
        <f t="shared" si="2"/>
        <v>1074.4609165434508</v>
      </c>
      <c r="BC10" s="493">
        <f t="shared" si="2"/>
        <v>1207.3726926697473</v>
      </c>
      <c r="BD10" s="493">
        <f t="shared" si="2"/>
        <v>1229.6959881774533</v>
      </c>
      <c r="BE10" s="493">
        <f t="shared" si="2"/>
        <v>1207.4666206340157</v>
      </c>
      <c r="BF10" s="493">
        <f t="shared" si="2"/>
        <v>1352.6054499090724</v>
      </c>
      <c r="BG10" s="493">
        <f t="shared" si="2"/>
        <v>1940.2199965626507</v>
      </c>
      <c r="BH10" s="493">
        <f t="shared" si="2"/>
        <v>2334.5793857857379</v>
      </c>
      <c r="BI10" s="493">
        <f t="shared" si="2"/>
        <v>2124.6931878431396</v>
      </c>
      <c r="BJ10" s="493">
        <f t="shared" si="2"/>
        <v>2286.0219051997224</v>
      </c>
      <c r="BK10" s="493">
        <f t="shared" si="2"/>
        <v>2804.1920437124868</v>
      </c>
      <c r="BL10" s="493">
        <f t="shared" si="2"/>
        <v>3286.3822016188105</v>
      </c>
      <c r="BM10" s="493">
        <f t="shared" si="2"/>
        <v>3385.9000780480355</v>
      </c>
      <c r="BN10" s="493">
        <f t="shared" si="2"/>
        <v>3473.2713777926078</v>
      </c>
      <c r="BO10" s="493">
        <f t="shared" si="2"/>
        <v>3527.0039087903851</v>
      </c>
      <c r="BP10" s="493">
        <f t="shared" si="2"/>
        <v>3571.5275000775546</v>
      </c>
      <c r="BQ10" s="493">
        <f t="shared" si="2"/>
        <v>3498.4141576494503</v>
      </c>
      <c r="BR10" s="493">
        <f t="shared" si="2"/>
        <v>3509.5578558970187</v>
      </c>
      <c r="BS10" s="493">
        <f t="shared" si="2"/>
        <v>3634.7029337461281</v>
      </c>
      <c r="BT10" s="493">
        <f t="shared" si="2"/>
        <v>3473.0590672336684</v>
      </c>
      <c r="BU10" s="493">
        <f t="shared" si="2"/>
        <v>3425.7326059317184</v>
      </c>
      <c r="BV10" s="493">
        <f t="shared" si="2"/>
        <v>3477.9724966868307</v>
      </c>
      <c r="BW10" s="493">
        <f t="shared" si="2"/>
        <v>3514.8794211351296</v>
      </c>
      <c r="BX10" s="468">
        <f t="shared" si="2"/>
        <v>3263.3338204286092</v>
      </c>
      <c r="BY10" s="468">
        <f t="shared" si="2"/>
        <v>3434.3543254623355</v>
      </c>
      <c r="BZ10" s="468">
        <f t="shared" si="2"/>
        <v>3307.5197918109279</v>
      </c>
      <c r="CA10" s="468">
        <f t="shared" si="2"/>
        <v>3268.3185395028904</v>
      </c>
      <c r="CB10" s="468">
        <f t="shared" si="2"/>
        <v>3618.5524335697933</v>
      </c>
      <c r="CC10" s="468">
        <f t="shared" si="2"/>
        <v>3659.5650675832849</v>
      </c>
      <c r="CD10" s="468">
        <f t="shared" si="2"/>
        <v>3694.3418989957736</v>
      </c>
      <c r="CE10" s="468">
        <f t="shared" si="2"/>
        <v>3738.7423232461801</v>
      </c>
      <c r="CF10" s="432">
        <f t="shared" si="2"/>
        <v>3767.6421234168824</v>
      </c>
    </row>
    <row r="11" spans="1:84" ht="25.5" customHeight="1" x14ac:dyDescent="0.35">
      <c r="B11" s="238" t="s">
        <v>293</v>
      </c>
      <c r="C11" s="59"/>
      <c r="D11" s="494">
        <v>0</v>
      </c>
      <c r="E11" s="494">
        <v>0</v>
      </c>
      <c r="F11" s="494">
        <v>0</v>
      </c>
      <c r="G11" s="494">
        <v>0</v>
      </c>
      <c r="H11" s="494">
        <v>0</v>
      </c>
      <c r="I11" s="494">
        <v>0</v>
      </c>
      <c r="J11" s="494">
        <v>0</v>
      </c>
      <c r="K11" s="494">
        <v>0</v>
      </c>
      <c r="L11" s="494">
        <v>0</v>
      </c>
      <c r="M11" s="494">
        <v>0</v>
      </c>
      <c r="N11" s="494">
        <v>0</v>
      </c>
      <c r="O11" s="494">
        <v>0</v>
      </c>
      <c r="P11" s="494">
        <v>0</v>
      </c>
      <c r="Q11" s="494">
        <v>0</v>
      </c>
      <c r="R11" s="494">
        <v>0</v>
      </c>
      <c r="S11" s="494">
        <v>0</v>
      </c>
      <c r="T11" s="494">
        <v>0</v>
      </c>
      <c r="U11" s="494">
        <v>0</v>
      </c>
      <c r="V11" s="494">
        <v>0</v>
      </c>
      <c r="W11" s="494">
        <v>0</v>
      </c>
      <c r="X11" s="494">
        <v>0</v>
      </c>
      <c r="Y11" s="494">
        <v>0</v>
      </c>
      <c r="Z11" s="494">
        <v>653.04153044953068</v>
      </c>
      <c r="AA11" s="494">
        <v>637.48380348577587</v>
      </c>
      <c r="AB11" s="494">
        <v>587.51665756666625</v>
      </c>
      <c r="AC11" s="494">
        <v>540.07751172928693</v>
      </c>
      <c r="AD11" s="494">
        <v>502.28259338226928</v>
      </c>
      <c r="AE11" s="494">
        <v>472.27278784953086</v>
      </c>
      <c r="AF11" s="494">
        <v>610.3861987332682</v>
      </c>
      <c r="AG11" s="494">
        <v>609.53188213534031</v>
      </c>
      <c r="AH11" s="494">
        <v>625.26134042645049</v>
      </c>
      <c r="AI11" s="494">
        <v>636.88572854385552</v>
      </c>
      <c r="AJ11" s="494">
        <v>637.48513369100124</v>
      </c>
      <c r="AK11" s="494">
        <v>611.55818849295042</v>
      </c>
      <c r="AL11" s="494">
        <v>547.93589509914921</v>
      </c>
      <c r="AM11" s="494">
        <v>485.1825842919194</v>
      </c>
      <c r="AN11" s="494">
        <v>523.42443787423508</v>
      </c>
      <c r="AO11" s="494">
        <v>505.66675000947885</v>
      </c>
      <c r="AP11" s="494">
        <v>498.73534962934235</v>
      </c>
      <c r="AQ11" s="494">
        <v>142.09525999351226</v>
      </c>
      <c r="AR11" s="494">
        <v>70.443027570545496</v>
      </c>
      <c r="AS11" s="494">
        <v>73.524570771911584</v>
      </c>
      <c r="AT11" s="494">
        <v>75.338898927480955</v>
      </c>
      <c r="AU11" s="494">
        <v>65.325441523553692</v>
      </c>
      <c r="AV11" s="494">
        <v>64.699055369820968</v>
      </c>
      <c r="AW11" s="494">
        <v>65.901113946400145</v>
      </c>
      <c r="AX11" s="494">
        <v>53.042206854240447</v>
      </c>
      <c r="AY11" s="494">
        <v>54.375328915795436</v>
      </c>
      <c r="AZ11" s="494">
        <v>60.271331785549364</v>
      </c>
      <c r="BA11" s="494">
        <v>65.877758144910445</v>
      </c>
      <c r="BB11" s="494">
        <v>69.53437467970079</v>
      </c>
      <c r="BC11" s="494">
        <v>68.626071940276219</v>
      </c>
      <c r="BD11" s="494">
        <v>79.373992864835031</v>
      </c>
      <c r="BE11" s="494">
        <v>97.393032381777104</v>
      </c>
      <c r="BF11" s="494">
        <v>117.31668475465888</v>
      </c>
      <c r="BG11" s="494">
        <v>212.97637667927549</v>
      </c>
      <c r="BH11" s="494">
        <v>242.64681037812326</v>
      </c>
      <c r="BI11" s="494">
        <v>258.04112905070855</v>
      </c>
      <c r="BJ11" s="494">
        <v>269.38988823243466</v>
      </c>
      <c r="BK11" s="494">
        <v>369.94808511340216</v>
      </c>
      <c r="BL11" s="494">
        <v>464.5113204953085</v>
      </c>
      <c r="BM11" s="494">
        <v>492.04545592896358</v>
      </c>
      <c r="BN11" s="494">
        <v>481.17332260319284</v>
      </c>
      <c r="BO11" s="494">
        <v>503.53343423308547</v>
      </c>
      <c r="BP11" s="494">
        <v>535.35810285855064</v>
      </c>
      <c r="BQ11" s="494">
        <v>530.85813289703788</v>
      </c>
      <c r="BR11" s="494">
        <v>546.19724222188643</v>
      </c>
      <c r="BS11" s="494">
        <v>574.04130567187644</v>
      </c>
      <c r="BT11" s="494">
        <v>555.56792684618063</v>
      </c>
      <c r="BU11" s="494">
        <v>535.67876136016844</v>
      </c>
      <c r="BV11" s="494">
        <v>524.88443034064198</v>
      </c>
      <c r="BW11" s="494">
        <v>502.80148779038763</v>
      </c>
      <c r="BX11" s="470">
        <v>436.37640654734309</v>
      </c>
      <c r="BY11" s="470">
        <v>415.50247479809411</v>
      </c>
      <c r="BZ11" s="470">
        <v>418.43712313907332</v>
      </c>
      <c r="CA11" s="470">
        <v>422.62599539926157</v>
      </c>
      <c r="CB11" s="470">
        <v>438.33158035100649</v>
      </c>
      <c r="CC11" s="470">
        <v>443.2602092882027</v>
      </c>
      <c r="CD11" s="470">
        <v>455.30065861421531</v>
      </c>
      <c r="CE11" s="470">
        <v>468.87991925414741</v>
      </c>
      <c r="CF11" s="436">
        <v>474.8784885096739</v>
      </c>
    </row>
    <row r="12" spans="1:84" s="425" customFormat="1" ht="34.5" customHeight="1" thickBot="1" x14ac:dyDescent="0.3">
      <c r="A12" s="629"/>
      <c r="B12" s="630" t="s">
        <v>312</v>
      </c>
      <c r="C12" s="631"/>
      <c r="D12" s="632">
        <v>0</v>
      </c>
      <c r="E12" s="632">
        <v>0</v>
      </c>
      <c r="F12" s="632">
        <v>0</v>
      </c>
      <c r="G12" s="632">
        <v>0</v>
      </c>
      <c r="H12" s="632">
        <v>0</v>
      </c>
      <c r="I12" s="632">
        <v>0</v>
      </c>
      <c r="J12" s="632">
        <v>0</v>
      </c>
      <c r="K12" s="632">
        <v>0</v>
      </c>
      <c r="L12" s="632">
        <v>0</v>
      </c>
      <c r="M12" s="632">
        <v>0</v>
      </c>
      <c r="N12" s="632">
        <v>0</v>
      </c>
      <c r="O12" s="632">
        <v>0</v>
      </c>
      <c r="P12" s="632">
        <v>0</v>
      </c>
      <c r="Q12" s="632">
        <v>0</v>
      </c>
      <c r="R12" s="632">
        <v>0</v>
      </c>
      <c r="S12" s="632">
        <v>0</v>
      </c>
      <c r="T12" s="632">
        <v>0</v>
      </c>
      <c r="U12" s="632">
        <v>0</v>
      </c>
      <c r="V12" s="632">
        <v>0</v>
      </c>
      <c r="W12" s="632">
        <v>0</v>
      </c>
      <c r="X12" s="632">
        <v>0</v>
      </c>
      <c r="Y12" s="632">
        <v>0</v>
      </c>
      <c r="Z12" s="632">
        <v>0</v>
      </c>
      <c r="AA12" s="632">
        <v>0</v>
      </c>
      <c r="AB12" s="632">
        <v>0</v>
      </c>
      <c r="AC12" s="632">
        <v>0</v>
      </c>
      <c r="AD12" s="632">
        <v>0</v>
      </c>
      <c r="AE12" s="632">
        <v>0</v>
      </c>
      <c r="AF12" s="632">
        <v>0</v>
      </c>
      <c r="AG12" s="632">
        <v>0</v>
      </c>
      <c r="AH12" s="632">
        <v>0</v>
      </c>
      <c r="AI12" s="632">
        <v>0</v>
      </c>
      <c r="AJ12" s="632">
        <v>0</v>
      </c>
      <c r="AK12" s="632">
        <v>0</v>
      </c>
      <c r="AL12" s="632">
        <v>0</v>
      </c>
      <c r="AM12" s="632">
        <v>0</v>
      </c>
      <c r="AN12" s="632">
        <v>0</v>
      </c>
      <c r="AO12" s="632">
        <v>0</v>
      </c>
      <c r="AP12" s="632">
        <v>0</v>
      </c>
      <c r="AQ12" s="632">
        <v>540.42456900539685</v>
      </c>
      <c r="AR12" s="632">
        <v>655.40591338430863</v>
      </c>
      <c r="AS12" s="632">
        <v>693.78822266543636</v>
      </c>
      <c r="AT12" s="632">
        <v>702.70055735122594</v>
      </c>
      <c r="AU12" s="632">
        <v>861.12823952731435</v>
      </c>
      <c r="AV12" s="632">
        <v>891.4092073175334</v>
      </c>
      <c r="AW12" s="632">
        <v>830.75343641522602</v>
      </c>
      <c r="AX12" s="632">
        <v>942.97256629760795</v>
      </c>
      <c r="AY12" s="632">
        <v>998.31862417451225</v>
      </c>
      <c r="AZ12" s="632">
        <v>627.66905645577458</v>
      </c>
      <c r="BA12" s="632">
        <v>924.7164552399139</v>
      </c>
      <c r="BB12" s="632">
        <v>1004.9265418637501</v>
      </c>
      <c r="BC12" s="632">
        <v>1138.746620729471</v>
      </c>
      <c r="BD12" s="632">
        <v>1150.3219953126184</v>
      </c>
      <c r="BE12" s="632">
        <v>1110.0735882522386</v>
      </c>
      <c r="BF12" s="632">
        <v>1235.2887651544136</v>
      </c>
      <c r="BG12" s="632">
        <v>1727.2436198833752</v>
      </c>
      <c r="BH12" s="632">
        <v>2091.9325754076149</v>
      </c>
      <c r="BI12" s="632">
        <v>1866.6520587924313</v>
      </c>
      <c r="BJ12" s="632">
        <v>2016.6320169672879</v>
      </c>
      <c r="BK12" s="632">
        <v>2434.2439585990846</v>
      </c>
      <c r="BL12" s="632">
        <v>2821.8708811235019</v>
      </c>
      <c r="BM12" s="632">
        <v>2893.8546221190718</v>
      </c>
      <c r="BN12" s="632">
        <v>2992.0980551894149</v>
      </c>
      <c r="BO12" s="632">
        <v>3023.4704745572999</v>
      </c>
      <c r="BP12" s="632">
        <v>3036.1693972190037</v>
      </c>
      <c r="BQ12" s="632">
        <v>2967.5560247524127</v>
      </c>
      <c r="BR12" s="632">
        <v>2963.3606136751323</v>
      </c>
      <c r="BS12" s="632">
        <v>3060.6616280742514</v>
      </c>
      <c r="BT12" s="632">
        <v>2917.491140387488</v>
      </c>
      <c r="BU12" s="632">
        <v>2890.0538445715501</v>
      </c>
      <c r="BV12" s="632">
        <v>2953.0880663461885</v>
      </c>
      <c r="BW12" s="632">
        <v>3012.0779333447422</v>
      </c>
      <c r="BX12" s="474">
        <v>2826.9574138812659</v>
      </c>
      <c r="BY12" s="474">
        <v>3018.8518506642413</v>
      </c>
      <c r="BZ12" s="474">
        <v>2889.0826686718547</v>
      </c>
      <c r="CA12" s="474">
        <v>2845.6925441036287</v>
      </c>
      <c r="CB12" s="474">
        <v>3180.2208532187869</v>
      </c>
      <c r="CC12" s="474">
        <v>3216.3048582950823</v>
      </c>
      <c r="CD12" s="474">
        <v>3239.0412403815581</v>
      </c>
      <c r="CE12" s="474">
        <v>3269.8624039920328</v>
      </c>
      <c r="CF12" s="475">
        <v>3292.7636349072086</v>
      </c>
    </row>
    <row r="13" spans="1:84" ht="41.25" customHeight="1" x14ac:dyDescent="0.35">
      <c r="A13" s="487"/>
      <c r="B13" s="505" t="s">
        <v>793</v>
      </c>
      <c r="C13" s="516"/>
      <c r="D13" s="489" t="s">
        <v>861</v>
      </c>
      <c r="E13" s="489" t="s">
        <v>862</v>
      </c>
      <c r="F13" s="489" t="s">
        <v>863</v>
      </c>
      <c r="G13" s="489" t="s">
        <v>864</v>
      </c>
      <c r="H13" s="489" t="s">
        <v>865</v>
      </c>
      <c r="I13" s="489" t="s">
        <v>866</v>
      </c>
      <c r="J13" s="489" t="s">
        <v>867</v>
      </c>
      <c r="K13" s="489" t="s">
        <v>868</v>
      </c>
      <c r="L13" s="489" t="s">
        <v>869</v>
      </c>
      <c r="M13" s="489" t="s">
        <v>870</v>
      </c>
      <c r="N13" s="489" t="s">
        <v>871</v>
      </c>
      <c r="O13" s="489" t="s">
        <v>872</v>
      </c>
      <c r="P13" s="489" t="s">
        <v>873</v>
      </c>
      <c r="Q13" s="489" t="s">
        <v>874</v>
      </c>
      <c r="R13" s="489" t="s">
        <v>875</v>
      </c>
      <c r="S13" s="489" t="s">
        <v>876</v>
      </c>
      <c r="T13" s="489" t="s">
        <v>877</v>
      </c>
      <c r="U13" s="489" t="s">
        <v>878</v>
      </c>
      <c r="V13" s="489" t="s">
        <v>879</v>
      </c>
      <c r="W13" s="489" t="s">
        <v>880</v>
      </c>
      <c r="X13" s="489" t="s">
        <v>881</v>
      </c>
      <c r="Y13" s="489" t="s">
        <v>882</v>
      </c>
      <c r="Z13" s="489" t="s">
        <v>883</v>
      </c>
      <c r="AA13" s="489" t="s">
        <v>884</v>
      </c>
      <c r="AB13" s="489" t="s">
        <v>885</v>
      </c>
      <c r="AC13" s="489" t="s">
        <v>886</v>
      </c>
      <c r="AD13" s="489" t="s">
        <v>887</v>
      </c>
      <c r="AE13" s="489" t="s">
        <v>888</v>
      </c>
      <c r="AF13" s="489" t="s">
        <v>889</v>
      </c>
      <c r="AG13" s="489" t="s">
        <v>890</v>
      </c>
      <c r="AH13" s="489" t="s">
        <v>891</v>
      </c>
      <c r="AI13" s="489" t="s">
        <v>892</v>
      </c>
      <c r="AJ13" s="489" t="s">
        <v>893</v>
      </c>
      <c r="AK13" s="489" t="s">
        <v>894</v>
      </c>
      <c r="AL13" s="489" t="s">
        <v>895</v>
      </c>
      <c r="AM13" s="489" t="s">
        <v>896</v>
      </c>
      <c r="AN13" s="489" t="s">
        <v>897</v>
      </c>
      <c r="AO13" s="489" t="s">
        <v>898</v>
      </c>
      <c r="AP13" s="489" t="s">
        <v>899</v>
      </c>
      <c r="AQ13" s="489" t="s">
        <v>900</v>
      </c>
      <c r="AR13" s="489" t="s">
        <v>901</v>
      </c>
      <c r="AS13" s="489" t="s">
        <v>902</v>
      </c>
      <c r="AT13" s="489" t="s">
        <v>903</v>
      </c>
      <c r="AU13" s="489" t="s">
        <v>904</v>
      </c>
      <c r="AV13" s="489" t="s">
        <v>905</v>
      </c>
      <c r="AW13" s="489" t="s">
        <v>906</v>
      </c>
      <c r="AX13" s="489" t="s">
        <v>907</v>
      </c>
      <c r="AY13" s="489" t="s">
        <v>908</v>
      </c>
      <c r="AZ13" s="489" t="s">
        <v>909</v>
      </c>
      <c r="BA13" s="489" t="s">
        <v>910</v>
      </c>
      <c r="BB13" s="489" t="s">
        <v>911</v>
      </c>
      <c r="BC13" s="489" t="s">
        <v>912</v>
      </c>
      <c r="BD13" s="489" t="s">
        <v>913</v>
      </c>
      <c r="BE13" s="489" t="s">
        <v>914</v>
      </c>
      <c r="BF13" s="489" t="s">
        <v>915</v>
      </c>
      <c r="BG13" s="489" t="s">
        <v>916</v>
      </c>
      <c r="BH13" s="489" t="s">
        <v>917</v>
      </c>
      <c r="BI13" s="489" t="s">
        <v>918</v>
      </c>
      <c r="BJ13" s="489" t="s">
        <v>919</v>
      </c>
      <c r="BK13" s="489" t="s">
        <v>920</v>
      </c>
      <c r="BL13" s="489" t="s">
        <v>921</v>
      </c>
      <c r="BM13" s="489" t="s">
        <v>922</v>
      </c>
      <c r="BN13" s="489" t="s">
        <v>923</v>
      </c>
      <c r="BO13" s="489" t="s">
        <v>924</v>
      </c>
      <c r="BP13" s="489" t="s">
        <v>925</v>
      </c>
      <c r="BQ13" s="489" t="s">
        <v>926</v>
      </c>
      <c r="BR13" s="489" t="s">
        <v>927</v>
      </c>
      <c r="BS13" s="489" t="s">
        <v>928</v>
      </c>
      <c r="BT13" s="489" t="s">
        <v>929</v>
      </c>
      <c r="BU13" s="489" t="s">
        <v>930</v>
      </c>
      <c r="BV13" s="489" t="s">
        <v>931</v>
      </c>
      <c r="BW13" s="489" t="s">
        <v>932</v>
      </c>
      <c r="BX13" s="489" t="s">
        <v>933</v>
      </c>
      <c r="BY13" s="489" t="s">
        <v>934</v>
      </c>
      <c r="BZ13" s="489" t="s">
        <v>935</v>
      </c>
      <c r="CA13" s="489" t="s">
        <v>936</v>
      </c>
      <c r="CB13" s="489" t="s">
        <v>937</v>
      </c>
      <c r="CC13" s="489" t="s">
        <v>938</v>
      </c>
      <c r="CD13" s="489" t="s">
        <v>939</v>
      </c>
      <c r="CE13" s="489" t="s">
        <v>940</v>
      </c>
      <c r="CF13" s="490" t="s">
        <v>941</v>
      </c>
    </row>
    <row r="14" spans="1:84" s="251" customFormat="1" ht="25.5" customHeight="1" x14ac:dyDescent="0.35">
      <c r="A14" s="496"/>
      <c r="B14" s="238" t="s">
        <v>293</v>
      </c>
      <c r="C14" s="495"/>
      <c r="D14" s="468">
        <v>0</v>
      </c>
      <c r="E14" s="468">
        <v>0</v>
      </c>
      <c r="F14" s="468">
        <v>0</v>
      </c>
      <c r="G14" s="468">
        <v>0</v>
      </c>
      <c r="H14" s="468">
        <v>0</v>
      </c>
      <c r="I14" s="468">
        <v>0</v>
      </c>
      <c r="J14" s="468">
        <v>0</v>
      </c>
      <c r="K14" s="468">
        <v>0</v>
      </c>
      <c r="L14" s="468">
        <v>0</v>
      </c>
      <c r="M14" s="468">
        <v>0</v>
      </c>
      <c r="N14" s="468">
        <v>0</v>
      </c>
      <c r="O14" s="468">
        <v>0</v>
      </c>
      <c r="P14" s="468">
        <v>0</v>
      </c>
      <c r="Q14" s="468">
        <v>0</v>
      </c>
      <c r="R14" s="468">
        <v>0</v>
      </c>
      <c r="S14" s="468">
        <v>0</v>
      </c>
      <c r="T14" s="468">
        <v>0</v>
      </c>
      <c r="U14" s="468">
        <v>0</v>
      </c>
      <c r="V14" s="468">
        <v>0</v>
      </c>
      <c r="W14" s="468">
        <v>0</v>
      </c>
      <c r="X14" s="468">
        <v>0</v>
      </c>
      <c r="Y14" s="468">
        <v>0</v>
      </c>
      <c r="Z14" s="468">
        <v>0</v>
      </c>
      <c r="AA14" s="468">
        <v>0</v>
      </c>
      <c r="AB14" s="468">
        <v>0</v>
      </c>
      <c r="AC14" s="468">
        <v>0</v>
      </c>
      <c r="AD14" s="468">
        <v>0</v>
      </c>
      <c r="AE14" s="468">
        <v>0</v>
      </c>
      <c r="AF14" s="468">
        <v>0</v>
      </c>
      <c r="AG14" s="468">
        <v>0</v>
      </c>
      <c r="AH14" s="468">
        <v>0</v>
      </c>
      <c r="AI14" s="468">
        <v>0</v>
      </c>
      <c r="AJ14" s="468">
        <v>0</v>
      </c>
      <c r="AK14" s="468">
        <v>0</v>
      </c>
      <c r="AL14" s="468">
        <v>0</v>
      </c>
      <c r="AM14" s="468">
        <v>0</v>
      </c>
      <c r="AN14" s="468">
        <v>0</v>
      </c>
      <c r="AO14" s="468">
        <v>0</v>
      </c>
      <c r="AP14" s="468">
        <v>0</v>
      </c>
      <c r="AQ14" s="468">
        <v>0</v>
      </c>
      <c r="AR14" s="468">
        <v>0</v>
      </c>
      <c r="AS14" s="468">
        <v>0</v>
      </c>
      <c r="AT14" s="468">
        <v>0</v>
      </c>
      <c r="AU14" s="468">
        <v>11</v>
      </c>
      <c r="AV14" s="468">
        <v>13</v>
      </c>
      <c r="AW14" s="468">
        <v>12</v>
      </c>
      <c r="AX14" s="468">
        <v>11</v>
      </c>
      <c r="AY14" s="468">
        <v>13</v>
      </c>
      <c r="AZ14" s="468">
        <v>12</v>
      </c>
      <c r="BA14" s="468">
        <v>11</v>
      </c>
      <c r="BB14" s="468">
        <v>13</v>
      </c>
      <c r="BC14" s="468">
        <v>13</v>
      </c>
      <c r="BD14" s="468">
        <v>15</v>
      </c>
      <c r="BE14" s="468">
        <v>17</v>
      </c>
      <c r="BF14" s="468">
        <v>17</v>
      </c>
      <c r="BG14" s="468">
        <v>25</v>
      </c>
      <c r="BH14" s="468">
        <v>29</v>
      </c>
      <c r="BI14" s="468">
        <v>31</v>
      </c>
      <c r="BJ14" s="468">
        <v>30</v>
      </c>
      <c r="BK14" s="468">
        <v>44</v>
      </c>
      <c r="BL14" s="468">
        <v>54</v>
      </c>
      <c r="BM14" s="468">
        <v>56</v>
      </c>
      <c r="BN14" s="468">
        <v>54</v>
      </c>
      <c r="BO14" s="468">
        <v>57</v>
      </c>
      <c r="BP14" s="468">
        <v>60</v>
      </c>
      <c r="BQ14" s="468">
        <v>58</v>
      </c>
      <c r="BR14" s="468">
        <v>59</v>
      </c>
      <c r="BS14" s="468">
        <v>62</v>
      </c>
      <c r="BT14" s="468">
        <v>61</v>
      </c>
      <c r="BU14" s="468">
        <v>59</v>
      </c>
      <c r="BV14" s="468">
        <v>58</v>
      </c>
      <c r="BW14" s="468">
        <v>55</v>
      </c>
      <c r="BX14" s="468">
        <v>49</v>
      </c>
      <c r="BY14" s="468">
        <v>45</v>
      </c>
      <c r="BZ14" s="633">
        <v>47</v>
      </c>
      <c r="CA14" s="633">
        <v>45</v>
      </c>
      <c r="CB14" s="633">
        <v>46</v>
      </c>
      <c r="CC14" s="633">
        <v>46</v>
      </c>
      <c r="CD14" s="633">
        <v>48</v>
      </c>
      <c r="CE14" s="633">
        <v>49</v>
      </c>
      <c r="CF14" s="507">
        <v>50</v>
      </c>
    </row>
    <row r="15" spans="1:84" s="425" customFormat="1" ht="34.5" customHeight="1" thickBot="1" x14ac:dyDescent="0.3">
      <c r="A15" s="634"/>
      <c r="B15" s="635" t="s">
        <v>312</v>
      </c>
      <c r="C15" s="634"/>
      <c r="D15" s="636">
        <v>0</v>
      </c>
      <c r="E15" s="636">
        <v>0</v>
      </c>
      <c r="F15" s="636">
        <v>0</v>
      </c>
      <c r="G15" s="636">
        <v>0</v>
      </c>
      <c r="H15" s="636">
        <v>0</v>
      </c>
      <c r="I15" s="636">
        <v>0</v>
      </c>
      <c r="J15" s="636">
        <v>0</v>
      </c>
      <c r="K15" s="636">
        <v>0</v>
      </c>
      <c r="L15" s="636">
        <v>0</v>
      </c>
      <c r="M15" s="636">
        <v>0</v>
      </c>
      <c r="N15" s="636">
        <v>0</v>
      </c>
      <c r="O15" s="636">
        <v>0</v>
      </c>
      <c r="P15" s="636">
        <v>0</v>
      </c>
      <c r="Q15" s="636">
        <v>0</v>
      </c>
      <c r="R15" s="636">
        <v>0</v>
      </c>
      <c r="S15" s="636">
        <v>0</v>
      </c>
      <c r="T15" s="636">
        <v>0</v>
      </c>
      <c r="U15" s="636">
        <v>0</v>
      </c>
      <c r="V15" s="636">
        <v>0</v>
      </c>
      <c r="W15" s="636">
        <v>0</v>
      </c>
      <c r="X15" s="636">
        <v>0</v>
      </c>
      <c r="Y15" s="636">
        <v>0</v>
      </c>
      <c r="Z15" s="636">
        <v>0</v>
      </c>
      <c r="AA15" s="636">
        <v>0</v>
      </c>
      <c r="AB15" s="636">
        <v>0</v>
      </c>
      <c r="AC15" s="636">
        <v>0</v>
      </c>
      <c r="AD15" s="636">
        <v>0</v>
      </c>
      <c r="AE15" s="636">
        <v>0</v>
      </c>
      <c r="AF15" s="636">
        <v>0</v>
      </c>
      <c r="AG15" s="636">
        <v>0</v>
      </c>
      <c r="AH15" s="636">
        <v>0</v>
      </c>
      <c r="AI15" s="636">
        <v>0</v>
      </c>
      <c r="AJ15" s="636">
        <v>0</v>
      </c>
      <c r="AK15" s="636">
        <v>0</v>
      </c>
      <c r="AL15" s="636">
        <v>0</v>
      </c>
      <c r="AM15" s="636">
        <v>0</v>
      </c>
      <c r="AN15" s="636">
        <v>0</v>
      </c>
      <c r="AO15" s="636">
        <v>0</v>
      </c>
      <c r="AP15" s="636">
        <v>0</v>
      </c>
      <c r="AQ15" s="636">
        <v>0</v>
      </c>
      <c r="AR15" s="636">
        <v>0</v>
      </c>
      <c r="AS15" s="636">
        <v>0</v>
      </c>
      <c r="AT15" s="636">
        <v>0</v>
      </c>
      <c r="AU15" s="636">
        <v>0</v>
      </c>
      <c r="AV15" s="636">
        <v>0</v>
      </c>
      <c r="AW15" s="636">
        <v>0</v>
      </c>
      <c r="AX15" s="636">
        <v>0</v>
      </c>
      <c r="AY15" s="636">
        <v>0</v>
      </c>
      <c r="AZ15" s="636">
        <v>0</v>
      </c>
      <c r="BA15" s="636">
        <v>0</v>
      </c>
      <c r="BB15" s="636">
        <v>0</v>
      </c>
      <c r="BC15" s="636">
        <v>0</v>
      </c>
      <c r="BD15" s="636">
        <v>80</v>
      </c>
      <c r="BE15" s="636">
        <v>82</v>
      </c>
      <c r="BF15" s="636">
        <v>86</v>
      </c>
      <c r="BG15" s="636">
        <v>104</v>
      </c>
      <c r="BH15" s="636">
        <v>137</v>
      </c>
      <c r="BI15" s="636">
        <v>154</v>
      </c>
      <c r="BJ15" s="636">
        <v>154</v>
      </c>
      <c r="BK15" s="636">
        <v>193</v>
      </c>
      <c r="BL15" s="636">
        <v>245</v>
      </c>
      <c r="BM15" s="636">
        <v>250</v>
      </c>
      <c r="BN15" s="636">
        <v>269</v>
      </c>
      <c r="BO15" s="636">
        <v>266</v>
      </c>
      <c r="BP15" s="636">
        <v>275</v>
      </c>
      <c r="BQ15" s="636">
        <v>271</v>
      </c>
      <c r="BR15" s="636">
        <v>264</v>
      </c>
      <c r="BS15" s="636">
        <v>264</v>
      </c>
      <c r="BT15" s="636">
        <v>270</v>
      </c>
      <c r="BU15" s="636">
        <v>271</v>
      </c>
      <c r="BV15" s="636">
        <v>270</v>
      </c>
      <c r="BW15" s="636">
        <v>263</v>
      </c>
      <c r="BX15" s="636">
        <v>252</v>
      </c>
      <c r="BY15" s="636">
        <v>256</v>
      </c>
      <c r="BZ15" s="636">
        <v>258</v>
      </c>
      <c r="CA15" s="636">
        <v>260</v>
      </c>
      <c r="CB15" s="636">
        <v>264</v>
      </c>
      <c r="CC15" s="636">
        <v>265</v>
      </c>
      <c r="CD15" s="636">
        <v>267</v>
      </c>
      <c r="CE15" s="636">
        <v>269</v>
      </c>
      <c r="CF15" s="637">
        <v>270</v>
      </c>
    </row>
  </sheetData>
  <hyperlinks>
    <hyperlink ref="B1" location="Notes!A1" display="Information relating to this table can be found in the 'Notes' tab" xr:uid="{A8ED30AB-5FF5-4116-8724-628FD9C4C449}"/>
    <hyperlink ref="A1" location="'Maternity benefits'!A1" display="Contents page" xr:uid="{537699D3-FB11-45AC-8667-DA81F21D6AA3}"/>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30A69-2407-45A7-ADEC-C9C9029B530D}">
  <dimension ref="A1:CF15"/>
  <sheetViews>
    <sheetView zoomScale="55" zoomScaleNormal="55" workbookViewId="0">
      <pane xSplit="2" topLeftCell="BD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463" customWidth="1"/>
    <col min="76" max="84" width="12.54296875" style="427" customWidth="1"/>
    <col min="85" max="16384" width="9" style="427"/>
  </cols>
  <sheetData>
    <row r="1" spans="1:84" s="425" customFormat="1" ht="25.5" customHeight="1" thickBot="1" x14ac:dyDescent="0.3">
      <c r="A1" s="29" t="s">
        <v>45</v>
      </c>
      <c r="B1" s="113" t="s">
        <v>200</v>
      </c>
      <c r="C1" s="114"/>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64"/>
      <c r="BW1" s="464"/>
      <c r="BX1" s="464"/>
    </row>
    <row r="2" spans="1:84" ht="15.75" customHeight="1" x14ac:dyDescent="0.35">
      <c r="A2" s="33" t="s">
        <v>584</v>
      </c>
      <c r="B2" s="34" t="s">
        <v>794</v>
      </c>
      <c r="C2" s="34"/>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66"/>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6.25" customHeight="1" x14ac:dyDescent="0.35">
      <c r="A4" s="93"/>
      <c r="B4" s="106" t="s">
        <v>214</v>
      </c>
      <c r="C4" s="106"/>
      <c r="D4" s="493">
        <f t="shared" ref="D4:BM4" si="0">SUM(D5:D7)</f>
        <v>0</v>
      </c>
      <c r="E4" s="493">
        <f t="shared" si="0"/>
        <v>0</v>
      </c>
      <c r="F4" s="493">
        <f t="shared" si="0"/>
        <v>0</v>
      </c>
      <c r="G4" s="493">
        <f t="shared" si="0"/>
        <v>0</v>
      </c>
      <c r="H4" s="493">
        <f t="shared" si="0"/>
        <v>0</v>
      </c>
      <c r="I4" s="493">
        <f t="shared" si="0"/>
        <v>0</v>
      </c>
      <c r="J4" s="493">
        <f t="shared" si="0"/>
        <v>0</v>
      </c>
      <c r="K4" s="493">
        <f t="shared" si="0"/>
        <v>0</v>
      </c>
      <c r="L4" s="493">
        <f t="shared" si="0"/>
        <v>0</v>
      </c>
      <c r="M4" s="493">
        <f t="shared" si="0"/>
        <v>0</v>
      </c>
      <c r="N4" s="493">
        <f t="shared" si="0"/>
        <v>0</v>
      </c>
      <c r="O4" s="493">
        <f t="shared" si="0"/>
        <v>0</v>
      </c>
      <c r="P4" s="493">
        <f t="shared" si="0"/>
        <v>0</v>
      </c>
      <c r="Q4" s="493">
        <f t="shared" si="0"/>
        <v>0</v>
      </c>
      <c r="R4" s="493">
        <f t="shared" si="0"/>
        <v>0</v>
      </c>
      <c r="S4" s="493">
        <f t="shared" si="0"/>
        <v>0</v>
      </c>
      <c r="T4" s="493">
        <f t="shared" si="0"/>
        <v>0</v>
      </c>
      <c r="U4" s="493">
        <f t="shared" si="0"/>
        <v>0</v>
      </c>
      <c r="V4" s="493">
        <f t="shared" si="0"/>
        <v>0</v>
      </c>
      <c r="W4" s="493">
        <f t="shared" si="0"/>
        <v>0</v>
      </c>
      <c r="X4" s="493">
        <f t="shared" si="0"/>
        <v>0</v>
      </c>
      <c r="Y4" s="493">
        <f t="shared" si="0"/>
        <v>0</v>
      </c>
      <c r="Z4" s="493">
        <f t="shared" si="0"/>
        <v>0</v>
      </c>
      <c r="AA4" s="493">
        <f t="shared" si="0"/>
        <v>0</v>
      </c>
      <c r="AB4" s="493">
        <f t="shared" si="0"/>
        <v>0</v>
      </c>
      <c r="AC4" s="493">
        <f t="shared" si="0"/>
        <v>0</v>
      </c>
      <c r="AD4" s="493">
        <f t="shared" si="0"/>
        <v>0</v>
      </c>
      <c r="AE4" s="493">
        <f t="shared" si="0"/>
        <v>0</v>
      </c>
      <c r="AF4" s="493">
        <f t="shared" si="0"/>
        <v>0</v>
      </c>
      <c r="AG4" s="493">
        <f t="shared" si="0"/>
        <v>0</v>
      </c>
      <c r="AH4" s="493">
        <f t="shared" si="0"/>
        <v>0</v>
      </c>
      <c r="AI4" s="493">
        <f t="shared" si="0"/>
        <v>0</v>
      </c>
      <c r="AJ4" s="493">
        <f t="shared" si="0"/>
        <v>0</v>
      </c>
      <c r="AK4" s="493">
        <f t="shared" si="0"/>
        <v>0</v>
      </c>
      <c r="AL4" s="493">
        <f t="shared" si="0"/>
        <v>0</v>
      </c>
      <c r="AM4" s="493">
        <f t="shared" si="0"/>
        <v>0</v>
      </c>
      <c r="AN4" s="493">
        <f t="shared" si="0"/>
        <v>0</v>
      </c>
      <c r="AO4" s="493">
        <f t="shared" si="0"/>
        <v>0</v>
      </c>
      <c r="AP4" s="493">
        <f t="shared" si="0"/>
        <v>0</v>
      </c>
      <c r="AQ4" s="493">
        <f t="shared" si="0"/>
        <v>0</v>
      </c>
      <c r="AR4" s="493">
        <f t="shared" si="0"/>
        <v>0</v>
      </c>
      <c r="AS4" s="493">
        <f t="shared" si="0"/>
        <v>0</v>
      </c>
      <c r="AT4" s="493">
        <f t="shared" si="0"/>
        <v>0</v>
      </c>
      <c r="AU4" s="493">
        <f t="shared" si="0"/>
        <v>0</v>
      </c>
      <c r="AV4" s="493">
        <f t="shared" si="0"/>
        <v>0</v>
      </c>
      <c r="AW4" s="493">
        <f t="shared" si="0"/>
        <v>0</v>
      </c>
      <c r="AX4" s="493">
        <f t="shared" si="0"/>
        <v>0</v>
      </c>
      <c r="AY4" s="493">
        <f t="shared" si="0"/>
        <v>0</v>
      </c>
      <c r="AZ4" s="493">
        <f t="shared" si="0"/>
        <v>0</v>
      </c>
      <c r="BA4" s="493">
        <f t="shared" si="0"/>
        <v>0</v>
      </c>
      <c r="BB4" s="493">
        <f t="shared" si="0"/>
        <v>0</v>
      </c>
      <c r="BC4" s="493">
        <f t="shared" si="0"/>
        <v>0.56699999999999995</v>
      </c>
      <c r="BD4" s="493">
        <f t="shared" si="0"/>
        <v>42.750999999999998</v>
      </c>
      <c r="BE4" s="493">
        <f t="shared" si="0"/>
        <v>82</v>
      </c>
      <c r="BF4" s="493">
        <f t="shared" si="0"/>
        <v>180.13019312</v>
      </c>
      <c r="BG4" s="493">
        <f t="shared" si="0"/>
        <v>139.34738139999999</v>
      </c>
      <c r="BH4" s="493">
        <f t="shared" si="0"/>
        <v>87.293999999999997</v>
      </c>
      <c r="BI4" s="493">
        <f t="shared" si="0"/>
        <v>71.74855457999999</v>
      </c>
      <c r="BJ4" s="493">
        <f t="shared" si="0"/>
        <v>86.415832980000019</v>
      </c>
      <c r="BK4" s="493">
        <f t="shared" si="0"/>
        <v>109.97339909</v>
      </c>
      <c r="BL4" s="493">
        <f t="shared" si="0"/>
        <v>112.23410000000001</v>
      </c>
      <c r="BM4" s="493">
        <f t="shared" si="0"/>
        <v>115.10395912999999</v>
      </c>
      <c r="BN4" s="493">
        <v>138.13980000000001</v>
      </c>
      <c r="BO4" s="493">
        <v>47.019696670000002</v>
      </c>
      <c r="BP4" s="493">
        <v>1.39356865</v>
      </c>
      <c r="BQ4" s="493">
        <v>0.86930000000000007</v>
      </c>
      <c r="BR4" s="493">
        <v>0.41239731999999996</v>
      </c>
      <c r="BS4" s="493">
        <v>9.3574789999999977E-2</v>
      </c>
      <c r="BT4" s="493">
        <v>2.7997579999999994E-2</v>
      </c>
      <c r="BU4" s="493">
        <v>3.2353730000000004E-2</v>
      </c>
      <c r="BV4" s="493">
        <v>0</v>
      </c>
      <c r="BW4" s="493">
        <v>0</v>
      </c>
      <c r="BX4" s="468">
        <v>0</v>
      </c>
      <c r="BY4" s="468">
        <v>0</v>
      </c>
      <c r="BZ4" s="468">
        <v>0</v>
      </c>
      <c r="CA4" s="468">
        <v>0</v>
      </c>
      <c r="CB4" s="468">
        <v>0</v>
      </c>
      <c r="CC4" s="468">
        <v>0</v>
      </c>
      <c r="CD4" s="468">
        <v>0</v>
      </c>
      <c r="CE4" s="468">
        <v>0</v>
      </c>
      <c r="CF4" s="432">
        <v>0</v>
      </c>
    </row>
    <row r="5" spans="1:84" x14ac:dyDescent="0.35">
      <c r="B5" s="471" t="s">
        <v>795</v>
      </c>
      <c r="C5" s="471"/>
      <c r="D5" s="494">
        <v>0</v>
      </c>
      <c r="E5" s="494">
        <v>0</v>
      </c>
      <c r="F5" s="494">
        <v>0</v>
      </c>
      <c r="G5" s="494">
        <v>0</v>
      </c>
      <c r="H5" s="494">
        <v>0</v>
      </c>
      <c r="I5" s="494">
        <v>0</v>
      </c>
      <c r="J5" s="494">
        <v>0</v>
      </c>
      <c r="K5" s="494">
        <v>0</v>
      </c>
      <c r="L5" s="494">
        <v>0</v>
      </c>
      <c r="M5" s="494">
        <v>0</v>
      </c>
      <c r="N5" s="494">
        <v>0</v>
      </c>
      <c r="O5" s="494">
        <v>0</v>
      </c>
      <c r="P5" s="494">
        <v>0</v>
      </c>
      <c r="Q5" s="494">
        <v>0</v>
      </c>
      <c r="R5" s="494">
        <v>0</v>
      </c>
      <c r="S5" s="494">
        <v>0</v>
      </c>
      <c r="T5" s="494">
        <v>0</v>
      </c>
      <c r="U5" s="494">
        <v>0</v>
      </c>
      <c r="V5" s="494">
        <v>0</v>
      </c>
      <c r="W5" s="494">
        <v>0</v>
      </c>
      <c r="X5" s="494">
        <v>0</v>
      </c>
      <c r="Y5" s="494">
        <v>0</v>
      </c>
      <c r="Z5" s="494">
        <v>0</v>
      </c>
      <c r="AA5" s="494">
        <v>0</v>
      </c>
      <c r="AB5" s="494">
        <v>0</v>
      </c>
      <c r="AC5" s="494">
        <v>0</v>
      </c>
      <c r="AD5" s="494">
        <v>0</v>
      </c>
      <c r="AE5" s="494">
        <v>0</v>
      </c>
      <c r="AF5" s="494">
        <v>0</v>
      </c>
      <c r="AG5" s="494">
        <v>0</v>
      </c>
      <c r="AH5" s="494">
        <v>0</v>
      </c>
      <c r="AI5" s="494">
        <v>0</v>
      </c>
      <c r="AJ5" s="494">
        <v>0</v>
      </c>
      <c r="AK5" s="494">
        <v>0</v>
      </c>
      <c r="AL5" s="494">
        <v>0</v>
      </c>
      <c r="AM5" s="494">
        <v>0</v>
      </c>
      <c r="AN5" s="494">
        <v>0</v>
      </c>
      <c r="AO5" s="494">
        <v>0</v>
      </c>
      <c r="AP5" s="494">
        <v>0</v>
      </c>
      <c r="AQ5" s="494">
        <v>0</v>
      </c>
      <c r="AR5" s="494">
        <v>0</v>
      </c>
      <c r="AS5" s="494">
        <v>0</v>
      </c>
      <c r="AT5" s="494">
        <v>0</v>
      </c>
      <c r="AU5" s="494">
        <v>0</v>
      </c>
      <c r="AV5" s="494">
        <v>0</v>
      </c>
      <c r="AW5" s="494">
        <v>0</v>
      </c>
      <c r="AX5" s="494">
        <v>0</v>
      </c>
      <c r="AY5" s="494">
        <v>0</v>
      </c>
      <c r="AZ5" s="494">
        <v>0</v>
      </c>
      <c r="BA5" s="494">
        <v>0</v>
      </c>
      <c r="BB5" s="494">
        <v>0</v>
      </c>
      <c r="BC5" s="494">
        <v>0.56699999999999995</v>
      </c>
      <c r="BD5" s="494">
        <v>42.750999999999998</v>
      </c>
      <c r="BE5" s="494">
        <v>82</v>
      </c>
      <c r="BF5" s="494">
        <v>98</v>
      </c>
      <c r="BG5" s="494">
        <v>38.191000000000003</v>
      </c>
      <c r="BH5" s="494">
        <v>0</v>
      </c>
      <c r="BI5" s="494">
        <v>0</v>
      </c>
      <c r="BJ5" s="494">
        <v>0</v>
      </c>
      <c r="BK5" s="494">
        <v>0</v>
      </c>
      <c r="BL5" s="494">
        <v>0</v>
      </c>
      <c r="BM5" s="494">
        <v>0</v>
      </c>
      <c r="BN5" s="494">
        <v>0</v>
      </c>
      <c r="BO5" s="494">
        <v>0</v>
      </c>
      <c r="BP5" s="494">
        <v>0</v>
      </c>
      <c r="BQ5" s="494">
        <v>0</v>
      </c>
      <c r="BR5" s="494">
        <v>0</v>
      </c>
      <c r="BS5" s="494">
        <v>0</v>
      </c>
      <c r="BT5" s="494">
        <v>0</v>
      </c>
      <c r="BU5" s="494">
        <v>0</v>
      </c>
      <c r="BV5" s="494">
        <v>0</v>
      </c>
      <c r="BW5" s="494">
        <v>0</v>
      </c>
      <c r="BX5" s="470">
        <v>0</v>
      </c>
      <c r="BY5" s="470">
        <v>0</v>
      </c>
      <c r="BZ5" s="470">
        <v>0</v>
      </c>
      <c r="CA5" s="470">
        <v>0</v>
      </c>
      <c r="CB5" s="470">
        <v>0</v>
      </c>
      <c r="CC5" s="470">
        <v>0</v>
      </c>
      <c r="CD5" s="470">
        <v>0</v>
      </c>
      <c r="CE5" s="470">
        <v>0</v>
      </c>
      <c r="CF5" s="436">
        <v>0</v>
      </c>
    </row>
    <row r="6" spans="1:84" x14ac:dyDescent="0.35">
      <c r="B6" s="471" t="s">
        <v>796</v>
      </c>
      <c r="C6" s="471"/>
      <c r="D6" s="494">
        <v>0</v>
      </c>
      <c r="E6" s="494">
        <v>0</v>
      </c>
      <c r="F6" s="494">
        <v>0</v>
      </c>
      <c r="G6" s="494">
        <v>0</v>
      </c>
      <c r="H6" s="494">
        <v>0</v>
      </c>
      <c r="I6" s="494">
        <v>0</v>
      </c>
      <c r="J6" s="494">
        <v>0</v>
      </c>
      <c r="K6" s="494">
        <v>0</v>
      </c>
      <c r="L6" s="494">
        <v>0</v>
      </c>
      <c r="M6" s="494">
        <v>0</v>
      </c>
      <c r="N6" s="494">
        <v>0</v>
      </c>
      <c r="O6" s="494">
        <v>0</v>
      </c>
      <c r="P6" s="494">
        <v>0</v>
      </c>
      <c r="Q6" s="494">
        <v>0</v>
      </c>
      <c r="R6" s="494">
        <v>0</v>
      </c>
      <c r="S6" s="494">
        <v>0</v>
      </c>
      <c r="T6" s="494">
        <v>0</v>
      </c>
      <c r="U6" s="494">
        <v>0</v>
      </c>
      <c r="V6" s="494">
        <v>0</v>
      </c>
      <c r="W6" s="494">
        <v>0</v>
      </c>
      <c r="X6" s="494">
        <v>0</v>
      </c>
      <c r="Y6" s="494">
        <v>0</v>
      </c>
      <c r="Z6" s="494">
        <v>0</v>
      </c>
      <c r="AA6" s="494">
        <v>0</v>
      </c>
      <c r="AB6" s="494">
        <v>0</v>
      </c>
      <c r="AC6" s="494">
        <v>0</v>
      </c>
      <c r="AD6" s="494">
        <v>0</v>
      </c>
      <c r="AE6" s="494">
        <v>0</v>
      </c>
      <c r="AF6" s="494">
        <v>0</v>
      </c>
      <c r="AG6" s="494">
        <v>0</v>
      </c>
      <c r="AH6" s="494">
        <v>0</v>
      </c>
      <c r="AI6" s="494">
        <v>0</v>
      </c>
      <c r="AJ6" s="494">
        <v>0</v>
      </c>
      <c r="AK6" s="494">
        <v>0</v>
      </c>
      <c r="AL6" s="494">
        <v>0</v>
      </c>
      <c r="AM6" s="494">
        <v>0</v>
      </c>
      <c r="AN6" s="494">
        <v>0</v>
      </c>
      <c r="AO6" s="494">
        <v>0</v>
      </c>
      <c r="AP6" s="494">
        <v>0</v>
      </c>
      <c r="AQ6" s="494">
        <v>0</v>
      </c>
      <c r="AR6" s="494">
        <v>0</v>
      </c>
      <c r="AS6" s="494">
        <v>0</v>
      </c>
      <c r="AT6" s="494">
        <v>0</v>
      </c>
      <c r="AU6" s="494">
        <v>0</v>
      </c>
      <c r="AV6" s="494">
        <v>0</v>
      </c>
      <c r="AW6" s="494">
        <v>0</v>
      </c>
      <c r="AX6" s="494">
        <v>0</v>
      </c>
      <c r="AY6" s="494">
        <v>0</v>
      </c>
      <c r="AZ6" s="494">
        <v>0</v>
      </c>
      <c r="BA6" s="494">
        <v>0</v>
      </c>
      <c r="BB6" s="494">
        <v>0</v>
      </c>
      <c r="BC6" s="494">
        <v>0</v>
      </c>
      <c r="BD6" s="494">
        <v>0</v>
      </c>
      <c r="BE6" s="494">
        <v>0</v>
      </c>
      <c r="BF6" s="494">
        <v>36.808193120000006</v>
      </c>
      <c r="BG6" s="494">
        <v>50.326735474721751</v>
      </c>
      <c r="BH6" s="494">
        <v>43.058999999999997</v>
      </c>
      <c r="BI6" s="494">
        <v>35.448</v>
      </c>
      <c r="BJ6" s="494">
        <v>41.220999999999997</v>
      </c>
      <c r="BK6" s="494">
        <v>54.17288955082573</v>
      </c>
      <c r="BL6" s="494">
        <v>55.08764418804401</v>
      </c>
      <c r="BM6" s="494">
        <v>78.992913128431368</v>
      </c>
      <c r="BN6" s="494">
        <v>0</v>
      </c>
      <c r="BO6" s="494">
        <v>0</v>
      </c>
      <c r="BP6" s="494">
        <v>0</v>
      </c>
      <c r="BQ6" s="494">
        <v>0</v>
      </c>
      <c r="BR6" s="494">
        <v>0</v>
      </c>
      <c r="BS6" s="494">
        <v>0</v>
      </c>
      <c r="BT6" s="494">
        <v>0</v>
      </c>
      <c r="BU6" s="494">
        <v>0</v>
      </c>
      <c r="BV6" s="494">
        <v>0</v>
      </c>
      <c r="BW6" s="494">
        <v>0</v>
      </c>
      <c r="BX6" s="470">
        <v>0</v>
      </c>
      <c r="BY6" s="470">
        <v>0</v>
      </c>
      <c r="BZ6" s="470">
        <v>0</v>
      </c>
      <c r="CA6" s="470">
        <v>0</v>
      </c>
      <c r="CB6" s="470">
        <v>0</v>
      </c>
      <c r="CC6" s="470">
        <v>0</v>
      </c>
      <c r="CD6" s="470">
        <v>0</v>
      </c>
      <c r="CE6" s="470">
        <v>0</v>
      </c>
      <c r="CF6" s="436">
        <v>0</v>
      </c>
    </row>
    <row r="7" spans="1:84" s="441" customFormat="1" ht="26.25" customHeight="1" thickBot="1" x14ac:dyDescent="0.3">
      <c r="B7" s="638" t="s">
        <v>797</v>
      </c>
      <c r="C7" s="483"/>
      <c r="D7" s="484">
        <v>0</v>
      </c>
      <c r="E7" s="484">
        <v>0</v>
      </c>
      <c r="F7" s="484">
        <v>0</v>
      </c>
      <c r="G7" s="484">
        <v>0</v>
      </c>
      <c r="H7" s="484">
        <v>0</v>
      </c>
      <c r="I7" s="484">
        <v>0</v>
      </c>
      <c r="J7" s="484">
        <v>0</v>
      </c>
      <c r="K7" s="484">
        <v>0</v>
      </c>
      <c r="L7" s="484">
        <v>0</v>
      </c>
      <c r="M7" s="484">
        <v>0</v>
      </c>
      <c r="N7" s="484">
        <v>0</v>
      </c>
      <c r="O7" s="484">
        <v>0</v>
      </c>
      <c r="P7" s="484">
        <v>0</v>
      </c>
      <c r="Q7" s="484">
        <v>0</v>
      </c>
      <c r="R7" s="484">
        <v>0</v>
      </c>
      <c r="S7" s="484">
        <v>0</v>
      </c>
      <c r="T7" s="484">
        <v>0</v>
      </c>
      <c r="U7" s="484">
        <v>0</v>
      </c>
      <c r="V7" s="484">
        <v>0</v>
      </c>
      <c r="W7" s="484">
        <v>0</v>
      </c>
      <c r="X7" s="484">
        <v>0</v>
      </c>
      <c r="Y7" s="484">
        <v>0</v>
      </c>
      <c r="Z7" s="484">
        <v>0</v>
      </c>
      <c r="AA7" s="484">
        <v>0</v>
      </c>
      <c r="AB7" s="484">
        <v>0</v>
      </c>
      <c r="AC7" s="484">
        <v>0</v>
      </c>
      <c r="AD7" s="484">
        <v>0</v>
      </c>
      <c r="AE7" s="484">
        <v>0</v>
      </c>
      <c r="AF7" s="484">
        <v>0</v>
      </c>
      <c r="AG7" s="484">
        <v>0</v>
      </c>
      <c r="AH7" s="484">
        <v>0</v>
      </c>
      <c r="AI7" s="484">
        <v>0</v>
      </c>
      <c r="AJ7" s="484">
        <v>0</v>
      </c>
      <c r="AK7" s="484">
        <v>0</v>
      </c>
      <c r="AL7" s="484">
        <v>0</v>
      </c>
      <c r="AM7" s="484">
        <v>0</v>
      </c>
      <c r="AN7" s="484">
        <v>0</v>
      </c>
      <c r="AO7" s="484">
        <v>0</v>
      </c>
      <c r="AP7" s="484">
        <v>0</v>
      </c>
      <c r="AQ7" s="484">
        <v>0</v>
      </c>
      <c r="AR7" s="484">
        <v>0</v>
      </c>
      <c r="AS7" s="484">
        <v>0</v>
      </c>
      <c r="AT7" s="484">
        <v>0</v>
      </c>
      <c r="AU7" s="484">
        <v>0</v>
      </c>
      <c r="AV7" s="484">
        <v>0</v>
      </c>
      <c r="AW7" s="484">
        <v>0</v>
      </c>
      <c r="AX7" s="484">
        <v>0</v>
      </c>
      <c r="AY7" s="484">
        <v>0</v>
      </c>
      <c r="AZ7" s="484">
        <v>0</v>
      </c>
      <c r="BA7" s="484">
        <v>0</v>
      </c>
      <c r="BB7" s="484">
        <v>0</v>
      </c>
      <c r="BC7" s="484">
        <v>0</v>
      </c>
      <c r="BD7" s="484">
        <v>0</v>
      </c>
      <c r="BE7" s="484">
        <v>0</v>
      </c>
      <c r="BF7" s="484">
        <v>45.322000000000003</v>
      </c>
      <c r="BG7" s="484">
        <v>50.829645925278243</v>
      </c>
      <c r="BH7" s="484">
        <v>44.234999999999999</v>
      </c>
      <c r="BI7" s="484">
        <v>36.300554579999996</v>
      </c>
      <c r="BJ7" s="484">
        <v>45.194832980000022</v>
      </c>
      <c r="BK7" s="484">
        <v>55.800509539174271</v>
      </c>
      <c r="BL7" s="484">
        <v>57.146455811955995</v>
      </c>
      <c r="BM7" s="484">
        <v>36.111046001568631</v>
      </c>
      <c r="BN7" s="484">
        <v>0</v>
      </c>
      <c r="BO7" s="484">
        <v>0</v>
      </c>
      <c r="BP7" s="484">
        <v>0</v>
      </c>
      <c r="BQ7" s="484">
        <v>0</v>
      </c>
      <c r="BR7" s="484">
        <v>0</v>
      </c>
      <c r="BS7" s="484">
        <v>0</v>
      </c>
      <c r="BT7" s="484">
        <v>0</v>
      </c>
      <c r="BU7" s="484">
        <v>0</v>
      </c>
      <c r="BV7" s="484">
        <v>0</v>
      </c>
      <c r="BW7" s="484">
        <v>0</v>
      </c>
      <c r="BX7" s="484">
        <v>0</v>
      </c>
      <c r="BY7" s="484">
        <v>0</v>
      </c>
      <c r="BZ7" s="484">
        <v>0</v>
      </c>
      <c r="CA7" s="484">
        <v>0</v>
      </c>
      <c r="CB7" s="484">
        <v>0</v>
      </c>
      <c r="CC7" s="484">
        <v>0</v>
      </c>
      <c r="CD7" s="484">
        <v>0</v>
      </c>
      <c r="CE7" s="484">
        <v>0</v>
      </c>
      <c r="CF7" s="485">
        <v>0</v>
      </c>
    </row>
    <row r="8" spans="1:84" ht="26.25" customHeight="1" x14ac:dyDescent="0.35">
      <c r="A8" s="503"/>
      <c r="B8" s="34" t="s">
        <v>794</v>
      </c>
      <c r="C8" s="34"/>
      <c r="D8" s="37" t="s">
        <v>586</v>
      </c>
      <c r="E8" s="37" t="s">
        <v>587</v>
      </c>
      <c r="F8" s="37" t="s">
        <v>588</v>
      </c>
      <c r="G8" s="37" t="s">
        <v>589</v>
      </c>
      <c r="H8" s="37" t="s">
        <v>590</v>
      </c>
      <c r="I8" s="37" t="s">
        <v>591</v>
      </c>
      <c r="J8" s="37" t="s">
        <v>592</v>
      </c>
      <c r="K8" s="37" t="s">
        <v>593</v>
      </c>
      <c r="L8" s="37" t="s">
        <v>594</v>
      </c>
      <c r="M8" s="37" t="s">
        <v>595</v>
      </c>
      <c r="N8" s="37" t="s">
        <v>596</v>
      </c>
      <c r="O8" s="37" t="s">
        <v>597</v>
      </c>
      <c r="P8" s="37" t="s">
        <v>598</v>
      </c>
      <c r="Q8" s="37" t="s">
        <v>599</v>
      </c>
      <c r="R8" s="37" t="s">
        <v>600</v>
      </c>
      <c r="S8" s="37" t="s">
        <v>601</v>
      </c>
      <c r="T8" s="37" t="s">
        <v>602</v>
      </c>
      <c r="U8" s="37" t="s">
        <v>603</v>
      </c>
      <c r="V8" s="37" t="s">
        <v>604</v>
      </c>
      <c r="W8" s="37" t="s">
        <v>605</v>
      </c>
      <c r="X8" s="37" t="s">
        <v>606</v>
      </c>
      <c r="Y8" s="37" t="s">
        <v>607</v>
      </c>
      <c r="Z8" s="37" t="s">
        <v>608</v>
      </c>
      <c r="AA8" s="37" t="s">
        <v>609</v>
      </c>
      <c r="AB8" s="37" t="s">
        <v>610</v>
      </c>
      <c r="AC8" s="37" t="s">
        <v>611</v>
      </c>
      <c r="AD8" s="37" t="s">
        <v>612</v>
      </c>
      <c r="AE8" s="37" t="s">
        <v>613</v>
      </c>
      <c r="AF8" s="37" t="s">
        <v>614</v>
      </c>
      <c r="AG8" s="37" t="s">
        <v>615</v>
      </c>
      <c r="AH8" s="37" t="s">
        <v>616</v>
      </c>
      <c r="AI8" s="37" t="s">
        <v>617</v>
      </c>
      <c r="AJ8" s="37" t="s">
        <v>618</v>
      </c>
      <c r="AK8" s="37" t="s">
        <v>619</v>
      </c>
      <c r="AL8" s="37" t="s">
        <v>620</v>
      </c>
      <c r="AM8" s="37" t="s">
        <v>621</v>
      </c>
      <c r="AN8" s="37" t="s">
        <v>622</v>
      </c>
      <c r="AO8" s="37" t="s">
        <v>623</v>
      </c>
      <c r="AP8" s="37" t="s">
        <v>624</v>
      </c>
      <c r="AQ8" s="37" t="s">
        <v>625</v>
      </c>
      <c r="AR8" s="37" t="s">
        <v>626</v>
      </c>
      <c r="AS8" s="37" t="s">
        <v>627</v>
      </c>
      <c r="AT8" s="37" t="s">
        <v>628</v>
      </c>
      <c r="AU8" s="37" t="s">
        <v>629</v>
      </c>
      <c r="AV8" s="37" t="s">
        <v>630</v>
      </c>
      <c r="AW8" s="37" t="s">
        <v>631</v>
      </c>
      <c r="AX8" s="37" t="s">
        <v>632</v>
      </c>
      <c r="AY8" s="37" t="s">
        <v>633</v>
      </c>
      <c r="AZ8" s="37" t="s">
        <v>634</v>
      </c>
      <c r="BA8" s="37" t="s">
        <v>635</v>
      </c>
      <c r="BB8" s="37" t="s">
        <v>636</v>
      </c>
      <c r="BC8" s="37" t="s">
        <v>637</v>
      </c>
      <c r="BD8" s="37" t="s">
        <v>638</v>
      </c>
      <c r="BE8" s="37" t="s">
        <v>639</v>
      </c>
      <c r="BF8" s="37" t="s">
        <v>515</v>
      </c>
      <c r="BG8" s="37" t="s">
        <v>516</v>
      </c>
      <c r="BH8" s="37" t="s">
        <v>517</v>
      </c>
      <c r="BI8" s="37" t="s">
        <v>518</v>
      </c>
      <c r="BJ8" s="37" t="s">
        <v>519</v>
      </c>
      <c r="BK8" s="37" t="s">
        <v>520</v>
      </c>
      <c r="BL8" s="37" t="s">
        <v>521</v>
      </c>
      <c r="BM8" s="37" t="s">
        <v>522</v>
      </c>
      <c r="BN8" s="37" t="s">
        <v>523</v>
      </c>
      <c r="BO8" s="37" t="s">
        <v>524</v>
      </c>
      <c r="BP8" s="37" t="s">
        <v>525</v>
      </c>
      <c r="BQ8" s="37" t="s">
        <v>526</v>
      </c>
      <c r="BR8" s="37" t="s">
        <v>527</v>
      </c>
      <c r="BS8" s="37" t="s">
        <v>528</v>
      </c>
      <c r="BT8" s="37" t="s">
        <v>529</v>
      </c>
      <c r="BU8" s="37" t="s">
        <v>530</v>
      </c>
      <c r="BV8" s="37" t="s">
        <v>531</v>
      </c>
      <c r="BW8" s="37" t="s">
        <v>532</v>
      </c>
      <c r="BX8" s="37" t="s">
        <v>533</v>
      </c>
      <c r="BY8" s="37" t="s">
        <v>534</v>
      </c>
      <c r="BZ8" s="37" t="s">
        <v>535</v>
      </c>
      <c r="CA8" s="37" t="s">
        <v>536</v>
      </c>
      <c r="CB8" s="37" t="s">
        <v>537</v>
      </c>
      <c r="CC8" s="37" t="s">
        <v>538</v>
      </c>
      <c r="CD8" s="37" t="s">
        <v>539</v>
      </c>
      <c r="CE8" s="37" t="s">
        <v>540</v>
      </c>
      <c r="CF8" s="38" t="s">
        <v>541</v>
      </c>
    </row>
    <row r="9" spans="1:84" x14ac:dyDescent="0.35">
      <c r="A9" s="503"/>
      <c r="B9" s="452" t="s">
        <v>344</v>
      </c>
      <c r="C9" s="466"/>
      <c r="D9" s="281" t="s">
        <v>542</v>
      </c>
      <c r="E9" s="281" t="s">
        <v>542</v>
      </c>
      <c r="F9" s="281" t="s">
        <v>542</v>
      </c>
      <c r="G9" s="281" t="s">
        <v>542</v>
      </c>
      <c r="H9" s="281" t="s">
        <v>542</v>
      </c>
      <c r="I9" s="281" t="s">
        <v>542</v>
      </c>
      <c r="J9" s="281" t="s">
        <v>542</v>
      </c>
      <c r="K9" s="281" t="s">
        <v>542</v>
      </c>
      <c r="L9" s="281" t="s">
        <v>542</v>
      </c>
      <c r="M9" s="281" t="s">
        <v>542</v>
      </c>
      <c r="N9" s="281" t="s">
        <v>542</v>
      </c>
      <c r="O9" s="281" t="s">
        <v>542</v>
      </c>
      <c r="P9" s="281" t="s">
        <v>542</v>
      </c>
      <c r="Q9" s="281" t="s">
        <v>542</v>
      </c>
      <c r="R9" s="281" t="s">
        <v>542</v>
      </c>
      <c r="S9" s="281" t="s">
        <v>542</v>
      </c>
      <c r="T9" s="281" t="s">
        <v>542</v>
      </c>
      <c r="U9" s="281" t="s">
        <v>542</v>
      </c>
      <c r="V9" s="281" t="s">
        <v>542</v>
      </c>
      <c r="W9" s="281" t="s">
        <v>542</v>
      </c>
      <c r="X9" s="281" t="s">
        <v>542</v>
      </c>
      <c r="Y9" s="281" t="s">
        <v>542</v>
      </c>
      <c r="Z9" s="281" t="s">
        <v>542</v>
      </c>
      <c r="AA9" s="281" t="s">
        <v>542</v>
      </c>
      <c r="AB9" s="281" t="s">
        <v>542</v>
      </c>
      <c r="AC9" s="281" t="s">
        <v>542</v>
      </c>
      <c r="AD9" s="281" t="s">
        <v>542</v>
      </c>
      <c r="AE9" s="281" t="s">
        <v>542</v>
      </c>
      <c r="AF9" s="281" t="s">
        <v>542</v>
      </c>
      <c r="AG9" s="281" t="s">
        <v>542</v>
      </c>
      <c r="AH9" s="281" t="s">
        <v>542</v>
      </c>
      <c r="AI9" s="281" t="s">
        <v>542</v>
      </c>
      <c r="AJ9" s="281" t="s">
        <v>542</v>
      </c>
      <c r="AK9" s="281" t="s">
        <v>542</v>
      </c>
      <c r="AL9" s="281" t="s">
        <v>542</v>
      </c>
      <c r="AM9" s="281" t="s">
        <v>542</v>
      </c>
      <c r="AN9" s="281" t="s">
        <v>542</v>
      </c>
      <c r="AO9" s="281" t="s">
        <v>542</v>
      </c>
      <c r="AP9" s="281" t="s">
        <v>542</v>
      </c>
      <c r="AQ9" s="281" t="s">
        <v>542</v>
      </c>
      <c r="AR9" s="281" t="s">
        <v>542</v>
      </c>
      <c r="AS9" s="281" t="s">
        <v>542</v>
      </c>
      <c r="AT9" s="281" t="s">
        <v>542</v>
      </c>
      <c r="AU9" s="281" t="s">
        <v>542</v>
      </c>
      <c r="AV9" s="281" t="s">
        <v>542</v>
      </c>
      <c r="AW9" s="281" t="s">
        <v>542</v>
      </c>
      <c r="AX9" s="281" t="s">
        <v>542</v>
      </c>
      <c r="AY9" s="281" t="s">
        <v>542</v>
      </c>
      <c r="AZ9" s="281" t="s">
        <v>542</v>
      </c>
      <c r="BA9" s="281" t="s">
        <v>542</v>
      </c>
      <c r="BB9" s="281" t="s">
        <v>542</v>
      </c>
      <c r="BC9" s="281" t="s">
        <v>542</v>
      </c>
      <c r="BD9" s="281" t="s">
        <v>542</v>
      </c>
      <c r="BE9" s="281" t="s">
        <v>542</v>
      </c>
      <c r="BF9" s="281" t="s">
        <v>542</v>
      </c>
      <c r="BG9" s="281" t="s">
        <v>542</v>
      </c>
      <c r="BH9" s="281" t="s">
        <v>542</v>
      </c>
      <c r="BI9" s="281" t="s">
        <v>542</v>
      </c>
      <c r="BJ9" s="281" t="s">
        <v>542</v>
      </c>
      <c r="BK9" s="281" t="s">
        <v>542</v>
      </c>
      <c r="BL9" s="281" t="s">
        <v>542</v>
      </c>
      <c r="BM9" s="281" t="s">
        <v>542</v>
      </c>
      <c r="BN9" s="281" t="s">
        <v>542</v>
      </c>
      <c r="BO9" s="281" t="s">
        <v>542</v>
      </c>
      <c r="BP9" s="281" t="s">
        <v>542</v>
      </c>
      <c r="BQ9" s="281" t="s">
        <v>542</v>
      </c>
      <c r="BR9" s="281" t="s">
        <v>542</v>
      </c>
      <c r="BS9" s="281" t="s">
        <v>542</v>
      </c>
      <c r="BT9" s="281" t="s">
        <v>542</v>
      </c>
      <c r="BU9" s="281" t="s">
        <v>542</v>
      </c>
      <c r="BV9" s="281" t="s">
        <v>542</v>
      </c>
      <c r="BW9" s="281" t="s">
        <v>542</v>
      </c>
      <c r="BX9" s="281" t="s">
        <v>542</v>
      </c>
      <c r="BY9" s="281" t="s">
        <v>542</v>
      </c>
      <c r="BZ9" s="281" t="s">
        <v>542</v>
      </c>
      <c r="CA9" s="281" t="s">
        <v>543</v>
      </c>
      <c r="CB9" s="281" t="s">
        <v>543</v>
      </c>
      <c r="CC9" s="281" t="s">
        <v>543</v>
      </c>
      <c r="CD9" s="281" t="s">
        <v>543</v>
      </c>
      <c r="CE9" s="281" t="s">
        <v>543</v>
      </c>
      <c r="CF9" s="282" t="s">
        <v>543</v>
      </c>
    </row>
    <row r="10" spans="1:84" s="251" customFormat="1" ht="26.25" customHeight="1" x14ac:dyDescent="0.35">
      <c r="A10" s="495"/>
      <c r="B10" s="106" t="s">
        <v>214</v>
      </c>
      <c r="C10" s="106"/>
      <c r="D10" s="493">
        <v>0</v>
      </c>
      <c r="E10" s="493">
        <v>0</v>
      </c>
      <c r="F10" s="493">
        <v>0</v>
      </c>
      <c r="G10" s="493">
        <v>0</v>
      </c>
      <c r="H10" s="493">
        <v>0</v>
      </c>
      <c r="I10" s="493">
        <v>0</v>
      </c>
      <c r="J10" s="493">
        <v>0</v>
      </c>
      <c r="K10" s="493">
        <v>0</v>
      </c>
      <c r="L10" s="493">
        <v>0</v>
      </c>
      <c r="M10" s="493">
        <v>0</v>
      </c>
      <c r="N10" s="493">
        <v>0</v>
      </c>
      <c r="O10" s="493">
        <v>0</v>
      </c>
      <c r="P10" s="493">
        <v>0</v>
      </c>
      <c r="Q10" s="493">
        <v>0</v>
      </c>
      <c r="R10" s="493">
        <v>0</v>
      </c>
      <c r="S10" s="493">
        <v>0</v>
      </c>
      <c r="T10" s="493">
        <v>0</v>
      </c>
      <c r="U10" s="493">
        <v>0</v>
      </c>
      <c r="V10" s="493">
        <v>0</v>
      </c>
      <c r="W10" s="493">
        <v>0</v>
      </c>
      <c r="X10" s="493">
        <v>0</v>
      </c>
      <c r="Y10" s="493">
        <v>0</v>
      </c>
      <c r="Z10" s="493">
        <v>0</v>
      </c>
      <c r="AA10" s="493">
        <v>0</v>
      </c>
      <c r="AB10" s="493">
        <v>0</v>
      </c>
      <c r="AC10" s="493">
        <v>0</v>
      </c>
      <c r="AD10" s="493">
        <v>0</v>
      </c>
      <c r="AE10" s="493">
        <v>0</v>
      </c>
      <c r="AF10" s="493">
        <v>0</v>
      </c>
      <c r="AG10" s="493">
        <v>0</v>
      </c>
      <c r="AH10" s="493">
        <v>0</v>
      </c>
      <c r="AI10" s="493">
        <v>0</v>
      </c>
      <c r="AJ10" s="493">
        <v>0</v>
      </c>
      <c r="AK10" s="493">
        <v>0</v>
      </c>
      <c r="AL10" s="493">
        <v>0</v>
      </c>
      <c r="AM10" s="493">
        <v>0</v>
      </c>
      <c r="AN10" s="493">
        <v>0</v>
      </c>
      <c r="AO10" s="493">
        <v>0</v>
      </c>
      <c r="AP10" s="493">
        <v>0</v>
      </c>
      <c r="AQ10" s="493">
        <v>0</v>
      </c>
      <c r="AR10" s="493">
        <v>0</v>
      </c>
      <c r="AS10" s="493">
        <v>0</v>
      </c>
      <c r="AT10" s="493">
        <v>0</v>
      </c>
      <c r="AU10" s="493">
        <v>0</v>
      </c>
      <c r="AV10" s="493">
        <v>0</v>
      </c>
      <c r="AW10" s="493">
        <v>0</v>
      </c>
      <c r="AX10" s="493">
        <v>0</v>
      </c>
      <c r="AY10" s="493">
        <v>0</v>
      </c>
      <c r="AZ10" s="493">
        <v>0</v>
      </c>
      <c r="BA10" s="493">
        <v>0</v>
      </c>
      <c r="BB10" s="493">
        <v>0</v>
      </c>
      <c r="BC10" s="493">
        <v>1.0168021007143464</v>
      </c>
      <c r="BD10" s="493">
        <v>75.891073490138496</v>
      </c>
      <c r="BE10" s="493">
        <v>143.13595601234542</v>
      </c>
      <c r="BF10" s="493">
        <v>307.44164651738089</v>
      </c>
      <c r="BG10" s="493">
        <v>232.54770576870075</v>
      </c>
      <c r="BH10" s="493">
        <v>141.43231506124857</v>
      </c>
      <c r="BI10" s="493">
        <v>113.14918065166373</v>
      </c>
      <c r="BJ10" s="493">
        <v>132.73039834005598</v>
      </c>
      <c r="BK10" s="493">
        <v>164.92361717456512</v>
      </c>
      <c r="BL10" s="493">
        <v>162.46361858299247</v>
      </c>
      <c r="BM10" s="493">
        <v>164.39331494904147</v>
      </c>
      <c r="BN10" s="493">
        <v>193.64381779698391</v>
      </c>
      <c r="BO10" s="493">
        <v>64.770499352026874</v>
      </c>
      <c r="BP10" s="493">
        <v>1.8850680858369007</v>
      </c>
      <c r="BQ10" s="493">
        <v>1.1537103990685476</v>
      </c>
      <c r="BR10" s="493">
        <v>0.54074423684653972</v>
      </c>
      <c r="BS10" s="493">
        <v>0.12182082905491541</v>
      </c>
      <c r="BT10" s="493">
        <v>3.5638172601348134E-2</v>
      </c>
      <c r="BU10" s="493">
        <v>4.0548144740993018E-2</v>
      </c>
      <c r="BV10" s="493">
        <v>0</v>
      </c>
      <c r="BW10" s="493">
        <v>0</v>
      </c>
      <c r="BX10" s="468">
        <v>0</v>
      </c>
      <c r="BY10" s="468">
        <v>0</v>
      </c>
      <c r="BZ10" s="468">
        <v>0</v>
      </c>
      <c r="CA10" s="468">
        <v>0</v>
      </c>
      <c r="CB10" s="468">
        <v>0</v>
      </c>
      <c r="CC10" s="468">
        <v>0</v>
      </c>
      <c r="CD10" s="468">
        <v>0</v>
      </c>
      <c r="CE10" s="468">
        <v>0</v>
      </c>
      <c r="CF10" s="432">
        <v>0</v>
      </c>
    </row>
    <row r="11" spans="1:84" x14ac:dyDescent="0.35">
      <c r="B11" s="471" t="s">
        <v>795</v>
      </c>
      <c r="C11" s="471"/>
      <c r="D11" s="494">
        <v>0</v>
      </c>
      <c r="E11" s="494">
        <v>0</v>
      </c>
      <c r="F11" s="494">
        <v>0</v>
      </c>
      <c r="G11" s="494">
        <v>0</v>
      </c>
      <c r="H11" s="494">
        <v>0</v>
      </c>
      <c r="I11" s="494">
        <v>0</v>
      </c>
      <c r="J11" s="494">
        <v>0</v>
      </c>
      <c r="K11" s="494">
        <v>0</v>
      </c>
      <c r="L11" s="494">
        <v>0</v>
      </c>
      <c r="M11" s="494">
        <v>0</v>
      </c>
      <c r="N11" s="494">
        <v>0</v>
      </c>
      <c r="O11" s="494">
        <v>0</v>
      </c>
      <c r="P11" s="494">
        <v>0</v>
      </c>
      <c r="Q11" s="494">
        <v>0</v>
      </c>
      <c r="R11" s="494">
        <v>0</v>
      </c>
      <c r="S11" s="494">
        <v>0</v>
      </c>
      <c r="T11" s="494">
        <v>0</v>
      </c>
      <c r="U11" s="494">
        <v>0</v>
      </c>
      <c r="V11" s="494">
        <v>0</v>
      </c>
      <c r="W11" s="494">
        <v>0</v>
      </c>
      <c r="X11" s="494">
        <v>0</v>
      </c>
      <c r="Y11" s="494">
        <v>0</v>
      </c>
      <c r="Z11" s="494">
        <v>0</v>
      </c>
      <c r="AA11" s="494">
        <v>0</v>
      </c>
      <c r="AB11" s="494">
        <v>0</v>
      </c>
      <c r="AC11" s="494">
        <v>0</v>
      </c>
      <c r="AD11" s="494">
        <v>0</v>
      </c>
      <c r="AE11" s="494">
        <v>0</v>
      </c>
      <c r="AF11" s="494">
        <v>0</v>
      </c>
      <c r="AG11" s="494">
        <v>0</v>
      </c>
      <c r="AH11" s="494">
        <v>0</v>
      </c>
      <c r="AI11" s="494">
        <v>0</v>
      </c>
      <c r="AJ11" s="494">
        <v>0</v>
      </c>
      <c r="AK11" s="494">
        <v>0</v>
      </c>
      <c r="AL11" s="494">
        <v>0</v>
      </c>
      <c r="AM11" s="494">
        <v>0</v>
      </c>
      <c r="AN11" s="494">
        <v>0</v>
      </c>
      <c r="AO11" s="494">
        <v>0</v>
      </c>
      <c r="AP11" s="494">
        <v>0</v>
      </c>
      <c r="AQ11" s="494">
        <v>0</v>
      </c>
      <c r="AR11" s="494">
        <v>0</v>
      </c>
      <c r="AS11" s="494">
        <v>0</v>
      </c>
      <c r="AT11" s="494">
        <v>0</v>
      </c>
      <c r="AU11" s="494">
        <v>0</v>
      </c>
      <c r="AV11" s="494">
        <v>0</v>
      </c>
      <c r="AW11" s="494">
        <v>0</v>
      </c>
      <c r="AX11" s="494">
        <v>0</v>
      </c>
      <c r="AY11" s="494">
        <v>0</v>
      </c>
      <c r="AZ11" s="494">
        <v>0</v>
      </c>
      <c r="BA11" s="494">
        <v>0</v>
      </c>
      <c r="BB11" s="494">
        <v>0</v>
      </c>
      <c r="BC11" s="494">
        <v>1.0168021007143464</v>
      </c>
      <c r="BD11" s="494">
        <v>75.891073490138496</v>
      </c>
      <c r="BE11" s="494">
        <v>143.13595601234542</v>
      </c>
      <c r="BF11" s="494">
        <v>167.26391526506418</v>
      </c>
      <c r="BG11" s="494">
        <v>63.73445515648887</v>
      </c>
      <c r="BH11" s="494">
        <v>0</v>
      </c>
      <c r="BI11" s="494">
        <v>0</v>
      </c>
      <c r="BJ11" s="494">
        <v>0</v>
      </c>
      <c r="BK11" s="494">
        <v>0</v>
      </c>
      <c r="BL11" s="494">
        <v>0</v>
      </c>
      <c r="BM11" s="494">
        <v>0</v>
      </c>
      <c r="BN11" s="494">
        <v>0</v>
      </c>
      <c r="BO11" s="494">
        <v>0</v>
      </c>
      <c r="BP11" s="494">
        <v>0</v>
      </c>
      <c r="BQ11" s="494">
        <v>0</v>
      </c>
      <c r="BR11" s="494">
        <v>0</v>
      </c>
      <c r="BS11" s="494">
        <v>0</v>
      </c>
      <c r="BT11" s="494">
        <v>0</v>
      </c>
      <c r="BU11" s="494">
        <v>0</v>
      </c>
      <c r="BV11" s="494">
        <v>0</v>
      </c>
      <c r="BW11" s="494">
        <v>0</v>
      </c>
      <c r="BX11" s="470">
        <v>0</v>
      </c>
      <c r="BY11" s="470">
        <v>0</v>
      </c>
      <c r="BZ11" s="470">
        <v>0</v>
      </c>
      <c r="CA11" s="470">
        <v>0</v>
      </c>
      <c r="CB11" s="470">
        <v>0</v>
      </c>
      <c r="CC11" s="470">
        <v>0</v>
      </c>
      <c r="CD11" s="470">
        <v>0</v>
      </c>
      <c r="CE11" s="470">
        <v>0</v>
      </c>
      <c r="CF11" s="436">
        <v>0</v>
      </c>
    </row>
    <row r="12" spans="1:84" x14ac:dyDescent="0.35">
      <c r="B12" s="471" t="s">
        <v>796</v>
      </c>
      <c r="C12" s="471"/>
      <c r="D12" s="494">
        <v>0</v>
      </c>
      <c r="E12" s="494">
        <v>0</v>
      </c>
      <c r="F12" s="494">
        <v>0</v>
      </c>
      <c r="G12" s="494">
        <v>0</v>
      </c>
      <c r="H12" s="494">
        <v>0</v>
      </c>
      <c r="I12" s="494">
        <v>0</v>
      </c>
      <c r="J12" s="494">
        <v>0</v>
      </c>
      <c r="K12" s="494">
        <v>0</v>
      </c>
      <c r="L12" s="494">
        <v>0</v>
      </c>
      <c r="M12" s="494">
        <v>0</v>
      </c>
      <c r="N12" s="494">
        <v>0</v>
      </c>
      <c r="O12" s="494">
        <v>0</v>
      </c>
      <c r="P12" s="494">
        <v>0</v>
      </c>
      <c r="Q12" s="494">
        <v>0</v>
      </c>
      <c r="R12" s="494">
        <v>0</v>
      </c>
      <c r="S12" s="494">
        <v>0</v>
      </c>
      <c r="T12" s="494">
        <v>0</v>
      </c>
      <c r="U12" s="494">
        <v>0</v>
      </c>
      <c r="V12" s="494">
        <v>0</v>
      </c>
      <c r="W12" s="494">
        <v>0</v>
      </c>
      <c r="X12" s="494">
        <v>0</v>
      </c>
      <c r="Y12" s="494">
        <v>0</v>
      </c>
      <c r="Z12" s="494">
        <v>0</v>
      </c>
      <c r="AA12" s="494">
        <v>0</v>
      </c>
      <c r="AB12" s="494">
        <v>0</v>
      </c>
      <c r="AC12" s="494">
        <v>0</v>
      </c>
      <c r="AD12" s="494">
        <v>0</v>
      </c>
      <c r="AE12" s="494">
        <v>0</v>
      </c>
      <c r="AF12" s="494">
        <v>0</v>
      </c>
      <c r="AG12" s="494">
        <v>0</v>
      </c>
      <c r="AH12" s="494">
        <v>0</v>
      </c>
      <c r="AI12" s="494">
        <v>0</v>
      </c>
      <c r="AJ12" s="494">
        <v>0</v>
      </c>
      <c r="AK12" s="494">
        <v>0</v>
      </c>
      <c r="AL12" s="494">
        <v>0</v>
      </c>
      <c r="AM12" s="494">
        <v>0</v>
      </c>
      <c r="AN12" s="494">
        <v>0</v>
      </c>
      <c r="AO12" s="494">
        <v>0</v>
      </c>
      <c r="AP12" s="494">
        <v>0</v>
      </c>
      <c r="AQ12" s="494">
        <v>0</v>
      </c>
      <c r="AR12" s="494">
        <v>0</v>
      </c>
      <c r="AS12" s="494">
        <v>0</v>
      </c>
      <c r="AT12" s="494">
        <v>0</v>
      </c>
      <c r="AU12" s="494">
        <v>0</v>
      </c>
      <c r="AV12" s="494">
        <v>0</v>
      </c>
      <c r="AW12" s="494">
        <v>0</v>
      </c>
      <c r="AX12" s="494">
        <v>0</v>
      </c>
      <c r="AY12" s="494">
        <v>0</v>
      </c>
      <c r="AZ12" s="494">
        <v>0</v>
      </c>
      <c r="BA12" s="494">
        <v>0</v>
      </c>
      <c r="BB12" s="494">
        <v>0</v>
      </c>
      <c r="BC12" s="494">
        <v>0</v>
      </c>
      <c r="BD12" s="494">
        <v>0</v>
      </c>
      <c r="BE12" s="494">
        <v>0</v>
      </c>
      <c r="BF12" s="494">
        <v>62.823290766161215</v>
      </c>
      <c r="BG12" s="494">
        <v>83.98698817224296</v>
      </c>
      <c r="BH12" s="494">
        <v>69.763489520726537</v>
      </c>
      <c r="BI12" s="494">
        <v>55.902340879466628</v>
      </c>
      <c r="BJ12" s="494">
        <v>63.313394794698254</v>
      </c>
      <c r="BK12" s="494">
        <v>81.241363561097714</v>
      </c>
      <c r="BL12" s="494">
        <v>79.741700730900703</v>
      </c>
      <c r="BM12" s="494">
        <v>112.81894163169514</v>
      </c>
      <c r="BN12" s="494">
        <v>0</v>
      </c>
      <c r="BO12" s="494">
        <v>0</v>
      </c>
      <c r="BP12" s="494">
        <v>0</v>
      </c>
      <c r="BQ12" s="494">
        <v>0</v>
      </c>
      <c r="BR12" s="494">
        <v>0</v>
      </c>
      <c r="BS12" s="494">
        <v>0</v>
      </c>
      <c r="BT12" s="494">
        <v>0</v>
      </c>
      <c r="BU12" s="494">
        <v>0</v>
      </c>
      <c r="BV12" s="494">
        <v>0</v>
      </c>
      <c r="BW12" s="494">
        <v>0</v>
      </c>
      <c r="BX12" s="470">
        <v>0</v>
      </c>
      <c r="BY12" s="470">
        <v>0</v>
      </c>
      <c r="BZ12" s="470">
        <v>0</v>
      </c>
      <c r="CA12" s="470">
        <v>0</v>
      </c>
      <c r="CB12" s="470">
        <v>0</v>
      </c>
      <c r="CC12" s="470">
        <v>0</v>
      </c>
      <c r="CD12" s="470">
        <v>0</v>
      </c>
      <c r="CE12" s="470">
        <v>0</v>
      </c>
      <c r="CF12" s="436">
        <v>0</v>
      </c>
    </row>
    <row r="13" spans="1:84" x14ac:dyDescent="0.35">
      <c r="B13" s="471" t="s">
        <v>797</v>
      </c>
      <c r="C13" s="471"/>
      <c r="D13" s="494">
        <v>0</v>
      </c>
      <c r="E13" s="494">
        <v>0</v>
      </c>
      <c r="F13" s="494">
        <v>0</v>
      </c>
      <c r="G13" s="494">
        <v>0</v>
      </c>
      <c r="H13" s="494">
        <v>0</v>
      </c>
      <c r="I13" s="494">
        <v>0</v>
      </c>
      <c r="J13" s="494">
        <v>0</v>
      </c>
      <c r="K13" s="494">
        <v>0</v>
      </c>
      <c r="L13" s="494">
        <v>0</v>
      </c>
      <c r="M13" s="494">
        <v>0</v>
      </c>
      <c r="N13" s="494">
        <v>0</v>
      </c>
      <c r="O13" s="494">
        <v>0</v>
      </c>
      <c r="P13" s="494">
        <v>0</v>
      </c>
      <c r="Q13" s="494">
        <v>0</v>
      </c>
      <c r="R13" s="494">
        <v>0</v>
      </c>
      <c r="S13" s="494">
        <v>0</v>
      </c>
      <c r="T13" s="494">
        <v>0</v>
      </c>
      <c r="U13" s="494">
        <v>0</v>
      </c>
      <c r="V13" s="494">
        <v>0</v>
      </c>
      <c r="W13" s="494">
        <v>0</v>
      </c>
      <c r="X13" s="494">
        <v>0</v>
      </c>
      <c r="Y13" s="494">
        <v>0</v>
      </c>
      <c r="Z13" s="494">
        <v>0</v>
      </c>
      <c r="AA13" s="494">
        <v>0</v>
      </c>
      <c r="AB13" s="494">
        <v>0</v>
      </c>
      <c r="AC13" s="494">
        <v>0</v>
      </c>
      <c r="AD13" s="494">
        <v>0</v>
      </c>
      <c r="AE13" s="494">
        <v>0</v>
      </c>
      <c r="AF13" s="494">
        <v>0</v>
      </c>
      <c r="AG13" s="494">
        <v>0</v>
      </c>
      <c r="AH13" s="494">
        <v>0</v>
      </c>
      <c r="AI13" s="494">
        <v>0</v>
      </c>
      <c r="AJ13" s="494">
        <v>0</v>
      </c>
      <c r="AK13" s="494">
        <v>0</v>
      </c>
      <c r="AL13" s="494">
        <v>0</v>
      </c>
      <c r="AM13" s="494">
        <v>0</v>
      </c>
      <c r="AN13" s="494">
        <v>0</v>
      </c>
      <c r="AO13" s="494">
        <v>0</v>
      </c>
      <c r="AP13" s="494">
        <v>0</v>
      </c>
      <c r="AQ13" s="494">
        <v>0</v>
      </c>
      <c r="AR13" s="494">
        <v>0</v>
      </c>
      <c r="AS13" s="494">
        <v>0</v>
      </c>
      <c r="AT13" s="494">
        <v>0</v>
      </c>
      <c r="AU13" s="494">
        <v>0</v>
      </c>
      <c r="AV13" s="494">
        <v>0</v>
      </c>
      <c r="AW13" s="494">
        <v>0</v>
      </c>
      <c r="AX13" s="494">
        <v>0</v>
      </c>
      <c r="AY13" s="494">
        <v>0</v>
      </c>
      <c r="AZ13" s="494">
        <v>0</v>
      </c>
      <c r="BA13" s="494">
        <v>0</v>
      </c>
      <c r="BB13" s="494">
        <v>0</v>
      </c>
      <c r="BC13" s="494">
        <v>0</v>
      </c>
      <c r="BD13" s="494">
        <v>0</v>
      </c>
      <c r="BE13" s="494">
        <v>0</v>
      </c>
      <c r="BF13" s="494">
        <v>77.354440486155497</v>
      </c>
      <c r="BG13" s="494">
        <v>84.826262439968929</v>
      </c>
      <c r="BH13" s="494">
        <v>71.668825540522036</v>
      </c>
      <c r="BI13" s="494">
        <v>57.246839772197113</v>
      </c>
      <c r="BJ13" s="494">
        <v>69.41700354535773</v>
      </c>
      <c r="BK13" s="494">
        <v>83.682253613467424</v>
      </c>
      <c r="BL13" s="494">
        <v>82.72191785209175</v>
      </c>
      <c r="BM13" s="494">
        <v>51.574373317346357</v>
      </c>
      <c r="BN13" s="494">
        <v>0</v>
      </c>
      <c r="BO13" s="494">
        <v>0</v>
      </c>
      <c r="BP13" s="494">
        <v>0</v>
      </c>
      <c r="BQ13" s="494">
        <v>0</v>
      </c>
      <c r="BR13" s="494">
        <v>0</v>
      </c>
      <c r="BS13" s="494">
        <v>0</v>
      </c>
      <c r="BT13" s="494">
        <v>0</v>
      </c>
      <c r="BU13" s="494">
        <v>0</v>
      </c>
      <c r="BV13" s="494">
        <v>0</v>
      </c>
      <c r="BW13" s="494">
        <v>0</v>
      </c>
      <c r="BX13" s="470">
        <v>0</v>
      </c>
      <c r="BY13" s="470">
        <v>0</v>
      </c>
      <c r="BZ13" s="470">
        <v>0</v>
      </c>
      <c r="CA13" s="470">
        <v>0</v>
      </c>
      <c r="CB13" s="470">
        <v>0</v>
      </c>
      <c r="CC13" s="470">
        <v>0</v>
      </c>
      <c r="CD13" s="470">
        <v>0</v>
      </c>
      <c r="CE13" s="470">
        <v>0</v>
      </c>
      <c r="CF13" s="436">
        <v>0</v>
      </c>
    </row>
    <row r="14" spans="1:84" ht="16" thickBot="1" x14ac:dyDescent="0.4">
      <c r="A14" s="498"/>
      <c r="B14" s="601"/>
      <c r="C14" s="601"/>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c r="BM14" s="499"/>
      <c r="BN14" s="499"/>
      <c r="BO14" s="499"/>
      <c r="BP14" s="499"/>
      <c r="BQ14" s="499"/>
      <c r="BR14" s="499"/>
      <c r="BS14" s="499"/>
      <c r="BT14" s="499"/>
      <c r="BU14" s="499"/>
      <c r="BV14" s="499"/>
      <c r="BW14" s="499"/>
      <c r="BX14" s="499"/>
      <c r="BY14" s="499"/>
      <c r="BZ14" s="499"/>
      <c r="CA14" s="499"/>
      <c r="CB14" s="499"/>
      <c r="CC14" s="499"/>
      <c r="CD14" s="499"/>
      <c r="CE14" s="499"/>
      <c r="CF14" s="500"/>
    </row>
    <row r="15" spans="1:84" x14ac:dyDescent="0.35">
      <c r="A15" s="427"/>
      <c r="B15" s="491"/>
      <c r="C15" s="427"/>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468"/>
      <c r="BT15" s="468"/>
      <c r="BU15" s="468"/>
      <c r="BV15" s="468"/>
      <c r="BW15" s="468"/>
    </row>
  </sheetData>
  <hyperlinks>
    <hyperlink ref="B1" location="Notes!A1" display="Information relating to this table can be found in the 'Notes' tab" xr:uid="{20C1EC03-0B5B-48D0-8E5B-4810F3C54A80}"/>
    <hyperlink ref="A1" location="Contents!A1" display="Contents page" xr:uid="{E1E1C871-04BD-4CF8-9EF9-2C4F6865D89F}"/>
  </hyperlinks>
  <pageMargins left="0.75" right="0.75" top="1" bottom="1" header="0.5" footer="0.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785CD-2F9B-4624-944A-261D80514788}">
  <dimension ref="A1:BD57"/>
  <sheetViews>
    <sheetView zoomScale="55" zoomScaleNormal="55" workbookViewId="0">
      <pane xSplit="2" topLeftCell="K1" activePane="topRight" state="frozen"/>
      <selection pane="topRight"/>
    </sheetView>
  </sheetViews>
  <sheetFormatPr defaultColWidth="9" defaultRowHeight="15.5" x14ac:dyDescent="0.35"/>
  <cols>
    <col min="1" max="1" width="23" style="39" bestFit="1" customWidth="1"/>
    <col min="2" max="2" width="84" style="39" bestFit="1" customWidth="1"/>
    <col min="3" max="3" width="25.54296875" style="39" customWidth="1"/>
    <col min="4" max="37" width="12.54296875" style="39" customWidth="1"/>
    <col min="38" max="38" width="9" style="39"/>
    <col min="39" max="39" width="22.453125" style="39" bestFit="1" customWidth="1"/>
    <col min="40" max="16384" width="9" style="39"/>
  </cols>
  <sheetData>
    <row r="1" spans="1:48" s="32" customFormat="1" ht="25.5" customHeight="1" thickBot="1" x14ac:dyDescent="0.3">
      <c r="A1" s="29" t="s">
        <v>45</v>
      </c>
      <c r="B1" s="30" t="s">
        <v>200</v>
      </c>
      <c r="C1" s="29"/>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row>
    <row r="2" spans="1:48" ht="33" customHeight="1" x14ac:dyDescent="0.35">
      <c r="A2" s="33" t="s">
        <v>584</v>
      </c>
      <c r="B2" s="34" t="s">
        <v>201</v>
      </c>
      <c r="C2" s="35"/>
      <c r="D2" s="36" t="s">
        <v>633</v>
      </c>
      <c r="E2" s="37" t="s">
        <v>634</v>
      </c>
      <c r="F2" s="37" t="s">
        <v>635</v>
      </c>
      <c r="G2" s="37" t="s">
        <v>636</v>
      </c>
      <c r="H2" s="37" t="s">
        <v>637</v>
      </c>
      <c r="I2" s="37" t="s">
        <v>638</v>
      </c>
      <c r="J2" s="37" t="s">
        <v>639</v>
      </c>
      <c r="K2" s="37" t="s">
        <v>515</v>
      </c>
      <c r="L2" s="37" t="s">
        <v>516</v>
      </c>
      <c r="M2" s="37" t="s">
        <v>517</v>
      </c>
      <c r="N2" s="37" t="s">
        <v>518</v>
      </c>
      <c r="O2" s="37" t="s">
        <v>519</v>
      </c>
      <c r="P2" s="37" t="s">
        <v>520</v>
      </c>
      <c r="Q2" s="37" t="s">
        <v>521</v>
      </c>
      <c r="R2" s="37" t="s">
        <v>522</v>
      </c>
      <c r="S2" s="37" t="s">
        <v>523</v>
      </c>
      <c r="T2" s="37" t="s">
        <v>524</v>
      </c>
      <c r="U2" s="37" t="s">
        <v>525</v>
      </c>
      <c r="V2" s="37" t="s">
        <v>526</v>
      </c>
      <c r="W2" s="37" t="s">
        <v>527</v>
      </c>
      <c r="X2" s="37" t="s">
        <v>528</v>
      </c>
      <c r="Y2" s="37" t="s">
        <v>529</v>
      </c>
      <c r="Z2" s="37" t="s">
        <v>530</v>
      </c>
      <c r="AA2" s="37" t="s">
        <v>531</v>
      </c>
      <c r="AB2" s="37" t="s">
        <v>532</v>
      </c>
      <c r="AC2" s="37" t="s">
        <v>533</v>
      </c>
      <c r="AD2" s="37" t="s">
        <v>534</v>
      </c>
      <c r="AE2" s="37" t="s">
        <v>535</v>
      </c>
      <c r="AF2" s="37" t="s">
        <v>536</v>
      </c>
      <c r="AG2" s="37" t="s">
        <v>537</v>
      </c>
      <c r="AH2" s="37" t="s">
        <v>538</v>
      </c>
      <c r="AI2" s="37" t="s">
        <v>539</v>
      </c>
      <c r="AJ2" s="37" t="s">
        <v>540</v>
      </c>
      <c r="AK2" s="38" t="s">
        <v>541</v>
      </c>
    </row>
    <row r="3" spans="1:48" s="41" customFormat="1" ht="31" x14ac:dyDescent="0.35">
      <c r="A3" s="19">
        <v>2024</v>
      </c>
      <c r="B3" s="40" t="s">
        <v>202</v>
      </c>
      <c r="D3" s="42"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543</v>
      </c>
      <c r="AG3" s="43" t="s">
        <v>543</v>
      </c>
      <c r="AH3" s="43" t="s">
        <v>543</v>
      </c>
      <c r="AI3" s="43" t="s">
        <v>543</v>
      </c>
      <c r="AJ3" s="43" t="s">
        <v>543</v>
      </c>
      <c r="AK3" s="44" t="s">
        <v>543</v>
      </c>
      <c r="AM3" s="39"/>
      <c r="AN3" s="39"/>
      <c r="AO3" s="39"/>
      <c r="AP3" s="39"/>
      <c r="AQ3" s="39"/>
      <c r="AR3" s="39"/>
      <c r="AS3" s="39"/>
      <c r="AT3" s="39"/>
      <c r="AU3" s="39"/>
      <c r="AV3" s="39"/>
    </row>
    <row r="4" spans="1:48" x14ac:dyDescent="0.35">
      <c r="A4" s="45"/>
      <c r="B4" s="46"/>
      <c r="C4" s="47"/>
      <c r="D4" s="48"/>
      <c r="E4" s="49"/>
      <c r="F4" s="49"/>
      <c r="G4" s="49"/>
      <c r="H4" s="49"/>
      <c r="I4" s="49"/>
      <c r="J4" s="49"/>
      <c r="K4" s="49"/>
      <c r="L4" s="49"/>
      <c r="M4" s="49"/>
      <c r="N4" s="49"/>
      <c r="O4" s="49"/>
      <c r="P4" s="49"/>
      <c r="Q4" s="49"/>
      <c r="R4" s="49"/>
      <c r="S4" s="49"/>
      <c r="T4" s="49"/>
      <c r="U4" s="49"/>
      <c r="V4" s="49"/>
      <c r="W4" s="49"/>
      <c r="X4" s="49"/>
      <c r="Y4" s="50"/>
      <c r="Z4" s="50"/>
      <c r="AA4" s="50"/>
      <c r="AB4" s="50"/>
      <c r="AC4" s="50"/>
      <c r="AD4" s="50"/>
      <c r="AE4" s="50"/>
      <c r="AF4" s="50"/>
      <c r="AG4" s="50"/>
      <c r="AH4" s="50"/>
      <c r="AI4" s="50"/>
      <c r="AJ4" s="50"/>
      <c r="AK4" s="51"/>
    </row>
    <row r="5" spans="1:48" ht="39" customHeight="1" x14ac:dyDescent="0.35">
      <c r="B5" s="52" t="s">
        <v>203</v>
      </c>
      <c r="C5" s="53"/>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3"/>
    </row>
    <row r="6" spans="1:48" ht="25.5" customHeight="1" x14ac:dyDescent="0.35">
      <c r="B6" s="55" t="s">
        <v>204</v>
      </c>
      <c r="C6" s="56"/>
      <c r="D6" s="54"/>
      <c r="E6" s="57">
        <f>('Table 1a'!AZ82+'Table 1a'!AZ86)/1000</f>
        <v>86.67607494808054</v>
      </c>
      <c r="F6" s="57">
        <f>('Table 1a'!BA82+'Table 1a'!BA86)/1000</f>
        <v>87.926874053839455</v>
      </c>
      <c r="G6" s="57">
        <f>('Table 1a'!BB82+'Table 1a'!BB86)/1000</f>
        <v>90.248553723961322</v>
      </c>
      <c r="H6" s="57">
        <f>('Table 1a'!BC82+'Table 1a'!BC86)/1000</f>
        <v>93.746448396197479</v>
      </c>
      <c r="I6" s="57">
        <f>('Table 1a'!BD82+'Table 1a'!BD86)/1000</f>
        <v>96.115685924979147</v>
      </c>
      <c r="J6" s="57">
        <f>('Table 1a'!BE82+'Table 1a'!BE86)/1000</f>
        <v>101.43716308374759</v>
      </c>
      <c r="K6" s="57">
        <f>('Table 1a'!BF82+'Table 1a'!BF86)/1000</f>
        <v>105.03007656514355</v>
      </c>
      <c r="L6" s="57">
        <f>('Table 1a'!BG82+'Table 1a'!BG86)/1000</f>
        <v>100.72854788745595</v>
      </c>
      <c r="M6" s="57">
        <f>('Table 1a'!BH82+'Table 1a'!BH86)/1000</f>
        <v>110.63168917917216</v>
      </c>
      <c r="N6" s="57">
        <f>('Table 1a'!BI82+'Table 1a'!BI86)/1000</f>
        <v>115.27802456074366</v>
      </c>
      <c r="O6" s="57">
        <f>('Table 1a'!BJ82+'Table 1a'!BJ86)/1000</f>
        <v>118.73496725744036</v>
      </c>
      <c r="P6" s="57">
        <f>('Table 1a'!BK82+'Table 1a'!BK86)/1000</f>
        <v>141.21541593885738</v>
      </c>
      <c r="Q6" s="57">
        <f>('Table 1a'!BL82+'Table 1a'!BL86)/1000</f>
        <v>135.30295700645365</v>
      </c>
      <c r="R6" s="57">
        <f>('Table 1a'!BM82+'Table 1a'!BM86)/1000</f>
        <v>147.50267879452215</v>
      </c>
      <c r="S6" s="57">
        <f>('Table 1a'!BN82+'Table 1a'!BN86)/1000</f>
        <v>152.83584738980349</v>
      </c>
      <c r="T6" s="57">
        <f>('Table 1a'!BO82+'Table 1a'!BO86)/1000</f>
        <v>158.43272684456636</v>
      </c>
      <c r="U6" s="57">
        <f>('Table 1a'!BP82+'Table 1a'!BP86)/1000</f>
        <v>166.00983893256199</v>
      </c>
      <c r="V6" s="57">
        <f>('Table 1a'!BQ82+'Table 1a'!BQ86)/1000</f>
        <v>163.61580177976674</v>
      </c>
      <c r="W6" s="57">
        <f>('Table 1a'!BR82+'Table 1a'!BR86)/1000</f>
        <v>167.63041000387508</v>
      </c>
      <c r="X6" s="57">
        <f>('Table 1a'!BS82+'Table 1a'!BS86)/1000</f>
        <v>171.07996465392111</v>
      </c>
      <c r="Y6" s="57">
        <f>('Table 1a'!BT82+'Table 1a'!BT86)/1000</f>
        <v>173.18768038279012</v>
      </c>
      <c r="Z6" s="57">
        <f>('Table 1a'!BU82+'Table 1a'!BU86)/1000</f>
        <v>177.41139845483767</v>
      </c>
      <c r="AA6" s="57">
        <f>('Table 1a'!BV82+'Table 1a'!BV86)/1000</f>
        <v>183.18676599196607</v>
      </c>
      <c r="AB6" s="57">
        <f>('Table 1a'!BW82+'Table 1a'!BW86)/1000</f>
        <v>191.91739111119193</v>
      </c>
      <c r="AC6" s="57">
        <f>('Table 1a'!BX82+'Table 1a'!BX86)/1000</f>
        <v>212.72187323173199</v>
      </c>
      <c r="AD6" s="57">
        <f>('Table 1a'!BY82+'Table 1a'!BY86)/1000</f>
        <v>215.63386114434215</v>
      </c>
      <c r="AE6" s="57">
        <f>('Table 1a'!BZ82+'Table 1a'!BZ86)/1000</f>
        <v>225.2350941290199</v>
      </c>
      <c r="AF6" s="57">
        <f>('Table 1a'!CA82+'Table 1a'!CA86)/1000</f>
        <v>255.74265950490565</v>
      </c>
      <c r="AG6" s="57">
        <f>('Table 1a'!CB82+'Table 1a'!CB86)/1000</f>
        <v>289.95569632592753</v>
      </c>
      <c r="AH6" s="57">
        <f>('Table 1a'!CC82+'Table 1a'!CC86)/1000</f>
        <v>305.10657081784456</v>
      </c>
      <c r="AI6" s="57">
        <f>('Table 1a'!CD82+'Table 1a'!CD86)/1000</f>
        <v>315.58760685993468</v>
      </c>
      <c r="AJ6" s="57">
        <f>('Table 1a'!CE82+'Table 1a'!CE86)/1000</f>
        <v>323.88907325411833</v>
      </c>
      <c r="AK6" s="58">
        <f>('Table 1a'!CF82+'Table 1a'!CF86)/1000</f>
        <v>335.49418164403232</v>
      </c>
    </row>
    <row r="7" spans="1:48" ht="18.75" customHeight="1" x14ac:dyDescent="0.35">
      <c r="B7" s="59" t="s">
        <v>205</v>
      </c>
      <c r="C7" s="53"/>
      <c r="D7" s="60"/>
      <c r="E7" s="57"/>
      <c r="F7" s="57"/>
      <c r="G7" s="57"/>
      <c r="H7" s="57"/>
      <c r="I7" s="57"/>
      <c r="J7" s="57"/>
      <c r="K7" s="57"/>
      <c r="L7" s="57"/>
      <c r="M7" s="57"/>
      <c r="N7" s="57"/>
      <c r="O7" s="57"/>
      <c r="P7" s="57"/>
      <c r="Q7" s="57"/>
      <c r="R7" s="57"/>
      <c r="S7" s="57"/>
      <c r="T7" s="57"/>
      <c r="U7" s="57"/>
      <c r="V7" s="57">
        <f>'Table 1a'!BQ83/1000</f>
        <v>71.86846053648982</v>
      </c>
      <c r="W7" s="57">
        <f>'Table 1a'!BR83/1000</f>
        <v>74.444697315330188</v>
      </c>
      <c r="X7" s="57">
        <f>'Table 1a'!BS83/1000</f>
        <v>76.186646985249169</v>
      </c>
      <c r="Y7" s="57">
        <f>'Table 1a'!BT83/1000</f>
        <v>76.351737185090315</v>
      </c>
      <c r="Z7" s="57">
        <f>'Table 1a'!BU83/1000</f>
        <v>78.227886091005544</v>
      </c>
      <c r="AA7" s="57">
        <f>'Table 1a'!BV83/1000</f>
        <v>81.320816577712293</v>
      </c>
      <c r="AB7" s="57">
        <f>'Table 1a'!BW83/1000</f>
        <v>84.5988513426297</v>
      </c>
      <c r="AC7" s="57">
        <f>'Table 1a'!BX83/1000</f>
        <v>92.351399528743244</v>
      </c>
      <c r="AD7" s="57">
        <f>'Table 1a'!BY83/1000</f>
        <v>97.271649966184313</v>
      </c>
      <c r="AE7" s="57">
        <f>'Table 1a'!BZ83/1000</f>
        <v>104.92530955044751</v>
      </c>
      <c r="AF7" s="57">
        <f>'Table 1a'!CA83/1000</f>
        <v>120.00203721998247</v>
      </c>
      <c r="AG7" s="57">
        <f>'Table 1a'!CB83/1000</f>
        <v>134.0558696830854</v>
      </c>
      <c r="AH7" s="57">
        <f>'Table 1a'!CC83/1000</f>
        <v>139.52913167203567</v>
      </c>
      <c r="AI7" s="57">
        <f>'Table 1a'!CD83/1000</f>
        <v>145.14590556516356</v>
      </c>
      <c r="AJ7" s="57">
        <f>'Table 1a'!CE83/1000</f>
        <v>150.41678295241974</v>
      </c>
      <c r="AK7" s="58">
        <f>'Table 1a'!CF83/1000</f>
        <v>157.13346576453284</v>
      </c>
    </row>
    <row r="8" spans="1:48" x14ac:dyDescent="0.35">
      <c r="B8" s="59" t="s">
        <v>206</v>
      </c>
      <c r="C8" s="56"/>
      <c r="D8" s="60"/>
      <c r="E8" s="57"/>
      <c r="F8" s="57"/>
      <c r="G8" s="57"/>
      <c r="H8" s="57"/>
      <c r="I8" s="57"/>
      <c r="J8" s="57"/>
      <c r="K8" s="57"/>
      <c r="L8" s="57"/>
      <c r="M8" s="57"/>
      <c r="N8" s="57"/>
      <c r="O8" s="57"/>
      <c r="P8" s="57"/>
      <c r="Q8" s="57"/>
      <c r="R8" s="57"/>
      <c r="S8" s="57"/>
      <c r="T8" s="57"/>
      <c r="U8" s="57"/>
      <c r="V8" s="57">
        <f>('Table 1a'!BQ84+'Table 1a'!BQ86)/1000</f>
        <v>91.747341243276892</v>
      </c>
      <c r="W8" s="57">
        <f>('Table 1a'!BR84+'Table 1a'!BR86)/1000</f>
        <v>93.185712688544882</v>
      </c>
      <c r="X8" s="57">
        <f>('Table 1a'!BS84+'Table 1a'!BS86)/1000</f>
        <v>94.893317668671969</v>
      </c>
      <c r="Y8" s="57">
        <f>('Table 1a'!BT84+'Table 1a'!BT86)/1000</f>
        <v>96.835943197699805</v>
      </c>
      <c r="Z8" s="57">
        <f>('Table 1a'!BU84+'Table 1a'!BU86)/1000</f>
        <v>99.183512363832165</v>
      </c>
      <c r="AA8" s="57">
        <f>('Table 1a'!BV84+'Table 1a'!BV86)/1000</f>
        <v>101.86594941425375</v>
      </c>
      <c r="AB8" s="57">
        <f>('Table 1a'!BW84+'Table 1a'!BW86)/1000</f>
        <v>107.31853976856227</v>
      </c>
      <c r="AC8" s="57">
        <f>('Table 1a'!BX84+'Table 1a'!BX86)/1000</f>
        <v>120.37047370298876</v>
      </c>
      <c r="AD8" s="57">
        <f>('Table 1a'!BY84+'Table 1a'!BY86)/1000</f>
        <v>118.36221117815782</v>
      </c>
      <c r="AE8" s="57">
        <f>('Table 1a'!BZ84+'Table 1a'!BZ86)/1000</f>
        <v>120.30978457857242</v>
      </c>
      <c r="AF8" s="57">
        <f>('Table 1a'!CA84+'Table 1a'!CA86)/1000</f>
        <v>135.74062228492312</v>
      </c>
      <c r="AG8" s="57">
        <f>('Table 1a'!CB84+'Table 1a'!CB86)/1000</f>
        <v>155.89982664284219</v>
      </c>
      <c r="AH8" s="57">
        <f>('Table 1a'!CC84+'Table 1a'!CC86)/1000</f>
        <v>165.57743914580888</v>
      </c>
      <c r="AI8" s="57">
        <f>('Table 1a'!CD84+'Table 1a'!CD86)/1000</f>
        <v>170.44170129477109</v>
      </c>
      <c r="AJ8" s="57">
        <f>('Table 1a'!CE84+'Table 1a'!CE86)/1000</f>
        <v>173.47229030169859</v>
      </c>
      <c r="AK8" s="58">
        <f>('Table 1a'!CF84+'Table 1a'!CF86)/1000</f>
        <v>178.36071587949939</v>
      </c>
    </row>
    <row r="9" spans="1:48" x14ac:dyDescent="0.35">
      <c r="B9" s="39" t="s">
        <v>207</v>
      </c>
      <c r="C9" s="53"/>
      <c r="D9" s="60"/>
      <c r="E9" s="57">
        <f>'Table 1a'!AZ87/1000</f>
        <v>5.5418748089194496</v>
      </c>
      <c r="F9" s="57">
        <f>'Table 1a'!BA87/1000</f>
        <v>5.4205197031605667</v>
      </c>
      <c r="G9" s="57">
        <f>'Table 1a'!BB87/1000</f>
        <v>5.3167638360770972</v>
      </c>
      <c r="H9" s="57">
        <f>'Table 1a'!BC87/1000</f>
        <v>5.3021368462702565</v>
      </c>
      <c r="I9" s="57">
        <f>'Table 1a'!BD87/1000</f>
        <v>5.2581548601357344</v>
      </c>
      <c r="J9" s="57">
        <f>'Table 1a'!BE87/1000</f>
        <v>5.2696888111279332</v>
      </c>
      <c r="K9" s="57">
        <f>'Table 1a'!BF87/1000</f>
        <v>5.2722224148939558</v>
      </c>
      <c r="L9" s="57">
        <f>'Table 1a'!BG87/1000</f>
        <v>5.0620751975610929</v>
      </c>
      <c r="M9" s="57">
        <f>'Table 1a'!BH87/1000</f>
        <v>0.46086395830826699</v>
      </c>
      <c r="N9" s="57">
        <f>'Table 1a'!BI87/1000</f>
        <v>0.50313108199999901</v>
      </c>
      <c r="O9" s="57">
        <f>'Table 1a'!BJ87/1000</f>
        <v>0.472205286000004</v>
      </c>
      <c r="P9" s="57">
        <f>'Table 1a'!BK87/1000</f>
        <v>0.43693637199999563</v>
      </c>
      <c r="Q9" s="57">
        <f>'Table 1a'!BL87/1000</f>
        <v>0.45420841800000478</v>
      </c>
      <c r="R9" s="57">
        <f>'Table 1a'!BM87/1000</f>
        <v>0.50133089600000036</v>
      </c>
      <c r="S9" s="57">
        <f>'Table 1a'!BN87/1000</f>
        <v>0.52570778000000251</v>
      </c>
      <c r="T9" s="57">
        <f>'Table 1a'!BO87/1000</f>
        <v>0.52772003400001455</v>
      </c>
      <c r="U9" s="57">
        <f>'Table 1a'!BP87/1000</f>
        <v>0.5428400000000011</v>
      </c>
      <c r="V9" s="57">
        <f>'Table 1a'!BQ87/1000</f>
        <v>0.48768399400000123</v>
      </c>
      <c r="W9" s="57">
        <f>'Table 1a'!BR87/1000</f>
        <v>0.6056932089999979</v>
      </c>
      <c r="X9" s="57">
        <f>'Table 1a'!BS87/1000</f>
        <v>0.67083216699999926</v>
      </c>
      <c r="Y9" s="57">
        <f>'Table 1a'!BT87/1000</f>
        <v>0.58701828100000286</v>
      </c>
      <c r="Z9" s="57">
        <f>'Table 1a'!BU87/1000</f>
        <v>0.63108855999999913</v>
      </c>
      <c r="AA9" s="57">
        <f>'Table 1a'!BV87/1000</f>
        <v>0.53934585599999563</v>
      </c>
      <c r="AB9" s="57">
        <f>'Table 1a'!BW87/1000</f>
        <v>0.50327833099999997</v>
      </c>
      <c r="AC9" s="57">
        <f>'Table 1a'!BX87/1000</f>
        <v>0.46369869291000126</v>
      </c>
      <c r="AD9" s="57">
        <f>'Table 1a'!BY87/1000</f>
        <v>0.51456562018114071</v>
      </c>
      <c r="AE9" s="57">
        <f>'Table 1a'!BZ87/1000</f>
        <v>0.59416064107024724</v>
      </c>
      <c r="AF9" s="57">
        <f>'Table 1a'!CA87/1000</f>
        <v>0.55449924131336237</v>
      </c>
      <c r="AG9" s="57">
        <f>'Table 1a'!CB87/1000</f>
        <v>0.54307103336690365</v>
      </c>
      <c r="AH9" s="57">
        <f>'Table 1a'!CC87/1000</f>
        <v>0.51148533303090538</v>
      </c>
      <c r="AI9" s="57">
        <f>'Table 1a'!CD87/1000</f>
        <v>0.51963121483888119</v>
      </c>
      <c r="AJ9" s="57">
        <f>'Table 1a'!CE87/1000</f>
        <v>0.51659632957543178</v>
      </c>
      <c r="AK9" s="58">
        <f>'Table 1a'!CF87/1000</f>
        <v>0.51893369925321708</v>
      </c>
    </row>
    <row r="10" spans="1:48" ht="20.25" customHeight="1" x14ac:dyDescent="0.35">
      <c r="B10" s="61" t="s">
        <v>208</v>
      </c>
      <c r="C10" s="53"/>
      <c r="D10" s="60"/>
      <c r="E10" s="60">
        <v>0</v>
      </c>
      <c r="F10" s="60">
        <v>0</v>
      </c>
      <c r="G10" s="60">
        <v>0</v>
      </c>
      <c r="H10" s="60">
        <v>0</v>
      </c>
      <c r="I10" s="60">
        <v>0</v>
      </c>
      <c r="J10" s="60">
        <v>0</v>
      </c>
      <c r="K10" s="60">
        <v>0</v>
      </c>
      <c r="L10" s="60">
        <v>9.4267900000000004</v>
      </c>
      <c r="M10" s="60">
        <v>9.5946309999999997</v>
      </c>
      <c r="N10" s="60">
        <v>9.7716150000000006</v>
      </c>
      <c r="O10" s="60">
        <v>10.157861</v>
      </c>
      <c r="P10" s="60">
        <v>10.604897000000001</v>
      </c>
      <c r="Q10" s="60">
        <v>11.263881999999999</v>
      </c>
      <c r="R10" s="60">
        <v>11.825938000000001</v>
      </c>
      <c r="S10" s="60">
        <v>12.161869575658981</v>
      </c>
      <c r="T10" s="60">
        <v>12.17926075177</v>
      </c>
      <c r="U10" s="60">
        <v>12.169274962900001</v>
      </c>
      <c r="V10" s="60">
        <v>11.439592560140001</v>
      </c>
      <c r="W10" s="60">
        <v>11.584072656309999</v>
      </c>
      <c r="X10" s="60">
        <v>11.683085999999999</v>
      </c>
      <c r="Y10" s="60">
        <v>11.642592233859999</v>
      </c>
      <c r="Z10" s="60">
        <v>11.601620605159999</v>
      </c>
      <c r="AA10" s="60">
        <v>11.554019419909999</v>
      </c>
      <c r="AB10" s="60">
        <v>11.462449000000001</v>
      </c>
      <c r="AC10" s="60">
        <v>11.498417222200002</v>
      </c>
      <c r="AD10" s="60">
        <v>11.360811898606942</v>
      </c>
      <c r="AE10" s="60">
        <v>11.599524891251832</v>
      </c>
      <c r="AF10" s="60">
        <v>12.515856832039361</v>
      </c>
      <c r="AG10" s="60">
        <v>13.458479467249322</v>
      </c>
      <c r="AH10" s="60">
        <v>13.512298590149252</v>
      </c>
      <c r="AI10" s="60">
        <v>13.525069556186258</v>
      </c>
      <c r="AJ10" s="60">
        <v>13.536144594477912</v>
      </c>
      <c r="AK10" s="58">
        <v>13.49232813199054</v>
      </c>
    </row>
    <row r="11" spans="1:48" x14ac:dyDescent="0.35">
      <c r="B11" s="61" t="s">
        <v>209</v>
      </c>
      <c r="C11" s="53"/>
      <c r="D11" s="60"/>
      <c r="E11" s="60">
        <v>0</v>
      </c>
      <c r="F11" s="60">
        <v>0</v>
      </c>
      <c r="G11" s="60">
        <v>0</v>
      </c>
      <c r="H11" s="60">
        <v>0</v>
      </c>
      <c r="I11" s="60">
        <v>0</v>
      </c>
      <c r="J11" s="60">
        <v>0</v>
      </c>
      <c r="K11" s="60">
        <v>0</v>
      </c>
      <c r="L11" s="60">
        <v>0</v>
      </c>
      <c r="M11" s="60">
        <v>0</v>
      </c>
      <c r="N11" s="60">
        <v>0.44391799999999998</v>
      </c>
      <c r="O11" s="60">
        <v>0.256407</v>
      </c>
      <c r="P11" s="60">
        <v>0.21188499999999996</v>
      </c>
      <c r="Q11" s="60">
        <v>0.29639800000000005</v>
      </c>
      <c r="R11" s="60">
        <v>0.55483300000000002</v>
      </c>
      <c r="S11" s="60">
        <v>0.45553300000000002</v>
      </c>
      <c r="T11" s="60">
        <v>8.6254999999999998E-2</v>
      </c>
      <c r="U11" s="60">
        <v>5.4700000000000007E-4</v>
      </c>
      <c r="V11" s="60">
        <v>2.22E-4</v>
      </c>
      <c r="W11" s="62">
        <v>1.1E-5</v>
      </c>
      <c r="X11" s="60">
        <v>5.0000000000000004E-6</v>
      </c>
      <c r="Y11" s="62">
        <v>3.9999999999999998E-6</v>
      </c>
      <c r="Z11" s="60">
        <v>1.9999999999999999E-6</v>
      </c>
      <c r="AA11" s="60">
        <v>0</v>
      </c>
      <c r="AB11" s="60">
        <v>1.0000000000000001E-5</v>
      </c>
      <c r="AC11" s="60">
        <v>5.0000000000000004E-6</v>
      </c>
      <c r="AD11" s="60">
        <v>7.9999999999999996E-6</v>
      </c>
      <c r="AE11" s="60">
        <v>7.9999999999999996E-6</v>
      </c>
      <c r="AF11" s="60">
        <v>7.9999999999999996E-6</v>
      </c>
      <c r="AG11" s="60">
        <v>7.9999999999999996E-6</v>
      </c>
      <c r="AH11" s="60">
        <v>7.9999999999999996E-6</v>
      </c>
      <c r="AI11" s="60">
        <v>7.9999999999999996E-6</v>
      </c>
      <c r="AJ11" s="60">
        <v>7.9999999999999996E-6</v>
      </c>
      <c r="AK11" s="58">
        <v>7.9999999999999996E-6</v>
      </c>
    </row>
    <row r="12" spans="1:48" ht="15.75" customHeight="1" x14ac:dyDescent="0.35">
      <c r="A12" s="716"/>
      <c r="B12" s="61" t="s">
        <v>210</v>
      </c>
      <c r="C12" s="53"/>
      <c r="D12" s="60"/>
      <c r="E12" s="60">
        <v>0</v>
      </c>
      <c r="F12" s="60">
        <v>0</v>
      </c>
      <c r="G12" s="60">
        <v>0</v>
      </c>
      <c r="H12" s="60">
        <v>0</v>
      </c>
      <c r="I12" s="60">
        <v>0</v>
      </c>
      <c r="J12" s="60">
        <v>0</v>
      </c>
      <c r="K12" s="60">
        <v>0</v>
      </c>
      <c r="L12" s="60">
        <v>0.02</v>
      </c>
      <c r="M12" s="60">
        <v>3.78E-2</v>
      </c>
      <c r="N12" s="60">
        <v>0.05</v>
      </c>
      <c r="O12" s="60">
        <v>6.6919999999999992E-3</v>
      </c>
      <c r="P12" s="60">
        <v>4.2799999999999998E-2</v>
      </c>
      <c r="Q12" s="60">
        <v>4.4477000000000003E-2</v>
      </c>
      <c r="R12" s="60">
        <v>4.7121999999999997E-2</v>
      </c>
      <c r="S12" s="60">
        <v>5.5225000000000003E-2</v>
      </c>
      <c r="T12" s="60">
        <v>8.2780000000000006E-2</v>
      </c>
      <c r="U12" s="60">
        <v>3.866E-2</v>
      </c>
      <c r="V12" s="60">
        <v>6.2E-2</v>
      </c>
      <c r="W12" s="60">
        <v>7.3999999999999996E-2</v>
      </c>
      <c r="X12" s="60">
        <v>0.10199999999999999</v>
      </c>
      <c r="Y12" s="60">
        <v>0.13300000000000001</v>
      </c>
      <c r="Z12" s="60">
        <v>0.09</v>
      </c>
      <c r="AA12" s="60">
        <v>7.9000000000000001E-2</v>
      </c>
      <c r="AB12" s="60">
        <v>7.1999999999999995E-2</v>
      </c>
      <c r="AC12" s="60">
        <v>0.09</v>
      </c>
      <c r="AD12" s="60">
        <v>8.7999999999999995E-2</v>
      </c>
      <c r="AE12" s="60">
        <v>8.7999999999999995E-2</v>
      </c>
      <c r="AF12" s="60">
        <v>9.2999999999999999E-2</v>
      </c>
      <c r="AG12" s="60">
        <v>9.8000000000000004E-2</v>
      </c>
      <c r="AH12" s="60">
        <v>9.8000000000000004E-2</v>
      </c>
      <c r="AI12" s="60">
        <v>9.8000000000000004E-2</v>
      </c>
      <c r="AJ12" s="60">
        <v>9.8000000000000004E-2</v>
      </c>
      <c r="AK12" s="58">
        <v>9.8000000000000004E-2</v>
      </c>
    </row>
    <row r="13" spans="1:48" ht="15.75" customHeight="1" x14ac:dyDescent="0.35">
      <c r="A13" s="716"/>
      <c r="B13" s="61" t="s">
        <v>211</v>
      </c>
      <c r="C13" s="53"/>
      <c r="D13" s="60"/>
      <c r="E13" s="60">
        <v>0</v>
      </c>
      <c r="F13" s="60">
        <v>0</v>
      </c>
      <c r="G13" s="60">
        <v>0</v>
      </c>
      <c r="H13" s="60">
        <v>1.097</v>
      </c>
      <c r="I13" s="60">
        <v>4.4690000000000003</v>
      </c>
      <c r="J13" s="60">
        <v>5.673</v>
      </c>
      <c r="K13" s="60">
        <v>6.6479999999999997</v>
      </c>
      <c r="L13" s="60">
        <v>13.361000000000001</v>
      </c>
      <c r="M13" s="60">
        <v>15.896000000000001</v>
      </c>
      <c r="N13" s="60">
        <v>17.332000000000001</v>
      </c>
      <c r="O13" s="60">
        <v>18.684000000000001</v>
      </c>
      <c r="P13" s="60">
        <v>20.03</v>
      </c>
      <c r="Q13" s="60">
        <v>24.099162181390334</v>
      </c>
      <c r="R13" s="60">
        <v>27.600999999999999</v>
      </c>
      <c r="S13" s="60">
        <v>28.879493928319999</v>
      </c>
      <c r="T13" s="60">
        <v>29.830088114479999</v>
      </c>
      <c r="U13" s="60">
        <v>29.887844814499999</v>
      </c>
      <c r="V13" s="60">
        <v>29.709964027239998</v>
      </c>
      <c r="W13" s="60">
        <v>29.731818387810002</v>
      </c>
      <c r="X13" s="60">
        <v>28.53890914814</v>
      </c>
      <c r="Y13" s="60">
        <v>27.428956647610001</v>
      </c>
      <c r="Z13" s="60">
        <v>25.940328676639997</v>
      </c>
      <c r="AA13" s="60">
        <v>22.876964278510002</v>
      </c>
      <c r="AB13" s="60">
        <v>18.002830000000003</v>
      </c>
      <c r="AC13" s="60">
        <v>15.25382953522</v>
      </c>
      <c r="AD13" s="60">
        <v>10.826356524998094</v>
      </c>
      <c r="AE13" s="60">
        <v>8.9103308110400015</v>
      </c>
      <c r="AF13" s="60">
        <v>7.3155114235307748</v>
      </c>
      <c r="AG13" s="60">
        <v>1.5586666881011566</v>
      </c>
      <c r="AH13" s="60">
        <v>-0.11204943031055972</v>
      </c>
      <c r="AI13" s="60">
        <v>-0.10272172096803373</v>
      </c>
      <c r="AJ13" s="60">
        <v>-9.0378789347994815E-2</v>
      </c>
      <c r="AK13" s="58">
        <v>-7.9834614371363327E-2</v>
      </c>
    </row>
    <row r="14" spans="1:48" ht="15" customHeight="1" x14ac:dyDescent="0.35">
      <c r="A14" s="716"/>
      <c r="B14" s="61" t="s">
        <v>212</v>
      </c>
      <c r="C14" s="53"/>
      <c r="D14" s="60"/>
      <c r="E14" s="60">
        <v>0</v>
      </c>
      <c r="F14" s="60">
        <v>0</v>
      </c>
      <c r="G14" s="60">
        <v>0</v>
      </c>
      <c r="H14" s="60">
        <v>0</v>
      </c>
      <c r="I14" s="60">
        <v>0</v>
      </c>
      <c r="J14" s="60">
        <v>0</v>
      </c>
      <c r="K14" s="60">
        <v>0</v>
      </c>
      <c r="L14" s="60">
        <v>0</v>
      </c>
      <c r="M14" s="60">
        <v>0</v>
      </c>
      <c r="N14" s="60">
        <v>0</v>
      </c>
      <c r="O14" s="60">
        <v>0</v>
      </c>
      <c r="P14" s="60">
        <v>0</v>
      </c>
      <c r="Q14" s="60">
        <v>0</v>
      </c>
      <c r="R14" s="60">
        <v>0</v>
      </c>
      <c r="S14" s="60">
        <v>0</v>
      </c>
      <c r="T14" s="60">
        <v>0</v>
      </c>
      <c r="U14" s="60">
        <v>0</v>
      </c>
      <c r="V14" s="60">
        <v>0</v>
      </c>
      <c r="W14" s="60">
        <v>5.594E-3</v>
      </c>
      <c r="X14" s="60">
        <v>2.7789000000000001E-2</v>
      </c>
      <c r="Y14" s="60">
        <v>4.2276000000000001E-2</v>
      </c>
      <c r="Z14" s="60">
        <v>7.9103999999999994E-2</v>
      </c>
      <c r="AA14" s="60">
        <v>0.16505400000000001</v>
      </c>
      <c r="AB14" s="60">
        <v>0.23543877219703618</v>
      </c>
      <c r="AC14" s="60">
        <v>0.24031537712574844</v>
      </c>
      <c r="AD14" s="60">
        <v>0.41072562018170544</v>
      </c>
      <c r="AE14" s="60">
        <v>0.53287011818999985</v>
      </c>
      <c r="AF14" s="60">
        <v>0.63024823881650005</v>
      </c>
      <c r="AG14" s="60">
        <v>0.5447923737171082</v>
      </c>
      <c r="AH14" s="60">
        <v>0.41111185570441466</v>
      </c>
      <c r="AI14" s="60">
        <v>0.38092341191058687</v>
      </c>
      <c r="AJ14" s="60">
        <v>0.38578106114075406</v>
      </c>
      <c r="AK14" s="58">
        <v>0.39628686623135834</v>
      </c>
    </row>
    <row r="15" spans="1:48" ht="25.5" customHeight="1" x14ac:dyDescent="0.35">
      <c r="A15" s="716"/>
      <c r="B15" s="61" t="s">
        <v>213</v>
      </c>
      <c r="C15" s="53"/>
      <c r="D15" s="57"/>
      <c r="E15" s="57">
        <v>2.9239129999999993</v>
      </c>
      <c r="F15" s="57">
        <v>3.0212880000000011</v>
      </c>
      <c r="G15" s="57">
        <v>3.2118989999999998</v>
      </c>
      <c r="H15" s="57">
        <v>3.3441000000000001</v>
      </c>
      <c r="I15" s="57">
        <v>3.3784989999999993</v>
      </c>
      <c r="J15" s="57">
        <v>3.6118519999999998</v>
      </c>
      <c r="K15" s="57">
        <v>3.7324419999999989</v>
      </c>
      <c r="L15" s="57">
        <v>3.5906999999999987</v>
      </c>
      <c r="M15" s="57">
        <v>3.7627170000000012</v>
      </c>
      <c r="N15" s="57">
        <v>3.8509519999999995</v>
      </c>
      <c r="O15" s="57">
        <v>3.9786849999999996</v>
      </c>
      <c r="P15" s="57">
        <v>4.1472550000000012</v>
      </c>
      <c r="Q15" s="57">
        <v>4.4229289999999999</v>
      </c>
      <c r="R15" s="57">
        <v>4.7804530000000014</v>
      </c>
      <c r="S15" s="57">
        <v>4.9458060000000001</v>
      </c>
      <c r="T15" s="57">
        <v>5.1139489999999999</v>
      </c>
      <c r="U15" s="57">
        <v>5.3718470000000016</v>
      </c>
      <c r="V15" s="57">
        <v>5.396720000000002</v>
      </c>
      <c r="W15" s="57">
        <v>5.5571469999999996</v>
      </c>
      <c r="X15" s="57">
        <v>5.699360000000004</v>
      </c>
      <c r="Y15" s="57">
        <v>5.7547700000000006</v>
      </c>
      <c r="Z15" s="57">
        <v>5.1386670000000008</v>
      </c>
      <c r="AA15" s="57">
        <v>6.0365739999999999</v>
      </c>
      <c r="AB15" s="57">
        <v>6.3577829999999995</v>
      </c>
      <c r="AC15" s="57">
        <v>7.1422969999999992</v>
      </c>
      <c r="AD15" s="57">
        <v>7.183052</v>
      </c>
      <c r="AE15" s="57">
        <v>7.7042959999999994</v>
      </c>
      <c r="AF15" s="57">
        <v>8.8717919999999992</v>
      </c>
      <c r="AG15" s="57">
        <v>9.6714275000000001</v>
      </c>
      <c r="AH15" s="57">
        <v>10.1376445</v>
      </c>
      <c r="AI15" s="57">
        <v>10.383592500000001</v>
      </c>
      <c r="AJ15" s="57">
        <v>10.559055499999999</v>
      </c>
      <c r="AK15" s="58">
        <v>10.812663999999998</v>
      </c>
    </row>
    <row r="16" spans="1:48" ht="15" customHeight="1" x14ac:dyDescent="0.35">
      <c r="A16" s="63"/>
      <c r="B16" s="59" t="s">
        <v>205</v>
      </c>
      <c r="C16" s="53"/>
      <c r="D16" s="64"/>
      <c r="E16" s="57"/>
      <c r="F16" s="57"/>
      <c r="G16" s="57"/>
      <c r="H16" s="57"/>
      <c r="I16" s="57"/>
      <c r="J16" s="57"/>
      <c r="K16" s="57"/>
      <c r="L16" s="57"/>
      <c r="M16" s="57"/>
      <c r="N16" s="57"/>
      <c r="O16" s="57"/>
      <c r="P16" s="57"/>
      <c r="Q16" s="57"/>
      <c r="R16" s="57"/>
      <c r="S16" s="57"/>
      <c r="T16" s="57"/>
      <c r="U16" s="57"/>
      <c r="V16" s="57">
        <v>3.1585510180495651</v>
      </c>
      <c r="W16" s="57">
        <v>3.2808139995907384</v>
      </c>
      <c r="X16" s="57">
        <v>3.383444008815391</v>
      </c>
      <c r="Y16" s="57">
        <v>3.399880894839685</v>
      </c>
      <c r="Z16" s="57">
        <v>2.7466772117924836</v>
      </c>
      <c r="AA16" s="57">
        <v>3.5415659543765727</v>
      </c>
      <c r="AB16" s="57">
        <v>4.0495939999999999</v>
      </c>
      <c r="AC16" s="57">
        <v>4.1352549999999999</v>
      </c>
      <c r="AD16" s="57">
        <v>4.1660579999999996</v>
      </c>
      <c r="AE16" s="57">
        <v>4.5089139999999999</v>
      </c>
      <c r="AF16" s="57">
        <v>5.2342810000000002</v>
      </c>
      <c r="AG16" s="57">
        <v>5.6745385000000006</v>
      </c>
      <c r="AH16" s="57">
        <v>5.8660385000000002</v>
      </c>
      <c r="AI16" s="57">
        <v>5.9516315000000004</v>
      </c>
      <c r="AJ16" s="57">
        <v>6.0296845000000001</v>
      </c>
      <c r="AK16" s="58">
        <v>6.0955299999999992</v>
      </c>
    </row>
    <row r="17" spans="1:56" ht="15" customHeight="1" x14ac:dyDescent="0.35">
      <c r="A17" s="63"/>
      <c r="B17" s="59" t="s">
        <v>206</v>
      </c>
      <c r="C17" s="53"/>
      <c r="D17" s="60"/>
      <c r="E17" s="57"/>
      <c r="F17" s="57"/>
      <c r="G17" s="57"/>
      <c r="H17" s="57"/>
      <c r="I17" s="57"/>
      <c r="J17" s="57"/>
      <c r="K17" s="57"/>
      <c r="L17" s="57"/>
      <c r="M17" s="57"/>
      <c r="N17" s="57"/>
      <c r="O17" s="57"/>
      <c r="P17" s="57"/>
      <c r="Q17" s="57"/>
      <c r="R17" s="57"/>
      <c r="S17" s="57"/>
      <c r="T17" s="57"/>
      <c r="U17" s="57"/>
      <c r="V17" s="57">
        <v>2.2381689819504373</v>
      </c>
      <c r="W17" s="57">
        <v>2.2763330004092612</v>
      </c>
      <c r="X17" s="57">
        <v>2.3159159911846126</v>
      </c>
      <c r="Y17" s="57">
        <v>2.3548891051603156</v>
      </c>
      <c r="Z17" s="57">
        <v>2.3919897882075172</v>
      </c>
      <c r="AA17" s="57">
        <v>2.4950080456234276</v>
      </c>
      <c r="AB17" s="57">
        <v>2.308189</v>
      </c>
      <c r="AC17" s="57">
        <v>3.0070419999999998</v>
      </c>
      <c r="AD17" s="57">
        <v>3.016994</v>
      </c>
      <c r="AE17" s="57">
        <v>3.1953819999999999</v>
      </c>
      <c r="AF17" s="57">
        <v>3.6375109999999999</v>
      </c>
      <c r="AG17" s="57">
        <v>3.9968889999999999</v>
      </c>
      <c r="AH17" s="57">
        <v>4.2716059999999993</v>
      </c>
      <c r="AI17" s="57">
        <v>4.4319610000000003</v>
      </c>
      <c r="AJ17" s="57">
        <v>4.5293710000000003</v>
      </c>
      <c r="AK17" s="58">
        <v>4.7171339999999997</v>
      </c>
    </row>
    <row r="18" spans="1:56" ht="25.5" customHeight="1" x14ac:dyDescent="0.35">
      <c r="A18" s="63"/>
      <c r="B18" s="65" t="s">
        <v>214</v>
      </c>
      <c r="C18" s="53"/>
      <c r="D18" s="60"/>
      <c r="E18" s="60"/>
      <c r="F18" s="60"/>
      <c r="G18" s="60"/>
      <c r="H18" s="60"/>
      <c r="I18" s="60"/>
      <c r="J18" s="60"/>
      <c r="K18" s="60"/>
      <c r="L18" s="60"/>
      <c r="M18" s="60"/>
      <c r="N18" s="60"/>
      <c r="O18" s="60"/>
      <c r="P18" s="60"/>
      <c r="Q18" s="60"/>
      <c r="R18" s="60"/>
      <c r="S18" s="60"/>
      <c r="T18" s="60"/>
      <c r="U18" s="60"/>
      <c r="V18" s="66">
        <f>SUM(V6,V9:V14,V15,)</f>
        <v>210.71198436114679</v>
      </c>
      <c r="W18" s="66">
        <f t="shared" ref="W18:AI18" si="0">SUM(W6,W9:W14,W15,)</f>
        <v>215.1887462569951</v>
      </c>
      <c r="X18" s="66">
        <f t="shared" si="0"/>
        <v>217.80194596906111</v>
      </c>
      <c r="Y18" s="66">
        <f t="shared" si="0"/>
        <v>218.77629754526012</v>
      </c>
      <c r="Z18" s="66">
        <f t="shared" si="0"/>
        <v>220.89220929663767</v>
      </c>
      <c r="AA18" s="66">
        <f t="shared" si="0"/>
        <v>224.43772354638605</v>
      </c>
      <c r="AB18" s="66">
        <f t="shared" si="0"/>
        <v>228.55118021438895</v>
      </c>
      <c r="AC18" s="66">
        <f t="shared" si="0"/>
        <v>247.41043605918776</v>
      </c>
      <c r="AD18" s="66">
        <f t="shared" si="0"/>
        <v>246.01738080831004</v>
      </c>
      <c r="AE18" s="66">
        <f t="shared" si="0"/>
        <v>254.66428459057201</v>
      </c>
      <c r="AF18" s="66">
        <f t="shared" si="0"/>
        <v>285.72357524060567</v>
      </c>
      <c r="AG18" s="66">
        <f>SUM(AG6,AG9:AG14,AG15,)</f>
        <v>315.83014138836199</v>
      </c>
      <c r="AH18" s="66">
        <f t="shared" si="0"/>
        <v>329.66506966641862</v>
      </c>
      <c r="AI18" s="66">
        <f t="shared" si="0"/>
        <v>340.39210982190241</v>
      </c>
      <c r="AJ18" s="66">
        <f>SUM(AJ6,AJ9:AJ14,AJ15,)</f>
        <v>348.89427994996436</v>
      </c>
      <c r="AK18" s="67">
        <f>SUM(AK6,AK9:AK14,AK15,)</f>
        <v>360.73256772713609</v>
      </c>
    </row>
    <row r="19" spans="1:56" x14ac:dyDescent="0.35">
      <c r="A19" s="68"/>
      <c r="B19" s="59" t="s">
        <v>205</v>
      </c>
      <c r="C19" s="53"/>
      <c r="D19" s="60"/>
      <c r="E19" s="69"/>
      <c r="F19" s="69"/>
      <c r="G19" s="69"/>
      <c r="H19" s="69"/>
      <c r="I19" s="69"/>
      <c r="J19" s="69"/>
      <c r="K19" s="69"/>
      <c r="L19" s="69"/>
      <c r="M19" s="69"/>
      <c r="N19" s="69"/>
      <c r="O19" s="69"/>
      <c r="P19" s="69"/>
      <c r="Q19" s="69"/>
      <c r="R19" s="69"/>
      <c r="S19" s="69"/>
      <c r="T19" s="69"/>
      <c r="U19" s="69"/>
      <c r="V19" s="60">
        <f>SUM(V7,V16,V10:V14,)</f>
        <v>116.23879014191937</v>
      </c>
      <c r="W19" s="60">
        <f t="shared" ref="W19:AK19" si="1">SUM(W7,W16,W10:W14,)</f>
        <v>119.12100735904093</v>
      </c>
      <c r="X19" s="60">
        <f t="shared" si="1"/>
        <v>119.92188014220456</v>
      </c>
      <c r="Y19" s="60">
        <f t="shared" si="1"/>
        <v>118.99844696140001</v>
      </c>
      <c r="Z19" s="60">
        <f t="shared" si="1"/>
        <v>118.68561858459802</v>
      </c>
      <c r="AA19" s="60">
        <f t="shared" si="1"/>
        <v>119.53742023050886</v>
      </c>
      <c r="AB19" s="60">
        <f t="shared" si="1"/>
        <v>118.42117311482676</v>
      </c>
      <c r="AC19" s="60">
        <f t="shared" si="1"/>
        <v>123.56922166328901</v>
      </c>
      <c r="AD19" s="60">
        <f t="shared" si="1"/>
        <v>124.12361000997105</v>
      </c>
      <c r="AE19" s="60">
        <f t="shared" si="1"/>
        <v>130.56495737092933</v>
      </c>
      <c r="AF19" s="60">
        <f t="shared" si="1"/>
        <v>145.79094271436909</v>
      </c>
      <c r="AG19" s="60">
        <f t="shared" si="1"/>
        <v>155.39035471215306</v>
      </c>
      <c r="AH19" s="60">
        <f t="shared" si="1"/>
        <v>159.3045391875788</v>
      </c>
      <c r="AI19" s="60">
        <f t="shared" si="1"/>
        <v>164.9988163122924</v>
      </c>
      <c r="AJ19" s="60">
        <f t="shared" si="1"/>
        <v>170.37602231869045</v>
      </c>
      <c r="AK19" s="70">
        <f t="shared" si="1"/>
        <v>177.13578414838341</v>
      </c>
    </row>
    <row r="20" spans="1:56" s="75" customFormat="1" ht="27.75" customHeight="1" x14ac:dyDescent="0.35">
      <c r="A20" s="41"/>
      <c r="B20" s="71" t="s">
        <v>206</v>
      </c>
      <c r="C20" s="72"/>
      <c r="D20" s="73"/>
      <c r="E20" s="73"/>
      <c r="F20" s="73"/>
      <c r="G20" s="73"/>
      <c r="H20" s="73"/>
      <c r="I20" s="73"/>
      <c r="J20" s="73"/>
      <c r="K20" s="73"/>
      <c r="L20" s="73"/>
      <c r="M20" s="73"/>
      <c r="N20" s="73"/>
      <c r="O20" s="73"/>
      <c r="P20" s="73"/>
      <c r="Q20" s="73"/>
      <c r="R20" s="73"/>
      <c r="S20" s="73"/>
      <c r="T20" s="73"/>
      <c r="U20" s="73"/>
      <c r="V20" s="73">
        <f t="shared" ref="V20:AJ20" si="2">SUM(V8,V9,V17)</f>
        <v>94.473194219227338</v>
      </c>
      <c r="W20" s="73">
        <f t="shared" si="2"/>
        <v>96.067738897954143</v>
      </c>
      <c r="X20" s="73">
        <f t="shared" si="2"/>
        <v>97.88006582685658</v>
      </c>
      <c r="Y20" s="73">
        <f t="shared" si="2"/>
        <v>99.777850583860115</v>
      </c>
      <c r="Z20" s="73">
        <f t="shared" si="2"/>
        <v>102.20659071203967</v>
      </c>
      <c r="AA20" s="73">
        <f t="shared" si="2"/>
        <v>104.90030331587717</v>
      </c>
      <c r="AB20" s="73">
        <f t="shared" si="2"/>
        <v>110.13000709956228</v>
      </c>
      <c r="AC20" s="73">
        <f t="shared" si="2"/>
        <v>123.84121439589876</v>
      </c>
      <c r="AD20" s="73">
        <f t="shared" si="2"/>
        <v>121.89377079833896</v>
      </c>
      <c r="AE20" s="73">
        <f t="shared" si="2"/>
        <v>124.09932721964266</v>
      </c>
      <c r="AF20" s="73">
        <f t="shared" si="2"/>
        <v>139.93263252623646</v>
      </c>
      <c r="AG20" s="73">
        <f t="shared" si="2"/>
        <v>160.43978667620911</v>
      </c>
      <c r="AH20" s="73">
        <f t="shared" si="2"/>
        <v>170.36053047883979</v>
      </c>
      <c r="AI20" s="73">
        <f t="shared" si="2"/>
        <v>175.39329350960998</v>
      </c>
      <c r="AJ20" s="73">
        <f t="shared" si="2"/>
        <v>178.51825763127403</v>
      </c>
      <c r="AK20" s="74">
        <f>SUM(AK8,AK9,AK17)</f>
        <v>183.59678357875259</v>
      </c>
      <c r="AM20" s="39"/>
      <c r="AN20" s="39"/>
      <c r="AO20" s="39"/>
      <c r="AP20" s="39"/>
      <c r="AQ20" s="39"/>
      <c r="AR20" s="39"/>
      <c r="AS20" s="39"/>
      <c r="AT20" s="39"/>
      <c r="AU20" s="39"/>
      <c r="AV20" s="39"/>
      <c r="AW20" s="39"/>
      <c r="AX20" s="39"/>
      <c r="AY20" s="39"/>
      <c r="AZ20" s="39"/>
      <c r="BA20" s="39"/>
      <c r="BB20" s="39"/>
      <c r="BC20" s="39"/>
      <c r="BD20" s="39"/>
    </row>
    <row r="21" spans="1:56" s="75" customFormat="1" ht="31" x14ac:dyDescent="0.35">
      <c r="A21" s="41"/>
      <c r="B21" s="52" t="s">
        <v>215</v>
      </c>
      <c r="C21" s="72"/>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4"/>
      <c r="AM21" s="39"/>
      <c r="AN21" s="39"/>
      <c r="AO21" s="39"/>
      <c r="AP21" s="39"/>
      <c r="AQ21" s="39"/>
      <c r="AR21" s="39"/>
      <c r="AS21" s="39"/>
      <c r="AT21" s="39"/>
      <c r="AU21" s="39"/>
      <c r="AV21" s="39"/>
      <c r="AW21" s="39"/>
      <c r="AX21" s="39"/>
      <c r="AY21" s="39"/>
      <c r="AZ21" s="39"/>
      <c r="BA21" s="39"/>
      <c r="BB21" s="39"/>
      <c r="BC21" s="39"/>
      <c r="BD21" s="39"/>
    </row>
    <row r="22" spans="1:56" s="75" customFormat="1" ht="26.25" customHeight="1" x14ac:dyDescent="0.35">
      <c r="A22" s="41"/>
      <c r="B22" s="59" t="s">
        <v>216</v>
      </c>
      <c r="C22" s="72"/>
      <c r="D22" s="73"/>
      <c r="E22" s="73">
        <f>SUM('Cost of Living'!AZ4,'Cost of Living'!AZ28)/1000</f>
        <v>0</v>
      </c>
      <c r="F22" s="73">
        <f>SUM('Cost of Living'!BA4,'Cost of Living'!BA28)/1000</f>
        <v>0</v>
      </c>
      <c r="G22" s="73">
        <f>SUM('Cost of Living'!BB4,'Cost of Living'!BB28)/1000</f>
        <v>0</v>
      </c>
      <c r="H22" s="73">
        <f>SUM('Cost of Living'!BC4,'Cost of Living'!BC28)/1000</f>
        <v>0</v>
      </c>
      <c r="I22" s="73">
        <f>SUM('Cost of Living'!BD4,'Cost of Living'!BD28)/1000</f>
        <v>0</v>
      </c>
      <c r="J22" s="73">
        <f>SUM('Cost of Living'!BE4,'Cost of Living'!BE28)/1000</f>
        <v>0</v>
      </c>
      <c r="K22" s="73">
        <f>SUM('Cost of Living'!BF4,'Cost of Living'!BF28)/1000</f>
        <v>0</v>
      </c>
      <c r="L22" s="73">
        <f>SUM('Cost of Living'!BG4,'Cost of Living'!BG28)/1000</f>
        <v>0</v>
      </c>
      <c r="M22" s="73">
        <f>SUM('Cost of Living'!BH4,'Cost of Living'!BH28)/1000</f>
        <v>0</v>
      </c>
      <c r="N22" s="73">
        <f>SUM('Cost of Living'!BI4,'Cost of Living'!BI28)/1000</f>
        <v>0</v>
      </c>
      <c r="O22" s="73">
        <f>SUM('Cost of Living'!BJ4,'Cost of Living'!BJ28)/1000</f>
        <v>0</v>
      </c>
      <c r="P22" s="73">
        <f>SUM('Cost of Living'!BK4,'Cost of Living'!BK28)/1000</f>
        <v>0</v>
      </c>
      <c r="Q22" s="73">
        <f>SUM('Cost of Living'!BL4,'Cost of Living'!BL28)/1000</f>
        <v>0</v>
      </c>
      <c r="R22" s="73">
        <f>SUM('Cost of Living'!BM4,'Cost of Living'!BM28)/1000</f>
        <v>0</v>
      </c>
      <c r="S22" s="73">
        <f>SUM('Cost of Living'!BN4,'Cost of Living'!BN28)/1000</f>
        <v>0</v>
      </c>
      <c r="T22" s="73">
        <f>SUM('Cost of Living'!BO4,'Cost of Living'!BO28)/1000</f>
        <v>0</v>
      </c>
      <c r="U22" s="73">
        <f>SUM('Cost of Living'!BP4,'Cost of Living'!BP28)/1000</f>
        <v>0</v>
      </c>
      <c r="V22" s="73">
        <f>SUM('Cost of Living'!BQ4,'Cost of Living'!BQ28)/1000</f>
        <v>0</v>
      </c>
      <c r="W22" s="73">
        <f>SUM('Cost of Living'!BR4,'Cost of Living'!BR28)/1000</f>
        <v>0</v>
      </c>
      <c r="X22" s="73">
        <f>SUM('Cost of Living'!BS4,'Cost of Living'!BS28)/1000</f>
        <v>0</v>
      </c>
      <c r="Y22" s="73">
        <f>SUM('Cost of Living'!BT4,'Cost of Living'!BT28)/1000</f>
        <v>0</v>
      </c>
      <c r="Z22" s="73">
        <f>SUM('Cost of Living'!BU4,'Cost of Living'!BU28)/1000</f>
        <v>0</v>
      </c>
      <c r="AA22" s="73">
        <f>SUM('Cost of Living'!BV4,'Cost of Living'!BV28)/1000</f>
        <v>0</v>
      </c>
      <c r="AB22" s="73">
        <f>SUM('Cost of Living'!BW4,'Cost of Living'!BW28)/1000</f>
        <v>0</v>
      </c>
      <c r="AC22" s="73">
        <f>SUM('Cost of Living'!BX4,'Cost of Living'!BX28)/1000</f>
        <v>0</v>
      </c>
      <c r="AD22" s="73">
        <f>SUM('Cost of Living'!BY4,'Cost of Living'!BY28)/1000</f>
        <v>0</v>
      </c>
      <c r="AE22" s="73">
        <f>SUM('Cost of Living'!BZ4,'Cost of Living'!BZ28)/1000</f>
        <v>8.1965866950666655</v>
      </c>
      <c r="AF22" s="73">
        <f>SUM('Cost of Living'!CA4,'Cost of Living'!CA28)/1000</f>
        <v>10.243960547973332</v>
      </c>
      <c r="AG22" s="73">
        <f>SUM('Cost of Living'!CB4,'Cost of Living'!CB28)/1000</f>
        <v>2.3E-3</v>
      </c>
      <c r="AH22" s="73">
        <f>SUM('Cost of Living'!CC4,'Cost of Living'!CC28)/1000</f>
        <v>0</v>
      </c>
      <c r="AI22" s="73">
        <f>SUM('Cost of Living'!CD4,'Cost of Living'!CD28)/1000</f>
        <v>0</v>
      </c>
      <c r="AJ22" s="73">
        <f>SUM('Cost of Living'!CE4,'Cost of Living'!CE28)/1000</f>
        <v>0</v>
      </c>
      <c r="AK22" s="74">
        <f>SUM('Cost of Living'!CF4,'Cost of Living'!CF28)/1000</f>
        <v>0</v>
      </c>
      <c r="AM22" s="39"/>
      <c r="AN22" s="39"/>
      <c r="AO22" s="39"/>
      <c r="AP22" s="39"/>
      <c r="AQ22" s="39"/>
      <c r="AR22" s="39"/>
      <c r="AS22" s="39"/>
      <c r="AT22" s="39"/>
      <c r="AU22" s="39"/>
      <c r="AV22" s="39"/>
      <c r="AW22" s="39"/>
      <c r="AX22" s="39"/>
      <c r="AY22" s="39"/>
      <c r="AZ22" s="39"/>
      <c r="BA22" s="39"/>
      <c r="BB22" s="39"/>
      <c r="BC22" s="39"/>
      <c r="BD22" s="39"/>
    </row>
    <row r="23" spans="1:56" s="75" customFormat="1" ht="27.75" customHeight="1" thickBot="1" x14ac:dyDescent="0.4">
      <c r="A23" s="41"/>
      <c r="B23" s="76" t="s">
        <v>217</v>
      </c>
      <c r="C23" s="77"/>
      <c r="D23" s="73"/>
      <c r="E23" s="73"/>
      <c r="F23" s="73"/>
      <c r="G23" s="73"/>
      <c r="H23" s="73"/>
      <c r="I23" s="73"/>
      <c r="J23" s="73"/>
      <c r="K23" s="73"/>
      <c r="L23" s="73"/>
      <c r="M23" s="73"/>
      <c r="N23" s="73"/>
      <c r="O23" s="73"/>
      <c r="P23" s="73"/>
      <c r="Q23" s="73"/>
      <c r="R23" s="73"/>
      <c r="S23" s="73"/>
      <c r="T23" s="73"/>
      <c r="U23" s="73"/>
      <c r="V23" s="73">
        <f>V22+V18</f>
        <v>210.71198436114679</v>
      </c>
      <c r="W23" s="73">
        <f t="shared" ref="W23:AJ23" si="3">W22+W18</f>
        <v>215.1887462569951</v>
      </c>
      <c r="X23" s="73">
        <f t="shared" si="3"/>
        <v>217.80194596906111</v>
      </c>
      <c r="Y23" s="73">
        <f t="shared" si="3"/>
        <v>218.77629754526012</v>
      </c>
      <c r="Z23" s="73">
        <f t="shared" si="3"/>
        <v>220.89220929663767</v>
      </c>
      <c r="AA23" s="73">
        <f t="shared" si="3"/>
        <v>224.43772354638605</v>
      </c>
      <c r="AB23" s="73">
        <f t="shared" si="3"/>
        <v>228.55118021438895</v>
      </c>
      <c r="AC23" s="73">
        <f t="shared" si="3"/>
        <v>247.41043605918776</v>
      </c>
      <c r="AD23" s="73">
        <f t="shared" si="3"/>
        <v>246.01738080831004</v>
      </c>
      <c r="AE23" s="73">
        <f t="shared" si="3"/>
        <v>262.86087128563867</v>
      </c>
      <c r="AF23" s="73">
        <f t="shared" si="3"/>
        <v>295.96753578857903</v>
      </c>
      <c r="AG23" s="73">
        <f t="shared" si="3"/>
        <v>315.83244138836199</v>
      </c>
      <c r="AH23" s="73">
        <f t="shared" si="3"/>
        <v>329.66506966641862</v>
      </c>
      <c r="AI23" s="73">
        <f t="shared" si="3"/>
        <v>340.39210982190241</v>
      </c>
      <c r="AJ23" s="73">
        <f t="shared" si="3"/>
        <v>348.89427994996436</v>
      </c>
      <c r="AK23" s="78">
        <f>AK22+AK18</f>
        <v>360.73256772713609</v>
      </c>
      <c r="AM23" s="39"/>
      <c r="AN23" s="39"/>
      <c r="AO23" s="39"/>
      <c r="AP23" s="39"/>
      <c r="AQ23" s="39"/>
      <c r="AR23" s="39"/>
      <c r="AS23" s="39"/>
      <c r="AT23" s="39"/>
      <c r="AU23" s="39"/>
      <c r="AV23" s="39"/>
      <c r="AW23" s="39"/>
      <c r="AX23" s="39"/>
      <c r="AY23" s="39"/>
      <c r="AZ23" s="39"/>
      <c r="BA23" s="39"/>
      <c r="BB23" s="39"/>
      <c r="BC23" s="39"/>
      <c r="BD23" s="39"/>
    </row>
    <row r="24" spans="1:56" ht="39" customHeight="1" x14ac:dyDescent="0.35">
      <c r="B24" s="34" t="s">
        <v>218</v>
      </c>
      <c r="C24" s="79"/>
      <c r="D24" s="80"/>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2"/>
    </row>
    <row r="25" spans="1:56" ht="25.5" customHeight="1" x14ac:dyDescent="0.35">
      <c r="B25" s="83" t="s">
        <v>204</v>
      </c>
      <c r="C25" s="53"/>
      <c r="D25" s="84"/>
      <c r="E25" s="57">
        <v>159.63582799281605</v>
      </c>
      <c r="F25" s="57">
        <v>161.96698664420873</v>
      </c>
      <c r="G25" s="57">
        <v>164.00211031107654</v>
      </c>
      <c r="H25" s="57">
        <v>168.11567136466081</v>
      </c>
      <c r="I25" s="57">
        <v>170.62343767602309</v>
      </c>
      <c r="J25" s="57">
        <v>177.06469894112686</v>
      </c>
      <c r="K25" s="57">
        <v>179.26267170280994</v>
      </c>
      <c r="L25" s="57">
        <v>168.09926732243991</v>
      </c>
      <c r="M25" s="57">
        <v>179.24365843868767</v>
      </c>
      <c r="N25" s="57">
        <v>181.7961923072167</v>
      </c>
      <c r="O25" s="57">
        <v>182.37097251172688</v>
      </c>
      <c r="P25" s="57">
        <v>211.77627853793291</v>
      </c>
      <c r="Q25" s="57">
        <v>195.85676724139554</v>
      </c>
      <c r="R25" s="57">
        <v>210.66568443148549</v>
      </c>
      <c r="S25" s="57">
        <v>214.24467810724167</v>
      </c>
      <c r="T25" s="57">
        <v>218.24400321946689</v>
      </c>
      <c r="U25" s="57">
        <v>224.56005257200414</v>
      </c>
      <c r="V25" s="57">
        <v>217.14626937220183</v>
      </c>
      <c r="W25" s="57">
        <v>219.80059940694571</v>
      </c>
      <c r="X25" s="57">
        <v>222.72134544813085</v>
      </c>
      <c r="Y25" s="57">
        <v>220.45092632681073</v>
      </c>
      <c r="Z25" s="57">
        <v>222.345400769826</v>
      </c>
      <c r="AA25" s="57">
        <v>224.84067022586316</v>
      </c>
      <c r="AB25" s="57">
        <v>230.12346289455158</v>
      </c>
      <c r="AC25" s="57">
        <v>241.89689325307947</v>
      </c>
      <c r="AD25" s="57">
        <v>247.23383242744902</v>
      </c>
      <c r="AE25" s="57">
        <v>241.90438915421012</v>
      </c>
      <c r="AF25" s="57">
        <v>257.79843406388346</v>
      </c>
      <c r="AG25" s="57">
        <v>289.95569632592753</v>
      </c>
      <c r="AH25" s="57">
        <v>301.04793019646718</v>
      </c>
      <c r="AI25" s="57">
        <v>306.05343292332168</v>
      </c>
      <c r="AJ25" s="57">
        <v>308.3293792145916</v>
      </c>
      <c r="AK25" s="58">
        <v>313.32127841907942</v>
      </c>
    </row>
    <row r="26" spans="1:56" ht="18.75" customHeight="1" x14ac:dyDescent="0.35">
      <c r="B26" s="59" t="s">
        <v>205</v>
      </c>
      <c r="C26" s="53"/>
      <c r="D26" s="85"/>
      <c r="E26" s="57">
        <v>0</v>
      </c>
      <c r="F26" s="57">
        <v>0</v>
      </c>
      <c r="G26" s="57">
        <v>0</v>
      </c>
      <c r="H26" s="57">
        <v>0</v>
      </c>
      <c r="I26" s="57">
        <v>0</v>
      </c>
      <c r="J26" s="57">
        <v>0</v>
      </c>
      <c r="K26" s="57">
        <v>0</v>
      </c>
      <c r="L26" s="57">
        <v>0</v>
      </c>
      <c r="M26" s="57">
        <v>0</v>
      </c>
      <c r="N26" s="57">
        <v>0</v>
      </c>
      <c r="O26" s="57">
        <v>0</v>
      </c>
      <c r="P26" s="57">
        <v>0</v>
      </c>
      <c r="Q26" s="57">
        <v>0</v>
      </c>
      <c r="R26" s="57">
        <v>0</v>
      </c>
      <c r="S26" s="57">
        <v>0</v>
      </c>
      <c r="T26" s="57">
        <v>0</v>
      </c>
      <c r="U26" s="57">
        <v>0</v>
      </c>
      <c r="V26" s="57">
        <v>95.38179027492906</v>
      </c>
      <c r="W26" s="57">
        <v>97.613488460715203</v>
      </c>
      <c r="X26" s="57">
        <v>99.183984261757118</v>
      </c>
      <c r="Y26" s="57">
        <v>97.188270851088546</v>
      </c>
      <c r="Z26" s="57">
        <v>98.041111426719795</v>
      </c>
      <c r="AA26" s="57">
        <v>99.811942219937436</v>
      </c>
      <c r="AB26" s="57">
        <v>101.44041931347418</v>
      </c>
      <c r="AC26" s="57">
        <v>105.01748736125968</v>
      </c>
      <c r="AD26" s="57">
        <v>111.52628200439794</v>
      </c>
      <c r="AE26" s="57">
        <v>112.69066666439679</v>
      </c>
      <c r="AF26" s="57">
        <v>120.9666675856005</v>
      </c>
      <c r="AG26" s="57">
        <v>134.0558696830854</v>
      </c>
      <c r="AH26" s="57">
        <v>137.67306347871011</v>
      </c>
      <c r="AI26" s="57">
        <v>140.76092250573799</v>
      </c>
      <c r="AJ26" s="57">
        <v>143.19073146005192</v>
      </c>
      <c r="AK26" s="58">
        <v>146.74847156664489</v>
      </c>
    </row>
    <row r="27" spans="1:56" x14ac:dyDescent="0.35">
      <c r="B27" s="59" t="s">
        <v>206</v>
      </c>
      <c r="C27" s="53"/>
      <c r="D27" s="85"/>
      <c r="E27" s="57">
        <v>0</v>
      </c>
      <c r="F27" s="57">
        <v>0</v>
      </c>
      <c r="G27" s="57">
        <v>0</v>
      </c>
      <c r="H27" s="57">
        <v>0</v>
      </c>
      <c r="I27" s="57">
        <v>0</v>
      </c>
      <c r="J27" s="57">
        <v>0</v>
      </c>
      <c r="K27" s="57">
        <v>0</v>
      </c>
      <c r="L27" s="57">
        <v>0</v>
      </c>
      <c r="M27" s="57">
        <v>0</v>
      </c>
      <c r="N27" s="57">
        <v>0</v>
      </c>
      <c r="O27" s="57">
        <v>0</v>
      </c>
      <c r="P27" s="57">
        <v>0</v>
      </c>
      <c r="Q27" s="57">
        <v>0</v>
      </c>
      <c r="R27" s="57">
        <v>0</v>
      </c>
      <c r="S27" s="57">
        <v>0</v>
      </c>
      <c r="T27" s="57">
        <v>0</v>
      </c>
      <c r="U27" s="57">
        <v>0</v>
      </c>
      <c r="V27" s="57">
        <v>121.76447909727274</v>
      </c>
      <c r="W27" s="57">
        <v>122.1871109462305</v>
      </c>
      <c r="X27" s="57">
        <v>123.53736118637376</v>
      </c>
      <c r="Y27" s="57">
        <v>123.26265547572218</v>
      </c>
      <c r="Z27" s="57">
        <v>124.30428934310625</v>
      </c>
      <c r="AA27" s="57">
        <v>125.0287280059257</v>
      </c>
      <c r="AB27" s="57">
        <v>128.68304358107747</v>
      </c>
      <c r="AC27" s="57">
        <v>136.8794058918198</v>
      </c>
      <c r="AD27" s="57">
        <v>135.70755042305106</v>
      </c>
      <c r="AE27" s="57">
        <v>129.21372248981336</v>
      </c>
      <c r="AF27" s="57">
        <v>136.83176647828287</v>
      </c>
      <c r="AG27" s="57">
        <v>155.89982664284219</v>
      </c>
      <c r="AH27" s="57">
        <v>163.37486671775707</v>
      </c>
      <c r="AI27" s="57">
        <v>165.29251041758369</v>
      </c>
      <c r="AJ27" s="57">
        <v>165.13864775453968</v>
      </c>
      <c r="AK27" s="58">
        <v>166.57280685243444</v>
      </c>
    </row>
    <row r="28" spans="1:56" x14ac:dyDescent="0.35">
      <c r="B28" s="39" t="s">
        <v>207</v>
      </c>
      <c r="C28" s="53"/>
      <c r="D28" s="85"/>
      <c r="E28" s="57"/>
      <c r="F28" s="57"/>
      <c r="G28" s="57"/>
      <c r="H28" s="57"/>
      <c r="I28" s="57"/>
      <c r="J28" s="57"/>
      <c r="K28" s="57"/>
      <c r="L28" s="57"/>
      <c r="M28" s="57"/>
      <c r="N28" s="57"/>
      <c r="O28" s="57"/>
      <c r="P28" s="57"/>
      <c r="Q28" s="57"/>
      <c r="R28" s="57"/>
      <c r="S28" s="57"/>
      <c r="T28" s="57"/>
      <c r="U28" s="57"/>
      <c r="V28" s="57">
        <v>0.64724041796512666</v>
      </c>
      <c r="W28" s="57">
        <v>0.79419796438986456</v>
      </c>
      <c r="X28" s="57">
        <v>0.87332636002330755</v>
      </c>
      <c r="Y28" s="57">
        <v>0.74721668152836007</v>
      </c>
      <c r="Z28" s="57">
        <v>0.79092797879146604</v>
      </c>
      <c r="AA28" s="57">
        <v>0.66198495884740516</v>
      </c>
      <c r="AB28" s="57">
        <v>0.60346877194891357</v>
      </c>
      <c r="AC28" s="57">
        <v>0.5272954375418264</v>
      </c>
      <c r="AD28" s="57">
        <v>0.58997241730802497</v>
      </c>
      <c r="AE28" s="57">
        <v>0.63813353551041263</v>
      </c>
      <c r="AF28" s="57">
        <v>0.55895655569130498</v>
      </c>
      <c r="AG28" s="57">
        <v>0.54307103336690365</v>
      </c>
      <c r="AH28" s="57">
        <v>0.50468136566857236</v>
      </c>
      <c r="AI28" s="57">
        <v>0.50393270742770069</v>
      </c>
      <c r="AJ28" s="57">
        <v>0.49177894148210244</v>
      </c>
      <c r="AK28" s="58">
        <v>0.48463722759065681</v>
      </c>
    </row>
    <row r="29" spans="1:56" ht="20.25" customHeight="1" x14ac:dyDescent="0.35">
      <c r="B29" s="61" t="s">
        <v>208</v>
      </c>
      <c r="C29" s="53"/>
      <c r="D29" s="85"/>
      <c r="E29" s="60">
        <v>0</v>
      </c>
      <c r="F29" s="60">
        <v>0</v>
      </c>
      <c r="G29" s="60">
        <v>0</v>
      </c>
      <c r="H29" s="60">
        <v>0</v>
      </c>
      <c r="I29" s="60">
        <v>0</v>
      </c>
      <c r="J29" s="60">
        <v>0</v>
      </c>
      <c r="K29" s="60">
        <v>0</v>
      </c>
      <c r="L29" s="60">
        <v>15.731751578241935</v>
      </c>
      <c r="M29" s="60">
        <v>15.545064660668803</v>
      </c>
      <c r="N29" s="60">
        <v>15.41006975493425</v>
      </c>
      <c r="O29" s="60">
        <v>15.601966564679859</v>
      </c>
      <c r="P29" s="60">
        <v>15.903827538988313</v>
      </c>
      <c r="Q29" s="60">
        <v>16.304946794350684</v>
      </c>
      <c r="R29" s="60">
        <v>16.889993749095449</v>
      </c>
      <c r="S29" s="60">
        <v>17.048460010652903</v>
      </c>
      <c r="T29" s="60">
        <v>16.777156308921914</v>
      </c>
      <c r="U29" s="60">
        <v>16.461271470434433</v>
      </c>
      <c r="V29" s="60">
        <v>15.18230403513253</v>
      </c>
      <c r="W29" s="60">
        <v>15.18928524586731</v>
      </c>
      <c r="X29" s="60">
        <v>15.209686523901103</v>
      </c>
      <c r="Y29" s="60">
        <v>14.819877702194905</v>
      </c>
      <c r="Z29" s="60">
        <v>14.54002958942028</v>
      </c>
      <c r="AA29" s="60">
        <v>14.181228955639371</v>
      </c>
      <c r="AB29" s="60">
        <v>13.744343031444869</v>
      </c>
      <c r="AC29" s="60">
        <v>13.075436771600293</v>
      </c>
      <c r="AD29" s="60">
        <v>13.025677183880704</v>
      </c>
      <c r="AE29" s="60">
        <v>12.457987482581208</v>
      </c>
      <c r="AF29" s="60">
        <v>12.616464920298572</v>
      </c>
      <c r="AG29" s="60">
        <v>13.458479467249322</v>
      </c>
      <c r="AH29" s="60">
        <v>13.332552989131365</v>
      </c>
      <c r="AI29" s="60">
        <v>13.116465533561566</v>
      </c>
      <c r="AJ29" s="60">
        <v>12.885865576884681</v>
      </c>
      <c r="AK29" s="70">
        <v>12.600616435281127</v>
      </c>
    </row>
    <row r="30" spans="1:56" x14ac:dyDescent="0.35">
      <c r="B30" s="61" t="s">
        <v>209</v>
      </c>
      <c r="C30" s="53"/>
      <c r="D30" s="85"/>
      <c r="E30" s="60">
        <v>0</v>
      </c>
      <c r="F30" s="60">
        <v>0</v>
      </c>
      <c r="G30" s="60">
        <v>0</v>
      </c>
      <c r="H30" s="60">
        <v>0</v>
      </c>
      <c r="I30" s="60">
        <v>0</v>
      </c>
      <c r="J30" s="60">
        <v>0</v>
      </c>
      <c r="K30" s="60">
        <v>0</v>
      </c>
      <c r="L30" s="60">
        <v>0</v>
      </c>
      <c r="M30" s="60">
        <v>0</v>
      </c>
      <c r="N30" s="60">
        <v>0.70006926648981793</v>
      </c>
      <c r="O30" s="60">
        <v>0.39382833068397655</v>
      </c>
      <c r="P30" s="60">
        <v>0.31775721141832286</v>
      </c>
      <c r="Q30" s="60">
        <v>0.42904867255817797</v>
      </c>
      <c r="R30" s="60">
        <v>0.79242136241470862</v>
      </c>
      <c r="S30" s="60">
        <v>0.63856433303445836</v>
      </c>
      <c r="T30" s="60">
        <v>0.11881785330983671</v>
      </c>
      <c r="U30" s="60">
        <v>7.3992210068214779E-4</v>
      </c>
      <c r="V30" s="60">
        <v>2.9463212768114297E-4</v>
      </c>
      <c r="W30" s="62">
        <v>1.4423436615232945E-5</v>
      </c>
      <c r="X30" s="60">
        <v>6.5092761124505566E-6</v>
      </c>
      <c r="Y30" s="62">
        <v>5.0916075748472746E-6</v>
      </c>
      <c r="Z30" s="60">
        <v>2.5065514697064614E-6</v>
      </c>
      <c r="AA30" s="60">
        <v>0</v>
      </c>
      <c r="AB30" s="60">
        <v>1.1990756104079389E-5</v>
      </c>
      <c r="AC30" s="60">
        <v>5.6857550560765611E-6</v>
      </c>
      <c r="AD30" s="60">
        <v>9.1723565534804133E-6</v>
      </c>
      <c r="AE30" s="60">
        <v>8.5920674161244747E-6</v>
      </c>
      <c r="AF30" s="60">
        <v>8.0643075993018166E-6</v>
      </c>
      <c r="AG30" s="60">
        <v>7.9999999999999996E-6</v>
      </c>
      <c r="AH30" s="60">
        <v>7.8935810366719253E-6</v>
      </c>
      <c r="AI30" s="60">
        <v>7.7583130964748051E-6</v>
      </c>
      <c r="AJ30" s="60">
        <v>7.6156784448898318E-6</v>
      </c>
      <c r="AK30" s="70">
        <v>7.4712777880963926E-6</v>
      </c>
    </row>
    <row r="31" spans="1:56" ht="15.75" customHeight="1" x14ac:dyDescent="0.35">
      <c r="A31" s="716"/>
      <c r="B31" s="61" t="s">
        <v>210</v>
      </c>
      <c r="C31" s="53"/>
      <c r="D31" s="85"/>
      <c r="E31" s="60">
        <v>0</v>
      </c>
      <c r="F31" s="60">
        <v>0</v>
      </c>
      <c r="G31" s="60">
        <v>0</v>
      </c>
      <c r="H31" s="60">
        <v>0</v>
      </c>
      <c r="I31" s="60">
        <v>0</v>
      </c>
      <c r="J31" s="60">
        <v>0</v>
      </c>
      <c r="K31" s="60">
        <v>0</v>
      </c>
      <c r="L31" s="60">
        <v>3.3376688306925126E-2</v>
      </c>
      <c r="M31" s="60">
        <v>6.1242943493426766E-2</v>
      </c>
      <c r="N31" s="60">
        <v>7.8851191716692942E-2</v>
      </c>
      <c r="O31" s="60">
        <v>1.0278577374787625E-2</v>
      </c>
      <c r="P31" s="60">
        <v>6.4185801961933214E-2</v>
      </c>
      <c r="Q31" s="60">
        <v>6.4382343367263214E-2</v>
      </c>
      <c r="R31" s="60">
        <v>6.7300393883755832E-2</v>
      </c>
      <c r="S31" s="60">
        <v>7.7414183586760929E-2</v>
      </c>
      <c r="T31" s="60">
        <v>0.11403097672005431</v>
      </c>
      <c r="U31" s="60">
        <v>5.2295042801411028E-2</v>
      </c>
      <c r="V31" s="60">
        <v>8.2284648271310185E-2</v>
      </c>
      <c r="W31" s="60">
        <v>9.7030391775203451E-2</v>
      </c>
      <c r="X31" s="60">
        <v>0.13278923269399134</v>
      </c>
      <c r="Y31" s="60">
        <v>0.16929595186367188</v>
      </c>
      <c r="Z31" s="60">
        <v>0.11279481613679075</v>
      </c>
      <c r="AA31" s="60">
        <v>9.6963406999729385E-2</v>
      </c>
      <c r="AB31" s="60">
        <v>8.6333443949371591E-2</v>
      </c>
      <c r="AC31" s="60">
        <v>0.10234359100937809</v>
      </c>
      <c r="AD31" s="60">
        <v>0.10089592208828455</v>
      </c>
      <c r="AE31" s="60">
        <v>9.4512741577369219E-2</v>
      </c>
      <c r="AF31" s="60">
        <v>9.3747575841883618E-2</v>
      </c>
      <c r="AG31" s="60">
        <v>9.8000000000000004E-2</v>
      </c>
      <c r="AH31" s="60">
        <v>9.6696367699231081E-2</v>
      </c>
      <c r="AI31" s="60">
        <v>9.5039335431816377E-2</v>
      </c>
      <c r="AJ31" s="60">
        <v>9.3292060949900446E-2</v>
      </c>
      <c r="AK31" s="70">
        <v>9.1523152904180824E-2</v>
      </c>
    </row>
    <row r="32" spans="1:56" ht="15.75" customHeight="1" x14ac:dyDescent="0.35">
      <c r="A32" s="716"/>
      <c r="B32" s="61" t="s">
        <v>211</v>
      </c>
      <c r="C32" s="53"/>
      <c r="D32" s="85"/>
      <c r="E32" s="60">
        <v>0</v>
      </c>
      <c r="F32" s="60">
        <v>0</v>
      </c>
      <c r="G32" s="60">
        <v>0</v>
      </c>
      <c r="H32" s="60">
        <v>1.9672520361263459</v>
      </c>
      <c r="I32" s="60">
        <v>7.9333163534754503</v>
      </c>
      <c r="J32" s="60">
        <v>9.9025643714394569</v>
      </c>
      <c r="K32" s="60">
        <v>11.346637843695373</v>
      </c>
      <c r="L32" s="60">
        <v>22.29729662344133</v>
      </c>
      <c r="M32" s="60">
        <v>25.754439941045291</v>
      </c>
      <c r="N32" s="60">
        <v>27.332977096674441</v>
      </c>
      <c r="O32" s="60">
        <v>28.697689729607298</v>
      </c>
      <c r="P32" s="60">
        <v>30.038355450876693</v>
      </c>
      <c r="Q32" s="60">
        <v>34.884559085047016</v>
      </c>
      <c r="R32" s="60">
        <v>39.420189541733045</v>
      </c>
      <c r="S32" s="60">
        <v>40.483158802348783</v>
      </c>
      <c r="T32" s="60">
        <v>41.09149653707945</v>
      </c>
      <c r="U32" s="60">
        <v>40.429025447910192</v>
      </c>
      <c r="V32" s="60">
        <v>39.430224840882609</v>
      </c>
      <c r="W32" s="60">
        <v>38.984999815654085</v>
      </c>
      <c r="X32" s="60">
        <v>37.153527918676872</v>
      </c>
      <c r="Y32" s="60">
        <v>34.914370859282144</v>
      </c>
      <c r="Z32" s="60">
        <v>32.510384484550322</v>
      </c>
      <c r="AA32" s="60">
        <v>28.078840484246019</v>
      </c>
      <c r="AB32" s="60">
        <v>21.586754371320357</v>
      </c>
      <c r="AC32" s="60">
        <v>17.345907680881417</v>
      </c>
      <c r="AD32" s="60">
        <v>12.412900277797712</v>
      </c>
      <c r="AE32" s="60">
        <v>9.5697703785533452</v>
      </c>
      <c r="AF32" s="60">
        <v>7.3743167956948099</v>
      </c>
      <c r="AG32" s="60">
        <v>1.5586666881011566</v>
      </c>
      <c r="AH32" s="60">
        <v>-0.11055890728366582</v>
      </c>
      <c r="AI32" s="60">
        <v>-9.9618409134840838E-2</v>
      </c>
      <c r="AJ32" s="60">
        <v>-8.6036974739095357E-2</v>
      </c>
      <c r="AK32" s="70">
        <v>-7.4558322634250995E-2</v>
      </c>
    </row>
    <row r="33" spans="1:56" ht="15" customHeight="1" x14ac:dyDescent="0.35">
      <c r="A33" s="716"/>
      <c r="B33" s="61" t="s">
        <v>212</v>
      </c>
      <c r="C33" s="53"/>
      <c r="D33" s="85"/>
      <c r="E33" s="60">
        <v>0</v>
      </c>
      <c r="F33" s="60">
        <v>0</v>
      </c>
      <c r="G33" s="60">
        <v>0</v>
      </c>
      <c r="H33" s="60">
        <v>0</v>
      </c>
      <c r="I33" s="60">
        <v>0</v>
      </c>
      <c r="J33" s="60">
        <v>0</v>
      </c>
      <c r="K33" s="60">
        <v>0</v>
      </c>
      <c r="L33" s="60">
        <v>0</v>
      </c>
      <c r="M33" s="60">
        <v>0</v>
      </c>
      <c r="N33" s="60">
        <v>0</v>
      </c>
      <c r="O33" s="60">
        <v>0</v>
      </c>
      <c r="P33" s="60">
        <v>0</v>
      </c>
      <c r="Q33" s="60">
        <v>0</v>
      </c>
      <c r="R33" s="60">
        <v>0</v>
      </c>
      <c r="S33" s="60">
        <v>0</v>
      </c>
      <c r="T33" s="60">
        <v>0</v>
      </c>
      <c r="U33" s="60">
        <v>0</v>
      </c>
      <c r="V33" s="60">
        <v>0</v>
      </c>
      <c r="W33" s="60">
        <v>7.3349731296011907E-3</v>
      </c>
      <c r="X33" s="60">
        <v>3.6177254777777702E-2</v>
      </c>
      <c r="Y33" s="60">
        <v>5.3813200458560848E-2</v>
      </c>
      <c r="Z33" s="60">
        <v>9.9139123729829956E-2</v>
      </c>
      <c r="AA33" s="60">
        <v>0.20258478707510549</v>
      </c>
      <c r="AB33" s="60">
        <v>0.28230888948585681</v>
      </c>
      <c r="AC33" s="60">
        <v>0.27327487410913393</v>
      </c>
      <c r="AD33" s="60">
        <v>0.47091522924449664</v>
      </c>
      <c r="AE33" s="60">
        <v>0.57230699744083702</v>
      </c>
      <c r="AF33" s="60">
        <v>0.63531445771681094</v>
      </c>
      <c r="AG33" s="60">
        <v>0.5447923737171082</v>
      </c>
      <c r="AH33" s="60">
        <v>0.40564309351742156</v>
      </c>
      <c r="AI33" s="60">
        <v>0.36941538692247167</v>
      </c>
      <c r="AJ33" s="60">
        <v>0.3672480639720459</v>
      </c>
      <c r="AK33" s="70">
        <v>0.37009615767358428</v>
      </c>
    </row>
    <row r="34" spans="1:56" ht="25.5" customHeight="1" x14ac:dyDescent="0.35">
      <c r="A34" s="716"/>
      <c r="B34" s="61" t="s">
        <v>213</v>
      </c>
      <c r="C34" s="53"/>
      <c r="D34" s="86"/>
      <c r="E34" s="57">
        <v>5.3851223998496849</v>
      </c>
      <c r="F34" s="57">
        <v>5.5654078279260757</v>
      </c>
      <c r="G34" s="57">
        <v>5.8367496471711338</v>
      </c>
      <c r="H34" s="57">
        <v>5.9969804320967306</v>
      </c>
      <c r="I34" s="57">
        <v>5.9974717759902543</v>
      </c>
      <c r="J34" s="57">
        <v>6.3047059633548992</v>
      </c>
      <c r="K34" s="57">
        <v>6.3704373716302705</v>
      </c>
      <c r="L34" s="57">
        <v>5.9922837351837996</v>
      </c>
      <c r="M34" s="57">
        <v>6.0962927146231847</v>
      </c>
      <c r="N34" s="57">
        <v>6.0730430888756413</v>
      </c>
      <c r="O34" s="57">
        <v>6.1110612107601474</v>
      </c>
      <c r="P34" s="57">
        <v>6.2195067316737722</v>
      </c>
      <c r="Q34" s="57">
        <v>6.4023772639122711</v>
      </c>
      <c r="R34" s="57">
        <v>6.8275194143453657</v>
      </c>
      <c r="S34" s="57">
        <v>6.9330110216116561</v>
      </c>
      <c r="T34" s="57">
        <v>7.0445590645873999</v>
      </c>
      <c r="U34" s="57">
        <v>7.266450304905109</v>
      </c>
      <c r="V34" s="57">
        <v>7.1623743067539563</v>
      </c>
      <c r="W34" s="57">
        <v>7.2866506832756279</v>
      </c>
      <c r="X34" s="57">
        <v>7.4197415808512455</v>
      </c>
      <c r="Y34" s="57">
        <v>7.3252576308759627</v>
      </c>
      <c r="Z34" s="57">
        <v>6.4401666605910473</v>
      </c>
      <c r="AA34" s="57">
        <v>7.409199767670688</v>
      </c>
      <c r="AB34" s="57">
        <v>7.6234625315662159</v>
      </c>
      <c r="AC34" s="57">
        <v>8.121870255950089</v>
      </c>
      <c r="AD34" s="57">
        <v>8.2356892607738246</v>
      </c>
      <c r="AE34" s="57">
        <v>8.2744788282222661</v>
      </c>
      <c r="AF34" s="57">
        <v>8.943107455628132</v>
      </c>
      <c r="AG34" s="57">
        <v>9.6714275000000001</v>
      </c>
      <c r="AH34" s="57">
        <v>10.002789797715181</v>
      </c>
      <c r="AI34" s="57">
        <v>10.069895210150946</v>
      </c>
      <c r="AJ34" s="57">
        <v>10.051796421218178</v>
      </c>
      <c r="AK34" s="58">
        <v>10.098052046668686</v>
      </c>
    </row>
    <row r="35" spans="1:56" ht="15" customHeight="1" x14ac:dyDescent="0.35">
      <c r="A35" s="63"/>
      <c r="B35" s="59" t="s">
        <v>205</v>
      </c>
      <c r="C35" s="53"/>
      <c r="D35" s="87"/>
      <c r="E35" s="57">
        <v>0</v>
      </c>
      <c r="F35" s="57">
        <v>0</v>
      </c>
      <c r="G35" s="57">
        <v>0</v>
      </c>
      <c r="H35" s="57">
        <v>0</v>
      </c>
      <c r="I35" s="57">
        <v>0</v>
      </c>
      <c r="J35" s="57">
        <v>0</v>
      </c>
      <c r="K35" s="57">
        <v>0</v>
      </c>
      <c r="L35" s="57">
        <v>0</v>
      </c>
      <c r="M35" s="57">
        <v>0</v>
      </c>
      <c r="N35" s="57">
        <v>0</v>
      </c>
      <c r="O35" s="57">
        <v>0</v>
      </c>
      <c r="P35" s="57">
        <v>0</v>
      </c>
      <c r="Q35" s="57">
        <v>0</v>
      </c>
      <c r="R35" s="57">
        <v>0</v>
      </c>
      <c r="S35" s="57">
        <v>0</v>
      </c>
      <c r="T35" s="57">
        <v>0</v>
      </c>
      <c r="U35" s="57">
        <v>0</v>
      </c>
      <c r="V35" s="57">
        <v>4.1919396704386642</v>
      </c>
      <c r="W35" s="57">
        <v>4.3018738881332634</v>
      </c>
      <c r="X35" s="57">
        <v>4.4047542528791945</v>
      </c>
      <c r="Y35" s="57">
        <v>4.3277148294360677</v>
      </c>
      <c r="Z35" s="57">
        <v>3.4423439010138477</v>
      </c>
      <c r="AA35" s="57">
        <v>4.3468645702607676</v>
      </c>
      <c r="AB35" s="57">
        <v>4.8557693974543268</v>
      </c>
      <c r="AC35" s="57">
        <v>4.7024094048831753</v>
      </c>
      <c r="AD35" s="57">
        <v>4.7765711748099378</v>
      </c>
      <c r="AE35" s="57">
        <v>4.8426116326884339</v>
      </c>
      <c r="AF35" s="57">
        <v>5.2763565056476391</v>
      </c>
      <c r="AG35" s="57">
        <v>5.6745385000000006</v>
      </c>
      <c r="AH35" s="57">
        <v>5.7880062829984285</v>
      </c>
      <c r="AI35" s="57">
        <v>5.7718275764802494</v>
      </c>
      <c r="AJ35" s="57">
        <v>5.740017284517041</v>
      </c>
      <c r="AK35" s="58">
        <v>5.6926747369594004</v>
      </c>
    </row>
    <row r="36" spans="1:56" ht="15" customHeight="1" x14ac:dyDescent="0.35">
      <c r="A36" s="63"/>
      <c r="B36" s="59" t="s">
        <v>206</v>
      </c>
      <c r="C36" s="53"/>
      <c r="D36" s="85"/>
      <c r="E36" s="57">
        <v>0</v>
      </c>
      <c r="F36" s="57">
        <v>0</v>
      </c>
      <c r="G36" s="57">
        <v>0</v>
      </c>
      <c r="H36" s="57">
        <v>0</v>
      </c>
      <c r="I36" s="57">
        <v>0</v>
      </c>
      <c r="J36" s="57">
        <v>0</v>
      </c>
      <c r="K36" s="57">
        <v>0</v>
      </c>
      <c r="L36" s="57">
        <v>0</v>
      </c>
      <c r="M36" s="57">
        <v>0</v>
      </c>
      <c r="N36" s="57">
        <v>0</v>
      </c>
      <c r="O36" s="57">
        <v>0</v>
      </c>
      <c r="P36" s="57">
        <v>0</v>
      </c>
      <c r="Q36" s="57">
        <v>0</v>
      </c>
      <c r="R36" s="57">
        <v>0</v>
      </c>
      <c r="S36" s="57">
        <v>0</v>
      </c>
      <c r="T36" s="57">
        <v>0</v>
      </c>
      <c r="U36" s="57">
        <v>0</v>
      </c>
      <c r="V36" s="57">
        <v>2.9704346363152925</v>
      </c>
      <c r="W36" s="57">
        <v>2.9847767951423645</v>
      </c>
      <c r="X36" s="57">
        <v>3.0149873279720505</v>
      </c>
      <c r="Y36" s="57">
        <v>2.9975428014398955</v>
      </c>
      <c r="Z36" s="57">
        <v>2.9978227595771996</v>
      </c>
      <c r="AA36" s="57">
        <v>3.0623351974099213</v>
      </c>
      <c r="AB36" s="57">
        <v>2.76769313411189</v>
      </c>
      <c r="AC36" s="57">
        <v>3.4194608510669142</v>
      </c>
      <c r="AD36" s="57">
        <v>3.4591180859638859</v>
      </c>
      <c r="AE36" s="57">
        <v>3.4318671955338322</v>
      </c>
      <c r="AF36" s="57">
        <v>3.6667509499804938</v>
      </c>
      <c r="AG36" s="57">
        <v>3.9968889999999999</v>
      </c>
      <c r="AH36" s="57">
        <v>4.2147835147167516</v>
      </c>
      <c r="AI36" s="57">
        <v>4.2980676336706978</v>
      </c>
      <c r="AJ36" s="57">
        <v>4.311779136701138</v>
      </c>
      <c r="AK36" s="58">
        <v>4.4053773097092863</v>
      </c>
    </row>
    <row r="37" spans="1:56" ht="25.5" customHeight="1" x14ac:dyDescent="0.35">
      <c r="A37" s="63"/>
      <c r="B37" s="65" t="s">
        <v>214</v>
      </c>
      <c r="C37" s="53"/>
      <c r="D37" s="85"/>
      <c r="E37" s="60">
        <v>0</v>
      </c>
      <c r="F37" s="60">
        <v>0</v>
      </c>
      <c r="G37" s="60">
        <v>0</v>
      </c>
      <c r="H37" s="60">
        <v>0</v>
      </c>
      <c r="I37" s="60">
        <v>0</v>
      </c>
      <c r="J37" s="60">
        <v>0</v>
      </c>
      <c r="K37" s="60">
        <v>0</v>
      </c>
      <c r="L37" s="60">
        <v>0</v>
      </c>
      <c r="M37" s="60">
        <v>0</v>
      </c>
      <c r="N37" s="60">
        <v>0</v>
      </c>
      <c r="O37" s="60">
        <v>0</v>
      </c>
      <c r="P37" s="60">
        <v>0</v>
      </c>
      <c r="Q37" s="60">
        <v>0</v>
      </c>
      <c r="R37" s="60">
        <v>0</v>
      </c>
      <c r="S37" s="60">
        <v>0</v>
      </c>
      <c r="T37" s="60">
        <v>0</v>
      </c>
      <c r="U37" s="60">
        <v>0</v>
      </c>
      <c r="V37" s="69">
        <v>279.65099225333512</v>
      </c>
      <c r="W37" s="69">
        <v>282.16011290447403</v>
      </c>
      <c r="X37" s="69">
        <v>283.54660082833124</v>
      </c>
      <c r="Y37" s="69">
        <v>278.48076344462191</v>
      </c>
      <c r="Z37" s="69">
        <v>276.8388459295972</v>
      </c>
      <c r="AA37" s="69">
        <v>275.47147258634146</v>
      </c>
      <c r="AB37" s="69">
        <v>274.05014592502323</v>
      </c>
      <c r="AC37" s="69">
        <v>281.34302754992672</v>
      </c>
      <c r="AD37" s="69">
        <v>282.06989189089865</v>
      </c>
      <c r="AE37" s="69">
        <v>273.51158771016298</v>
      </c>
      <c r="AF37" s="69">
        <v>288.02034988906257</v>
      </c>
      <c r="AG37" s="69">
        <v>315.83014138836199</v>
      </c>
      <c r="AH37" s="69">
        <v>325.27974279649635</v>
      </c>
      <c r="AI37" s="69">
        <v>330.10857044599447</v>
      </c>
      <c r="AJ37" s="69">
        <v>332.13333092003779</v>
      </c>
      <c r="AK37" s="88">
        <v>336.89165258784118</v>
      </c>
    </row>
    <row r="38" spans="1:56" x14ac:dyDescent="0.35">
      <c r="A38" s="68"/>
      <c r="B38" s="59" t="s">
        <v>205</v>
      </c>
      <c r="C38" s="53"/>
      <c r="D38" s="85"/>
      <c r="E38" s="69">
        <v>0</v>
      </c>
      <c r="F38" s="69">
        <v>0</v>
      </c>
      <c r="G38" s="69">
        <v>0</v>
      </c>
      <c r="H38" s="69">
        <v>0</v>
      </c>
      <c r="I38" s="69">
        <v>0</v>
      </c>
      <c r="J38" s="69">
        <v>0</v>
      </c>
      <c r="K38" s="69">
        <v>0</v>
      </c>
      <c r="L38" s="69">
        <v>0</v>
      </c>
      <c r="M38" s="69">
        <v>0</v>
      </c>
      <c r="N38" s="69">
        <v>0</v>
      </c>
      <c r="O38" s="69">
        <v>0</v>
      </c>
      <c r="P38" s="69">
        <v>0</v>
      </c>
      <c r="Q38" s="69">
        <v>0</v>
      </c>
      <c r="R38" s="69">
        <v>0</v>
      </c>
      <c r="S38" s="69">
        <v>0</v>
      </c>
      <c r="T38" s="69">
        <v>0</v>
      </c>
      <c r="U38" s="69">
        <v>0</v>
      </c>
      <c r="V38" s="60">
        <v>154.26883810178182</v>
      </c>
      <c r="W38" s="60">
        <v>156.19402719871127</v>
      </c>
      <c r="X38" s="60">
        <v>156.12092595396217</v>
      </c>
      <c r="Y38" s="60">
        <v>151.47334848593147</v>
      </c>
      <c r="Z38" s="60">
        <v>148.74580584812233</v>
      </c>
      <c r="AA38" s="60">
        <v>146.7184244241584</v>
      </c>
      <c r="AB38" s="60">
        <v>141.99594043788508</v>
      </c>
      <c r="AC38" s="60">
        <v>140.51686536949816</v>
      </c>
      <c r="AD38" s="60">
        <v>142.31325096457562</v>
      </c>
      <c r="AE38" s="60">
        <v>140.22786448930538</v>
      </c>
      <c r="AF38" s="60">
        <v>146.96287590510781</v>
      </c>
      <c r="AG38" s="60">
        <v>155.39035471215306</v>
      </c>
      <c r="AH38" s="60">
        <v>157.18541119835393</v>
      </c>
      <c r="AI38" s="60">
        <v>160.01405968731237</v>
      </c>
      <c r="AJ38" s="60">
        <v>162.19112508731496</v>
      </c>
      <c r="AK38" s="70">
        <v>165.42883119810676</v>
      </c>
    </row>
    <row r="39" spans="1:56" s="75" customFormat="1" ht="27.75" customHeight="1" x14ac:dyDescent="0.35">
      <c r="A39" s="41"/>
      <c r="B39" s="71" t="s">
        <v>206</v>
      </c>
      <c r="C39" s="72"/>
      <c r="D39" s="89"/>
      <c r="E39" s="73">
        <v>0</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73">
        <v>125.38215415155317</v>
      </c>
      <c r="W39" s="73">
        <v>125.96608570576274</v>
      </c>
      <c r="X39" s="73">
        <v>127.42567487436911</v>
      </c>
      <c r="Y39" s="73">
        <v>127.00741495869043</v>
      </c>
      <c r="Z39" s="73">
        <v>128.0930400814749</v>
      </c>
      <c r="AA39" s="73">
        <v>128.75304816218303</v>
      </c>
      <c r="AB39" s="73">
        <v>132.05420548713826</v>
      </c>
      <c r="AC39" s="73">
        <v>140.82616218042855</v>
      </c>
      <c r="AD39" s="73">
        <v>139.75664092632297</v>
      </c>
      <c r="AE39" s="73">
        <v>133.28372322085761</v>
      </c>
      <c r="AF39" s="73">
        <v>141.05747398395465</v>
      </c>
      <c r="AG39" s="73">
        <v>160.43978667620911</v>
      </c>
      <c r="AH39" s="73">
        <v>168.09433159814242</v>
      </c>
      <c r="AI39" s="73">
        <v>170.09451075868208</v>
      </c>
      <c r="AJ39" s="73">
        <v>169.94220583272292</v>
      </c>
      <c r="AK39" s="74">
        <v>171.46282138973436</v>
      </c>
      <c r="AM39" s="39"/>
      <c r="AN39" s="39"/>
      <c r="AO39" s="39"/>
      <c r="AP39" s="39"/>
      <c r="AQ39" s="39"/>
      <c r="AR39" s="39"/>
      <c r="AS39" s="39"/>
      <c r="AT39" s="39"/>
      <c r="AU39" s="39"/>
      <c r="AV39" s="39"/>
      <c r="AW39" s="39"/>
      <c r="AX39" s="39"/>
      <c r="AY39" s="39"/>
      <c r="AZ39" s="39"/>
      <c r="BA39" s="39"/>
      <c r="BB39" s="39"/>
      <c r="BC39" s="39"/>
      <c r="BD39" s="39"/>
    </row>
    <row r="40" spans="1:56" s="75" customFormat="1" ht="31" x14ac:dyDescent="0.35">
      <c r="A40" s="41"/>
      <c r="B40" s="52" t="s">
        <v>219</v>
      </c>
      <c r="C40" s="72"/>
      <c r="D40" s="89"/>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4"/>
      <c r="AM40" s="39"/>
      <c r="AN40" s="39"/>
      <c r="AO40" s="39"/>
      <c r="AP40" s="39"/>
      <c r="AQ40" s="39"/>
      <c r="AR40" s="39"/>
      <c r="AS40" s="39"/>
      <c r="AT40" s="39"/>
      <c r="AU40" s="39"/>
      <c r="AV40" s="39"/>
      <c r="AW40" s="39"/>
      <c r="AX40" s="39"/>
      <c r="AY40" s="39"/>
      <c r="AZ40" s="39"/>
      <c r="BA40" s="39"/>
      <c r="BB40" s="39"/>
      <c r="BC40" s="39"/>
      <c r="BD40" s="39"/>
    </row>
    <row r="41" spans="1:56" s="75" customFormat="1" ht="27.75" customHeight="1" x14ac:dyDescent="0.35">
      <c r="A41" s="41"/>
      <c r="B41" s="59" t="s">
        <v>216</v>
      </c>
      <c r="C41" s="72"/>
      <c r="D41" s="89"/>
      <c r="E41" s="73">
        <v>0</v>
      </c>
      <c r="F41" s="73">
        <v>0</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0</v>
      </c>
      <c r="X41" s="73">
        <v>0</v>
      </c>
      <c r="Y41" s="73">
        <v>0</v>
      </c>
      <c r="Z41" s="73">
        <v>0</v>
      </c>
      <c r="AA41" s="73">
        <v>0</v>
      </c>
      <c r="AB41" s="73">
        <v>0</v>
      </c>
      <c r="AC41" s="73">
        <v>0</v>
      </c>
      <c r="AD41" s="73">
        <v>0</v>
      </c>
      <c r="AE41" s="73">
        <v>8.8032031832652127</v>
      </c>
      <c r="AF41" s="73">
        <v>10.326306111746169</v>
      </c>
      <c r="AG41" s="73">
        <v>2.3E-3</v>
      </c>
      <c r="AH41" s="73">
        <v>0</v>
      </c>
      <c r="AI41" s="73">
        <v>0</v>
      </c>
      <c r="AJ41" s="73">
        <v>0</v>
      </c>
      <c r="AK41" s="74">
        <v>0</v>
      </c>
      <c r="AM41" s="39"/>
      <c r="AN41" s="39"/>
      <c r="AO41" s="39"/>
      <c r="AP41" s="39"/>
      <c r="AQ41" s="39"/>
      <c r="AR41" s="39"/>
      <c r="AS41" s="39"/>
      <c r="AT41" s="39"/>
      <c r="AU41" s="39"/>
      <c r="AV41" s="39"/>
      <c r="AW41" s="39"/>
      <c r="AX41" s="39"/>
      <c r="AY41" s="39"/>
      <c r="AZ41" s="39"/>
      <c r="BA41" s="39"/>
      <c r="BB41" s="39"/>
      <c r="BC41" s="39"/>
      <c r="BD41" s="39"/>
    </row>
    <row r="42" spans="1:56" s="75" customFormat="1" ht="27.75" customHeight="1" thickBot="1" x14ac:dyDescent="0.4">
      <c r="A42" s="41"/>
      <c r="B42" s="90" t="s">
        <v>220</v>
      </c>
      <c r="C42" s="72"/>
      <c r="D42" s="89"/>
      <c r="E42" s="73">
        <v>0</v>
      </c>
      <c r="F42" s="73">
        <v>0</v>
      </c>
      <c r="G42" s="73">
        <v>0</v>
      </c>
      <c r="H42" s="73">
        <v>0</v>
      </c>
      <c r="I42" s="73">
        <v>0</v>
      </c>
      <c r="J42" s="73">
        <v>0</v>
      </c>
      <c r="K42" s="73">
        <v>0</v>
      </c>
      <c r="L42" s="73">
        <v>0</v>
      </c>
      <c r="M42" s="73">
        <v>0</v>
      </c>
      <c r="N42" s="73">
        <v>0</v>
      </c>
      <c r="O42" s="73">
        <v>0</v>
      </c>
      <c r="P42" s="73">
        <v>0</v>
      </c>
      <c r="Q42" s="73">
        <v>0</v>
      </c>
      <c r="R42" s="73">
        <v>0</v>
      </c>
      <c r="S42" s="73">
        <v>0</v>
      </c>
      <c r="T42" s="73">
        <v>0</v>
      </c>
      <c r="U42" s="73">
        <v>0</v>
      </c>
      <c r="V42" s="73">
        <v>279.65099225333512</v>
      </c>
      <c r="W42" s="73">
        <v>282.16011290447403</v>
      </c>
      <c r="X42" s="73">
        <v>283.54660082833124</v>
      </c>
      <c r="Y42" s="73">
        <v>278.48076344462191</v>
      </c>
      <c r="Z42" s="73">
        <v>276.8388459295972</v>
      </c>
      <c r="AA42" s="73">
        <v>275.47147258634146</v>
      </c>
      <c r="AB42" s="73">
        <v>274.05014592502323</v>
      </c>
      <c r="AC42" s="73">
        <v>281.34302754992672</v>
      </c>
      <c r="AD42" s="73">
        <v>282.06989189089865</v>
      </c>
      <c r="AE42" s="73">
        <v>282.31479089342821</v>
      </c>
      <c r="AF42" s="73">
        <v>298.34665600080876</v>
      </c>
      <c r="AG42" s="73">
        <v>315.83244138836199</v>
      </c>
      <c r="AH42" s="73">
        <v>325.27974279649635</v>
      </c>
      <c r="AI42" s="73">
        <v>330.10857044599447</v>
      </c>
      <c r="AJ42" s="73">
        <v>332.13333092003779</v>
      </c>
      <c r="AK42" s="74">
        <v>336.89165258784118</v>
      </c>
      <c r="AM42" s="39"/>
      <c r="AN42" s="39"/>
      <c r="AO42" s="39"/>
      <c r="AP42" s="39"/>
      <c r="AQ42" s="39"/>
      <c r="AR42" s="39"/>
      <c r="AS42" s="39"/>
      <c r="AT42" s="39"/>
      <c r="AU42" s="39"/>
      <c r="AV42" s="39"/>
      <c r="AW42" s="39"/>
      <c r="AX42" s="39"/>
      <c r="AY42" s="39"/>
      <c r="AZ42" s="39"/>
      <c r="BA42" s="39"/>
      <c r="BB42" s="39"/>
      <c r="BC42" s="39"/>
      <c r="BD42" s="39"/>
    </row>
    <row r="43" spans="1:56" ht="39" customHeight="1" x14ac:dyDescent="0.35">
      <c r="B43" s="34" t="s">
        <v>221</v>
      </c>
      <c r="C43" s="79"/>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91"/>
    </row>
    <row r="44" spans="1:56" ht="24" customHeight="1" x14ac:dyDescent="0.35">
      <c r="B44" s="59" t="s">
        <v>222</v>
      </c>
      <c r="C44" s="53"/>
      <c r="D44" s="54"/>
      <c r="E44" s="54"/>
      <c r="F44" s="54"/>
      <c r="G44" s="54"/>
      <c r="H44" s="54"/>
      <c r="I44" s="54"/>
      <c r="J44" s="54"/>
      <c r="K44" s="54"/>
      <c r="L44" s="54"/>
      <c r="M44" s="54"/>
      <c r="N44" s="54"/>
      <c r="O44" s="54"/>
      <c r="P44" s="54"/>
      <c r="Q44" s="54"/>
      <c r="R44" s="54"/>
      <c r="S44" s="54"/>
      <c r="T44" s="54"/>
      <c r="U44" s="54"/>
      <c r="V44" s="54">
        <v>5761.744605831097</v>
      </c>
      <c r="W44" s="54">
        <v>5788.7931068830212</v>
      </c>
      <c r="X44" s="54">
        <v>5741.9341880399388</v>
      </c>
      <c r="Y44" s="54">
        <v>5528.8154155577968</v>
      </c>
      <c r="Z44" s="54">
        <v>5391.5622715316731</v>
      </c>
      <c r="AA44" s="54">
        <v>5282.796073137928</v>
      </c>
      <c r="AB44" s="54">
        <v>5074.0966299954462</v>
      </c>
      <c r="AC44" s="54">
        <v>4988.1420843372698</v>
      </c>
      <c r="AD44" s="54">
        <v>5020.9718413768878</v>
      </c>
      <c r="AE44" s="54">
        <v>4911.4976358852164</v>
      </c>
      <c r="AF44" s="54">
        <v>5111.8917822663261</v>
      </c>
      <c r="AG44" s="54">
        <v>5368.8185683150823</v>
      </c>
      <c r="AH44" s="54">
        <v>5396.8244842439799</v>
      </c>
      <c r="AI44" s="54">
        <v>5459.9968958315721</v>
      </c>
      <c r="AJ44" s="54">
        <v>5499.625977413305</v>
      </c>
      <c r="AK44" s="92">
        <v>5575.1698385766385</v>
      </c>
    </row>
    <row r="45" spans="1:56" x14ac:dyDescent="0.35">
      <c r="B45" s="59" t="s">
        <v>223</v>
      </c>
      <c r="C45" s="53"/>
      <c r="D45" s="54"/>
      <c r="E45" s="54"/>
      <c r="F45" s="54"/>
      <c r="G45" s="54"/>
      <c r="H45" s="54"/>
      <c r="I45" s="54"/>
      <c r="J45" s="54"/>
      <c r="K45" s="54"/>
      <c r="L45" s="54"/>
      <c r="M45" s="54"/>
      <c r="N45" s="54"/>
      <c r="O45" s="54"/>
      <c r="P45" s="54"/>
      <c r="Q45" s="54"/>
      <c r="R45" s="54"/>
      <c r="S45" s="54"/>
      <c r="T45" s="54"/>
      <c r="U45" s="54"/>
      <c r="V45" s="54">
        <v>4682.8637542052675</v>
      </c>
      <c r="W45" s="54">
        <v>4668.4986725316448</v>
      </c>
      <c r="X45" s="54">
        <v>4686.5584131300939</v>
      </c>
      <c r="Y45" s="54">
        <v>4635.8026724349638</v>
      </c>
      <c r="Z45" s="54">
        <v>4642.9652131115363</v>
      </c>
      <c r="AA45" s="54">
        <v>4635.9283089719611</v>
      </c>
      <c r="AB45" s="54">
        <v>4718.837714463567</v>
      </c>
      <c r="AC45" s="54">
        <v>4999.1216662906272</v>
      </c>
      <c r="AD45" s="54">
        <v>4930.771758640788</v>
      </c>
      <c r="AE45" s="54">
        <v>4668.2782618510682</v>
      </c>
      <c r="AF45" s="54">
        <v>4906.4808894418384</v>
      </c>
      <c r="AG45" s="54">
        <v>5543.2791011987729</v>
      </c>
      <c r="AH45" s="54">
        <v>5771.3727852689008</v>
      </c>
      <c r="AI45" s="54">
        <v>5803.9618678209981</v>
      </c>
      <c r="AJ45" s="54">
        <v>5762.4519797455841</v>
      </c>
      <c r="AK45" s="92">
        <v>5778.5232678367638</v>
      </c>
    </row>
    <row r="46" spans="1:56" ht="24.75" customHeight="1" x14ac:dyDescent="0.35">
      <c r="B46" s="93" t="s">
        <v>214</v>
      </c>
      <c r="C46" s="94"/>
      <c r="D46" s="95"/>
      <c r="E46" s="95"/>
      <c r="F46" s="95"/>
      <c r="G46" s="95"/>
      <c r="H46" s="95"/>
      <c r="I46" s="95"/>
      <c r="J46" s="95"/>
      <c r="K46" s="95"/>
      <c r="L46" s="95"/>
      <c r="M46" s="95"/>
      <c r="N46" s="95"/>
      <c r="O46" s="95"/>
      <c r="P46" s="95"/>
      <c r="Q46" s="95"/>
      <c r="R46" s="95"/>
      <c r="S46" s="95"/>
      <c r="T46" s="95"/>
      <c r="U46" s="95"/>
      <c r="V46" s="95">
        <f t="shared" ref="V46:AH46" si="4">SUM(V44:V45)</f>
        <v>10444.608360036364</v>
      </c>
      <c r="W46" s="95">
        <f t="shared" si="4"/>
        <v>10457.291779414667</v>
      </c>
      <c r="X46" s="95">
        <f t="shared" si="4"/>
        <v>10428.492601170034</v>
      </c>
      <c r="Y46" s="95">
        <f t="shared" si="4"/>
        <v>10164.61808799276</v>
      </c>
      <c r="Z46" s="95">
        <f t="shared" si="4"/>
        <v>10034.527484643209</v>
      </c>
      <c r="AA46" s="95">
        <f t="shared" si="4"/>
        <v>9918.7243821098891</v>
      </c>
      <c r="AB46" s="95">
        <f t="shared" si="4"/>
        <v>9792.9343444590122</v>
      </c>
      <c r="AC46" s="95">
        <f t="shared" si="4"/>
        <v>9987.263750627897</v>
      </c>
      <c r="AD46" s="95">
        <f t="shared" si="4"/>
        <v>9951.7436000176749</v>
      </c>
      <c r="AE46" s="95">
        <f t="shared" si="4"/>
        <v>9579.7758977362846</v>
      </c>
      <c r="AF46" s="95">
        <f t="shared" si="4"/>
        <v>10018.372671708164</v>
      </c>
      <c r="AG46" s="95">
        <f t="shared" si="4"/>
        <v>10912.097669513856</v>
      </c>
      <c r="AH46" s="95">
        <f t="shared" si="4"/>
        <v>11168.197269512881</v>
      </c>
      <c r="AI46" s="95">
        <f t="shared" ref="AI46:AK46" si="5">SUM(AI44:AI45)</f>
        <v>11263.95876365257</v>
      </c>
      <c r="AJ46" s="95">
        <f t="shared" si="5"/>
        <v>11262.07795715889</v>
      </c>
      <c r="AK46" s="96">
        <f t="shared" si="5"/>
        <v>11353.693106413402</v>
      </c>
    </row>
    <row r="47" spans="1:56" ht="24.75" customHeight="1" thickBot="1" x14ac:dyDescent="0.4">
      <c r="B47" s="97" t="s">
        <v>224</v>
      </c>
      <c r="C47" s="98"/>
      <c r="D47" s="99"/>
      <c r="E47" s="99"/>
      <c r="F47" s="99"/>
      <c r="G47" s="99"/>
      <c r="H47" s="99"/>
      <c r="I47" s="99"/>
      <c r="J47" s="99"/>
      <c r="K47" s="99"/>
      <c r="L47" s="99"/>
      <c r="M47" s="99"/>
      <c r="N47" s="99"/>
      <c r="O47" s="99"/>
      <c r="P47" s="99"/>
      <c r="Q47" s="99"/>
      <c r="R47" s="99"/>
      <c r="S47" s="99"/>
      <c r="T47" s="99"/>
      <c r="U47" s="99"/>
      <c r="V47" s="99">
        <v>10444.608360036369</v>
      </c>
      <c r="W47" s="99">
        <v>10457.291779414667</v>
      </c>
      <c r="X47" s="99">
        <v>10428.49260117003</v>
      </c>
      <c r="Y47" s="99">
        <v>10164.618087992762</v>
      </c>
      <c r="Z47" s="99">
        <v>10034.527484643209</v>
      </c>
      <c r="AA47" s="99">
        <v>9918.7243821098891</v>
      </c>
      <c r="AB47" s="99">
        <v>9792.9343444590104</v>
      </c>
      <c r="AC47" s="99">
        <v>9987.2637506278952</v>
      </c>
      <c r="AD47" s="99">
        <v>9951.7436000176767</v>
      </c>
      <c r="AE47" s="99">
        <v>9888.1091364994118</v>
      </c>
      <c r="AF47" s="99">
        <v>10377.558343795083</v>
      </c>
      <c r="AG47" s="99">
        <v>10912.177135724798</v>
      </c>
      <c r="AH47" s="99">
        <v>11168.197269512879</v>
      </c>
      <c r="AI47" s="99">
        <v>11263.958763652572</v>
      </c>
      <c r="AJ47" s="99">
        <v>11262.077957158886</v>
      </c>
      <c r="AK47" s="100">
        <v>11353.693106413402</v>
      </c>
    </row>
    <row r="48" spans="1:56" ht="39" customHeight="1" x14ac:dyDescent="0.35">
      <c r="B48" s="52" t="s">
        <v>225</v>
      </c>
      <c r="C48" s="53"/>
      <c r="AK48" s="53"/>
    </row>
    <row r="49" spans="1:56" ht="26.25" customHeight="1" x14ac:dyDescent="0.35">
      <c r="B49" s="59" t="s">
        <v>222</v>
      </c>
      <c r="C49" s="53"/>
      <c r="D49" s="101"/>
      <c r="E49" s="101"/>
      <c r="F49" s="101"/>
      <c r="G49" s="101"/>
      <c r="H49" s="101"/>
      <c r="I49" s="101"/>
      <c r="J49" s="101"/>
      <c r="K49" s="101"/>
      <c r="L49" s="101"/>
      <c r="M49" s="101"/>
      <c r="N49" s="101"/>
      <c r="O49" s="101"/>
      <c r="P49" s="101"/>
      <c r="Q49" s="101"/>
      <c r="R49" s="101"/>
      <c r="S49" s="101"/>
      <c r="T49" s="101"/>
      <c r="U49" s="101"/>
      <c r="V49" s="101">
        <v>6.4439170011037133E-2</v>
      </c>
      <c r="W49" s="101">
        <v>6.3517518016939778E-2</v>
      </c>
      <c r="X49" s="101">
        <v>6.2068153895866958E-2</v>
      </c>
      <c r="Y49" s="101">
        <v>5.9097214677853907E-2</v>
      </c>
      <c r="Z49" s="101">
        <v>5.6549059554088801E-2</v>
      </c>
      <c r="AA49" s="101">
        <v>5.4993184466003389E-2</v>
      </c>
      <c r="AB49" s="101">
        <v>5.2760391299311683E-2</v>
      </c>
      <c r="AC49" s="101">
        <v>5.9263426156111222E-2</v>
      </c>
      <c r="AD49" s="101">
        <v>5.2551995838119432E-2</v>
      </c>
      <c r="AE49" s="101">
        <v>5.1124155156440136E-2</v>
      </c>
      <c r="AF49" s="101">
        <v>5.3374047074722486E-2</v>
      </c>
      <c r="AG49" s="101">
        <v>5.5783161167395436E-2</v>
      </c>
      <c r="AH49" s="101">
        <v>5.5409079591180577E-2</v>
      </c>
      <c r="AI49" s="101">
        <v>5.5279096549585502E-2</v>
      </c>
      <c r="AJ49" s="101">
        <v>5.5057868120010227E-2</v>
      </c>
      <c r="AK49" s="102">
        <v>5.5225911011768575E-2</v>
      </c>
    </row>
    <row r="50" spans="1:56" x14ac:dyDescent="0.35">
      <c r="A50" s="103"/>
      <c r="B50" s="59" t="s">
        <v>223</v>
      </c>
      <c r="C50" s="53"/>
      <c r="D50" s="101"/>
      <c r="E50" s="101"/>
      <c r="F50" s="101"/>
      <c r="G50" s="101"/>
      <c r="H50" s="101"/>
      <c r="I50" s="101"/>
      <c r="J50" s="101"/>
      <c r="K50" s="101"/>
      <c r="L50" s="101"/>
      <c r="M50" s="101"/>
      <c r="N50" s="101"/>
      <c r="O50" s="101"/>
      <c r="P50" s="101"/>
      <c r="Q50" s="101"/>
      <c r="R50" s="101"/>
      <c r="S50" s="101"/>
      <c r="T50" s="101"/>
      <c r="U50" s="101"/>
      <c r="V50" s="101">
        <v>5.2373000582213371E-2</v>
      </c>
      <c r="W50" s="101">
        <v>5.1225090112825895E-2</v>
      </c>
      <c r="X50" s="101">
        <v>5.0659937801799379E-2</v>
      </c>
      <c r="Y50" s="101">
        <v>4.9551848840194632E-2</v>
      </c>
      <c r="Z50" s="101">
        <v>4.8697446699288202E-2</v>
      </c>
      <c r="AA50" s="101">
        <v>4.8259379528732729E-2</v>
      </c>
      <c r="AB50" s="101">
        <v>4.906641367869867E-2</v>
      </c>
      <c r="AC50" s="101">
        <v>5.93938730506295E-2</v>
      </c>
      <c r="AD50" s="101">
        <v>5.1607916778865906E-2</v>
      </c>
      <c r="AE50" s="101">
        <v>4.8592466059346036E-2</v>
      </c>
      <c r="AF50" s="101">
        <v>5.1229320400087298E-2</v>
      </c>
      <c r="AG50" s="101">
        <v>5.7595843026424016E-2</v>
      </c>
      <c r="AH50" s="101">
        <v>5.9254558850849057E-2</v>
      </c>
      <c r="AI50" s="101">
        <v>5.8761529462834076E-2</v>
      </c>
      <c r="AJ50" s="101">
        <v>5.7689072393600889E-2</v>
      </c>
      <c r="AK50" s="102">
        <v>5.7240267293894823E-2</v>
      </c>
    </row>
    <row r="51" spans="1:56" s="106" customFormat="1" ht="32.25" customHeight="1" x14ac:dyDescent="0.35">
      <c r="A51" s="103"/>
      <c r="B51" s="93" t="s">
        <v>214</v>
      </c>
      <c r="C51" s="94"/>
      <c r="D51" s="104"/>
      <c r="E51" s="104"/>
      <c r="F51" s="104"/>
      <c r="G51" s="104"/>
      <c r="H51" s="104"/>
      <c r="I51" s="104"/>
      <c r="J51" s="104"/>
      <c r="K51" s="104"/>
      <c r="L51" s="104"/>
      <c r="M51" s="104"/>
      <c r="N51" s="104"/>
      <c r="O51" s="104"/>
      <c r="P51" s="104"/>
      <c r="Q51" s="104"/>
      <c r="R51" s="104"/>
      <c r="S51" s="104"/>
      <c r="T51" s="104"/>
      <c r="U51" s="104"/>
      <c r="V51" s="104">
        <f t="shared" ref="V51:AH51" si="6">SUM(V49:V50)</f>
        <v>0.1168121705932505</v>
      </c>
      <c r="W51" s="104">
        <f t="shared" si="6"/>
        <v>0.11474260812976567</v>
      </c>
      <c r="X51" s="104">
        <f t="shared" si="6"/>
        <v>0.11272809169766634</v>
      </c>
      <c r="Y51" s="104">
        <f t="shared" si="6"/>
        <v>0.10864906351804854</v>
      </c>
      <c r="Z51" s="104">
        <f t="shared" si="6"/>
        <v>0.105246506253377</v>
      </c>
      <c r="AA51" s="104">
        <f t="shared" si="6"/>
        <v>0.10325256399473612</v>
      </c>
      <c r="AB51" s="104">
        <f t="shared" si="6"/>
        <v>0.10182680497801036</v>
      </c>
      <c r="AC51" s="104">
        <f t="shared" si="6"/>
        <v>0.11865729920674073</v>
      </c>
      <c r="AD51" s="104">
        <f t="shared" si="6"/>
        <v>0.10415991261698535</v>
      </c>
      <c r="AE51" s="104">
        <f t="shared" si="6"/>
        <v>9.9716621215786172E-2</v>
      </c>
      <c r="AF51" s="104">
        <f t="shared" si="6"/>
        <v>0.10460336747480978</v>
      </c>
      <c r="AG51" s="104">
        <f t="shared" si="6"/>
        <v>0.11337900419381945</v>
      </c>
      <c r="AH51" s="104">
        <f t="shared" si="6"/>
        <v>0.11466363844202963</v>
      </c>
      <c r="AI51" s="104">
        <f t="shared" ref="AI51:AK51" si="7">SUM(AI49:AI50)</f>
        <v>0.11404062601241957</v>
      </c>
      <c r="AJ51" s="104">
        <f t="shared" si="7"/>
        <v>0.11274694051361112</v>
      </c>
      <c r="AK51" s="105">
        <f t="shared" si="7"/>
        <v>0.1124661783056634</v>
      </c>
      <c r="AM51" s="39"/>
      <c r="AN51" s="39"/>
      <c r="AO51" s="39"/>
      <c r="AP51" s="39"/>
      <c r="AQ51" s="39"/>
      <c r="AR51" s="39"/>
      <c r="AS51" s="39"/>
      <c r="AT51" s="39"/>
      <c r="AU51" s="39"/>
      <c r="AV51" s="39"/>
      <c r="AW51" s="39"/>
      <c r="AX51" s="39"/>
      <c r="AY51" s="39"/>
      <c r="AZ51" s="39"/>
      <c r="BA51" s="39"/>
      <c r="BB51" s="39"/>
      <c r="BC51" s="39"/>
      <c r="BD51" s="39"/>
    </row>
    <row r="52" spans="1:56" s="106" customFormat="1" ht="32.25" customHeight="1" thickBot="1" x14ac:dyDescent="0.4">
      <c r="A52" s="39"/>
      <c r="B52" s="97" t="s">
        <v>224</v>
      </c>
      <c r="C52" s="98"/>
      <c r="D52" s="107"/>
      <c r="E52" s="107"/>
      <c r="F52" s="107"/>
      <c r="G52" s="107"/>
      <c r="H52" s="107"/>
      <c r="I52" s="107"/>
      <c r="J52" s="107"/>
      <c r="K52" s="107"/>
      <c r="L52" s="107"/>
      <c r="M52" s="107"/>
      <c r="N52" s="107"/>
      <c r="O52" s="107"/>
      <c r="P52" s="107"/>
      <c r="Q52" s="107"/>
      <c r="R52" s="107"/>
      <c r="S52" s="107"/>
      <c r="T52" s="107"/>
      <c r="U52" s="107"/>
      <c r="V52" s="107">
        <v>0.11681217059325055</v>
      </c>
      <c r="W52" s="107">
        <v>0.11474260812976569</v>
      </c>
      <c r="X52" s="107">
        <v>0.11272809169766633</v>
      </c>
      <c r="Y52" s="107">
        <v>0.10864906351804854</v>
      </c>
      <c r="Z52" s="107">
        <v>0.105246506253377</v>
      </c>
      <c r="AA52" s="107">
        <v>0.10325256399473613</v>
      </c>
      <c r="AB52" s="107">
        <v>0.10182680497801032</v>
      </c>
      <c r="AC52" s="107">
        <v>0.11865729920674072</v>
      </c>
      <c r="AD52" s="107">
        <v>0.10415991261698535</v>
      </c>
      <c r="AE52" s="107">
        <v>0.10292608551914681</v>
      </c>
      <c r="AF52" s="107">
        <v>0.10835368023319794</v>
      </c>
      <c r="AG52" s="107">
        <v>0.11337982986456917</v>
      </c>
      <c r="AH52" s="107">
        <v>0.11466363844202965</v>
      </c>
      <c r="AI52" s="107">
        <v>0.1140406260124196</v>
      </c>
      <c r="AJ52" s="107">
        <v>0.11274694051361107</v>
      </c>
      <c r="AK52" s="108">
        <v>0.11246617830566343</v>
      </c>
      <c r="AM52" s="39"/>
      <c r="AN52" s="39"/>
      <c r="AO52" s="39"/>
      <c r="AP52" s="39"/>
      <c r="AQ52" s="39"/>
      <c r="AR52" s="39"/>
      <c r="AS52" s="39"/>
      <c r="AT52" s="39"/>
      <c r="AU52" s="39"/>
      <c r="AV52" s="39"/>
      <c r="AW52" s="39"/>
      <c r="AX52" s="39"/>
      <c r="AY52" s="39"/>
      <c r="AZ52" s="39"/>
      <c r="BA52" s="39"/>
      <c r="BB52" s="39"/>
      <c r="BC52" s="39"/>
      <c r="BD52" s="39"/>
    </row>
    <row r="53" spans="1:56" ht="41.9" customHeight="1" x14ac:dyDescent="0.35">
      <c r="B53" s="52" t="s">
        <v>226</v>
      </c>
      <c r="C53" s="53"/>
      <c r="AK53" s="53"/>
    </row>
    <row r="54" spans="1:56" ht="23.25" customHeight="1" x14ac:dyDescent="0.35">
      <c r="A54" s="103"/>
      <c r="B54" s="59" t="s">
        <v>222</v>
      </c>
      <c r="C54" s="53"/>
      <c r="D54" s="101"/>
      <c r="E54" s="101"/>
      <c r="F54" s="101"/>
      <c r="G54" s="101"/>
      <c r="H54" s="101"/>
      <c r="I54" s="101"/>
      <c r="J54" s="101"/>
      <c r="K54" s="101"/>
      <c r="L54" s="101"/>
      <c r="M54" s="101"/>
      <c r="N54" s="101"/>
      <c r="O54" s="101"/>
      <c r="P54" s="101"/>
      <c r="Q54" s="101"/>
      <c r="R54" s="101"/>
      <c r="S54" s="101"/>
      <c r="T54" s="101"/>
      <c r="U54" s="101"/>
      <c r="V54" s="101">
        <v>0.1515975556099366</v>
      </c>
      <c r="W54" s="101">
        <v>0.15109362773726895</v>
      </c>
      <c r="X54" s="101">
        <v>0.15060473300129046</v>
      </c>
      <c r="Y54" s="101">
        <v>0.14627761267075676</v>
      </c>
      <c r="Z54" s="101">
        <v>0.14120347850531989</v>
      </c>
      <c r="AA54" s="101">
        <v>0.13934406420469223</v>
      </c>
      <c r="AB54" s="101">
        <v>0.13334441310778444</v>
      </c>
      <c r="AC54" s="101">
        <v>0.1116357002171738</v>
      </c>
      <c r="AD54" s="101">
        <v>0.11862748022372563</v>
      </c>
      <c r="AE54" s="101">
        <v>0.11280767554762637</v>
      </c>
      <c r="AF54" s="101">
        <v>0.11986686725636721</v>
      </c>
      <c r="AG54" s="101">
        <v>0.12670981533245051</v>
      </c>
      <c r="AH54" s="101">
        <v>0.1272748979816504</v>
      </c>
      <c r="AI54" s="101">
        <v>0.12788097436657908</v>
      </c>
      <c r="AJ54" s="101">
        <v>0.12877405695782498</v>
      </c>
      <c r="AK54" s="102">
        <v>0.1300866094913101</v>
      </c>
    </row>
    <row r="55" spans="1:56" x14ac:dyDescent="0.35">
      <c r="A55" s="103"/>
      <c r="B55" s="59" t="s">
        <v>223</v>
      </c>
      <c r="C55" s="53"/>
      <c r="D55" s="101"/>
      <c r="E55" s="101"/>
      <c r="F55" s="101"/>
      <c r="G55" s="101"/>
      <c r="H55" s="101"/>
      <c r="I55" s="101"/>
      <c r="J55" s="101"/>
      <c r="K55" s="101"/>
      <c r="L55" s="101"/>
      <c r="M55" s="101"/>
      <c r="N55" s="101"/>
      <c r="O55" s="101"/>
      <c r="P55" s="101"/>
      <c r="Q55" s="101"/>
      <c r="R55" s="101"/>
      <c r="S55" s="101"/>
      <c r="T55" s="101"/>
      <c r="U55" s="101"/>
      <c r="V55" s="101">
        <v>0.1232110666053184</v>
      </c>
      <c r="W55" s="101">
        <v>0.1218527571283754</v>
      </c>
      <c r="X55" s="101">
        <v>0.12292336613237057</v>
      </c>
      <c r="Y55" s="101">
        <v>0.12265089296132457</v>
      </c>
      <c r="Z55" s="101">
        <v>0.12159793500526415</v>
      </c>
      <c r="AA55" s="101">
        <v>0.1222816635339149</v>
      </c>
      <c r="AB55" s="101">
        <v>0.12400840809107493</v>
      </c>
      <c r="AC55" s="101">
        <v>0.11188142563933118</v>
      </c>
      <c r="AD55" s="101">
        <v>0.11649637714866422</v>
      </c>
      <c r="AE55" s="101">
        <v>0.10722139326328278</v>
      </c>
      <c r="AF55" s="101">
        <v>0.11505026290088753</v>
      </c>
      <c r="AG55" s="101">
        <v>0.13082726903724778</v>
      </c>
      <c r="AH55" s="101">
        <v>0.13610798064745164</v>
      </c>
      <c r="AI55" s="101">
        <v>0.1359371283544252</v>
      </c>
      <c r="AJ55" s="101">
        <v>0.13492814284172597</v>
      </c>
      <c r="AK55" s="102">
        <v>0.13483149779190295</v>
      </c>
    </row>
    <row r="56" spans="1:56" s="32" customFormat="1" ht="29.25" customHeight="1" x14ac:dyDescent="0.35">
      <c r="A56" s="109"/>
      <c r="B56" s="93" t="s">
        <v>214</v>
      </c>
      <c r="C56" s="110"/>
      <c r="D56" s="104"/>
      <c r="E56" s="104"/>
      <c r="F56" s="104"/>
      <c r="G56" s="104"/>
      <c r="H56" s="104"/>
      <c r="I56" s="104"/>
      <c r="J56" s="104"/>
      <c r="K56" s="104"/>
      <c r="L56" s="104"/>
      <c r="M56" s="104"/>
      <c r="N56" s="104"/>
      <c r="O56" s="104"/>
      <c r="P56" s="104"/>
      <c r="Q56" s="104"/>
      <c r="R56" s="104"/>
      <c r="S56" s="104"/>
      <c r="T56" s="104"/>
      <c r="U56" s="104"/>
      <c r="V56" s="104">
        <f t="shared" ref="V56:AH56" si="8">SUM(V54:V55)</f>
        <v>0.27480862221525498</v>
      </c>
      <c r="W56" s="104">
        <f t="shared" si="8"/>
        <v>0.27294638486564438</v>
      </c>
      <c r="X56" s="104">
        <f t="shared" si="8"/>
        <v>0.27352809913366105</v>
      </c>
      <c r="Y56" s="104">
        <f t="shared" si="8"/>
        <v>0.26892850563208132</v>
      </c>
      <c r="Z56" s="104">
        <f t="shared" si="8"/>
        <v>0.26280141351058406</v>
      </c>
      <c r="AA56" s="104">
        <f t="shared" si="8"/>
        <v>0.26162572773860715</v>
      </c>
      <c r="AB56" s="104">
        <f t="shared" si="8"/>
        <v>0.25735282119885938</v>
      </c>
      <c r="AC56" s="104">
        <f t="shared" si="8"/>
        <v>0.22351712585650496</v>
      </c>
      <c r="AD56" s="104">
        <f t="shared" si="8"/>
        <v>0.23512385737238983</v>
      </c>
      <c r="AE56" s="104">
        <f t="shared" si="8"/>
        <v>0.22002906881090917</v>
      </c>
      <c r="AF56" s="104">
        <f t="shared" si="8"/>
        <v>0.23491713015725474</v>
      </c>
      <c r="AG56" s="104">
        <f t="shared" si="8"/>
        <v>0.2575370843696983</v>
      </c>
      <c r="AH56" s="104">
        <f t="shared" si="8"/>
        <v>0.26338287862910204</v>
      </c>
      <c r="AI56" s="104">
        <f t="shared" ref="AI56:AK56" si="9">SUM(AI54:AI55)</f>
        <v>0.26381810272100426</v>
      </c>
      <c r="AJ56" s="104">
        <f t="shared" si="9"/>
        <v>0.26370219979955095</v>
      </c>
      <c r="AK56" s="105">
        <f t="shared" si="9"/>
        <v>0.26491810728321308</v>
      </c>
      <c r="AM56" s="39"/>
      <c r="AN56" s="39"/>
      <c r="AO56" s="39"/>
      <c r="AP56" s="39"/>
      <c r="AQ56" s="39"/>
      <c r="AR56" s="39"/>
      <c r="AS56" s="39"/>
      <c r="AT56" s="39"/>
      <c r="AU56" s="39"/>
      <c r="AV56" s="39"/>
      <c r="AW56" s="39"/>
      <c r="AX56" s="39"/>
      <c r="AY56" s="39"/>
      <c r="AZ56" s="39"/>
      <c r="BA56" s="39"/>
      <c r="BB56" s="39"/>
      <c r="BC56" s="39"/>
      <c r="BD56" s="39"/>
    </row>
    <row r="57" spans="1:56" s="32" customFormat="1" ht="29.25" customHeight="1" thickBot="1" x14ac:dyDescent="0.4">
      <c r="A57" s="111"/>
      <c r="B57" s="97" t="s">
        <v>224</v>
      </c>
      <c r="C57" s="112"/>
      <c r="D57" s="107"/>
      <c r="E57" s="107"/>
      <c r="F57" s="107"/>
      <c r="G57" s="107"/>
      <c r="H57" s="107"/>
      <c r="I57" s="107"/>
      <c r="J57" s="107"/>
      <c r="K57" s="107"/>
      <c r="L57" s="107"/>
      <c r="M57" s="107"/>
      <c r="N57" s="107"/>
      <c r="O57" s="107"/>
      <c r="P57" s="107"/>
      <c r="Q57" s="107"/>
      <c r="R57" s="107"/>
      <c r="S57" s="107"/>
      <c r="T57" s="107"/>
      <c r="U57" s="107"/>
      <c r="V57" s="107">
        <v>0.27480862221525509</v>
      </c>
      <c r="W57" s="107">
        <v>0.27294638486564438</v>
      </c>
      <c r="X57" s="107">
        <v>0.273528099133661</v>
      </c>
      <c r="Y57" s="107">
        <v>0.26892850563208132</v>
      </c>
      <c r="Z57" s="107">
        <v>0.262801413510584</v>
      </c>
      <c r="AA57" s="107">
        <v>0.26162572773860715</v>
      </c>
      <c r="AB57" s="107">
        <v>0.25735282119885927</v>
      </c>
      <c r="AC57" s="107">
        <v>0.22351712585650493</v>
      </c>
      <c r="AD57" s="107">
        <v>0.23512385737238986</v>
      </c>
      <c r="AE57" s="107">
        <v>0.22711089161477388</v>
      </c>
      <c r="AF57" s="107">
        <v>0.2433395426632847</v>
      </c>
      <c r="AG57" s="107">
        <v>0.25753895985660208</v>
      </c>
      <c r="AH57" s="107">
        <v>0.26338287862910209</v>
      </c>
      <c r="AI57" s="107">
        <v>0.26381810272100431</v>
      </c>
      <c r="AJ57" s="107">
        <v>0.26370219979955084</v>
      </c>
      <c r="AK57" s="108">
        <v>0.26491810728321313</v>
      </c>
      <c r="AM57" s="39"/>
      <c r="AN57" s="39"/>
      <c r="AO57" s="39"/>
      <c r="AP57" s="39"/>
      <c r="AQ57" s="39"/>
      <c r="AR57" s="39"/>
      <c r="AS57" s="39"/>
      <c r="AT57" s="39"/>
      <c r="AU57" s="39"/>
      <c r="AV57" s="39"/>
      <c r="AW57" s="39"/>
      <c r="AX57" s="39"/>
      <c r="AY57" s="39"/>
      <c r="AZ57" s="39"/>
      <c r="BA57" s="39"/>
      <c r="BB57" s="39"/>
      <c r="BC57" s="39"/>
      <c r="BD57" s="39"/>
    </row>
  </sheetData>
  <mergeCells count="2">
    <mergeCell ref="A12:A15"/>
    <mergeCell ref="A31:A34"/>
  </mergeCells>
  <conditionalFormatting sqref="D25">
    <cfRule type="cellIs" dxfId="8" priority="4" stopIfTrue="1" operator="equal">
      <formula>FALSE</formula>
    </cfRule>
  </conditionalFormatting>
  <conditionalFormatting sqref="D5:AG5 D6">
    <cfRule type="cellIs" dxfId="7" priority="6" stopIfTrue="1" operator="equal">
      <formula>FALSE</formula>
    </cfRule>
  </conditionalFormatting>
  <conditionalFormatting sqref="E6:AG9">
    <cfRule type="cellIs" dxfId="6" priority="5" stopIfTrue="1" operator="equal">
      <formula>FALSE</formula>
    </cfRule>
  </conditionalFormatting>
  <conditionalFormatting sqref="E25:AK28">
    <cfRule type="cellIs" dxfId="5" priority="1" stopIfTrue="1" operator="equal">
      <formula>FALSE</formula>
    </cfRule>
  </conditionalFormatting>
  <conditionalFormatting sqref="AH5:AJ9">
    <cfRule type="cellIs" dxfId="4" priority="2" stopIfTrue="1" operator="equal">
      <formula>FALSE</formula>
    </cfRule>
  </conditionalFormatting>
  <conditionalFormatting sqref="AK6:AK10">
    <cfRule type="cellIs" dxfId="3" priority="3" stopIfTrue="1" operator="equal">
      <formula>FALSE</formula>
    </cfRule>
  </conditionalFormatting>
  <hyperlinks>
    <hyperlink ref="B1" location="Notes!A1" display="Information relating to this table can be found in the 'Notes' tab" xr:uid="{C1824F87-B073-42C6-94BD-2F2676CF2146}"/>
    <hyperlink ref="A1" location="Contents!A1" display="Contents page" xr:uid="{01A47E03-EAF4-4349-92C4-04A65CEB2257}"/>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DD72E-60A6-4145-9D05-58A5FBA668D5}">
  <dimension ref="A1:CF26"/>
  <sheetViews>
    <sheetView zoomScale="70" zoomScaleNormal="70" workbookViewId="0">
      <pane xSplit="2" topLeftCell="BL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463" customWidth="1"/>
    <col min="76" max="84" width="12.54296875" style="427" customWidth="1"/>
    <col min="85" max="16384" width="9" style="427"/>
  </cols>
  <sheetData>
    <row r="1" spans="1:84" s="425" customFormat="1" ht="25.5" customHeight="1" thickBot="1" x14ac:dyDescent="0.3">
      <c r="A1" s="29" t="s">
        <v>45</v>
      </c>
      <c r="B1" s="113" t="s">
        <v>200</v>
      </c>
      <c r="C1" s="114"/>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64"/>
      <c r="BW1" s="464"/>
      <c r="BX1" s="464"/>
    </row>
    <row r="2" spans="1:84" ht="15.75" customHeight="1" x14ac:dyDescent="0.35">
      <c r="A2" s="33" t="s">
        <v>584</v>
      </c>
      <c r="B2" s="34" t="s">
        <v>798</v>
      </c>
      <c r="C2" s="465"/>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66"/>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ht="26.25" customHeight="1" x14ac:dyDescent="0.35">
      <c r="A4" s="90"/>
      <c r="B4" s="65" t="s">
        <v>799</v>
      </c>
      <c r="C4" s="580"/>
      <c r="D4" s="639">
        <f t="shared" ref="D4:BO4" si="0">SUM(D5,D8,D9)</f>
        <v>0</v>
      </c>
      <c r="E4" s="639">
        <f t="shared" si="0"/>
        <v>0</v>
      </c>
      <c r="F4" s="639">
        <f t="shared" si="0"/>
        <v>0</v>
      </c>
      <c r="G4" s="639">
        <f t="shared" si="0"/>
        <v>0</v>
      </c>
      <c r="H4" s="639">
        <f t="shared" si="0"/>
        <v>0</v>
      </c>
      <c r="I4" s="639">
        <f t="shared" si="0"/>
        <v>0</v>
      </c>
      <c r="J4" s="639">
        <f t="shared" si="0"/>
        <v>0</v>
      </c>
      <c r="K4" s="639">
        <f t="shared" si="0"/>
        <v>0</v>
      </c>
      <c r="L4" s="639">
        <f t="shared" si="0"/>
        <v>0</v>
      </c>
      <c r="M4" s="639">
        <f t="shared" si="0"/>
        <v>0</v>
      </c>
      <c r="N4" s="639">
        <f t="shared" si="0"/>
        <v>0</v>
      </c>
      <c r="O4" s="639">
        <f t="shared" si="0"/>
        <v>0</v>
      </c>
      <c r="P4" s="639">
        <f t="shared" si="0"/>
        <v>0</v>
      </c>
      <c r="Q4" s="639">
        <f t="shared" si="0"/>
        <v>0</v>
      </c>
      <c r="R4" s="639">
        <f t="shared" si="0"/>
        <v>0</v>
      </c>
      <c r="S4" s="639">
        <f t="shared" si="0"/>
        <v>0</v>
      </c>
      <c r="T4" s="639">
        <f t="shared" si="0"/>
        <v>0</v>
      </c>
      <c r="U4" s="639">
        <f t="shared" si="0"/>
        <v>0</v>
      </c>
      <c r="V4" s="639">
        <f t="shared" si="0"/>
        <v>0</v>
      </c>
      <c r="W4" s="639">
        <f t="shared" si="0"/>
        <v>0</v>
      </c>
      <c r="X4" s="639">
        <f t="shared" si="0"/>
        <v>0</v>
      </c>
      <c r="Y4" s="639">
        <f t="shared" si="0"/>
        <v>0</v>
      </c>
      <c r="Z4" s="639">
        <f t="shared" si="0"/>
        <v>0</v>
      </c>
      <c r="AA4" s="639">
        <f t="shared" si="0"/>
        <v>0</v>
      </c>
      <c r="AB4" s="639">
        <f t="shared" si="0"/>
        <v>0</v>
      </c>
      <c r="AC4" s="639">
        <f t="shared" si="0"/>
        <v>0</v>
      </c>
      <c r="AD4" s="639">
        <f t="shared" si="0"/>
        <v>0</v>
      </c>
      <c r="AE4" s="639">
        <f t="shared" si="0"/>
        <v>0</v>
      </c>
      <c r="AF4" s="639">
        <f t="shared" si="0"/>
        <v>0</v>
      </c>
      <c r="AG4" s="639">
        <f t="shared" si="0"/>
        <v>0</v>
      </c>
      <c r="AH4" s="639">
        <f t="shared" si="0"/>
        <v>561</v>
      </c>
      <c r="AI4" s="639">
        <f t="shared" si="0"/>
        <v>624</v>
      </c>
      <c r="AJ4" s="639">
        <f t="shared" si="0"/>
        <v>729</v>
      </c>
      <c r="AK4" s="639">
        <f t="shared" si="0"/>
        <v>924.13</v>
      </c>
      <c r="AL4" s="639">
        <f t="shared" si="0"/>
        <v>941</v>
      </c>
      <c r="AM4" s="639">
        <f t="shared" si="0"/>
        <v>985</v>
      </c>
      <c r="AN4" s="639">
        <f t="shared" si="0"/>
        <v>1189</v>
      </c>
      <c r="AO4" s="639">
        <f t="shared" si="0"/>
        <v>1371</v>
      </c>
      <c r="AP4" s="639">
        <f t="shared" si="0"/>
        <v>1458</v>
      </c>
      <c r="AQ4" s="639">
        <f t="shared" si="0"/>
        <v>1574</v>
      </c>
      <c r="AR4" s="639">
        <f t="shared" si="0"/>
        <v>1853.9770000000001</v>
      </c>
      <c r="AS4" s="639">
        <f t="shared" si="0"/>
        <v>2050.058</v>
      </c>
      <c r="AT4" s="639">
        <f t="shared" si="0"/>
        <v>2305.1849999999999</v>
      </c>
      <c r="AU4" s="639">
        <f t="shared" si="0"/>
        <v>2758</v>
      </c>
      <c r="AV4" s="639">
        <f t="shared" si="0"/>
        <v>3728</v>
      </c>
      <c r="AW4" s="639">
        <f t="shared" si="0"/>
        <v>3939</v>
      </c>
      <c r="AX4" s="639">
        <f t="shared" si="0"/>
        <v>3969</v>
      </c>
      <c r="AY4" s="639">
        <f t="shared" si="0"/>
        <v>3888</v>
      </c>
      <c r="AZ4" s="639">
        <f t="shared" si="0"/>
        <v>3815</v>
      </c>
      <c r="BA4" s="639">
        <f t="shared" si="0"/>
        <v>3773</v>
      </c>
      <c r="BB4" s="639">
        <f t="shared" si="0"/>
        <v>3619</v>
      </c>
      <c r="BC4" s="639">
        <f t="shared" si="0"/>
        <v>3781</v>
      </c>
      <c r="BD4" s="639">
        <f t="shared" si="0"/>
        <v>4095</v>
      </c>
      <c r="BE4" s="639">
        <f t="shared" si="0"/>
        <v>4486</v>
      </c>
      <c r="BF4" s="639">
        <f t="shared" si="0"/>
        <v>4484</v>
      </c>
      <c r="BG4" s="639">
        <f t="shared" si="0"/>
        <v>4851.1851234350615</v>
      </c>
      <c r="BH4" s="639">
        <f t="shared" si="0"/>
        <v>6099.3140000000003</v>
      </c>
      <c r="BI4" s="639">
        <f t="shared" si="0"/>
        <v>6508.5602195999991</v>
      </c>
      <c r="BJ4" s="639">
        <f t="shared" si="0"/>
        <v>6954.7246595999977</v>
      </c>
      <c r="BK4" s="639">
        <f t="shared" si="0"/>
        <v>7455.2028207140329</v>
      </c>
      <c r="BL4" s="639">
        <f t="shared" si="0"/>
        <v>7793.5174822999979</v>
      </c>
      <c r="BM4" s="639">
        <f t="shared" si="0"/>
        <v>8225.126148360001</v>
      </c>
      <c r="BN4" s="639">
        <f t="shared" si="0"/>
        <v>8242.1568431600008</v>
      </c>
      <c r="BO4" s="639">
        <f t="shared" si="0"/>
        <v>8052.1531093099993</v>
      </c>
      <c r="BP4" s="639">
        <f t="shared" ref="BP4:CE4" si="1">SUM(BP5,BP8,BP9)</f>
        <v>7510.8751163199995</v>
      </c>
      <c r="BQ4" s="639">
        <f t="shared" si="1"/>
        <v>7041.5234761999718</v>
      </c>
      <c r="BR4" s="639">
        <f t="shared" si="1"/>
        <v>6576.0799377400017</v>
      </c>
      <c r="BS4" s="639">
        <f t="shared" si="1"/>
        <v>6078.7060508699969</v>
      </c>
      <c r="BT4" s="639">
        <f t="shared" si="1"/>
        <v>5665.5855551100012</v>
      </c>
      <c r="BU4" s="639">
        <f t="shared" si="1"/>
        <v>5367.648018240001</v>
      </c>
      <c r="BV4" s="639">
        <f t="shared" si="1"/>
        <v>5139.8772267200002</v>
      </c>
      <c r="BW4" s="639">
        <f t="shared" si="1"/>
        <v>5060.8868007399979</v>
      </c>
      <c r="BX4" s="639">
        <f t="shared" si="1"/>
        <v>5071.059797515044</v>
      </c>
      <c r="BY4" s="639">
        <f t="shared" si="1"/>
        <v>4834.2942617299996</v>
      </c>
      <c r="BZ4" s="639">
        <f t="shared" si="1"/>
        <v>4935.3102140100018</v>
      </c>
      <c r="CA4" s="639">
        <f t="shared" si="1"/>
        <v>5405.9278635488427</v>
      </c>
      <c r="CB4" s="639">
        <f t="shared" si="1"/>
        <v>5815.7065937061343</v>
      </c>
      <c r="CC4" s="639">
        <f t="shared" si="1"/>
        <v>5879.6472838312784</v>
      </c>
      <c r="CD4" s="639">
        <f t="shared" si="1"/>
        <v>5720.6370174638887</v>
      </c>
      <c r="CE4" s="639">
        <f t="shared" si="1"/>
        <v>5399.1250042445645</v>
      </c>
      <c r="CF4" s="640">
        <f>SUM(CF5,CF8,CF9)</f>
        <v>5312.4541786775126</v>
      </c>
    </row>
    <row r="5" spans="1:84" s="433" customFormat="1" ht="24" customHeight="1" x14ac:dyDescent="0.35">
      <c r="A5" s="596"/>
      <c r="B5" s="59" t="s">
        <v>800</v>
      </c>
      <c r="C5" s="106"/>
      <c r="D5" s="641">
        <f t="shared" ref="D5:BF5" si="2">SUM(D6:D7)</f>
        <v>0</v>
      </c>
      <c r="E5" s="641">
        <f t="shared" si="2"/>
        <v>0</v>
      </c>
      <c r="F5" s="641">
        <f t="shared" si="2"/>
        <v>0</v>
      </c>
      <c r="G5" s="641">
        <f t="shared" si="2"/>
        <v>0</v>
      </c>
      <c r="H5" s="641">
        <f t="shared" si="2"/>
        <v>0</v>
      </c>
      <c r="I5" s="641">
        <f t="shared" si="2"/>
        <v>0</v>
      </c>
      <c r="J5" s="641">
        <f t="shared" si="2"/>
        <v>0</v>
      </c>
      <c r="K5" s="641">
        <f t="shared" si="2"/>
        <v>0</v>
      </c>
      <c r="L5" s="641">
        <f t="shared" si="2"/>
        <v>0</v>
      </c>
      <c r="M5" s="641">
        <f t="shared" si="2"/>
        <v>0</v>
      </c>
      <c r="N5" s="641">
        <f t="shared" si="2"/>
        <v>0</v>
      </c>
      <c r="O5" s="641">
        <f t="shared" si="2"/>
        <v>0</v>
      </c>
      <c r="P5" s="641">
        <f t="shared" si="2"/>
        <v>0</v>
      </c>
      <c r="Q5" s="641">
        <f t="shared" si="2"/>
        <v>0</v>
      </c>
      <c r="R5" s="641">
        <f t="shared" si="2"/>
        <v>0</v>
      </c>
      <c r="S5" s="641">
        <f t="shared" si="2"/>
        <v>0</v>
      </c>
      <c r="T5" s="641">
        <f t="shared" si="2"/>
        <v>0</v>
      </c>
      <c r="U5" s="641">
        <f t="shared" si="2"/>
        <v>0</v>
      </c>
      <c r="V5" s="641">
        <f t="shared" si="2"/>
        <v>0</v>
      </c>
      <c r="W5" s="641">
        <f t="shared" si="2"/>
        <v>0</v>
      </c>
      <c r="X5" s="641">
        <f t="shared" si="2"/>
        <v>0</v>
      </c>
      <c r="Y5" s="641">
        <f t="shared" si="2"/>
        <v>0</v>
      </c>
      <c r="Z5" s="641">
        <f t="shared" si="2"/>
        <v>0</v>
      </c>
      <c r="AA5" s="641">
        <f t="shared" si="2"/>
        <v>0</v>
      </c>
      <c r="AB5" s="641">
        <f t="shared" si="2"/>
        <v>0</v>
      </c>
      <c r="AC5" s="641">
        <f t="shared" si="2"/>
        <v>0</v>
      </c>
      <c r="AD5" s="641">
        <f t="shared" si="2"/>
        <v>0</v>
      </c>
      <c r="AE5" s="641">
        <f t="shared" si="2"/>
        <v>0</v>
      </c>
      <c r="AF5" s="641">
        <f t="shared" si="2"/>
        <v>0</v>
      </c>
      <c r="AG5" s="641">
        <f t="shared" si="2"/>
        <v>0</v>
      </c>
      <c r="AH5" s="641">
        <f t="shared" si="2"/>
        <v>0</v>
      </c>
      <c r="AI5" s="641">
        <f t="shared" si="2"/>
        <v>0</v>
      </c>
      <c r="AJ5" s="641">
        <f t="shared" si="2"/>
        <v>0</v>
      </c>
      <c r="AK5" s="641">
        <f t="shared" si="2"/>
        <v>0</v>
      </c>
      <c r="AL5" s="641">
        <f t="shared" si="2"/>
        <v>0</v>
      </c>
      <c r="AM5" s="641">
        <f t="shared" si="2"/>
        <v>0</v>
      </c>
      <c r="AN5" s="641">
        <f t="shared" si="2"/>
        <v>0</v>
      </c>
      <c r="AO5" s="641">
        <f t="shared" si="2"/>
        <v>0</v>
      </c>
      <c r="AP5" s="641">
        <f t="shared" si="2"/>
        <v>0</v>
      </c>
      <c r="AQ5" s="641">
        <f t="shared" si="2"/>
        <v>0</v>
      </c>
      <c r="AR5" s="641">
        <f t="shared" si="2"/>
        <v>0</v>
      </c>
      <c r="AS5" s="641">
        <f t="shared" si="2"/>
        <v>0</v>
      </c>
      <c r="AT5" s="641">
        <f t="shared" si="2"/>
        <v>0</v>
      </c>
      <c r="AU5" s="641">
        <f t="shared" si="2"/>
        <v>0</v>
      </c>
      <c r="AV5" s="641">
        <f t="shared" si="2"/>
        <v>0</v>
      </c>
      <c r="AW5" s="641">
        <f t="shared" si="2"/>
        <v>0</v>
      </c>
      <c r="AX5" s="641">
        <f t="shared" si="2"/>
        <v>0</v>
      </c>
      <c r="AY5" s="641">
        <f t="shared" si="2"/>
        <v>0</v>
      </c>
      <c r="AZ5" s="641">
        <f t="shared" si="2"/>
        <v>0</v>
      </c>
      <c r="BA5" s="641">
        <f t="shared" si="2"/>
        <v>0</v>
      </c>
      <c r="BB5" s="641">
        <f t="shared" si="2"/>
        <v>0</v>
      </c>
      <c r="BC5" s="641">
        <f t="shared" si="2"/>
        <v>0</v>
      </c>
      <c r="BD5" s="641">
        <f t="shared" si="2"/>
        <v>0</v>
      </c>
      <c r="BE5" s="641">
        <f t="shared" si="2"/>
        <v>0</v>
      </c>
      <c r="BF5" s="641">
        <f t="shared" si="2"/>
        <v>0</v>
      </c>
      <c r="BG5" s="641">
        <f>SUM(BG6:BG7)</f>
        <v>2336.1031234350612</v>
      </c>
      <c r="BH5" s="641">
        <f t="shared" ref="BH5:CF5" si="3">SUM(BH6:BH7)</f>
        <v>5970.616</v>
      </c>
      <c r="BI5" s="641">
        <f t="shared" si="3"/>
        <v>6426.2752195999992</v>
      </c>
      <c r="BJ5" s="641">
        <f t="shared" si="3"/>
        <v>6868.5436595999981</v>
      </c>
      <c r="BK5" s="641">
        <f t="shared" si="3"/>
        <v>7367.1248207140325</v>
      </c>
      <c r="BL5" s="641">
        <f t="shared" si="3"/>
        <v>7703.3184822999983</v>
      </c>
      <c r="BM5" s="641">
        <f t="shared" si="3"/>
        <v>8128.8851483600001</v>
      </c>
      <c r="BN5" s="641">
        <f t="shared" si="3"/>
        <v>8242.1568431600008</v>
      </c>
      <c r="BO5" s="641">
        <f t="shared" si="3"/>
        <v>8052.1531093099993</v>
      </c>
      <c r="BP5" s="641">
        <f t="shared" si="3"/>
        <v>7510.8751163199995</v>
      </c>
      <c r="BQ5" s="641">
        <f t="shared" si="3"/>
        <v>7041.5234761999718</v>
      </c>
      <c r="BR5" s="641">
        <f t="shared" si="3"/>
        <v>6576.0799377400017</v>
      </c>
      <c r="BS5" s="641">
        <f t="shared" si="3"/>
        <v>6078.7060508699969</v>
      </c>
      <c r="BT5" s="641">
        <f t="shared" si="3"/>
        <v>5665.5855551100012</v>
      </c>
      <c r="BU5" s="641">
        <f t="shared" si="3"/>
        <v>5367.648018240001</v>
      </c>
      <c r="BV5" s="641">
        <f t="shared" si="3"/>
        <v>5139.8772267200002</v>
      </c>
      <c r="BW5" s="641">
        <f t="shared" si="3"/>
        <v>5060.8868007399979</v>
      </c>
      <c r="BX5" s="641">
        <f t="shared" si="3"/>
        <v>5071.059797515044</v>
      </c>
      <c r="BY5" s="641">
        <f t="shared" si="3"/>
        <v>4834.2942617299996</v>
      </c>
      <c r="BZ5" s="641">
        <f t="shared" si="3"/>
        <v>4935.3102140100018</v>
      </c>
      <c r="CA5" s="641">
        <f t="shared" si="3"/>
        <v>5405.9278635488427</v>
      </c>
      <c r="CB5" s="641">
        <f t="shared" si="3"/>
        <v>5815.7065937061343</v>
      </c>
      <c r="CC5" s="641">
        <f t="shared" si="3"/>
        <v>5879.6472838312784</v>
      </c>
      <c r="CD5" s="641">
        <f t="shared" si="3"/>
        <v>5720.6370174638887</v>
      </c>
      <c r="CE5" s="641">
        <f t="shared" si="3"/>
        <v>5399.1250042445645</v>
      </c>
      <c r="CF5" s="642">
        <f t="shared" si="3"/>
        <v>5312.4541786775126</v>
      </c>
    </row>
    <row r="6" spans="1:84" x14ac:dyDescent="0.35">
      <c r="B6" s="203" t="s">
        <v>801</v>
      </c>
      <c r="C6" s="59"/>
      <c r="D6" s="643">
        <v>0</v>
      </c>
      <c r="E6" s="643">
        <v>0</v>
      </c>
      <c r="F6" s="643">
        <v>0</v>
      </c>
      <c r="G6" s="643">
        <v>0</v>
      </c>
      <c r="H6" s="643">
        <v>0</v>
      </c>
      <c r="I6" s="643">
        <v>0</v>
      </c>
      <c r="J6" s="643">
        <v>0</v>
      </c>
      <c r="K6" s="643">
        <v>0</v>
      </c>
      <c r="L6" s="643">
        <v>0</v>
      </c>
      <c r="M6" s="643">
        <v>0</v>
      </c>
      <c r="N6" s="643">
        <v>0</v>
      </c>
      <c r="O6" s="643">
        <v>0</v>
      </c>
      <c r="P6" s="643">
        <v>0</v>
      </c>
      <c r="Q6" s="643">
        <v>0</v>
      </c>
      <c r="R6" s="643">
        <v>0</v>
      </c>
      <c r="S6" s="643">
        <v>0</v>
      </c>
      <c r="T6" s="643">
        <v>0</v>
      </c>
      <c r="U6" s="643">
        <v>0</v>
      </c>
      <c r="V6" s="643">
        <v>0</v>
      </c>
      <c r="W6" s="643">
        <v>0</v>
      </c>
      <c r="X6" s="643">
        <v>0</v>
      </c>
      <c r="Y6" s="643">
        <v>0</v>
      </c>
      <c r="Z6" s="643">
        <v>0</v>
      </c>
      <c r="AA6" s="643">
        <v>0</v>
      </c>
      <c r="AB6" s="643">
        <v>0</v>
      </c>
      <c r="AC6" s="643">
        <v>0</v>
      </c>
      <c r="AD6" s="643">
        <v>0</v>
      </c>
      <c r="AE6" s="643">
        <v>0</v>
      </c>
      <c r="AF6" s="643">
        <v>0</v>
      </c>
      <c r="AG6" s="643">
        <v>0</v>
      </c>
      <c r="AH6" s="643">
        <v>0</v>
      </c>
      <c r="AI6" s="643">
        <v>0</v>
      </c>
      <c r="AJ6" s="643">
        <v>0</v>
      </c>
      <c r="AK6" s="643">
        <v>0</v>
      </c>
      <c r="AL6" s="643">
        <v>0</v>
      </c>
      <c r="AM6" s="643">
        <v>0</v>
      </c>
      <c r="AN6" s="643">
        <v>0</v>
      </c>
      <c r="AO6" s="643">
        <v>0</v>
      </c>
      <c r="AP6" s="643">
        <v>0</v>
      </c>
      <c r="AQ6" s="643">
        <v>0</v>
      </c>
      <c r="AR6" s="643">
        <v>0</v>
      </c>
      <c r="AS6" s="643">
        <v>0</v>
      </c>
      <c r="AT6" s="643">
        <v>0</v>
      </c>
      <c r="AU6" s="643">
        <v>0</v>
      </c>
      <c r="AV6" s="643">
        <v>0</v>
      </c>
      <c r="AW6" s="643">
        <v>0</v>
      </c>
      <c r="AX6" s="643">
        <v>0</v>
      </c>
      <c r="AY6" s="643">
        <v>0</v>
      </c>
      <c r="AZ6" s="643">
        <v>0</v>
      </c>
      <c r="BA6" s="643">
        <v>0</v>
      </c>
      <c r="BB6" s="643">
        <v>0</v>
      </c>
      <c r="BC6" s="643">
        <v>0</v>
      </c>
      <c r="BD6" s="643">
        <v>0</v>
      </c>
      <c r="BE6" s="643">
        <v>0</v>
      </c>
      <c r="BF6" s="643">
        <v>0</v>
      </c>
      <c r="BG6" s="643">
        <v>2014.2471386050611</v>
      </c>
      <c r="BH6" s="643">
        <v>5015.7</v>
      </c>
      <c r="BI6" s="643">
        <v>5423.7671116726178</v>
      </c>
      <c r="BJ6" s="643">
        <v>5757.8360123012462</v>
      </c>
      <c r="BK6" s="643">
        <v>6177.3624194595423</v>
      </c>
      <c r="BL6" s="643">
        <v>6490.1720590102777</v>
      </c>
      <c r="BM6" s="643">
        <v>6915.0678474402721</v>
      </c>
      <c r="BN6" s="643">
        <v>6948.1568948414524</v>
      </c>
      <c r="BO6" s="643">
        <v>6809.6169528651753</v>
      </c>
      <c r="BP6" s="643">
        <v>6513.1149729962708</v>
      </c>
      <c r="BQ6" s="643">
        <v>6130.2807911553373</v>
      </c>
      <c r="BR6" s="643">
        <v>5797.0775256391153</v>
      </c>
      <c r="BS6" s="643">
        <v>5456.4054314190616</v>
      </c>
      <c r="BT6" s="643">
        <v>5243.7866305220668</v>
      </c>
      <c r="BU6" s="643">
        <v>4972.5094967900277</v>
      </c>
      <c r="BV6" s="643">
        <v>4731.5968871425393</v>
      </c>
      <c r="BW6" s="643">
        <v>4668.3984997758607</v>
      </c>
      <c r="BX6" s="643">
        <v>4700.5807268599101</v>
      </c>
      <c r="BY6" s="643">
        <v>4492.2822338054057</v>
      </c>
      <c r="BZ6" s="643">
        <v>4594.4280988139199</v>
      </c>
      <c r="CA6" s="643">
        <v>5046.5346823596747</v>
      </c>
      <c r="CB6" s="643">
        <v>5453.4339433855666</v>
      </c>
      <c r="CC6" s="643">
        <v>5535.6188034157549</v>
      </c>
      <c r="CD6" s="643">
        <v>5394.474181689302</v>
      </c>
      <c r="CE6" s="643">
        <v>5096.3405949777507</v>
      </c>
      <c r="CF6" s="644">
        <v>5024.7340964841596</v>
      </c>
    </row>
    <row r="7" spans="1:84" x14ac:dyDescent="0.35">
      <c r="A7" s="427"/>
      <c r="B7" s="203" t="s">
        <v>802</v>
      </c>
      <c r="C7" s="59"/>
      <c r="D7" s="643">
        <v>0</v>
      </c>
      <c r="E7" s="643">
        <v>0</v>
      </c>
      <c r="F7" s="643">
        <v>0</v>
      </c>
      <c r="G7" s="643">
        <v>0</v>
      </c>
      <c r="H7" s="643">
        <v>0</v>
      </c>
      <c r="I7" s="643">
        <v>0</v>
      </c>
      <c r="J7" s="643">
        <v>0</v>
      </c>
      <c r="K7" s="643">
        <v>0</v>
      </c>
      <c r="L7" s="643">
        <v>0</v>
      </c>
      <c r="M7" s="643">
        <v>0</v>
      </c>
      <c r="N7" s="643">
        <v>0</v>
      </c>
      <c r="O7" s="643">
        <v>0</v>
      </c>
      <c r="P7" s="643">
        <v>0</v>
      </c>
      <c r="Q7" s="643">
        <v>0</v>
      </c>
      <c r="R7" s="643">
        <v>0</v>
      </c>
      <c r="S7" s="643">
        <v>0</v>
      </c>
      <c r="T7" s="643">
        <v>0</v>
      </c>
      <c r="U7" s="643">
        <v>0</v>
      </c>
      <c r="V7" s="643">
        <v>0</v>
      </c>
      <c r="W7" s="643">
        <v>0</v>
      </c>
      <c r="X7" s="643">
        <v>0</v>
      </c>
      <c r="Y7" s="643">
        <v>0</v>
      </c>
      <c r="Z7" s="643">
        <v>0</v>
      </c>
      <c r="AA7" s="643">
        <v>0</v>
      </c>
      <c r="AB7" s="643">
        <v>0</v>
      </c>
      <c r="AC7" s="643">
        <v>0</v>
      </c>
      <c r="AD7" s="643">
        <v>0</v>
      </c>
      <c r="AE7" s="643">
        <v>0</v>
      </c>
      <c r="AF7" s="643">
        <v>0</v>
      </c>
      <c r="AG7" s="643">
        <v>0</v>
      </c>
      <c r="AH7" s="643">
        <v>0</v>
      </c>
      <c r="AI7" s="643">
        <v>0</v>
      </c>
      <c r="AJ7" s="643">
        <v>0</v>
      </c>
      <c r="AK7" s="643">
        <v>0</v>
      </c>
      <c r="AL7" s="643">
        <v>0</v>
      </c>
      <c r="AM7" s="643">
        <v>0</v>
      </c>
      <c r="AN7" s="643">
        <v>0</v>
      </c>
      <c r="AO7" s="643">
        <v>0</v>
      </c>
      <c r="AP7" s="643">
        <v>0</v>
      </c>
      <c r="AQ7" s="643">
        <v>0</v>
      </c>
      <c r="AR7" s="643">
        <v>0</v>
      </c>
      <c r="AS7" s="643">
        <v>0</v>
      </c>
      <c r="AT7" s="643">
        <v>0</v>
      </c>
      <c r="AU7" s="643">
        <v>0</v>
      </c>
      <c r="AV7" s="643">
        <v>0</v>
      </c>
      <c r="AW7" s="643">
        <v>0</v>
      </c>
      <c r="AX7" s="643">
        <v>0</v>
      </c>
      <c r="AY7" s="643">
        <v>0</v>
      </c>
      <c r="AZ7" s="643">
        <v>0</v>
      </c>
      <c r="BA7" s="643">
        <v>0</v>
      </c>
      <c r="BB7" s="643">
        <v>0</v>
      </c>
      <c r="BC7" s="643">
        <v>0</v>
      </c>
      <c r="BD7" s="643">
        <v>0</v>
      </c>
      <c r="BE7" s="643">
        <v>0</v>
      </c>
      <c r="BF7" s="643">
        <v>0</v>
      </c>
      <c r="BG7" s="643">
        <v>321.85598482999995</v>
      </c>
      <c r="BH7" s="643">
        <v>954.91600000000017</v>
      </c>
      <c r="BI7" s="643">
        <v>1002.5081079273812</v>
      </c>
      <c r="BJ7" s="643">
        <v>1110.7076472987521</v>
      </c>
      <c r="BK7" s="643">
        <v>1189.7624012544898</v>
      </c>
      <c r="BL7" s="643">
        <v>1213.1464232897204</v>
      </c>
      <c r="BM7" s="643">
        <v>1213.8173009197278</v>
      </c>
      <c r="BN7" s="643">
        <v>1293.9999483185484</v>
      </c>
      <c r="BO7" s="643">
        <v>1242.536156444824</v>
      </c>
      <c r="BP7" s="643">
        <v>997.76014332372893</v>
      </c>
      <c r="BQ7" s="643">
        <v>911.24268504463487</v>
      </c>
      <c r="BR7" s="643">
        <v>779.00241210088666</v>
      </c>
      <c r="BS7" s="643">
        <v>622.30061945093507</v>
      </c>
      <c r="BT7" s="643">
        <v>421.79892458793393</v>
      </c>
      <c r="BU7" s="643">
        <v>395.13852144997321</v>
      </c>
      <c r="BV7" s="643">
        <v>408.28033957746038</v>
      </c>
      <c r="BW7" s="643">
        <v>392.48830096413712</v>
      </c>
      <c r="BX7" s="643">
        <v>370.47907065513419</v>
      </c>
      <c r="BY7" s="643">
        <v>342.01202792459361</v>
      </c>
      <c r="BZ7" s="643">
        <v>340.88211519608217</v>
      </c>
      <c r="CA7" s="643">
        <v>359.39318118916776</v>
      </c>
      <c r="CB7" s="643">
        <v>362.272650320568</v>
      </c>
      <c r="CC7" s="643">
        <v>344.02848041552386</v>
      </c>
      <c r="CD7" s="643">
        <v>326.16283577458671</v>
      </c>
      <c r="CE7" s="643">
        <v>302.78440926681407</v>
      </c>
      <c r="CF7" s="644">
        <v>287.72008219335322</v>
      </c>
    </row>
    <row r="8" spans="1:84" ht="31" x14ac:dyDescent="0.35">
      <c r="B8" s="623" t="s">
        <v>803</v>
      </c>
      <c r="C8" s="59"/>
      <c r="D8" s="641">
        <v>0</v>
      </c>
      <c r="E8" s="641">
        <v>0</v>
      </c>
      <c r="F8" s="641">
        <v>0</v>
      </c>
      <c r="G8" s="641">
        <v>0</v>
      </c>
      <c r="H8" s="641">
        <v>0</v>
      </c>
      <c r="I8" s="641">
        <v>0</v>
      </c>
      <c r="J8" s="641">
        <v>0</v>
      </c>
      <c r="K8" s="641">
        <v>0</v>
      </c>
      <c r="L8" s="641">
        <v>0</v>
      </c>
      <c r="M8" s="641">
        <v>0</v>
      </c>
      <c r="N8" s="641">
        <v>0</v>
      </c>
      <c r="O8" s="641">
        <v>0</v>
      </c>
      <c r="P8" s="641">
        <v>0</v>
      </c>
      <c r="Q8" s="641">
        <v>0</v>
      </c>
      <c r="R8" s="641">
        <v>0</v>
      </c>
      <c r="S8" s="641">
        <v>0</v>
      </c>
      <c r="T8" s="641">
        <v>0</v>
      </c>
      <c r="U8" s="641">
        <v>0</v>
      </c>
      <c r="V8" s="641">
        <v>0</v>
      </c>
      <c r="W8" s="641">
        <v>0</v>
      </c>
      <c r="X8" s="641">
        <v>0</v>
      </c>
      <c r="Y8" s="641">
        <v>0</v>
      </c>
      <c r="Z8" s="641">
        <v>0</v>
      </c>
      <c r="AA8" s="641">
        <v>0</v>
      </c>
      <c r="AB8" s="641">
        <v>0</v>
      </c>
      <c r="AC8" s="641">
        <v>0</v>
      </c>
      <c r="AD8" s="641">
        <v>0</v>
      </c>
      <c r="AE8" s="641">
        <v>0</v>
      </c>
      <c r="AF8" s="641">
        <v>0</v>
      </c>
      <c r="AG8" s="641">
        <v>0</v>
      </c>
      <c r="AH8" s="641">
        <v>0</v>
      </c>
      <c r="AI8" s="641">
        <v>0</v>
      </c>
      <c r="AJ8" s="641">
        <v>0</v>
      </c>
      <c r="AK8" s="641">
        <v>0</v>
      </c>
      <c r="AL8" s="641">
        <v>0</v>
      </c>
      <c r="AM8" s="641">
        <v>0</v>
      </c>
      <c r="AN8" s="641">
        <v>0</v>
      </c>
      <c r="AO8" s="641">
        <v>0</v>
      </c>
      <c r="AP8" s="641">
        <v>0</v>
      </c>
      <c r="AQ8" s="641">
        <v>0</v>
      </c>
      <c r="AR8" s="641">
        <v>1853.9770000000001</v>
      </c>
      <c r="AS8" s="641">
        <v>2050.058</v>
      </c>
      <c r="AT8" s="641">
        <v>2305.1849999999999</v>
      </c>
      <c r="AU8" s="641">
        <v>2758</v>
      </c>
      <c r="AV8" s="641">
        <v>3728</v>
      </c>
      <c r="AW8" s="641">
        <v>3939</v>
      </c>
      <c r="AX8" s="641">
        <v>3969</v>
      </c>
      <c r="AY8" s="641">
        <v>3888</v>
      </c>
      <c r="AZ8" s="641">
        <v>3815</v>
      </c>
      <c r="BA8" s="641">
        <v>3773</v>
      </c>
      <c r="BB8" s="641">
        <v>3619</v>
      </c>
      <c r="BC8" s="641">
        <v>3781</v>
      </c>
      <c r="BD8" s="641">
        <v>4095</v>
      </c>
      <c r="BE8" s="641">
        <v>4486</v>
      </c>
      <c r="BF8" s="641">
        <v>4484</v>
      </c>
      <c r="BG8" s="641">
        <v>2515.0819999999999</v>
      </c>
      <c r="BH8" s="641">
        <v>128.69800000000001</v>
      </c>
      <c r="BI8" s="641">
        <v>82.284999999999997</v>
      </c>
      <c r="BJ8" s="641">
        <v>86.180999999999997</v>
      </c>
      <c r="BK8" s="641">
        <v>88.078000000000003</v>
      </c>
      <c r="BL8" s="641">
        <v>90.198999999999998</v>
      </c>
      <c r="BM8" s="641">
        <v>96.241</v>
      </c>
      <c r="BN8" s="641">
        <v>0</v>
      </c>
      <c r="BO8" s="641">
        <v>0</v>
      </c>
      <c r="BP8" s="641">
        <v>0</v>
      </c>
      <c r="BQ8" s="641">
        <v>0</v>
      </c>
      <c r="BR8" s="641">
        <v>0</v>
      </c>
      <c r="BS8" s="641">
        <v>0</v>
      </c>
      <c r="BT8" s="641">
        <v>0</v>
      </c>
      <c r="BU8" s="641">
        <v>0</v>
      </c>
      <c r="BV8" s="641">
        <v>0</v>
      </c>
      <c r="BW8" s="641">
        <v>0</v>
      </c>
      <c r="BX8" s="641">
        <v>0</v>
      </c>
      <c r="BY8" s="641">
        <v>0</v>
      </c>
      <c r="BZ8" s="641">
        <v>0</v>
      </c>
      <c r="CA8" s="641">
        <v>0</v>
      </c>
      <c r="CB8" s="641">
        <v>0</v>
      </c>
      <c r="CC8" s="641">
        <v>0</v>
      </c>
      <c r="CD8" s="641">
        <v>0</v>
      </c>
      <c r="CE8" s="641">
        <v>0</v>
      </c>
      <c r="CF8" s="642">
        <v>0</v>
      </c>
    </row>
    <row r="9" spans="1:84" s="645" customFormat="1" ht="35.25" customHeight="1" thickBot="1" x14ac:dyDescent="0.3">
      <c r="B9" s="512" t="s">
        <v>804</v>
      </c>
      <c r="C9" s="646"/>
      <c r="D9" s="647">
        <v>0</v>
      </c>
      <c r="E9" s="647">
        <v>0</v>
      </c>
      <c r="F9" s="647">
        <v>0</v>
      </c>
      <c r="G9" s="647">
        <v>0</v>
      </c>
      <c r="H9" s="647">
        <v>0</v>
      </c>
      <c r="I9" s="647">
        <v>0</v>
      </c>
      <c r="J9" s="647">
        <v>0</v>
      </c>
      <c r="K9" s="647">
        <v>0</v>
      </c>
      <c r="L9" s="647">
        <v>0</v>
      </c>
      <c r="M9" s="647">
        <v>0</v>
      </c>
      <c r="N9" s="647">
        <v>0</v>
      </c>
      <c r="O9" s="647">
        <v>0</v>
      </c>
      <c r="P9" s="647">
        <v>0</v>
      </c>
      <c r="Q9" s="647">
        <v>0</v>
      </c>
      <c r="R9" s="647">
        <v>0</v>
      </c>
      <c r="S9" s="647">
        <v>0</v>
      </c>
      <c r="T9" s="647">
        <v>0</v>
      </c>
      <c r="U9" s="647">
        <v>0</v>
      </c>
      <c r="V9" s="647">
        <v>0</v>
      </c>
      <c r="W9" s="647">
        <v>0</v>
      </c>
      <c r="X9" s="647">
        <v>0</v>
      </c>
      <c r="Y9" s="647">
        <v>0</v>
      </c>
      <c r="Z9" s="647">
        <v>0</v>
      </c>
      <c r="AA9" s="647">
        <v>0</v>
      </c>
      <c r="AB9" s="647">
        <v>0</v>
      </c>
      <c r="AC9" s="647">
        <v>0</v>
      </c>
      <c r="AD9" s="647">
        <v>0</v>
      </c>
      <c r="AE9" s="647">
        <v>0</v>
      </c>
      <c r="AF9" s="647">
        <v>0</v>
      </c>
      <c r="AG9" s="647">
        <v>0</v>
      </c>
      <c r="AH9" s="647">
        <v>561</v>
      </c>
      <c r="AI9" s="647">
        <v>624</v>
      </c>
      <c r="AJ9" s="647">
        <v>729</v>
      </c>
      <c r="AK9" s="647">
        <v>924.13</v>
      </c>
      <c r="AL9" s="647">
        <v>941</v>
      </c>
      <c r="AM9" s="647">
        <v>985</v>
      </c>
      <c r="AN9" s="647">
        <v>1189</v>
      </c>
      <c r="AO9" s="647">
        <v>1371</v>
      </c>
      <c r="AP9" s="647">
        <v>1458</v>
      </c>
      <c r="AQ9" s="647">
        <v>1574</v>
      </c>
      <c r="AR9" s="647">
        <v>0</v>
      </c>
      <c r="AS9" s="647">
        <v>0</v>
      </c>
      <c r="AT9" s="647">
        <v>0</v>
      </c>
      <c r="AU9" s="647">
        <v>0</v>
      </c>
      <c r="AV9" s="647">
        <v>0</v>
      </c>
      <c r="AW9" s="647">
        <v>0</v>
      </c>
      <c r="AX9" s="647">
        <v>0</v>
      </c>
      <c r="AY9" s="647">
        <v>0</v>
      </c>
      <c r="AZ9" s="647">
        <v>0</v>
      </c>
      <c r="BA9" s="647">
        <v>0</v>
      </c>
      <c r="BB9" s="647">
        <v>0</v>
      </c>
      <c r="BC9" s="647">
        <v>0</v>
      </c>
      <c r="BD9" s="647">
        <v>0</v>
      </c>
      <c r="BE9" s="647">
        <v>0</v>
      </c>
      <c r="BF9" s="647">
        <v>0</v>
      </c>
      <c r="BG9" s="647">
        <v>0</v>
      </c>
      <c r="BH9" s="647">
        <v>0</v>
      </c>
      <c r="BI9" s="647">
        <v>0</v>
      </c>
      <c r="BJ9" s="647">
        <v>0</v>
      </c>
      <c r="BK9" s="647">
        <v>0</v>
      </c>
      <c r="BL9" s="647">
        <v>0</v>
      </c>
      <c r="BM9" s="647">
        <v>0</v>
      </c>
      <c r="BN9" s="647">
        <v>0</v>
      </c>
      <c r="BO9" s="647">
        <v>0</v>
      </c>
      <c r="BP9" s="647">
        <v>0</v>
      </c>
      <c r="BQ9" s="647">
        <v>0</v>
      </c>
      <c r="BR9" s="647">
        <v>0</v>
      </c>
      <c r="BS9" s="647">
        <v>0</v>
      </c>
      <c r="BT9" s="647">
        <v>0</v>
      </c>
      <c r="BU9" s="647">
        <v>0</v>
      </c>
      <c r="BV9" s="647">
        <v>0</v>
      </c>
      <c r="BW9" s="647">
        <v>0</v>
      </c>
      <c r="BX9" s="647">
        <v>0</v>
      </c>
      <c r="BY9" s="647">
        <v>0</v>
      </c>
      <c r="BZ9" s="647">
        <v>0</v>
      </c>
      <c r="CA9" s="647">
        <v>0</v>
      </c>
      <c r="CB9" s="647">
        <v>0</v>
      </c>
      <c r="CC9" s="647">
        <v>0</v>
      </c>
      <c r="CD9" s="647">
        <v>0</v>
      </c>
      <c r="CE9" s="647">
        <v>0</v>
      </c>
      <c r="CF9" s="648">
        <v>0</v>
      </c>
    </row>
    <row r="10" spans="1:84" ht="26.25" customHeight="1" x14ac:dyDescent="0.35">
      <c r="A10" s="503"/>
      <c r="B10" s="65" t="s">
        <v>805</v>
      </c>
      <c r="D10" s="37" t="s">
        <v>586</v>
      </c>
      <c r="E10" s="37" t="s">
        <v>587</v>
      </c>
      <c r="F10" s="37" t="s">
        <v>588</v>
      </c>
      <c r="G10" s="37" t="s">
        <v>589</v>
      </c>
      <c r="H10" s="37" t="s">
        <v>590</v>
      </c>
      <c r="I10" s="37" t="s">
        <v>591</v>
      </c>
      <c r="J10" s="37" t="s">
        <v>592</v>
      </c>
      <c r="K10" s="37" t="s">
        <v>593</v>
      </c>
      <c r="L10" s="37" t="s">
        <v>594</v>
      </c>
      <c r="M10" s="37" t="s">
        <v>595</v>
      </c>
      <c r="N10" s="37" t="s">
        <v>596</v>
      </c>
      <c r="O10" s="37" t="s">
        <v>597</v>
      </c>
      <c r="P10" s="37" t="s">
        <v>598</v>
      </c>
      <c r="Q10" s="37" t="s">
        <v>599</v>
      </c>
      <c r="R10" s="37" t="s">
        <v>600</v>
      </c>
      <c r="S10" s="37" t="s">
        <v>601</v>
      </c>
      <c r="T10" s="37" t="s">
        <v>602</v>
      </c>
      <c r="U10" s="37" t="s">
        <v>603</v>
      </c>
      <c r="V10" s="37" t="s">
        <v>604</v>
      </c>
      <c r="W10" s="37" t="s">
        <v>605</v>
      </c>
      <c r="X10" s="37" t="s">
        <v>606</v>
      </c>
      <c r="Y10" s="37" t="s">
        <v>607</v>
      </c>
      <c r="Z10" s="37" t="s">
        <v>608</v>
      </c>
      <c r="AA10" s="37" t="s">
        <v>609</v>
      </c>
      <c r="AB10" s="37" t="s">
        <v>610</v>
      </c>
      <c r="AC10" s="37" t="s">
        <v>611</v>
      </c>
      <c r="AD10" s="37" t="s">
        <v>612</v>
      </c>
      <c r="AE10" s="37" t="s">
        <v>613</v>
      </c>
      <c r="AF10" s="37" t="s">
        <v>614</v>
      </c>
      <c r="AG10" s="37" t="s">
        <v>615</v>
      </c>
      <c r="AH10" s="37" t="s">
        <v>616</v>
      </c>
      <c r="AI10" s="37" t="s">
        <v>617</v>
      </c>
      <c r="AJ10" s="37" t="s">
        <v>618</v>
      </c>
      <c r="AK10" s="37" t="s">
        <v>619</v>
      </c>
      <c r="AL10" s="37" t="s">
        <v>620</v>
      </c>
      <c r="AM10" s="37" t="s">
        <v>621</v>
      </c>
      <c r="AN10" s="37" t="s">
        <v>622</v>
      </c>
      <c r="AO10" s="37" t="s">
        <v>623</v>
      </c>
      <c r="AP10" s="37" t="s">
        <v>624</v>
      </c>
      <c r="AQ10" s="37" t="s">
        <v>625</v>
      </c>
      <c r="AR10" s="37" t="s">
        <v>626</v>
      </c>
      <c r="AS10" s="37" t="s">
        <v>627</v>
      </c>
      <c r="AT10" s="37" t="s">
        <v>628</v>
      </c>
      <c r="AU10" s="37" t="s">
        <v>629</v>
      </c>
      <c r="AV10" s="37" t="s">
        <v>630</v>
      </c>
      <c r="AW10" s="37" t="s">
        <v>631</v>
      </c>
      <c r="AX10" s="37" t="s">
        <v>632</v>
      </c>
      <c r="AY10" s="37" t="s">
        <v>633</v>
      </c>
      <c r="AZ10" s="37" t="s">
        <v>634</v>
      </c>
      <c r="BA10" s="37" t="s">
        <v>635</v>
      </c>
      <c r="BB10" s="37" t="s">
        <v>636</v>
      </c>
      <c r="BC10" s="37" t="s">
        <v>637</v>
      </c>
      <c r="BD10" s="37" t="s">
        <v>638</v>
      </c>
      <c r="BE10" s="37" t="s">
        <v>639</v>
      </c>
      <c r="BF10" s="37" t="s">
        <v>515</v>
      </c>
      <c r="BG10" s="37" t="s">
        <v>516</v>
      </c>
      <c r="BH10" s="37" t="s">
        <v>517</v>
      </c>
      <c r="BI10" s="37" t="s">
        <v>518</v>
      </c>
      <c r="BJ10" s="37" t="s">
        <v>519</v>
      </c>
      <c r="BK10" s="37" t="s">
        <v>520</v>
      </c>
      <c r="BL10" s="37" t="s">
        <v>521</v>
      </c>
      <c r="BM10" s="37" t="s">
        <v>522</v>
      </c>
      <c r="BN10" s="37" t="s">
        <v>523</v>
      </c>
      <c r="BO10" s="37" t="s">
        <v>524</v>
      </c>
      <c r="BP10" s="37" t="s">
        <v>525</v>
      </c>
      <c r="BQ10" s="37" t="s">
        <v>526</v>
      </c>
      <c r="BR10" s="37" t="s">
        <v>527</v>
      </c>
      <c r="BS10" s="37" t="s">
        <v>528</v>
      </c>
      <c r="BT10" s="37" t="s">
        <v>529</v>
      </c>
      <c r="BU10" s="37" t="s">
        <v>530</v>
      </c>
      <c r="BV10" s="37" t="s">
        <v>531</v>
      </c>
      <c r="BW10" s="37" t="s">
        <v>532</v>
      </c>
      <c r="BX10" s="37" t="s">
        <v>533</v>
      </c>
      <c r="BY10" s="37" t="s">
        <v>534</v>
      </c>
      <c r="BZ10" s="37" t="s">
        <v>535</v>
      </c>
      <c r="CA10" s="37" t="s">
        <v>536</v>
      </c>
      <c r="CB10" s="37" t="s">
        <v>537</v>
      </c>
      <c r="CC10" s="37" t="s">
        <v>538</v>
      </c>
      <c r="CD10" s="37" t="s">
        <v>539</v>
      </c>
      <c r="CE10" s="37" t="s">
        <v>540</v>
      </c>
      <c r="CF10" s="38" t="s">
        <v>541</v>
      </c>
    </row>
    <row r="11" spans="1:84" x14ac:dyDescent="0.35">
      <c r="A11" s="503"/>
      <c r="B11" s="649" t="s">
        <v>344</v>
      </c>
      <c r="C11" s="466"/>
      <c r="D11" s="281" t="s">
        <v>542</v>
      </c>
      <c r="E11" s="281" t="s">
        <v>542</v>
      </c>
      <c r="F11" s="281" t="s">
        <v>542</v>
      </c>
      <c r="G11" s="281" t="s">
        <v>542</v>
      </c>
      <c r="H11" s="281" t="s">
        <v>542</v>
      </c>
      <c r="I11" s="281" t="s">
        <v>542</v>
      </c>
      <c r="J11" s="281" t="s">
        <v>542</v>
      </c>
      <c r="K11" s="281" t="s">
        <v>542</v>
      </c>
      <c r="L11" s="281" t="s">
        <v>542</v>
      </c>
      <c r="M11" s="281" t="s">
        <v>542</v>
      </c>
      <c r="N11" s="281" t="s">
        <v>542</v>
      </c>
      <c r="O11" s="281" t="s">
        <v>542</v>
      </c>
      <c r="P11" s="281" t="s">
        <v>542</v>
      </c>
      <c r="Q11" s="281" t="s">
        <v>542</v>
      </c>
      <c r="R11" s="281" t="s">
        <v>542</v>
      </c>
      <c r="S11" s="281" t="s">
        <v>542</v>
      </c>
      <c r="T11" s="281" t="s">
        <v>542</v>
      </c>
      <c r="U11" s="281" t="s">
        <v>542</v>
      </c>
      <c r="V11" s="281" t="s">
        <v>542</v>
      </c>
      <c r="W11" s="281" t="s">
        <v>542</v>
      </c>
      <c r="X11" s="281" t="s">
        <v>542</v>
      </c>
      <c r="Y11" s="281" t="s">
        <v>542</v>
      </c>
      <c r="Z11" s="281" t="s">
        <v>542</v>
      </c>
      <c r="AA11" s="281" t="s">
        <v>542</v>
      </c>
      <c r="AB11" s="281" t="s">
        <v>542</v>
      </c>
      <c r="AC11" s="281" t="s">
        <v>542</v>
      </c>
      <c r="AD11" s="281" t="s">
        <v>542</v>
      </c>
      <c r="AE11" s="281" t="s">
        <v>542</v>
      </c>
      <c r="AF11" s="281" t="s">
        <v>542</v>
      </c>
      <c r="AG11" s="281" t="s">
        <v>542</v>
      </c>
      <c r="AH11" s="281" t="s">
        <v>542</v>
      </c>
      <c r="AI11" s="281" t="s">
        <v>542</v>
      </c>
      <c r="AJ11" s="281" t="s">
        <v>542</v>
      </c>
      <c r="AK11" s="281" t="s">
        <v>542</v>
      </c>
      <c r="AL11" s="281" t="s">
        <v>542</v>
      </c>
      <c r="AM11" s="281" t="s">
        <v>542</v>
      </c>
      <c r="AN11" s="281" t="s">
        <v>542</v>
      </c>
      <c r="AO11" s="281" t="s">
        <v>542</v>
      </c>
      <c r="AP11" s="281" t="s">
        <v>542</v>
      </c>
      <c r="AQ11" s="281" t="s">
        <v>542</v>
      </c>
      <c r="AR11" s="281" t="s">
        <v>542</v>
      </c>
      <c r="AS11" s="281" t="s">
        <v>542</v>
      </c>
      <c r="AT11" s="281" t="s">
        <v>542</v>
      </c>
      <c r="AU11" s="281" t="s">
        <v>542</v>
      </c>
      <c r="AV11" s="281" t="s">
        <v>542</v>
      </c>
      <c r="AW11" s="281" t="s">
        <v>542</v>
      </c>
      <c r="AX11" s="281" t="s">
        <v>542</v>
      </c>
      <c r="AY11" s="281" t="s">
        <v>542</v>
      </c>
      <c r="AZ11" s="281" t="s">
        <v>542</v>
      </c>
      <c r="BA11" s="281" t="s">
        <v>542</v>
      </c>
      <c r="BB11" s="281" t="s">
        <v>542</v>
      </c>
      <c r="BC11" s="281" t="s">
        <v>542</v>
      </c>
      <c r="BD11" s="281" t="s">
        <v>542</v>
      </c>
      <c r="BE11" s="281" t="s">
        <v>542</v>
      </c>
      <c r="BF11" s="281" t="s">
        <v>542</v>
      </c>
      <c r="BG11" s="281" t="s">
        <v>542</v>
      </c>
      <c r="BH11" s="281" t="s">
        <v>542</v>
      </c>
      <c r="BI11" s="281" t="s">
        <v>542</v>
      </c>
      <c r="BJ11" s="281" t="s">
        <v>542</v>
      </c>
      <c r="BK11" s="281" t="s">
        <v>542</v>
      </c>
      <c r="BL11" s="281" t="s">
        <v>542</v>
      </c>
      <c r="BM11" s="281" t="s">
        <v>542</v>
      </c>
      <c r="BN11" s="281" t="s">
        <v>542</v>
      </c>
      <c r="BO11" s="281" t="s">
        <v>542</v>
      </c>
      <c r="BP11" s="281" t="s">
        <v>542</v>
      </c>
      <c r="BQ11" s="281" t="s">
        <v>542</v>
      </c>
      <c r="BR11" s="281" t="s">
        <v>542</v>
      </c>
      <c r="BS11" s="281" t="s">
        <v>542</v>
      </c>
      <c r="BT11" s="281" t="s">
        <v>542</v>
      </c>
      <c r="BU11" s="281" t="s">
        <v>542</v>
      </c>
      <c r="BV11" s="281" t="s">
        <v>542</v>
      </c>
      <c r="BW11" s="281" t="s">
        <v>542</v>
      </c>
      <c r="BX11" s="281" t="s">
        <v>542</v>
      </c>
      <c r="BY11" s="281" t="s">
        <v>542</v>
      </c>
      <c r="BZ11" s="281" t="s">
        <v>542</v>
      </c>
      <c r="CA11" s="281" t="s">
        <v>543</v>
      </c>
      <c r="CB11" s="281" t="s">
        <v>543</v>
      </c>
      <c r="CC11" s="281" t="s">
        <v>543</v>
      </c>
      <c r="CD11" s="281" t="s">
        <v>543</v>
      </c>
      <c r="CE11" s="281" t="s">
        <v>543</v>
      </c>
      <c r="CF11" s="282" t="s">
        <v>543</v>
      </c>
    </row>
    <row r="12" spans="1:84" ht="26.25" customHeight="1" x14ac:dyDescent="0.35">
      <c r="A12" s="504"/>
      <c r="B12" s="106" t="s">
        <v>799</v>
      </c>
      <c r="C12" s="580"/>
      <c r="D12" s="639">
        <v>0</v>
      </c>
      <c r="E12" s="639">
        <v>0</v>
      </c>
      <c r="F12" s="639">
        <v>0</v>
      </c>
      <c r="G12" s="639">
        <v>0</v>
      </c>
      <c r="H12" s="639">
        <v>0</v>
      </c>
      <c r="I12" s="639">
        <v>0</v>
      </c>
      <c r="J12" s="639">
        <v>0</v>
      </c>
      <c r="K12" s="639">
        <v>0</v>
      </c>
      <c r="L12" s="639">
        <v>0</v>
      </c>
      <c r="M12" s="639">
        <v>0</v>
      </c>
      <c r="N12" s="639">
        <v>0</v>
      </c>
      <c r="O12" s="639">
        <v>0</v>
      </c>
      <c r="P12" s="639">
        <v>0</v>
      </c>
      <c r="Q12" s="639">
        <v>0</v>
      </c>
      <c r="R12" s="639">
        <v>0</v>
      </c>
      <c r="S12" s="639">
        <v>0</v>
      </c>
      <c r="T12" s="639">
        <v>0</v>
      </c>
      <c r="U12" s="639">
        <v>0</v>
      </c>
      <c r="V12" s="639">
        <v>0</v>
      </c>
      <c r="W12" s="639">
        <v>0</v>
      </c>
      <c r="X12" s="639">
        <v>0</v>
      </c>
      <c r="Y12" s="639">
        <v>0</v>
      </c>
      <c r="Z12" s="639">
        <v>0</v>
      </c>
      <c r="AA12" s="639">
        <v>0</v>
      </c>
      <c r="AB12" s="639">
        <v>0</v>
      </c>
      <c r="AC12" s="639">
        <v>0</v>
      </c>
      <c r="AD12" s="639">
        <v>0</v>
      </c>
      <c r="AE12" s="639">
        <v>0</v>
      </c>
      <c r="AF12" s="639">
        <v>0</v>
      </c>
      <c r="AG12" s="639">
        <v>0</v>
      </c>
      <c r="AH12" s="639">
        <f t="shared" ref="AH12:CF12" si="4">SUM(AH13,AH16,AH17)</f>
        <v>3340.6820188498923</v>
      </c>
      <c r="AI12" s="639">
        <f t="shared" si="4"/>
        <v>3179.333556890927</v>
      </c>
      <c r="AJ12" s="639">
        <f t="shared" si="4"/>
        <v>3118.9708889982539</v>
      </c>
      <c r="AK12" s="639">
        <f t="shared" si="4"/>
        <v>3576.9573970379133</v>
      </c>
      <c r="AL12" s="639">
        <f t="shared" si="4"/>
        <v>3392.1557716335487</v>
      </c>
      <c r="AM12" s="639">
        <f t="shared" si="4"/>
        <v>3389.3960675712101</v>
      </c>
      <c r="AN12" s="639">
        <f t="shared" si="4"/>
        <v>3865.5382399532018</v>
      </c>
      <c r="AO12" s="639">
        <f t="shared" si="4"/>
        <v>4227.2506967255822</v>
      </c>
      <c r="AP12" s="639">
        <f t="shared" si="4"/>
        <v>4320.4153110659763</v>
      </c>
      <c r="AQ12" s="639">
        <f t="shared" si="4"/>
        <v>4407.4003710595571</v>
      </c>
      <c r="AR12" s="639">
        <f t="shared" si="4"/>
        <v>4860.4299563140012</v>
      </c>
      <c r="AS12" s="639">
        <f t="shared" si="4"/>
        <v>4973.0982383953124</v>
      </c>
      <c r="AT12" s="639">
        <f t="shared" si="4"/>
        <v>5158.773198400273</v>
      </c>
      <c r="AU12" s="639">
        <f t="shared" si="4"/>
        <v>5821.0580505302278</v>
      </c>
      <c r="AV12" s="639">
        <f t="shared" si="4"/>
        <v>7657.0818545616694</v>
      </c>
      <c r="AW12" s="639">
        <f t="shared" si="4"/>
        <v>7866.1966010566712</v>
      </c>
      <c r="AX12" s="639">
        <f t="shared" si="4"/>
        <v>7797.2044075733465</v>
      </c>
      <c r="AY12" s="639">
        <f t="shared" si="4"/>
        <v>7403.1333411987489</v>
      </c>
      <c r="AZ12" s="639">
        <f t="shared" si="4"/>
        <v>7026.2835985292841</v>
      </c>
      <c r="BA12" s="639">
        <f t="shared" si="4"/>
        <v>6950.1099315143329</v>
      </c>
      <c r="BB12" s="639">
        <f t="shared" si="4"/>
        <v>6576.5445840956818</v>
      </c>
      <c r="BC12" s="639">
        <f t="shared" si="4"/>
        <v>6780.4739731939053</v>
      </c>
      <c r="BD12" s="639">
        <f t="shared" si="4"/>
        <v>7269.395942600574</v>
      </c>
      <c r="BE12" s="639">
        <f t="shared" si="4"/>
        <v>7830.5841301387991</v>
      </c>
      <c r="BF12" s="639">
        <f t="shared" si="4"/>
        <v>7653.1775106994673</v>
      </c>
      <c r="BG12" s="639">
        <f t="shared" si="4"/>
        <v>8095.8246892042052</v>
      </c>
      <c r="BH12" s="639">
        <f t="shared" si="4"/>
        <v>9882.0090648324549</v>
      </c>
      <c r="BI12" s="639">
        <f t="shared" si="4"/>
        <v>10264.154593506411</v>
      </c>
      <c r="BJ12" s="639">
        <f t="shared" si="4"/>
        <v>10682.109314710418</v>
      </c>
      <c r="BK12" s="639">
        <f t="shared" si="4"/>
        <v>11180.331117672822</v>
      </c>
      <c r="BL12" s="639">
        <f t="shared" si="4"/>
        <v>11281.447008211146</v>
      </c>
      <c r="BM12" s="639">
        <f t="shared" si="4"/>
        <v>11747.256685374294</v>
      </c>
      <c r="BN12" s="639">
        <f t="shared" si="4"/>
        <v>11553.822417515004</v>
      </c>
      <c r="BO12" s="639">
        <f t="shared" si="4"/>
        <v>11091.98941476252</v>
      </c>
      <c r="BP12" s="639">
        <f t="shared" si="4"/>
        <v>10159.894870253684</v>
      </c>
      <c r="BQ12" s="639">
        <f t="shared" si="4"/>
        <v>9345.3110086014221</v>
      </c>
      <c r="BR12" s="639">
        <f t="shared" si="4"/>
        <v>8622.6974689725394</v>
      </c>
      <c r="BS12" s="639">
        <f t="shared" si="4"/>
        <v>7913.595218307345</v>
      </c>
      <c r="BT12" s="639">
        <f t="shared" si="4"/>
        <v>7211.7345820858454</v>
      </c>
      <c r="BU12" s="639">
        <f t="shared" si="4"/>
        <v>6727.1430144932247</v>
      </c>
      <c r="BV12" s="639">
        <f t="shared" si="4"/>
        <v>6308.6076894062235</v>
      </c>
      <c r="BW12" s="639">
        <f t="shared" si="4"/>
        <v>6068.3859298027937</v>
      </c>
      <c r="BX12" s="639">
        <f t="shared" si="4"/>
        <v>5766.5607766775493</v>
      </c>
      <c r="BY12" s="639">
        <f t="shared" si="4"/>
        <v>5542.7338316289897</v>
      </c>
      <c r="BZ12" s="639">
        <f t="shared" si="4"/>
        <v>5300.5647597827056</v>
      </c>
      <c r="CA12" s="639">
        <f t="shared" si="4"/>
        <v>5449.3831439117948</v>
      </c>
      <c r="CB12" s="639">
        <f t="shared" si="4"/>
        <v>5815.7065937061343</v>
      </c>
      <c r="CC12" s="639">
        <f t="shared" si="4"/>
        <v>5801.4340377462713</v>
      </c>
      <c r="CD12" s="639">
        <f t="shared" si="4"/>
        <v>5547.8116365960832</v>
      </c>
      <c r="CE12" s="639">
        <f t="shared" si="4"/>
        <v>5139.7499895113824</v>
      </c>
      <c r="CF12" s="640">
        <f t="shared" si="4"/>
        <v>4961.3526131791459</v>
      </c>
    </row>
    <row r="13" spans="1:84" ht="24" customHeight="1" x14ac:dyDescent="0.35">
      <c r="B13" s="59" t="s">
        <v>800</v>
      </c>
      <c r="C13" s="39"/>
      <c r="D13" s="641">
        <v>0</v>
      </c>
      <c r="E13" s="641">
        <v>0</v>
      </c>
      <c r="F13" s="641">
        <v>0</v>
      </c>
      <c r="G13" s="641">
        <v>0</v>
      </c>
      <c r="H13" s="641">
        <v>0</v>
      </c>
      <c r="I13" s="641">
        <v>0</v>
      </c>
      <c r="J13" s="641">
        <v>0</v>
      </c>
      <c r="K13" s="641">
        <v>0</v>
      </c>
      <c r="L13" s="641">
        <v>0</v>
      </c>
      <c r="M13" s="641">
        <v>0</v>
      </c>
      <c r="N13" s="641">
        <v>0</v>
      </c>
      <c r="O13" s="641">
        <v>0</v>
      </c>
      <c r="P13" s="641">
        <v>0</v>
      </c>
      <c r="Q13" s="641">
        <v>0</v>
      </c>
      <c r="R13" s="641">
        <v>0</v>
      </c>
      <c r="S13" s="641">
        <v>0</v>
      </c>
      <c r="T13" s="641">
        <v>0</v>
      </c>
      <c r="U13" s="641">
        <v>0</v>
      </c>
      <c r="V13" s="641">
        <v>0</v>
      </c>
      <c r="W13" s="641">
        <v>0</v>
      </c>
      <c r="X13" s="641">
        <v>0</v>
      </c>
      <c r="Y13" s="641">
        <v>0</v>
      </c>
      <c r="Z13" s="641">
        <v>0</v>
      </c>
      <c r="AA13" s="641">
        <v>0</v>
      </c>
      <c r="AB13" s="641">
        <v>0</v>
      </c>
      <c r="AC13" s="641">
        <v>0</v>
      </c>
      <c r="AD13" s="641">
        <v>0</v>
      </c>
      <c r="AE13" s="641">
        <v>0</v>
      </c>
      <c r="AF13" s="641">
        <v>0</v>
      </c>
      <c r="AG13" s="641">
        <v>0</v>
      </c>
      <c r="AH13" s="641">
        <v>0</v>
      </c>
      <c r="AI13" s="641">
        <v>0</v>
      </c>
      <c r="AJ13" s="641">
        <v>0</v>
      </c>
      <c r="AK13" s="641">
        <v>0</v>
      </c>
      <c r="AL13" s="641">
        <v>0</v>
      </c>
      <c r="AM13" s="641">
        <v>0</v>
      </c>
      <c r="AN13" s="641">
        <v>0</v>
      </c>
      <c r="AO13" s="641">
        <v>0</v>
      </c>
      <c r="AP13" s="641">
        <v>0</v>
      </c>
      <c r="AQ13" s="641">
        <v>0</v>
      </c>
      <c r="AR13" s="641">
        <v>0</v>
      </c>
      <c r="AS13" s="641">
        <v>0</v>
      </c>
      <c r="AT13" s="641">
        <v>0</v>
      </c>
      <c r="AU13" s="641">
        <v>0</v>
      </c>
      <c r="AV13" s="641">
        <v>0</v>
      </c>
      <c r="AW13" s="641">
        <v>0</v>
      </c>
      <c r="AX13" s="641">
        <v>0</v>
      </c>
      <c r="AY13" s="641">
        <v>0</v>
      </c>
      <c r="AZ13" s="641">
        <v>0</v>
      </c>
      <c r="BA13" s="641">
        <v>0</v>
      </c>
      <c r="BB13" s="641">
        <v>0</v>
      </c>
      <c r="BC13" s="641">
        <v>0</v>
      </c>
      <c r="BD13" s="641">
        <v>0</v>
      </c>
      <c r="BE13" s="641">
        <v>0</v>
      </c>
      <c r="BF13" s="641">
        <v>0</v>
      </c>
      <c r="BG13" s="641">
        <f t="shared" ref="BG13:BO13" si="5">SUM(BG14:BG15)</f>
        <v>3898.5692901863131</v>
      </c>
      <c r="BH13" s="641">
        <f t="shared" si="5"/>
        <v>9673.4946642579307</v>
      </c>
      <c r="BI13" s="641">
        <f t="shared" si="5"/>
        <v>10134.389187298249</v>
      </c>
      <c r="BJ13" s="641">
        <f t="shared" si="5"/>
        <v>10549.739608085109</v>
      </c>
      <c r="BK13" s="641">
        <f t="shared" si="5"/>
        <v>11048.243335775553</v>
      </c>
      <c r="BL13" s="641">
        <f t="shared" si="5"/>
        <v>11150.88013118743</v>
      </c>
      <c r="BM13" s="641">
        <f t="shared" si="5"/>
        <v>11609.803750274627</v>
      </c>
      <c r="BN13" s="641">
        <f t="shared" si="5"/>
        <v>11553.822417515004</v>
      </c>
      <c r="BO13" s="641">
        <f t="shared" si="5"/>
        <v>11091.98941476252</v>
      </c>
      <c r="BP13" s="641">
        <f t="shared" ref="BP13:CF13" si="6">SUM(BP14:BP15)</f>
        <v>10159.894870253684</v>
      </c>
      <c r="BQ13" s="641">
        <f t="shared" si="6"/>
        <v>9345.3110086014221</v>
      </c>
      <c r="BR13" s="641">
        <f t="shared" si="6"/>
        <v>8622.6974689725394</v>
      </c>
      <c r="BS13" s="641">
        <f t="shared" si="6"/>
        <v>7913.595218307345</v>
      </c>
      <c r="BT13" s="641">
        <f t="shared" si="6"/>
        <v>7211.7345820858454</v>
      </c>
      <c r="BU13" s="641">
        <f t="shared" si="6"/>
        <v>6727.1430144932247</v>
      </c>
      <c r="BV13" s="641">
        <f t="shared" si="6"/>
        <v>6308.6076894062235</v>
      </c>
      <c r="BW13" s="641">
        <f t="shared" si="6"/>
        <v>6068.3859298027937</v>
      </c>
      <c r="BX13" s="641">
        <f t="shared" si="6"/>
        <v>5766.5607766775493</v>
      </c>
      <c r="BY13" s="641">
        <f t="shared" si="6"/>
        <v>5542.7338316289897</v>
      </c>
      <c r="BZ13" s="641">
        <f t="shared" si="6"/>
        <v>5300.5647597827056</v>
      </c>
      <c r="CA13" s="641">
        <f t="shared" si="6"/>
        <v>5449.3831439117948</v>
      </c>
      <c r="CB13" s="641">
        <f t="shared" si="6"/>
        <v>5815.7065937061343</v>
      </c>
      <c r="CC13" s="641">
        <f t="shared" si="6"/>
        <v>5801.4340377462713</v>
      </c>
      <c r="CD13" s="641">
        <f t="shared" si="6"/>
        <v>5547.8116365960832</v>
      </c>
      <c r="CE13" s="641">
        <f t="shared" si="6"/>
        <v>5139.7499895113824</v>
      </c>
      <c r="CF13" s="642">
        <f t="shared" si="6"/>
        <v>4961.3526131791459</v>
      </c>
    </row>
    <row r="14" spans="1:84" x14ac:dyDescent="0.35">
      <c r="B14" s="203" t="s">
        <v>801</v>
      </c>
      <c r="C14" s="59"/>
      <c r="D14" s="641">
        <v>0</v>
      </c>
      <c r="E14" s="641">
        <v>0</v>
      </c>
      <c r="F14" s="641">
        <v>0</v>
      </c>
      <c r="G14" s="641">
        <v>0</v>
      </c>
      <c r="H14" s="641">
        <v>0</v>
      </c>
      <c r="I14" s="641">
        <v>0</v>
      </c>
      <c r="J14" s="641">
        <v>0</v>
      </c>
      <c r="K14" s="641">
        <v>0</v>
      </c>
      <c r="L14" s="641">
        <v>0</v>
      </c>
      <c r="M14" s="641">
        <v>0</v>
      </c>
      <c r="N14" s="641">
        <v>0</v>
      </c>
      <c r="O14" s="641">
        <v>0</v>
      </c>
      <c r="P14" s="641">
        <v>0</v>
      </c>
      <c r="Q14" s="641">
        <v>0</v>
      </c>
      <c r="R14" s="641">
        <v>0</v>
      </c>
      <c r="S14" s="641">
        <v>0</v>
      </c>
      <c r="T14" s="641">
        <v>0</v>
      </c>
      <c r="U14" s="641">
        <v>0</v>
      </c>
      <c r="V14" s="641">
        <v>0</v>
      </c>
      <c r="W14" s="641">
        <v>0</v>
      </c>
      <c r="X14" s="641">
        <v>0</v>
      </c>
      <c r="Y14" s="641">
        <v>0</v>
      </c>
      <c r="Z14" s="641">
        <v>0</v>
      </c>
      <c r="AA14" s="641">
        <v>0</v>
      </c>
      <c r="AB14" s="641">
        <v>0</v>
      </c>
      <c r="AC14" s="641">
        <v>0</v>
      </c>
      <c r="AD14" s="641">
        <v>0</v>
      </c>
      <c r="AE14" s="641">
        <v>0</v>
      </c>
      <c r="AF14" s="641">
        <v>0</v>
      </c>
      <c r="AG14" s="641">
        <v>0</v>
      </c>
      <c r="AH14" s="641">
        <v>0</v>
      </c>
      <c r="AI14" s="641">
        <v>0</v>
      </c>
      <c r="AJ14" s="641">
        <v>0</v>
      </c>
      <c r="AK14" s="641">
        <v>0</v>
      </c>
      <c r="AL14" s="641">
        <v>0</v>
      </c>
      <c r="AM14" s="641">
        <v>0</v>
      </c>
      <c r="AN14" s="641">
        <v>0</v>
      </c>
      <c r="AO14" s="641">
        <v>0</v>
      </c>
      <c r="AP14" s="641">
        <v>0</v>
      </c>
      <c r="AQ14" s="641">
        <v>0</v>
      </c>
      <c r="AR14" s="641">
        <v>0</v>
      </c>
      <c r="AS14" s="641">
        <v>0</v>
      </c>
      <c r="AT14" s="641">
        <v>0</v>
      </c>
      <c r="AU14" s="641">
        <v>0</v>
      </c>
      <c r="AV14" s="641">
        <v>0</v>
      </c>
      <c r="AW14" s="641">
        <v>0</v>
      </c>
      <c r="AX14" s="641">
        <v>0</v>
      </c>
      <c r="AY14" s="641">
        <v>0</v>
      </c>
      <c r="AZ14" s="641">
        <v>0</v>
      </c>
      <c r="BA14" s="641">
        <v>0</v>
      </c>
      <c r="BB14" s="641">
        <v>0</v>
      </c>
      <c r="BC14" s="641">
        <v>0</v>
      </c>
      <c r="BD14" s="641">
        <v>0</v>
      </c>
      <c r="BE14" s="641">
        <v>0</v>
      </c>
      <c r="BF14" s="641">
        <v>0</v>
      </c>
      <c r="BG14" s="641">
        <v>3361.4449459168463</v>
      </c>
      <c r="BH14" s="641">
        <v>8126.3553354492233</v>
      </c>
      <c r="BI14" s="641">
        <v>8553.4100069838296</v>
      </c>
      <c r="BJ14" s="641">
        <v>8843.7482014012257</v>
      </c>
      <c r="BK14" s="641">
        <v>9263.9944136102531</v>
      </c>
      <c r="BL14" s="641">
        <v>9394.7992449089943</v>
      </c>
      <c r="BM14" s="641">
        <v>9876.2104720857751</v>
      </c>
      <c r="BN14" s="641">
        <v>9739.8984779877755</v>
      </c>
      <c r="BO14" s="641">
        <v>9380.3729430376407</v>
      </c>
      <c r="BP14" s="641">
        <v>8810.2334786174597</v>
      </c>
      <c r="BQ14" s="641">
        <v>8135.9354629771951</v>
      </c>
      <c r="BR14" s="641">
        <v>7601.2527495133836</v>
      </c>
      <c r="BS14" s="641">
        <v>7103.4499069163139</v>
      </c>
      <c r="BT14" s="641">
        <v>6674.8259322122558</v>
      </c>
      <c r="BU14" s="641">
        <v>6231.9254936541902</v>
      </c>
      <c r="BV14" s="641">
        <v>5807.4905661601852</v>
      </c>
      <c r="BW14" s="641">
        <v>5597.7627807462459</v>
      </c>
      <c r="BX14" s="641">
        <v>5345.2701268479541</v>
      </c>
      <c r="BY14" s="641">
        <v>5150.6017984160808</v>
      </c>
      <c r="BZ14" s="641">
        <v>4934.4544954432249</v>
      </c>
      <c r="CA14" s="641">
        <v>5087.1009986366626</v>
      </c>
      <c r="CB14" s="641">
        <v>5453.4339433855666</v>
      </c>
      <c r="CC14" s="641">
        <v>5461.9819516108919</v>
      </c>
      <c r="CD14" s="641">
        <v>5231.5024615494158</v>
      </c>
      <c r="CE14" s="641">
        <v>4851.511402123635</v>
      </c>
      <c r="CF14" s="642">
        <v>4692.6480307690872</v>
      </c>
    </row>
    <row r="15" spans="1:84" x14ac:dyDescent="0.35">
      <c r="A15" s="427"/>
      <c r="B15" s="203" t="s">
        <v>802</v>
      </c>
      <c r="C15" s="59"/>
      <c r="D15" s="641">
        <v>0</v>
      </c>
      <c r="E15" s="641">
        <v>0</v>
      </c>
      <c r="F15" s="641">
        <v>0</v>
      </c>
      <c r="G15" s="641">
        <v>0</v>
      </c>
      <c r="H15" s="641">
        <v>0</v>
      </c>
      <c r="I15" s="641">
        <v>0</v>
      </c>
      <c r="J15" s="641">
        <v>0</v>
      </c>
      <c r="K15" s="641">
        <v>0</v>
      </c>
      <c r="L15" s="641">
        <v>0</v>
      </c>
      <c r="M15" s="641">
        <v>0</v>
      </c>
      <c r="N15" s="641">
        <v>0</v>
      </c>
      <c r="O15" s="641">
        <v>0</v>
      </c>
      <c r="P15" s="641">
        <v>0</v>
      </c>
      <c r="Q15" s="641">
        <v>0</v>
      </c>
      <c r="R15" s="641">
        <v>0</v>
      </c>
      <c r="S15" s="641">
        <v>0</v>
      </c>
      <c r="T15" s="641">
        <v>0</v>
      </c>
      <c r="U15" s="641">
        <v>0</v>
      </c>
      <c r="V15" s="641">
        <v>0</v>
      </c>
      <c r="W15" s="641">
        <v>0</v>
      </c>
      <c r="X15" s="641">
        <v>0</v>
      </c>
      <c r="Y15" s="641">
        <v>0</v>
      </c>
      <c r="Z15" s="641">
        <v>0</v>
      </c>
      <c r="AA15" s="641">
        <v>0</v>
      </c>
      <c r="AB15" s="641">
        <v>0</v>
      </c>
      <c r="AC15" s="641">
        <v>0</v>
      </c>
      <c r="AD15" s="641">
        <v>0</v>
      </c>
      <c r="AE15" s="641">
        <v>0</v>
      </c>
      <c r="AF15" s="641">
        <v>0</v>
      </c>
      <c r="AG15" s="641">
        <v>0</v>
      </c>
      <c r="AH15" s="641">
        <v>0</v>
      </c>
      <c r="AI15" s="641">
        <v>0</v>
      </c>
      <c r="AJ15" s="641">
        <v>0</v>
      </c>
      <c r="AK15" s="641">
        <v>0</v>
      </c>
      <c r="AL15" s="641">
        <v>0</v>
      </c>
      <c r="AM15" s="641">
        <v>0</v>
      </c>
      <c r="AN15" s="641">
        <v>0</v>
      </c>
      <c r="AO15" s="641">
        <v>0</v>
      </c>
      <c r="AP15" s="641">
        <v>0</v>
      </c>
      <c r="AQ15" s="641">
        <v>0</v>
      </c>
      <c r="AR15" s="641">
        <v>0</v>
      </c>
      <c r="AS15" s="641">
        <v>0</v>
      </c>
      <c r="AT15" s="641">
        <v>0</v>
      </c>
      <c r="AU15" s="641">
        <v>0</v>
      </c>
      <c r="AV15" s="641">
        <v>0</v>
      </c>
      <c r="AW15" s="641">
        <v>0</v>
      </c>
      <c r="AX15" s="641">
        <v>0</v>
      </c>
      <c r="AY15" s="641">
        <v>0</v>
      </c>
      <c r="AZ15" s="641">
        <v>0</v>
      </c>
      <c r="BA15" s="641">
        <v>0</v>
      </c>
      <c r="BB15" s="641">
        <v>0</v>
      </c>
      <c r="BC15" s="641">
        <v>0</v>
      </c>
      <c r="BD15" s="641">
        <v>0</v>
      </c>
      <c r="BE15" s="641">
        <v>0</v>
      </c>
      <c r="BF15" s="641">
        <v>0</v>
      </c>
      <c r="BG15" s="641">
        <v>537.12434426946652</v>
      </c>
      <c r="BH15" s="641">
        <v>1547.139328808707</v>
      </c>
      <c r="BI15" s="641">
        <v>1580.9791803144205</v>
      </c>
      <c r="BJ15" s="641">
        <v>1705.9914066838835</v>
      </c>
      <c r="BK15" s="641">
        <v>1784.2489221652993</v>
      </c>
      <c r="BL15" s="641">
        <v>1756.0808862784363</v>
      </c>
      <c r="BM15" s="641">
        <v>1733.5932781888514</v>
      </c>
      <c r="BN15" s="641">
        <v>1813.9239395272293</v>
      </c>
      <c r="BO15" s="641">
        <v>1711.6164717248789</v>
      </c>
      <c r="BP15" s="641">
        <v>1349.6613916362235</v>
      </c>
      <c r="BQ15" s="641">
        <v>1209.375545624227</v>
      </c>
      <c r="BR15" s="641">
        <v>1021.4447194591556</v>
      </c>
      <c r="BS15" s="641">
        <v>810.1453113910311</v>
      </c>
      <c r="BT15" s="641">
        <v>536.90864987358964</v>
      </c>
      <c r="BU15" s="641">
        <v>495.21752083903425</v>
      </c>
      <c r="BV15" s="641">
        <v>501.11712324603809</v>
      </c>
      <c r="BW15" s="641">
        <v>470.6231490565475</v>
      </c>
      <c r="BX15" s="641">
        <v>421.29064982959494</v>
      </c>
      <c r="BY15" s="641">
        <v>392.13203321290905</v>
      </c>
      <c r="BZ15" s="641">
        <v>366.11026433948092</v>
      </c>
      <c r="CA15" s="641">
        <v>362.28214527513251</v>
      </c>
      <c r="CB15" s="641">
        <v>362.272650320568</v>
      </c>
      <c r="CC15" s="641">
        <v>339.45208613537972</v>
      </c>
      <c r="CD15" s="641">
        <v>316.30917504666718</v>
      </c>
      <c r="CE15" s="641">
        <v>288.23858738774715</v>
      </c>
      <c r="CF15" s="642">
        <v>268.70458241005855</v>
      </c>
    </row>
    <row r="16" spans="1:84" ht="31" x14ac:dyDescent="0.35">
      <c r="A16" s="427"/>
      <c r="B16" s="623" t="s">
        <v>803</v>
      </c>
      <c r="C16" s="59"/>
      <c r="D16" s="641">
        <v>0</v>
      </c>
      <c r="E16" s="641">
        <v>0</v>
      </c>
      <c r="F16" s="641">
        <v>0</v>
      </c>
      <c r="G16" s="641">
        <v>0</v>
      </c>
      <c r="H16" s="641">
        <v>0</v>
      </c>
      <c r="I16" s="641">
        <v>0</v>
      </c>
      <c r="J16" s="641">
        <v>0</v>
      </c>
      <c r="K16" s="641">
        <v>0</v>
      </c>
      <c r="L16" s="641">
        <v>0</v>
      </c>
      <c r="M16" s="641">
        <v>0</v>
      </c>
      <c r="N16" s="641">
        <v>0</v>
      </c>
      <c r="O16" s="641">
        <v>0</v>
      </c>
      <c r="P16" s="641">
        <v>0</v>
      </c>
      <c r="Q16" s="641">
        <v>0</v>
      </c>
      <c r="R16" s="641">
        <v>0</v>
      </c>
      <c r="S16" s="641">
        <v>0</v>
      </c>
      <c r="T16" s="641">
        <v>0</v>
      </c>
      <c r="U16" s="641">
        <v>0</v>
      </c>
      <c r="V16" s="641">
        <v>0</v>
      </c>
      <c r="W16" s="641">
        <v>0</v>
      </c>
      <c r="X16" s="641">
        <v>0</v>
      </c>
      <c r="Y16" s="641">
        <v>0</v>
      </c>
      <c r="Z16" s="641">
        <v>0</v>
      </c>
      <c r="AA16" s="641">
        <v>0</v>
      </c>
      <c r="AB16" s="641">
        <v>0</v>
      </c>
      <c r="AC16" s="641">
        <v>0</v>
      </c>
      <c r="AD16" s="641">
        <v>0</v>
      </c>
      <c r="AE16" s="641">
        <v>0</v>
      </c>
      <c r="AF16" s="641">
        <v>0</v>
      </c>
      <c r="AG16" s="641">
        <v>0</v>
      </c>
      <c r="AH16" s="641">
        <v>0</v>
      </c>
      <c r="AI16" s="641">
        <v>0</v>
      </c>
      <c r="AJ16" s="641">
        <v>0</v>
      </c>
      <c r="AK16" s="641">
        <v>0</v>
      </c>
      <c r="AL16" s="641">
        <v>0</v>
      </c>
      <c r="AM16" s="641">
        <v>0</v>
      </c>
      <c r="AN16" s="641">
        <v>0</v>
      </c>
      <c r="AO16" s="641">
        <v>0</v>
      </c>
      <c r="AP16" s="641">
        <v>0</v>
      </c>
      <c r="AQ16" s="641">
        <v>0</v>
      </c>
      <c r="AR16" s="641">
        <v>4860.4299563140012</v>
      </c>
      <c r="AS16" s="641">
        <v>4973.0982383953124</v>
      </c>
      <c r="AT16" s="641">
        <v>5158.773198400273</v>
      </c>
      <c r="AU16" s="641">
        <v>5821.0580505302278</v>
      </c>
      <c r="AV16" s="641">
        <v>7657.0818545616694</v>
      </c>
      <c r="AW16" s="641">
        <v>7866.1966010566712</v>
      </c>
      <c r="AX16" s="641">
        <v>7797.2044075733465</v>
      </c>
      <c r="AY16" s="641">
        <v>7403.1333411987489</v>
      </c>
      <c r="AZ16" s="641">
        <v>7026.2835985292841</v>
      </c>
      <c r="BA16" s="641">
        <v>6950.1099315143329</v>
      </c>
      <c r="BB16" s="641">
        <v>6576.5445840956818</v>
      </c>
      <c r="BC16" s="641">
        <v>6780.4739731939053</v>
      </c>
      <c r="BD16" s="641">
        <v>7269.395942600574</v>
      </c>
      <c r="BE16" s="641">
        <v>7830.5841301387991</v>
      </c>
      <c r="BF16" s="641">
        <v>7653.1775106994673</v>
      </c>
      <c r="BG16" s="641">
        <v>4197.2553990178922</v>
      </c>
      <c r="BH16" s="641">
        <v>208.51440057452484</v>
      </c>
      <c r="BI16" s="641">
        <v>129.76540620816155</v>
      </c>
      <c r="BJ16" s="641">
        <v>132.36970662530968</v>
      </c>
      <c r="BK16" s="641">
        <v>132.08778189726996</v>
      </c>
      <c r="BL16" s="641">
        <v>130.56687702371502</v>
      </c>
      <c r="BM16" s="641">
        <v>137.45293509966777</v>
      </c>
      <c r="BN16" s="641">
        <v>0</v>
      </c>
      <c r="BO16" s="641">
        <v>0</v>
      </c>
      <c r="BP16" s="641">
        <v>0</v>
      </c>
      <c r="BQ16" s="641">
        <v>0</v>
      </c>
      <c r="BR16" s="641">
        <v>0</v>
      </c>
      <c r="BS16" s="641">
        <v>0</v>
      </c>
      <c r="BT16" s="641">
        <v>0</v>
      </c>
      <c r="BU16" s="641">
        <v>0</v>
      </c>
      <c r="BV16" s="641">
        <v>0</v>
      </c>
      <c r="BW16" s="641">
        <v>0</v>
      </c>
      <c r="BX16" s="641">
        <v>0</v>
      </c>
      <c r="BY16" s="641">
        <v>0</v>
      </c>
      <c r="BZ16" s="641">
        <v>0</v>
      </c>
      <c r="CA16" s="641">
        <v>0</v>
      </c>
      <c r="CB16" s="641">
        <v>0</v>
      </c>
      <c r="CC16" s="641">
        <v>0</v>
      </c>
      <c r="CD16" s="641">
        <v>0</v>
      </c>
      <c r="CE16" s="641">
        <v>0</v>
      </c>
      <c r="CF16" s="642">
        <v>0</v>
      </c>
    </row>
    <row r="17" spans="1:84" s="645" customFormat="1" ht="35.25" customHeight="1" thickBot="1" x14ac:dyDescent="0.3">
      <c r="B17" s="650" t="s">
        <v>804</v>
      </c>
      <c r="C17" s="646"/>
      <c r="D17" s="647">
        <v>0</v>
      </c>
      <c r="E17" s="647">
        <v>0</v>
      </c>
      <c r="F17" s="647">
        <v>0</v>
      </c>
      <c r="G17" s="647">
        <v>0</v>
      </c>
      <c r="H17" s="647">
        <v>0</v>
      </c>
      <c r="I17" s="647">
        <v>0</v>
      </c>
      <c r="J17" s="647">
        <v>0</v>
      </c>
      <c r="K17" s="647">
        <v>0</v>
      </c>
      <c r="L17" s="647">
        <v>0</v>
      </c>
      <c r="M17" s="647">
        <v>0</v>
      </c>
      <c r="N17" s="647">
        <v>0</v>
      </c>
      <c r="O17" s="647">
        <v>0</v>
      </c>
      <c r="P17" s="647">
        <v>0</v>
      </c>
      <c r="Q17" s="647">
        <v>0</v>
      </c>
      <c r="R17" s="647">
        <v>0</v>
      </c>
      <c r="S17" s="647">
        <v>0</v>
      </c>
      <c r="T17" s="647">
        <v>0</v>
      </c>
      <c r="U17" s="647">
        <v>0</v>
      </c>
      <c r="V17" s="647">
        <v>0</v>
      </c>
      <c r="W17" s="647">
        <v>0</v>
      </c>
      <c r="X17" s="647">
        <v>0</v>
      </c>
      <c r="Y17" s="647">
        <v>0</v>
      </c>
      <c r="Z17" s="647">
        <v>0</v>
      </c>
      <c r="AA17" s="647">
        <v>0</v>
      </c>
      <c r="AB17" s="647">
        <v>0</v>
      </c>
      <c r="AC17" s="647">
        <v>0</v>
      </c>
      <c r="AD17" s="647">
        <v>0</v>
      </c>
      <c r="AE17" s="647">
        <v>0</v>
      </c>
      <c r="AF17" s="647">
        <v>0</v>
      </c>
      <c r="AG17" s="647">
        <v>0</v>
      </c>
      <c r="AH17" s="647">
        <v>3340.6820188498923</v>
      </c>
      <c r="AI17" s="647">
        <v>3179.333556890927</v>
      </c>
      <c r="AJ17" s="647">
        <v>3118.9708889982539</v>
      </c>
      <c r="AK17" s="647">
        <v>3576.9573970379133</v>
      </c>
      <c r="AL17" s="647">
        <v>3392.1557716335487</v>
      </c>
      <c r="AM17" s="647">
        <v>3389.3960675712101</v>
      </c>
      <c r="AN17" s="647">
        <v>3865.5382399532018</v>
      </c>
      <c r="AO17" s="647">
        <v>4227.2506967255822</v>
      </c>
      <c r="AP17" s="647">
        <v>4320.4153110659763</v>
      </c>
      <c r="AQ17" s="647">
        <v>4407.4003710595571</v>
      </c>
      <c r="AR17" s="647">
        <v>0</v>
      </c>
      <c r="AS17" s="647">
        <v>0</v>
      </c>
      <c r="AT17" s="647">
        <v>0</v>
      </c>
      <c r="AU17" s="647">
        <v>0</v>
      </c>
      <c r="AV17" s="647">
        <v>0</v>
      </c>
      <c r="AW17" s="647">
        <v>0</v>
      </c>
      <c r="AX17" s="647">
        <v>0</v>
      </c>
      <c r="AY17" s="647">
        <v>0</v>
      </c>
      <c r="AZ17" s="647">
        <v>0</v>
      </c>
      <c r="BA17" s="647">
        <v>0</v>
      </c>
      <c r="BB17" s="647">
        <v>0</v>
      </c>
      <c r="BC17" s="647">
        <v>0</v>
      </c>
      <c r="BD17" s="647">
        <v>0</v>
      </c>
      <c r="BE17" s="647">
        <v>0</v>
      </c>
      <c r="BF17" s="647">
        <v>0</v>
      </c>
      <c r="BG17" s="647">
        <v>0</v>
      </c>
      <c r="BH17" s="647">
        <v>0</v>
      </c>
      <c r="BI17" s="647">
        <v>0</v>
      </c>
      <c r="BJ17" s="647">
        <v>0</v>
      </c>
      <c r="BK17" s="647">
        <v>0</v>
      </c>
      <c r="BL17" s="647">
        <v>0</v>
      </c>
      <c r="BM17" s="647">
        <v>0</v>
      </c>
      <c r="BN17" s="647">
        <v>0</v>
      </c>
      <c r="BO17" s="647">
        <v>0</v>
      </c>
      <c r="BP17" s="647">
        <v>0</v>
      </c>
      <c r="BQ17" s="647">
        <v>0</v>
      </c>
      <c r="BR17" s="647">
        <v>0</v>
      </c>
      <c r="BS17" s="647">
        <v>0</v>
      </c>
      <c r="BT17" s="647">
        <v>0</v>
      </c>
      <c r="BU17" s="647">
        <v>0</v>
      </c>
      <c r="BV17" s="647">
        <v>0</v>
      </c>
      <c r="BW17" s="647">
        <v>0</v>
      </c>
      <c r="BX17" s="647">
        <v>0</v>
      </c>
      <c r="BY17" s="647">
        <v>0</v>
      </c>
      <c r="BZ17" s="647">
        <v>0</v>
      </c>
      <c r="CA17" s="647">
        <v>0</v>
      </c>
      <c r="CB17" s="647">
        <v>0</v>
      </c>
      <c r="CC17" s="647">
        <v>0</v>
      </c>
      <c r="CD17" s="647">
        <v>0</v>
      </c>
      <c r="CE17" s="647">
        <v>0</v>
      </c>
      <c r="CF17" s="648">
        <v>0</v>
      </c>
    </row>
    <row r="18" spans="1:84" ht="39.75" customHeight="1" x14ac:dyDescent="0.35">
      <c r="A18" s="487"/>
      <c r="B18" s="505" t="s">
        <v>806</v>
      </c>
      <c r="C18" s="651"/>
      <c r="D18" s="489" t="s">
        <v>861</v>
      </c>
      <c r="E18" s="489" t="s">
        <v>862</v>
      </c>
      <c r="F18" s="489" t="s">
        <v>863</v>
      </c>
      <c r="G18" s="489" t="s">
        <v>864</v>
      </c>
      <c r="H18" s="489" t="s">
        <v>865</v>
      </c>
      <c r="I18" s="489" t="s">
        <v>866</v>
      </c>
      <c r="J18" s="489" t="s">
        <v>867</v>
      </c>
      <c r="K18" s="489" t="s">
        <v>868</v>
      </c>
      <c r="L18" s="489" t="s">
        <v>869</v>
      </c>
      <c r="M18" s="489" t="s">
        <v>870</v>
      </c>
      <c r="N18" s="489" t="s">
        <v>871</v>
      </c>
      <c r="O18" s="489" t="s">
        <v>872</v>
      </c>
      <c r="P18" s="489" t="s">
        <v>873</v>
      </c>
      <c r="Q18" s="489" t="s">
        <v>874</v>
      </c>
      <c r="R18" s="489" t="s">
        <v>875</v>
      </c>
      <c r="S18" s="489" t="s">
        <v>876</v>
      </c>
      <c r="T18" s="489" t="s">
        <v>877</v>
      </c>
      <c r="U18" s="489" t="s">
        <v>878</v>
      </c>
      <c r="V18" s="489" t="s">
        <v>879</v>
      </c>
      <c r="W18" s="489" t="s">
        <v>880</v>
      </c>
      <c r="X18" s="489" t="s">
        <v>881</v>
      </c>
      <c r="Y18" s="489" t="s">
        <v>882</v>
      </c>
      <c r="Z18" s="489" t="s">
        <v>883</v>
      </c>
      <c r="AA18" s="489" t="s">
        <v>884</v>
      </c>
      <c r="AB18" s="489" t="s">
        <v>885</v>
      </c>
      <c r="AC18" s="489" t="s">
        <v>886</v>
      </c>
      <c r="AD18" s="489" t="s">
        <v>887</v>
      </c>
      <c r="AE18" s="489" t="s">
        <v>888</v>
      </c>
      <c r="AF18" s="489" t="s">
        <v>889</v>
      </c>
      <c r="AG18" s="489" t="s">
        <v>890</v>
      </c>
      <c r="AH18" s="489" t="s">
        <v>891</v>
      </c>
      <c r="AI18" s="489" t="s">
        <v>892</v>
      </c>
      <c r="AJ18" s="489" t="s">
        <v>893</v>
      </c>
      <c r="AK18" s="489" t="s">
        <v>894</v>
      </c>
      <c r="AL18" s="489" t="s">
        <v>895</v>
      </c>
      <c r="AM18" s="489" t="s">
        <v>896</v>
      </c>
      <c r="AN18" s="489" t="s">
        <v>897</v>
      </c>
      <c r="AO18" s="489" t="s">
        <v>898</v>
      </c>
      <c r="AP18" s="489" t="s">
        <v>899</v>
      </c>
      <c r="AQ18" s="489" t="s">
        <v>900</v>
      </c>
      <c r="AR18" s="489" t="s">
        <v>901</v>
      </c>
      <c r="AS18" s="489" t="s">
        <v>902</v>
      </c>
      <c r="AT18" s="489" t="s">
        <v>903</v>
      </c>
      <c r="AU18" s="489" t="s">
        <v>904</v>
      </c>
      <c r="AV18" s="489" t="s">
        <v>905</v>
      </c>
      <c r="AW18" s="489" t="s">
        <v>906</v>
      </c>
      <c r="AX18" s="489" t="s">
        <v>907</v>
      </c>
      <c r="AY18" s="489" t="s">
        <v>908</v>
      </c>
      <c r="AZ18" s="489" t="s">
        <v>909</v>
      </c>
      <c r="BA18" s="489" t="s">
        <v>910</v>
      </c>
      <c r="BB18" s="489" t="s">
        <v>911</v>
      </c>
      <c r="BC18" s="489" t="s">
        <v>912</v>
      </c>
      <c r="BD18" s="489" t="s">
        <v>913</v>
      </c>
      <c r="BE18" s="489" t="s">
        <v>914</v>
      </c>
      <c r="BF18" s="489" t="s">
        <v>915</v>
      </c>
      <c r="BG18" s="489" t="s">
        <v>916</v>
      </c>
      <c r="BH18" s="489" t="s">
        <v>917</v>
      </c>
      <c r="BI18" s="489" t="s">
        <v>918</v>
      </c>
      <c r="BJ18" s="489" t="s">
        <v>919</v>
      </c>
      <c r="BK18" s="489" t="s">
        <v>920</v>
      </c>
      <c r="BL18" s="489" t="s">
        <v>921</v>
      </c>
      <c r="BM18" s="489" t="s">
        <v>922</v>
      </c>
      <c r="BN18" s="489" t="s">
        <v>923</v>
      </c>
      <c r="BO18" s="489" t="s">
        <v>924</v>
      </c>
      <c r="BP18" s="489" t="s">
        <v>925</v>
      </c>
      <c r="BQ18" s="489" t="s">
        <v>926</v>
      </c>
      <c r="BR18" s="489" t="s">
        <v>927</v>
      </c>
      <c r="BS18" s="489" t="s">
        <v>928</v>
      </c>
      <c r="BT18" s="489" t="s">
        <v>929</v>
      </c>
      <c r="BU18" s="489" t="s">
        <v>930</v>
      </c>
      <c r="BV18" s="489" t="s">
        <v>931</v>
      </c>
      <c r="BW18" s="489" t="s">
        <v>932</v>
      </c>
      <c r="BX18" s="489" t="s">
        <v>933</v>
      </c>
      <c r="BY18" s="489" t="s">
        <v>934</v>
      </c>
      <c r="BZ18" s="489" t="s">
        <v>935</v>
      </c>
      <c r="CA18" s="489" t="s">
        <v>936</v>
      </c>
      <c r="CB18" s="489" t="s">
        <v>937</v>
      </c>
      <c r="CC18" s="489" t="s">
        <v>938</v>
      </c>
      <c r="CD18" s="489" t="s">
        <v>939</v>
      </c>
      <c r="CE18" s="489" t="s">
        <v>940</v>
      </c>
      <c r="CF18" s="490" t="s">
        <v>941</v>
      </c>
    </row>
    <row r="19" spans="1:84" ht="26.25" customHeight="1" x14ac:dyDescent="0.35">
      <c r="A19" s="504"/>
      <c r="B19" s="106" t="s">
        <v>799</v>
      </c>
      <c r="D19" s="639">
        <v>0</v>
      </c>
      <c r="E19" s="639">
        <v>0</v>
      </c>
      <c r="F19" s="639">
        <v>0</v>
      </c>
      <c r="G19" s="639">
        <v>0</v>
      </c>
      <c r="H19" s="639">
        <v>0</v>
      </c>
      <c r="I19" s="639">
        <v>0</v>
      </c>
      <c r="J19" s="639">
        <v>0</v>
      </c>
      <c r="K19" s="639">
        <v>0</v>
      </c>
      <c r="L19" s="639">
        <v>0</v>
      </c>
      <c r="M19" s="639">
        <v>0</v>
      </c>
      <c r="N19" s="639">
        <v>0</v>
      </c>
      <c r="O19" s="639">
        <v>0</v>
      </c>
      <c r="P19" s="639">
        <v>0</v>
      </c>
      <c r="Q19" s="639">
        <v>0</v>
      </c>
      <c r="R19" s="639">
        <v>0</v>
      </c>
      <c r="S19" s="639">
        <v>0</v>
      </c>
      <c r="T19" s="639">
        <v>0</v>
      </c>
      <c r="U19" s="639">
        <v>0</v>
      </c>
      <c r="V19" s="639">
        <v>0</v>
      </c>
      <c r="W19" s="639">
        <v>0</v>
      </c>
      <c r="X19" s="639">
        <v>0</v>
      </c>
      <c r="Y19" s="639">
        <v>0</v>
      </c>
      <c r="Z19" s="639">
        <v>0</v>
      </c>
      <c r="AA19" s="639">
        <v>0</v>
      </c>
      <c r="AB19" s="639">
        <v>0</v>
      </c>
      <c r="AC19" s="639">
        <v>0</v>
      </c>
      <c r="AD19" s="639">
        <v>0</v>
      </c>
      <c r="AE19" s="639">
        <v>0</v>
      </c>
      <c r="AF19" s="639">
        <v>0</v>
      </c>
      <c r="AG19" s="639">
        <v>0</v>
      </c>
      <c r="AH19" s="639">
        <v>0</v>
      </c>
      <c r="AI19" s="639">
        <v>1723</v>
      </c>
      <c r="AJ19" s="639">
        <v>1694</v>
      </c>
      <c r="AK19" s="639">
        <v>1738</v>
      </c>
      <c r="AL19" s="639">
        <v>1781</v>
      </c>
      <c r="AM19" s="639">
        <v>1651</v>
      </c>
      <c r="AN19" s="639">
        <v>1683</v>
      </c>
      <c r="AO19" s="639">
        <v>1717</v>
      </c>
      <c r="AP19" s="639">
        <v>1722</v>
      </c>
      <c r="AQ19" s="639">
        <v>1727</v>
      </c>
      <c r="AR19" s="639">
        <v>1719</v>
      </c>
      <c r="AS19" s="639">
        <v>1607</v>
      </c>
      <c r="AT19" s="639">
        <v>1675</v>
      </c>
      <c r="AU19" s="639">
        <v>1575</v>
      </c>
      <c r="AV19" s="639">
        <v>1643</v>
      </c>
      <c r="AW19" s="639">
        <v>1736</v>
      </c>
      <c r="AX19" s="639">
        <v>1765</v>
      </c>
      <c r="AY19" s="639">
        <v>1781</v>
      </c>
      <c r="AZ19" s="639">
        <v>1764</v>
      </c>
      <c r="BA19" s="639">
        <v>1705</v>
      </c>
      <c r="BB19" s="639">
        <v>1643</v>
      </c>
      <c r="BC19" s="639">
        <v>1620</v>
      </c>
      <c r="BD19" s="639">
        <v>1671</v>
      </c>
      <c r="BE19" s="639">
        <v>1750</v>
      </c>
      <c r="BF19" s="639">
        <v>1776</v>
      </c>
      <c r="BG19" s="639">
        <v>1979</v>
      </c>
      <c r="BH19" s="639">
        <v>2606</v>
      </c>
      <c r="BI19" s="639">
        <v>2711</v>
      </c>
      <c r="BJ19" s="639">
        <v>2741</v>
      </c>
      <c r="BK19" s="639">
        <v>2744</v>
      </c>
      <c r="BL19" s="639">
        <v>2735</v>
      </c>
      <c r="BM19" s="639">
        <v>2746</v>
      </c>
      <c r="BN19" s="639">
        <v>2718</v>
      </c>
      <c r="BO19" s="639">
        <v>2649</v>
      </c>
      <c r="BP19" s="639">
        <v>2505</v>
      </c>
      <c r="BQ19" s="639">
        <v>2380</v>
      </c>
      <c r="BR19" s="639">
        <v>2228</v>
      </c>
      <c r="BS19" s="639">
        <v>2098</v>
      </c>
      <c r="BT19" s="639">
        <v>1903</v>
      </c>
      <c r="BU19" s="639">
        <v>1792</v>
      </c>
      <c r="BV19" s="639">
        <v>1654</v>
      </c>
      <c r="BW19" s="639">
        <v>1563</v>
      </c>
      <c r="BX19" s="639">
        <v>1480</v>
      </c>
      <c r="BY19" s="639">
        <v>1410</v>
      </c>
      <c r="BZ19" s="639">
        <v>1374</v>
      </c>
      <c r="CA19" s="639">
        <v>1346</v>
      </c>
      <c r="CB19" s="639">
        <v>1347</v>
      </c>
      <c r="CC19" s="639">
        <v>1314</v>
      </c>
      <c r="CD19" s="639">
        <v>1249</v>
      </c>
      <c r="CE19" s="639">
        <v>1150</v>
      </c>
      <c r="CF19" s="640">
        <v>1056</v>
      </c>
    </row>
    <row r="20" spans="1:84" ht="26.25" customHeight="1" x14ac:dyDescent="0.35">
      <c r="A20" s="495"/>
      <c r="B20" s="59" t="s">
        <v>33</v>
      </c>
      <c r="D20" s="641"/>
      <c r="E20" s="641"/>
      <c r="F20" s="641"/>
      <c r="G20" s="641"/>
      <c r="H20" s="641"/>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c r="AI20" s="641"/>
      <c r="AJ20" s="641"/>
      <c r="AK20" s="641"/>
      <c r="AL20" s="641"/>
      <c r="AM20" s="641"/>
      <c r="AN20" s="641"/>
      <c r="AO20" s="641"/>
      <c r="AP20" s="641"/>
      <c r="AQ20" s="641"/>
      <c r="AR20" s="641"/>
      <c r="AS20" s="641"/>
      <c r="AT20" s="641"/>
      <c r="AU20" s="641"/>
      <c r="AV20" s="641"/>
      <c r="AW20" s="641"/>
      <c r="AX20" s="641"/>
      <c r="AY20" s="641"/>
      <c r="AZ20" s="641"/>
      <c r="BA20" s="641"/>
      <c r="BB20" s="641"/>
      <c r="BC20" s="641"/>
      <c r="BD20" s="641"/>
      <c r="BE20" s="641"/>
      <c r="BF20" s="641"/>
      <c r="BG20" s="641">
        <v>1979</v>
      </c>
      <c r="BH20" s="641">
        <v>2594</v>
      </c>
      <c r="BI20" s="641">
        <v>2700</v>
      </c>
      <c r="BJ20" s="641">
        <v>2729</v>
      </c>
      <c r="BK20" s="641">
        <v>2732</v>
      </c>
      <c r="BL20" s="641">
        <v>2724</v>
      </c>
      <c r="BM20" s="641">
        <v>2736</v>
      </c>
      <c r="BN20" s="641">
        <v>2718</v>
      </c>
      <c r="BO20" s="641">
        <v>2649</v>
      </c>
      <c r="BP20" s="641">
        <v>2505</v>
      </c>
      <c r="BQ20" s="641">
        <v>2380</v>
      </c>
      <c r="BR20" s="641">
        <v>2228</v>
      </c>
      <c r="BS20" s="641">
        <v>2098</v>
      </c>
      <c r="BT20" s="641">
        <v>1903</v>
      </c>
      <c r="BU20" s="641">
        <v>1792</v>
      </c>
      <c r="BV20" s="641">
        <v>1654</v>
      </c>
      <c r="BW20" s="641">
        <v>1563</v>
      </c>
      <c r="BX20" s="641">
        <v>1480</v>
      </c>
      <c r="BY20" s="641">
        <v>1410</v>
      </c>
      <c r="BZ20" s="641">
        <v>1374</v>
      </c>
      <c r="CA20" s="641">
        <v>1346</v>
      </c>
      <c r="CB20" s="641">
        <v>1347</v>
      </c>
      <c r="CC20" s="641">
        <v>1314</v>
      </c>
      <c r="CD20" s="641">
        <v>1249</v>
      </c>
      <c r="CE20" s="641">
        <v>1150</v>
      </c>
      <c r="CF20" s="642">
        <v>1056</v>
      </c>
    </row>
    <row r="21" spans="1:84" x14ac:dyDescent="0.35">
      <c r="B21" s="203" t="s">
        <v>807</v>
      </c>
      <c r="D21" s="641"/>
      <c r="E21" s="641"/>
      <c r="F21" s="641"/>
      <c r="G21" s="641"/>
      <c r="H21" s="64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1"/>
      <c r="BA21" s="641"/>
      <c r="BB21" s="641"/>
      <c r="BC21" s="641"/>
      <c r="BD21" s="641"/>
      <c r="BE21" s="641"/>
      <c r="BF21" s="641"/>
      <c r="BG21" s="641">
        <v>1259</v>
      </c>
      <c r="BH21" s="641">
        <v>752</v>
      </c>
      <c r="BI21" s="641">
        <v>773</v>
      </c>
      <c r="BJ21" s="641">
        <v>790</v>
      </c>
      <c r="BK21" s="641">
        <v>827</v>
      </c>
      <c r="BL21" s="641">
        <v>897</v>
      </c>
      <c r="BM21" s="641">
        <v>942</v>
      </c>
      <c r="BN21" s="641">
        <v>951</v>
      </c>
      <c r="BO21" s="641">
        <v>958</v>
      </c>
      <c r="BP21" s="641">
        <v>1002</v>
      </c>
      <c r="BQ21" s="641">
        <v>967</v>
      </c>
      <c r="BR21" s="641">
        <v>947</v>
      </c>
      <c r="BS21" s="641">
        <v>946</v>
      </c>
      <c r="BT21" s="641">
        <v>918</v>
      </c>
      <c r="BU21" s="641">
        <v>884</v>
      </c>
      <c r="BV21" s="641">
        <v>803</v>
      </c>
      <c r="BW21" s="641">
        <v>776</v>
      </c>
      <c r="BX21" s="641">
        <v>752</v>
      </c>
      <c r="BY21" s="641">
        <v>727</v>
      </c>
      <c r="BZ21" s="641">
        <v>727</v>
      </c>
      <c r="CA21" s="641">
        <v>739</v>
      </c>
      <c r="CB21" s="641">
        <v>765</v>
      </c>
      <c r="CC21" s="641">
        <v>769</v>
      </c>
      <c r="CD21" s="641">
        <v>745</v>
      </c>
      <c r="CE21" s="641">
        <v>702</v>
      </c>
      <c r="CF21" s="642">
        <v>665</v>
      </c>
    </row>
    <row r="22" spans="1:84" x14ac:dyDescent="0.35">
      <c r="B22" s="203" t="s">
        <v>808</v>
      </c>
      <c r="D22" s="641"/>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641"/>
      <c r="AQ22" s="641"/>
      <c r="AR22" s="641"/>
      <c r="AS22" s="641"/>
      <c r="AT22" s="641"/>
      <c r="AU22" s="641"/>
      <c r="AV22" s="641"/>
      <c r="AW22" s="641"/>
      <c r="AX22" s="641"/>
      <c r="AY22" s="641"/>
      <c r="AZ22" s="641"/>
      <c r="BA22" s="641"/>
      <c r="BB22" s="641"/>
      <c r="BC22" s="641"/>
      <c r="BD22" s="641"/>
      <c r="BE22" s="641"/>
      <c r="BF22" s="641"/>
      <c r="BG22" s="641">
        <v>577</v>
      </c>
      <c r="BH22" s="641">
        <v>1295</v>
      </c>
      <c r="BI22" s="641">
        <v>1321</v>
      </c>
      <c r="BJ22" s="641">
        <v>1333</v>
      </c>
      <c r="BK22" s="641">
        <v>1307</v>
      </c>
      <c r="BL22" s="641">
        <v>1234</v>
      </c>
      <c r="BM22" s="641">
        <v>1205</v>
      </c>
      <c r="BN22" s="641">
        <v>1186</v>
      </c>
      <c r="BO22" s="641">
        <v>1108</v>
      </c>
      <c r="BP22" s="641">
        <v>948</v>
      </c>
      <c r="BQ22" s="641">
        <v>885</v>
      </c>
      <c r="BR22" s="641">
        <v>802</v>
      </c>
      <c r="BS22" s="641">
        <v>723</v>
      </c>
      <c r="BT22" s="641">
        <v>646</v>
      </c>
      <c r="BU22" s="641">
        <v>599</v>
      </c>
      <c r="BV22" s="641">
        <v>568</v>
      </c>
      <c r="BW22" s="641">
        <v>533</v>
      </c>
      <c r="BX22" s="641">
        <v>500</v>
      </c>
      <c r="BY22" s="641">
        <v>470</v>
      </c>
      <c r="BZ22" s="641">
        <v>448</v>
      </c>
      <c r="CA22" s="641">
        <v>416</v>
      </c>
      <c r="CB22" s="641">
        <v>404</v>
      </c>
      <c r="CC22" s="641">
        <v>381</v>
      </c>
      <c r="CD22" s="641">
        <v>353</v>
      </c>
      <c r="CE22" s="641">
        <v>323</v>
      </c>
      <c r="CF22" s="642">
        <v>294</v>
      </c>
    </row>
    <row r="23" spans="1:84" x14ac:dyDescent="0.35">
      <c r="A23" s="427"/>
      <c r="B23" s="203" t="s">
        <v>809</v>
      </c>
      <c r="D23" s="641"/>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641"/>
      <c r="AR23" s="641"/>
      <c r="AS23" s="641"/>
      <c r="AT23" s="641"/>
      <c r="AU23" s="641"/>
      <c r="AV23" s="641"/>
      <c r="AW23" s="641"/>
      <c r="AX23" s="641"/>
      <c r="AY23" s="641"/>
      <c r="AZ23" s="641"/>
      <c r="BA23" s="641"/>
      <c r="BB23" s="641"/>
      <c r="BC23" s="641"/>
      <c r="BD23" s="641"/>
      <c r="BE23" s="641"/>
      <c r="BF23" s="641"/>
      <c r="BG23" s="641">
        <v>143</v>
      </c>
      <c r="BH23" s="641">
        <v>547</v>
      </c>
      <c r="BI23" s="641">
        <v>606</v>
      </c>
      <c r="BJ23" s="641">
        <v>606</v>
      </c>
      <c r="BK23" s="641">
        <v>598</v>
      </c>
      <c r="BL23" s="641">
        <v>594</v>
      </c>
      <c r="BM23" s="641">
        <v>589</v>
      </c>
      <c r="BN23" s="641">
        <v>581</v>
      </c>
      <c r="BO23" s="641">
        <v>583</v>
      </c>
      <c r="BP23" s="641">
        <v>555</v>
      </c>
      <c r="BQ23" s="641">
        <v>528</v>
      </c>
      <c r="BR23" s="641">
        <v>478</v>
      </c>
      <c r="BS23" s="641">
        <v>429</v>
      </c>
      <c r="BT23" s="641">
        <v>339</v>
      </c>
      <c r="BU23" s="641">
        <v>309</v>
      </c>
      <c r="BV23" s="641">
        <v>282</v>
      </c>
      <c r="BW23" s="641">
        <v>254</v>
      </c>
      <c r="BX23" s="641">
        <v>228</v>
      </c>
      <c r="BY23" s="641">
        <v>213</v>
      </c>
      <c r="BZ23" s="641">
        <v>199</v>
      </c>
      <c r="CA23" s="641">
        <v>191</v>
      </c>
      <c r="CB23" s="641">
        <v>179</v>
      </c>
      <c r="CC23" s="641">
        <v>163</v>
      </c>
      <c r="CD23" s="641">
        <v>151</v>
      </c>
      <c r="CE23" s="641">
        <v>125</v>
      </c>
      <c r="CF23" s="642">
        <v>96</v>
      </c>
    </row>
    <row r="24" spans="1:84" ht="30" customHeight="1" x14ac:dyDescent="0.35">
      <c r="B24" s="623" t="s">
        <v>803</v>
      </c>
      <c r="D24" s="641">
        <v>0</v>
      </c>
      <c r="E24" s="641">
        <v>0</v>
      </c>
      <c r="F24" s="641">
        <v>0</v>
      </c>
      <c r="G24" s="641">
        <v>0</v>
      </c>
      <c r="H24" s="641">
        <v>0</v>
      </c>
      <c r="I24" s="641">
        <v>0</v>
      </c>
      <c r="J24" s="641">
        <v>0</v>
      </c>
      <c r="K24" s="641">
        <v>0</v>
      </c>
      <c r="L24" s="641">
        <v>0</v>
      </c>
      <c r="M24" s="641">
        <v>0</v>
      </c>
      <c r="N24" s="641">
        <v>0</v>
      </c>
      <c r="O24" s="641">
        <v>0</v>
      </c>
      <c r="P24" s="641">
        <v>0</v>
      </c>
      <c r="Q24" s="641">
        <v>0</v>
      </c>
      <c r="R24" s="641">
        <v>0</v>
      </c>
      <c r="S24" s="641">
        <v>0</v>
      </c>
      <c r="T24" s="641">
        <v>0</v>
      </c>
      <c r="U24" s="641">
        <v>0</v>
      </c>
      <c r="V24" s="641">
        <v>0</v>
      </c>
      <c r="W24" s="641">
        <v>0</v>
      </c>
      <c r="X24" s="641">
        <v>0</v>
      </c>
      <c r="Y24" s="641">
        <v>0</v>
      </c>
      <c r="Z24" s="641">
        <v>0</v>
      </c>
      <c r="AA24" s="641">
        <v>0</v>
      </c>
      <c r="AB24" s="641">
        <v>0</v>
      </c>
      <c r="AC24" s="641">
        <v>0</v>
      </c>
      <c r="AD24" s="641">
        <v>0</v>
      </c>
      <c r="AE24" s="641">
        <v>0</v>
      </c>
      <c r="AF24" s="641">
        <v>0</v>
      </c>
      <c r="AG24" s="641">
        <v>0</v>
      </c>
      <c r="AH24" s="641">
        <v>0</v>
      </c>
      <c r="AI24" s="641">
        <v>0</v>
      </c>
      <c r="AJ24" s="641">
        <v>0</v>
      </c>
      <c r="AK24" s="641">
        <v>0</v>
      </c>
      <c r="AL24" s="641">
        <v>0</v>
      </c>
      <c r="AM24" s="641">
        <v>0</v>
      </c>
      <c r="AN24" s="641">
        <v>0</v>
      </c>
      <c r="AO24" s="641">
        <v>0</v>
      </c>
      <c r="AP24" s="641">
        <v>0</v>
      </c>
      <c r="AQ24" s="641">
        <v>0</v>
      </c>
      <c r="AR24" s="641">
        <v>1719</v>
      </c>
      <c r="AS24" s="641">
        <v>1607</v>
      </c>
      <c r="AT24" s="641">
        <v>1675</v>
      </c>
      <c r="AU24" s="641">
        <v>1575</v>
      </c>
      <c r="AV24" s="641">
        <v>1643</v>
      </c>
      <c r="AW24" s="641">
        <v>1736</v>
      </c>
      <c r="AX24" s="641">
        <v>1765</v>
      </c>
      <c r="AY24" s="641">
        <v>1781</v>
      </c>
      <c r="AZ24" s="641">
        <v>1764</v>
      </c>
      <c r="BA24" s="641">
        <v>1705</v>
      </c>
      <c r="BB24" s="641">
        <v>1643</v>
      </c>
      <c r="BC24" s="641">
        <v>1620</v>
      </c>
      <c r="BD24" s="641">
        <v>1671</v>
      </c>
      <c r="BE24" s="641">
        <v>1750</v>
      </c>
      <c r="BF24" s="641">
        <v>1776</v>
      </c>
      <c r="BG24" s="641">
        <v>911</v>
      </c>
      <c r="BH24" s="641">
        <v>12</v>
      </c>
      <c r="BI24" s="641">
        <v>11</v>
      </c>
      <c r="BJ24" s="641">
        <v>12</v>
      </c>
      <c r="BK24" s="641">
        <v>12</v>
      </c>
      <c r="BL24" s="641">
        <v>11</v>
      </c>
      <c r="BM24" s="641">
        <v>10</v>
      </c>
      <c r="BN24" s="641">
        <v>0</v>
      </c>
      <c r="BO24" s="641">
        <v>0</v>
      </c>
      <c r="BP24" s="641">
        <v>0</v>
      </c>
      <c r="BQ24" s="641">
        <v>0</v>
      </c>
      <c r="BR24" s="641">
        <v>0</v>
      </c>
      <c r="BS24" s="641">
        <v>0</v>
      </c>
      <c r="BT24" s="641">
        <v>0</v>
      </c>
      <c r="BU24" s="641">
        <v>0</v>
      </c>
      <c r="BV24" s="641">
        <v>0</v>
      </c>
      <c r="BW24" s="641">
        <v>0</v>
      </c>
      <c r="BX24" s="641">
        <v>0</v>
      </c>
      <c r="BY24" s="641">
        <v>0</v>
      </c>
      <c r="BZ24" s="641">
        <v>0</v>
      </c>
      <c r="CA24" s="641">
        <v>0</v>
      </c>
      <c r="CB24" s="641">
        <v>0</v>
      </c>
      <c r="CC24" s="641">
        <v>0</v>
      </c>
      <c r="CD24" s="641">
        <v>0</v>
      </c>
      <c r="CE24" s="641">
        <v>0</v>
      </c>
      <c r="CF24" s="642">
        <v>0</v>
      </c>
    </row>
    <row r="25" spans="1:84" ht="30" customHeight="1" x14ac:dyDescent="0.35">
      <c r="B25" s="623" t="s">
        <v>804</v>
      </c>
      <c r="D25" s="641">
        <v>0</v>
      </c>
      <c r="E25" s="641">
        <v>0</v>
      </c>
      <c r="F25" s="641">
        <v>0</v>
      </c>
      <c r="G25" s="641">
        <v>0</v>
      </c>
      <c r="H25" s="641">
        <v>0</v>
      </c>
      <c r="I25" s="641">
        <v>0</v>
      </c>
      <c r="J25" s="641">
        <v>0</v>
      </c>
      <c r="K25" s="641">
        <v>0</v>
      </c>
      <c r="L25" s="641">
        <v>0</v>
      </c>
      <c r="M25" s="641">
        <v>0</v>
      </c>
      <c r="N25" s="641">
        <v>0</v>
      </c>
      <c r="O25" s="641">
        <v>0</v>
      </c>
      <c r="P25" s="641">
        <v>0</v>
      </c>
      <c r="Q25" s="641">
        <v>0</v>
      </c>
      <c r="R25" s="641">
        <v>0</v>
      </c>
      <c r="S25" s="641">
        <v>0</v>
      </c>
      <c r="T25" s="641">
        <v>0</v>
      </c>
      <c r="U25" s="641">
        <v>0</v>
      </c>
      <c r="V25" s="641">
        <v>0</v>
      </c>
      <c r="W25" s="641">
        <v>0</v>
      </c>
      <c r="X25" s="641">
        <v>0</v>
      </c>
      <c r="Y25" s="641">
        <v>0</v>
      </c>
      <c r="Z25" s="641">
        <v>0</v>
      </c>
      <c r="AA25" s="641">
        <v>0</v>
      </c>
      <c r="AB25" s="641">
        <v>0</v>
      </c>
      <c r="AC25" s="641">
        <v>0</v>
      </c>
      <c r="AD25" s="641">
        <v>0</v>
      </c>
      <c r="AE25" s="641">
        <v>0</v>
      </c>
      <c r="AF25" s="641">
        <v>0</v>
      </c>
      <c r="AG25" s="641">
        <v>0</v>
      </c>
      <c r="AH25" s="641">
        <v>0</v>
      </c>
      <c r="AI25" s="641">
        <v>1723</v>
      </c>
      <c r="AJ25" s="641">
        <v>1694</v>
      </c>
      <c r="AK25" s="641">
        <v>1738</v>
      </c>
      <c r="AL25" s="641">
        <v>1781</v>
      </c>
      <c r="AM25" s="641">
        <v>1651</v>
      </c>
      <c r="AN25" s="641">
        <v>1683</v>
      </c>
      <c r="AO25" s="641">
        <v>1717</v>
      </c>
      <c r="AP25" s="641">
        <v>1722</v>
      </c>
      <c r="AQ25" s="641">
        <v>1727</v>
      </c>
      <c r="AR25" s="641">
        <v>0</v>
      </c>
      <c r="AS25" s="641">
        <v>0</v>
      </c>
      <c r="AT25" s="641">
        <v>0</v>
      </c>
      <c r="AU25" s="641">
        <v>0</v>
      </c>
      <c r="AV25" s="641">
        <v>0</v>
      </c>
      <c r="AW25" s="641">
        <v>0</v>
      </c>
      <c r="AX25" s="641">
        <v>0</v>
      </c>
      <c r="AY25" s="641">
        <v>0</v>
      </c>
      <c r="AZ25" s="641">
        <v>0</v>
      </c>
      <c r="BA25" s="641">
        <v>0</v>
      </c>
      <c r="BB25" s="641">
        <v>0</v>
      </c>
      <c r="BC25" s="641">
        <v>0</v>
      </c>
      <c r="BD25" s="641">
        <v>0</v>
      </c>
      <c r="BE25" s="641">
        <v>0</v>
      </c>
      <c r="BF25" s="641">
        <v>0</v>
      </c>
      <c r="BG25" s="641">
        <v>0</v>
      </c>
      <c r="BH25" s="641">
        <v>0</v>
      </c>
      <c r="BI25" s="641">
        <v>0</v>
      </c>
      <c r="BJ25" s="641">
        <v>0</v>
      </c>
      <c r="BK25" s="641">
        <v>0</v>
      </c>
      <c r="BL25" s="641">
        <v>0</v>
      </c>
      <c r="BM25" s="641">
        <v>0</v>
      </c>
      <c r="BN25" s="641">
        <v>0</v>
      </c>
      <c r="BO25" s="641">
        <v>0</v>
      </c>
      <c r="BP25" s="641">
        <v>0</v>
      </c>
      <c r="BQ25" s="641">
        <v>0</v>
      </c>
      <c r="BR25" s="641">
        <v>0</v>
      </c>
      <c r="BS25" s="641">
        <v>0</v>
      </c>
      <c r="BT25" s="641">
        <v>0</v>
      </c>
      <c r="BU25" s="641">
        <v>0</v>
      </c>
      <c r="BV25" s="641">
        <v>0</v>
      </c>
      <c r="BW25" s="641">
        <v>0</v>
      </c>
      <c r="BX25" s="641">
        <v>0</v>
      </c>
      <c r="BY25" s="641">
        <v>0</v>
      </c>
      <c r="BZ25" s="641">
        <v>0</v>
      </c>
      <c r="CA25" s="641">
        <v>0</v>
      </c>
      <c r="CB25" s="641">
        <v>0</v>
      </c>
      <c r="CC25" s="641">
        <v>0</v>
      </c>
      <c r="CD25" s="641">
        <v>0</v>
      </c>
      <c r="CE25" s="641">
        <v>0</v>
      </c>
      <c r="CF25" s="642">
        <v>0</v>
      </c>
    </row>
    <row r="26" spans="1:84" ht="15.75" customHeight="1" thickBot="1" x14ac:dyDescent="0.4">
      <c r="A26" s="652"/>
      <c r="B26" s="588"/>
      <c r="C26" s="498"/>
      <c r="D26" s="653"/>
      <c r="E26" s="653"/>
      <c r="F26" s="653"/>
      <c r="G26" s="653"/>
      <c r="H26" s="653"/>
      <c r="I26" s="653"/>
      <c r="J26" s="653"/>
      <c r="K26" s="653"/>
      <c r="L26" s="653"/>
      <c r="M26" s="653"/>
      <c r="N26" s="653"/>
      <c r="O26" s="653"/>
      <c r="P26" s="653"/>
      <c r="Q26" s="653"/>
      <c r="R26" s="653"/>
      <c r="S26" s="653"/>
      <c r="T26" s="653"/>
      <c r="U26" s="653"/>
      <c r="V26" s="653"/>
      <c r="W26" s="653"/>
      <c r="X26" s="653"/>
      <c r="Y26" s="653"/>
      <c r="Z26" s="653"/>
      <c r="AA26" s="653"/>
      <c r="AB26" s="653"/>
      <c r="AC26" s="653"/>
      <c r="AD26" s="653"/>
      <c r="AE26" s="653"/>
      <c r="AF26" s="653"/>
      <c r="AG26" s="653"/>
      <c r="AH26" s="653"/>
      <c r="AI26" s="653"/>
      <c r="AJ26" s="653"/>
      <c r="AK26" s="653"/>
      <c r="AL26" s="653"/>
      <c r="AM26" s="653"/>
      <c r="AN26" s="653"/>
      <c r="AO26" s="653"/>
      <c r="AP26" s="653"/>
      <c r="AQ26" s="653"/>
      <c r="AR26" s="653"/>
      <c r="AS26" s="653"/>
      <c r="AT26" s="653"/>
      <c r="AU26" s="653"/>
      <c r="AV26" s="653"/>
      <c r="AW26" s="653"/>
      <c r="AX26" s="653"/>
      <c r="AY26" s="653"/>
      <c r="AZ26" s="653"/>
      <c r="BA26" s="653"/>
      <c r="BB26" s="653"/>
      <c r="BC26" s="653"/>
      <c r="BD26" s="653"/>
      <c r="BE26" s="653"/>
      <c r="BF26" s="653"/>
      <c r="BG26" s="653"/>
      <c r="BH26" s="653"/>
      <c r="BI26" s="653"/>
      <c r="BJ26" s="653"/>
      <c r="BK26" s="653"/>
      <c r="BL26" s="653"/>
      <c r="BM26" s="653"/>
      <c r="BN26" s="653"/>
      <c r="BO26" s="653"/>
      <c r="BP26" s="653"/>
      <c r="BQ26" s="653"/>
      <c r="BR26" s="653"/>
      <c r="BS26" s="653"/>
      <c r="BT26" s="653"/>
      <c r="BU26" s="653"/>
      <c r="BV26" s="653"/>
      <c r="BW26" s="653"/>
      <c r="BX26" s="653"/>
      <c r="BY26" s="653"/>
      <c r="BZ26" s="653"/>
      <c r="CA26" s="653"/>
      <c r="CB26" s="653"/>
      <c r="CC26" s="653"/>
      <c r="CD26" s="653"/>
      <c r="CE26" s="653"/>
      <c r="CF26" s="654"/>
    </row>
  </sheetData>
  <hyperlinks>
    <hyperlink ref="B1" location="Notes!A1" display="Information relating to this table can be found in the 'Notes' tab" xr:uid="{4EF1776B-349E-4CDA-8CC7-8131E5329923}"/>
    <hyperlink ref="A1" location="Contents!A1" display="Contents page" xr:uid="{08565786-5488-43AE-A689-40C7660D347D}"/>
  </hyperlinks>
  <pageMargins left="0.75" right="0.75" top="1" bottom="1" header="0.5" footer="0.5"/>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00179-DB58-4741-99D5-0ABFBBA0CAF6}">
  <dimension ref="A1:CF53"/>
  <sheetViews>
    <sheetView zoomScale="70" zoomScaleNormal="70" workbookViewId="0">
      <pane xSplit="2" topLeftCell="BL1" activePane="topRight" state="frozen"/>
      <selection pane="topRight"/>
    </sheetView>
  </sheetViews>
  <sheetFormatPr defaultColWidth="9" defaultRowHeight="15.5" x14ac:dyDescent="0.35"/>
  <cols>
    <col min="1" max="1" width="23" style="424" bestFit="1" customWidth="1"/>
    <col min="2" max="2" width="75.54296875" style="424" customWidth="1"/>
    <col min="3" max="3" width="25.54296875" style="424" customWidth="1"/>
    <col min="4" max="75" width="12.54296875" style="463" customWidth="1"/>
    <col min="76" max="84" width="12.54296875" style="427" customWidth="1"/>
    <col min="85" max="16384" width="9" style="427"/>
  </cols>
  <sheetData>
    <row r="1" spans="1:84" s="425" customFormat="1" ht="25.5" customHeight="1" thickBot="1" x14ac:dyDescent="0.3">
      <c r="A1" s="29" t="s">
        <v>45</v>
      </c>
      <c r="B1" s="113" t="s">
        <v>200</v>
      </c>
      <c r="C1" s="114"/>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64"/>
      <c r="BW1" s="464"/>
      <c r="BX1" s="464"/>
    </row>
    <row r="2" spans="1:84" ht="15.75" customHeight="1" x14ac:dyDescent="0.35">
      <c r="A2" s="33" t="s">
        <v>584</v>
      </c>
      <c r="B2" s="34" t="s">
        <v>810</v>
      </c>
      <c r="C2" s="465"/>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66"/>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4" customHeight="1" x14ac:dyDescent="0.35">
      <c r="A4" s="655"/>
      <c r="B4" s="656" t="s">
        <v>214</v>
      </c>
      <c r="C4" s="106"/>
      <c r="D4" s="657"/>
      <c r="E4" s="657"/>
      <c r="F4" s="657"/>
      <c r="G4" s="657"/>
      <c r="H4" s="657"/>
      <c r="I4" s="657"/>
      <c r="J4" s="657"/>
      <c r="K4" s="657"/>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f t="shared" ref="AQ4:CF4" si="0">AQ5+AQ9</f>
        <v>28.981999999999999</v>
      </c>
      <c r="AR4" s="657">
        <f t="shared" si="0"/>
        <v>152.04351</v>
      </c>
      <c r="AS4" s="657">
        <f t="shared" si="0"/>
        <v>131.50648100000001</v>
      </c>
      <c r="AT4" s="657">
        <f t="shared" si="0"/>
        <v>155</v>
      </c>
      <c r="AU4" s="657">
        <f t="shared" si="0"/>
        <v>210.18</v>
      </c>
      <c r="AV4" s="657">
        <f t="shared" si="0"/>
        <v>211.578</v>
      </c>
      <c r="AW4" s="657">
        <f t="shared" si="0"/>
        <v>234.45600000000002</v>
      </c>
      <c r="AX4" s="657">
        <f t="shared" si="0"/>
        <v>217.38900000000001</v>
      </c>
      <c r="AY4" s="657">
        <f t="shared" si="0"/>
        <v>265.98800000000006</v>
      </c>
      <c r="AZ4" s="657">
        <f t="shared" si="0"/>
        <v>238.81600000000003</v>
      </c>
      <c r="BA4" s="657">
        <f t="shared" si="0"/>
        <v>185.90699999999998</v>
      </c>
      <c r="BB4" s="657">
        <f t="shared" si="0"/>
        <v>198.82299999999998</v>
      </c>
      <c r="BC4" s="657">
        <f t="shared" si="0"/>
        <v>185.245</v>
      </c>
      <c r="BD4" s="657">
        <f t="shared" si="0"/>
        <v>234.97299999999998</v>
      </c>
      <c r="BE4" s="657">
        <f t="shared" si="0"/>
        <v>251</v>
      </c>
      <c r="BF4" s="657">
        <f t="shared" si="0"/>
        <v>300.72500000000002</v>
      </c>
      <c r="BG4" s="657">
        <f t="shared" si="0"/>
        <v>328.07900000000001</v>
      </c>
      <c r="BH4" s="657">
        <f t="shared" si="0"/>
        <v>328.59699999999998</v>
      </c>
      <c r="BI4" s="657">
        <f t="shared" si="0"/>
        <v>364.44799999999998</v>
      </c>
      <c r="BJ4" s="657">
        <f t="shared" si="0"/>
        <v>442.661</v>
      </c>
      <c r="BK4" s="657">
        <f t="shared" si="0"/>
        <v>408.28</v>
      </c>
      <c r="BL4" s="657">
        <f t="shared" si="0"/>
        <v>611.97900000000004</v>
      </c>
      <c r="BM4" s="657">
        <f t="shared" si="0"/>
        <v>754.63800000000003</v>
      </c>
      <c r="BN4" s="657">
        <f t="shared" si="0"/>
        <v>884.19721186000004</v>
      </c>
      <c r="BO4" s="657">
        <f t="shared" si="0"/>
        <v>348.01045738980469</v>
      </c>
      <c r="BP4" s="657">
        <f t="shared" si="0"/>
        <v>321.60000000000002</v>
      </c>
      <c r="BQ4" s="657">
        <f t="shared" si="0"/>
        <v>98.405999999999992</v>
      </c>
      <c r="BR4" s="657">
        <f t="shared" si="0"/>
        <v>89.052999999999997</v>
      </c>
      <c r="BS4" s="657">
        <f t="shared" si="0"/>
        <v>73.740746990000005</v>
      </c>
      <c r="BT4" s="657">
        <f t="shared" si="0"/>
        <v>69.564879419999997</v>
      </c>
      <c r="BU4" s="657">
        <f t="shared" si="0"/>
        <v>176.87249709999998</v>
      </c>
      <c r="BV4" s="657">
        <f t="shared" si="0"/>
        <v>96.108252090000008</v>
      </c>
      <c r="BW4" s="657">
        <f t="shared" si="0"/>
        <v>60.134150729999995</v>
      </c>
      <c r="BX4" s="269">
        <f t="shared" si="0"/>
        <v>188.66181089999995</v>
      </c>
      <c r="BY4" s="269">
        <f t="shared" si="0"/>
        <v>74.591187499999975</v>
      </c>
      <c r="BZ4" s="269">
        <f t="shared" si="0"/>
        <v>210.68293692999998</v>
      </c>
      <c r="CA4" s="269">
        <f t="shared" si="0"/>
        <v>109.50656020672857</v>
      </c>
      <c r="CB4" s="269">
        <f t="shared" si="0"/>
        <v>108.30707371473224</v>
      </c>
      <c r="CC4" s="269">
        <f t="shared" si="0"/>
        <v>106.21955700831299</v>
      </c>
      <c r="CD4" s="269">
        <f t="shared" si="0"/>
        <v>107.24074174532413</v>
      </c>
      <c r="CE4" s="269">
        <f t="shared" si="0"/>
        <v>107.62966346510905</v>
      </c>
      <c r="CF4" s="658">
        <f t="shared" si="0"/>
        <v>108.86856975272556</v>
      </c>
    </row>
    <row r="5" spans="1:84" s="251" customFormat="1" ht="24.75" customHeight="1" x14ac:dyDescent="0.35">
      <c r="A5" s="495"/>
      <c r="B5" s="659" t="s">
        <v>811</v>
      </c>
      <c r="C5" s="656"/>
      <c r="D5" s="657"/>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f t="shared" ref="AR5:BP5" si="1">SUM(AR6:AR8)</f>
        <v>118</v>
      </c>
      <c r="AS5" s="657">
        <f t="shared" si="1"/>
        <v>93</v>
      </c>
      <c r="AT5" s="657">
        <f t="shared" si="1"/>
        <v>98.4</v>
      </c>
      <c r="AU5" s="657">
        <f t="shared" si="1"/>
        <v>126.66799999999999</v>
      </c>
      <c r="AV5" s="657">
        <f t="shared" si="1"/>
        <v>127.428</v>
      </c>
      <c r="AW5" s="657">
        <f t="shared" si="1"/>
        <v>139.703</v>
      </c>
      <c r="AX5" s="657">
        <f t="shared" si="1"/>
        <v>134.45699999999999</v>
      </c>
      <c r="AY5" s="657">
        <f t="shared" si="1"/>
        <v>137.58500000000001</v>
      </c>
      <c r="AZ5" s="657">
        <f t="shared" si="1"/>
        <v>134.50500000000002</v>
      </c>
      <c r="BA5" s="657">
        <f t="shared" si="1"/>
        <v>128.536</v>
      </c>
      <c r="BB5" s="657">
        <f t="shared" si="1"/>
        <v>142.53099999999998</v>
      </c>
      <c r="BC5" s="657">
        <f t="shared" si="1"/>
        <v>129.44200000000001</v>
      </c>
      <c r="BD5" s="657">
        <f t="shared" si="1"/>
        <v>126.22099999999999</v>
      </c>
      <c r="BE5" s="657">
        <f t="shared" si="1"/>
        <v>136</v>
      </c>
      <c r="BF5" s="657">
        <f t="shared" si="1"/>
        <v>135.53100000000001</v>
      </c>
      <c r="BG5" s="657">
        <f t="shared" si="1"/>
        <v>154.86799999999999</v>
      </c>
      <c r="BH5" s="657">
        <f t="shared" si="1"/>
        <v>160.81200000000001</v>
      </c>
      <c r="BI5" s="657">
        <f t="shared" si="1"/>
        <v>190.72200000000001</v>
      </c>
      <c r="BJ5" s="657">
        <f t="shared" si="1"/>
        <v>272.476</v>
      </c>
      <c r="BK5" s="657">
        <f t="shared" si="1"/>
        <v>234.56</v>
      </c>
      <c r="BL5" s="657">
        <f t="shared" si="1"/>
        <v>217.55500000000001</v>
      </c>
      <c r="BM5" s="657">
        <f t="shared" si="1"/>
        <v>270.00200000000001</v>
      </c>
      <c r="BN5" s="657">
        <f t="shared" si="1"/>
        <v>273.28648482000006</v>
      </c>
      <c r="BO5" s="657">
        <f t="shared" si="1"/>
        <v>126.68199999999999</v>
      </c>
      <c r="BP5" s="657">
        <f t="shared" si="1"/>
        <v>96.879000000000005</v>
      </c>
      <c r="BQ5" s="657">
        <f>SUM(BQ6:BQ8)</f>
        <v>8.7829999999999995</v>
      </c>
      <c r="BR5" s="657">
        <f t="shared" ref="BR5:CF5" si="2">SUM(BR6:BR8)</f>
        <v>0</v>
      </c>
      <c r="BS5" s="657">
        <f t="shared" si="2"/>
        <v>0</v>
      </c>
      <c r="BT5" s="657">
        <f t="shared" si="2"/>
        <v>0</v>
      </c>
      <c r="BU5" s="657">
        <f t="shared" si="2"/>
        <v>0</v>
      </c>
      <c r="BV5" s="657">
        <f t="shared" si="2"/>
        <v>0</v>
      </c>
      <c r="BW5" s="657">
        <f t="shared" si="2"/>
        <v>0</v>
      </c>
      <c r="BX5" s="269">
        <f t="shared" si="2"/>
        <v>0</v>
      </c>
      <c r="BY5" s="269">
        <f t="shared" si="2"/>
        <v>0</v>
      </c>
      <c r="BZ5" s="269">
        <f t="shared" si="2"/>
        <v>0</v>
      </c>
      <c r="CA5" s="269">
        <f t="shared" si="2"/>
        <v>0</v>
      </c>
      <c r="CB5" s="269">
        <f t="shared" si="2"/>
        <v>0</v>
      </c>
      <c r="CC5" s="269">
        <f t="shared" si="2"/>
        <v>0</v>
      </c>
      <c r="CD5" s="269">
        <f t="shared" si="2"/>
        <v>0</v>
      </c>
      <c r="CE5" s="269">
        <f t="shared" si="2"/>
        <v>0</v>
      </c>
      <c r="CF5" s="658">
        <f t="shared" si="2"/>
        <v>0</v>
      </c>
    </row>
    <row r="6" spans="1:84" x14ac:dyDescent="0.35">
      <c r="B6" s="203" t="s">
        <v>812</v>
      </c>
      <c r="C6" s="39"/>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v>68</v>
      </c>
      <c r="AS6" s="223">
        <v>25</v>
      </c>
      <c r="AT6" s="223">
        <v>22</v>
      </c>
      <c r="AU6" s="223">
        <v>36.134</v>
      </c>
      <c r="AV6" s="223">
        <v>27.254999999999999</v>
      </c>
      <c r="AW6" s="223">
        <v>31.824000000000002</v>
      </c>
      <c r="AX6" s="223">
        <v>27.925000000000001</v>
      </c>
      <c r="AY6" s="223">
        <v>31.975999999999999</v>
      </c>
      <c r="AZ6" s="223">
        <v>33.951000000000001</v>
      </c>
      <c r="BA6" s="223">
        <v>28.73</v>
      </c>
      <c r="BB6" s="223">
        <v>37.692999999999998</v>
      </c>
      <c r="BC6" s="223">
        <v>22.696999999999999</v>
      </c>
      <c r="BD6" s="223">
        <v>15.597</v>
      </c>
      <c r="BE6" s="223">
        <v>15</v>
      </c>
      <c r="BF6" s="223">
        <v>3.915</v>
      </c>
      <c r="BG6" s="223">
        <v>22.943999999999999</v>
      </c>
      <c r="BH6" s="223">
        <v>19.669</v>
      </c>
      <c r="BI6" s="223">
        <v>38.921999999999997</v>
      </c>
      <c r="BJ6" s="223">
        <v>106.18</v>
      </c>
      <c r="BK6" s="223">
        <v>47.756999999999998</v>
      </c>
      <c r="BL6" s="223">
        <v>-0.24199999999999999</v>
      </c>
      <c r="BM6" s="223">
        <v>17.018999999999998</v>
      </c>
      <c r="BN6" s="223">
        <v>28.041668320000053</v>
      </c>
      <c r="BO6" s="223">
        <v>0.2287232800000325</v>
      </c>
      <c r="BP6" s="223">
        <v>-4.673</v>
      </c>
      <c r="BQ6" s="223">
        <v>0</v>
      </c>
      <c r="BR6" s="223">
        <v>0</v>
      </c>
      <c r="BS6" s="223"/>
      <c r="BT6" s="223"/>
      <c r="BU6" s="223"/>
      <c r="BV6" s="223"/>
      <c r="BW6" s="223"/>
      <c r="BX6" s="199"/>
      <c r="BY6" s="199"/>
      <c r="BZ6" s="199"/>
      <c r="CA6" s="199"/>
      <c r="CB6" s="199"/>
      <c r="CC6" s="199"/>
      <c r="CD6" s="199"/>
      <c r="CE6" s="199"/>
      <c r="CF6" s="224"/>
    </row>
    <row r="7" spans="1:84" x14ac:dyDescent="0.35">
      <c r="B7" s="203" t="s">
        <v>813</v>
      </c>
      <c r="C7" s="39"/>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v>41</v>
      </c>
      <c r="AS7" s="223">
        <v>60</v>
      </c>
      <c r="AT7" s="223">
        <v>67.400000000000006</v>
      </c>
      <c r="AU7" s="223">
        <v>80.007999999999996</v>
      </c>
      <c r="AV7" s="223">
        <v>90.844999999999999</v>
      </c>
      <c r="AW7" s="223">
        <v>97.629000000000005</v>
      </c>
      <c r="AX7" s="223">
        <v>94.061999999999998</v>
      </c>
      <c r="AY7" s="223">
        <v>95.814999999999998</v>
      </c>
      <c r="AZ7" s="223">
        <v>96.2</v>
      </c>
      <c r="BA7" s="223">
        <v>96.498999999999995</v>
      </c>
      <c r="BB7" s="223">
        <v>97.774000000000001</v>
      </c>
      <c r="BC7" s="223">
        <v>98.138999999999996</v>
      </c>
      <c r="BD7" s="223">
        <v>99.977999999999994</v>
      </c>
      <c r="BE7" s="223">
        <v>103</v>
      </c>
      <c r="BF7" s="223">
        <v>108.88500000000001</v>
      </c>
      <c r="BG7" s="223">
        <v>116.81699999999999</v>
      </c>
      <c r="BH7" s="223">
        <v>128.03800000000001</v>
      </c>
      <c r="BI7" s="223">
        <v>138</v>
      </c>
      <c r="BJ7" s="223">
        <v>140.625</v>
      </c>
      <c r="BK7" s="223">
        <v>140.04400000000001</v>
      </c>
      <c r="BL7" s="223">
        <v>141.37299999999999</v>
      </c>
      <c r="BM7" s="223">
        <v>140.65799999999999</v>
      </c>
      <c r="BN7" s="223">
        <v>141.16998859000003</v>
      </c>
      <c r="BO7" s="223">
        <v>141.81741953000005</v>
      </c>
      <c r="BP7" s="223">
        <v>133.44800000000001</v>
      </c>
      <c r="BQ7" s="223">
        <v>8.7829999999999995</v>
      </c>
      <c r="BR7" s="223">
        <v>0</v>
      </c>
      <c r="BS7" s="223"/>
      <c r="BT7" s="223"/>
      <c r="BU7" s="223"/>
      <c r="BV7" s="223"/>
      <c r="BW7" s="223"/>
      <c r="BX7" s="199"/>
      <c r="BY7" s="199"/>
      <c r="BZ7" s="199"/>
      <c r="CA7" s="199"/>
      <c r="CB7" s="199"/>
      <c r="CC7" s="199"/>
      <c r="CD7" s="199"/>
      <c r="CE7" s="199"/>
      <c r="CF7" s="224"/>
    </row>
    <row r="8" spans="1:84" x14ac:dyDescent="0.35">
      <c r="B8" s="203" t="s">
        <v>814</v>
      </c>
      <c r="C8" s="3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v>9</v>
      </c>
      <c r="AS8" s="199">
        <v>8</v>
      </c>
      <c r="AT8" s="199">
        <v>9</v>
      </c>
      <c r="AU8" s="199">
        <v>10.526</v>
      </c>
      <c r="AV8" s="199">
        <v>9.3279999999999994</v>
      </c>
      <c r="AW8" s="199">
        <v>10.25</v>
      </c>
      <c r="AX8" s="199">
        <v>12.47</v>
      </c>
      <c r="AY8" s="199">
        <v>9.7940000000000005</v>
      </c>
      <c r="AZ8" s="199">
        <v>4.3540000000000001</v>
      </c>
      <c r="BA8" s="199">
        <v>3.3069999999999999</v>
      </c>
      <c r="BB8" s="199">
        <v>7.0640000000000001</v>
      </c>
      <c r="BC8" s="199">
        <v>8.6059999999999999</v>
      </c>
      <c r="BD8" s="199">
        <v>10.646000000000001</v>
      </c>
      <c r="BE8" s="199">
        <v>18</v>
      </c>
      <c r="BF8" s="199">
        <v>22.731000000000002</v>
      </c>
      <c r="BG8" s="199">
        <v>15.106999999999999</v>
      </c>
      <c r="BH8" s="199">
        <v>13.105</v>
      </c>
      <c r="BI8" s="199">
        <v>13.8</v>
      </c>
      <c r="BJ8" s="199">
        <v>25.670999999999999</v>
      </c>
      <c r="BK8" s="199">
        <v>46.759</v>
      </c>
      <c r="BL8" s="199">
        <v>76.424000000000007</v>
      </c>
      <c r="BM8" s="199">
        <v>112.325</v>
      </c>
      <c r="BN8" s="199">
        <v>104.07482791000001</v>
      </c>
      <c r="BO8" s="199">
        <v>-15.364142810000091</v>
      </c>
      <c r="BP8" s="199">
        <v>-31.895999999999997</v>
      </c>
      <c r="BQ8" s="199">
        <v>0</v>
      </c>
      <c r="BR8" s="199">
        <v>0</v>
      </c>
      <c r="BS8" s="199"/>
      <c r="BT8" s="199"/>
      <c r="BU8" s="199"/>
      <c r="BV8" s="199"/>
      <c r="BW8" s="199"/>
      <c r="BX8" s="199"/>
      <c r="BY8" s="199"/>
      <c r="BZ8" s="199"/>
      <c r="CA8" s="199"/>
      <c r="CB8" s="199"/>
      <c r="CC8" s="199"/>
      <c r="CD8" s="199"/>
      <c r="CE8" s="199"/>
      <c r="CF8" s="224"/>
    </row>
    <row r="9" spans="1:84" s="251" customFormat="1" ht="24.75" customHeight="1" x14ac:dyDescent="0.35">
      <c r="A9" s="495"/>
      <c r="B9" s="659" t="s">
        <v>815</v>
      </c>
      <c r="C9" s="656"/>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f t="shared" ref="AQ9:CF9" si="3">SUM(AQ10:AQ12)</f>
        <v>28.981999999999999</v>
      </c>
      <c r="AR9" s="269">
        <f t="shared" si="3"/>
        <v>34.043509999999998</v>
      </c>
      <c r="AS9" s="269">
        <f t="shared" si="3"/>
        <v>38.506481000000001</v>
      </c>
      <c r="AT9" s="269">
        <f t="shared" si="3"/>
        <v>56.6</v>
      </c>
      <c r="AU9" s="269">
        <f t="shared" si="3"/>
        <v>83.512</v>
      </c>
      <c r="AV9" s="269">
        <f t="shared" si="3"/>
        <v>84.15</v>
      </c>
      <c r="AW9" s="269">
        <f t="shared" si="3"/>
        <v>94.753</v>
      </c>
      <c r="AX9" s="269">
        <f t="shared" si="3"/>
        <v>82.932000000000002</v>
      </c>
      <c r="AY9" s="269">
        <f t="shared" si="3"/>
        <v>128.40300000000002</v>
      </c>
      <c r="AZ9" s="269">
        <f t="shared" si="3"/>
        <v>104.31100000000001</v>
      </c>
      <c r="BA9" s="269">
        <f t="shared" si="3"/>
        <v>57.370999999999995</v>
      </c>
      <c r="BB9" s="269">
        <f t="shared" si="3"/>
        <v>56.292000000000002</v>
      </c>
      <c r="BC9" s="269">
        <f t="shared" si="3"/>
        <v>55.803000000000004</v>
      </c>
      <c r="BD9" s="269">
        <f t="shared" si="3"/>
        <v>108.752</v>
      </c>
      <c r="BE9" s="269">
        <f t="shared" si="3"/>
        <v>115</v>
      </c>
      <c r="BF9" s="269">
        <f t="shared" si="3"/>
        <v>165.19399999999999</v>
      </c>
      <c r="BG9" s="269">
        <f t="shared" si="3"/>
        <v>173.21100000000001</v>
      </c>
      <c r="BH9" s="269">
        <f t="shared" si="3"/>
        <v>167.785</v>
      </c>
      <c r="BI9" s="269">
        <f t="shared" si="3"/>
        <v>173.726</v>
      </c>
      <c r="BJ9" s="269">
        <f t="shared" si="3"/>
        <v>170.185</v>
      </c>
      <c r="BK9" s="269">
        <f t="shared" si="3"/>
        <v>173.72</v>
      </c>
      <c r="BL9" s="269">
        <f t="shared" si="3"/>
        <v>394.42399999999998</v>
      </c>
      <c r="BM9" s="269">
        <f t="shared" si="3"/>
        <v>484.63600000000002</v>
      </c>
      <c r="BN9" s="269">
        <f t="shared" si="3"/>
        <v>610.91072703999998</v>
      </c>
      <c r="BO9" s="269">
        <f t="shared" si="3"/>
        <v>221.3284573898047</v>
      </c>
      <c r="BP9" s="269">
        <f t="shared" si="3"/>
        <v>224.721</v>
      </c>
      <c r="BQ9" s="269">
        <f t="shared" si="3"/>
        <v>89.62299999999999</v>
      </c>
      <c r="BR9" s="269">
        <f t="shared" si="3"/>
        <v>89.052999999999997</v>
      </c>
      <c r="BS9" s="269">
        <f t="shared" si="3"/>
        <v>73.740746990000005</v>
      </c>
      <c r="BT9" s="269">
        <f t="shared" si="3"/>
        <v>69.564879419999997</v>
      </c>
      <c r="BU9" s="269">
        <f t="shared" si="3"/>
        <v>176.87249709999998</v>
      </c>
      <c r="BV9" s="269">
        <f t="shared" si="3"/>
        <v>96.108252090000008</v>
      </c>
      <c r="BW9" s="269">
        <f t="shared" si="3"/>
        <v>60.134150729999995</v>
      </c>
      <c r="BX9" s="269">
        <f t="shared" si="3"/>
        <v>188.66181089999995</v>
      </c>
      <c r="BY9" s="269">
        <f t="shared" si="3"/>
        <v>74.591187499999975</v>
      </c>
      <c r="BZ9" s="269">
        <f t="shared" si="3"/>
        <v>210.68293692999998</v>
      </c>
      <c r="CA9" s="269">
        <f t="shared" si="3"/>
        <v>109.50656020672857</v>
      </c>
      <c r="CB9" s="269">
        <f t="shared" si="3"/>
        <v>108.30707371473224</v>
      </c>
      <c r="CC9" s="269">
        <f t="shared" si="3"/>
        <v>106.21955700831299</v>
      </c>
      <c r="CD9" s="269">
        <f t="shared" si="3"/>
        <v>107.24074174532413</v>
      </c>
      <c r="CE9" s="269">
        <f t="shared" si="3"/>
        <v>107.62966346510905</v>
      </c>
      <c r="CF9" s="658">
        <f t="shared" si="3"/>
        <v>108.86856975272556</v>
      </c>
    </row>
    <row r="10" spans="1:84" x14ac:dyDescent="0.35">
      <c r="B10" s="203" t="s">
        <v>280</v>
      </c>
      <c r="C10" s="39"/>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v>14.981999999999999</v>
      </c>
      <c r="AR10" s="223">
        <v>19.041</v>
      </c>
      <c r="AS10" s="223">
        <v>23.1</v>
      </c>
      <c r="AT10" s="223">
        <v>29</v>
      </c>
      <c r="AU10" s="223">
        <v>37.561</v>
      </c>
      <c r="AV10" s="223">
        <v>46.265999999999998</v>
      </c>
      <c r="AW10" s="223">
        <v>59.125</v>
      </c>
      <c r="AX10" s="223">
        <v>60.497999999999998</v>
      </c>
      <c r="AY10" s="223">
        <v>46.542999999999999</v>
      </c>
      <c r="AZ10" s="223">
        <v>41.273000000000003</v>
      </c>
      <c r="BA10" s="223">
        <v>36.790999999999997</v>
      </c>
      <c r="BB10" s="223">
        <v>37.914999999999999</v>
      </c>
      <c r="BC10" s="223">
        <v>37.4</v>
      </c>
      <c r="BD10" s="223">
        <v>34.851999999999997</v>
      </c>
      <c r="BE10" s="223">
        <v>38</v>
      </c>
      <c r="BF10" s="223">
        <v>40.408999999999999</v>
      </c>
      <c r="BG10" s="223">
        <v>46.344000000000001</v>
      </c>
      <c r="BH10" s="223">
        <v>46.491</v>
      </c>
      <c r="BI10" s="223">
        <v>44.334000000000003</v>
      </c>
      <c r="BJ10" s="223">
        <v>46.637999999999998</v>
      </c>
      <c r="BK10" s="223">
        <v>46.658999999999999</v>
      </c>
      <c r="BL10" s="223">
        <v>50.039000000000001</v>
      </c>
      <c r="BM10" s="223">
        <v>47.561</v>
      </c>
      <c r="BN10" s="223">
        <v>44.601999999999997</v>
      </c>
      <c r="BO10" s="223">
        <v>46.558457389804701</v>
      </c>
      <c r="BP10" s="223">
        <v>43.945999999999998</v>
      </c>
      <c r="BQ10" s="223">
        <v>44.098999999999997</v>
      </c>
      <c r="BR10" s="223">
        <v>44.164999999999999</v>
      </c>
      <c r="BS10" s="223">
        <v>39.841999999999999</v>
      </c>
      <c r="BT10" s="223">
        <v>38.499000000000002</v>
      </c>
      <c r="BU10" s="223">
        <v>36.994</v>
      </c>
      <c r="BV10" s="223">
        <v>44.322000000000003</v>
      </c>
      <c r="BW10" s="223">
        <v>33.988</v>
      </c>
      <c r="BX10" s="199">
        <v>62.020754029999992</v>
      </c>
      <c r="BY10" s="199">
        <v>48.520351089999991</v>
      </c>
      <c r="BZ10" s="199">
        <v>45.593648689999988</v>
      </c>
      <c r="CA10" s="199">
        <v>48.365813211589227</v>
      </c>
      <c r="CB10" s="199">
        <v>50.569630105938195</v>
      </c>
      <c r="CC10" s="199">
        <v>50.018197461121552</v>
      </c>
      <c r="CD10" s="199">
        <v>52.347950085145804</v>
      </c>
      <c r="CE10" s="199">
        <v>52.933737499238248</v>
      </c>
      <c r="CF10" s="224">
        <v>53.707344009309978</v>
      </c>
    </row>
    <row r="11" spans="1:84" x14ac:dyDescent="0.35">
      <c r="B11" s="203" t="s">
        <v>315</v>
      </c>
      <c r="C11" s="39"/>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v>14</v>
      </c>
      <c r="AR11" s="223">
        <v>15</v>
      </c>
      <c r="AS11" s="223">
        <v>15</v>
      </c>
      <c r="AT11" s="223">
        <v>19</v>
      </c>
      <c r="AU11" s="223">
        <v>22.698</v>
      </c>
      <c r="AV11" s="223">
        <v>22.576000000000001</v>
      </c>
      <c r="AW11" s="223">
        <v>23.443000000000001</v>
      </c>
      <c r="AX11" s="223">
        <v>22.434000000000001</v>
      </c>
      <c r="AY11" s="223">
        <v>21.899000000000001</v>
      </c>
      <c r="AZ11" s="223">
        <v>22.006</v>
      </c>
      <c r="BA11" s="223">
        <v>19.994</v>
      </c>
      <c r="BB11" s="223">
        <v>18.376999999999999</v>
      </c>
      <c r="BC11" s="223">
        <v>17.431000000000001</v>
      </c>
      <c r="BD11" s="223">
        <v>44.381999999999998</v>
      </c>
      <c r="BE11" s="223">
        <v>61</v>
      </c>
      <c r="BF11" s="223">
        <v>110.63800000000001</v>
      </c>
      <c r="BG11" s="223">
        <v>120.54600000000001</v>
      </c>
      <c r="BH11" s="223">
        <v>119.50700000000001</v>
      </c>
      <c r="BI11" s="223">
        <v>120.578</v>
      </c>
      <c r="BJ11" s="223">
        <v>120.111</v>
      </c>
      <c r="BK11" s="223">
        <v>123.071</v>
      </c>
      <c r="BL11" s="223">
        <v>133.291</v>
      </c>
      <c r="BM11" s="223">
        <v>138.81399999999999</v>
      </c>
      <c r="BN11" s="223">
        <v>130.89869660000002</v>
      </c>
      <c r="BO11" s="223">
        <v>46.04</v>
      </c>
      <c r="BP11" s="223">
        <v>39.037999999999997</v>
      </c>
      <c r="BQ11" s="223">
        <v>37.116999999999997</v>
      </c>
      <c r="BR11" s="223">
        <v>33.851999999999997</v>
      </c>
      <c r="BS11" s="223">
        <v>30.114000000000001</v>
      </c>
      <c r="BT11" s="223">
        <v>27.888000000000002</v>
      </c>
      <c r="BU11" s="223">
        <v>25.613999999999965</v>
      </c>
      <c r="BV11" s="223">
        <v>24.831</v>
      </c>
      <c r="BW11" s="223">
        <v>25.919</v>
      </c>
      <c r="BX11" s="199">
        <v>27.905347539999973</v>
      </c>
      <c r="BY11" s="199">
        <v>25.654237789999986</v>
      </c>
      <c r="BZ11" s="199">
        <v>25.353212500000001</v>
      </c>
      <c r="CA11" s="199">
        <v>22.909882030972508</v>
      </c>
      <c r="CB11" s="199">
        <v>23.843227084767118</v>
      </c>
      <c r="CC11" s="199">
        <v>22.307143023164528</v>
      </c>
      <c r="CD11" s="199">
        <v>20.998575136151398</v>
      </c>
      <c r="CE11" s="199">
        <v>20.801709441843869</v>
      </c>
      <c r="CF11" s="224">
        <v>21.267009219388676</v>
      </c>
    </row>
    <row r="12" spans="1:84" x14ac:dyDescent="0.35">
      <c r="A12" s="427"/>
      <c r="B12" s="203" t="s">
        <v>269</v>
      </c>
      <c r="C12" s="39"/>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v>0</v>
      </c>
      <c r="AR12" s="223">
        <v>2.5100000000000001E-3</v>
      </c>
      <c r="AS12" s="223">
        <v>0.40648099999999998</v>
      </c>
      <c r="AT12" s="223">
        <v>8.6</v>
      </c>
      <c r="AU12" s="223">
        <v>23.253</v>
      </c>
      <c r="AV12" s="223">
        <v>15.308</v>
      </c>
      <c r="AW12" s="223">
        <v>12.185</v>
      </c>
      <c r="AX12" s="223">
        <v>0</v>
      </c>
      <c r="AY12" s="223">
        <v>59.960999999999999</v>
      </c>
      <c r="AZ12" s="223">
        <v>41.031999999999996</v>
      </c>
      <c r="BA12" s="223">
        <v>0.58599999999999997</v>
      </c>
      <c r="BB12" s="223">
        <v>0</v>
      </c>
      <c r="BC12" s="223">
        <v>0.97199999999999998</v>
      </c>
      <c r="BD12" s="223">
        <v>29.518000000000001</v>
      </c>
      <c r="BE12" s="223">
        <v>16</v>
      </c>
      <c r="BF12" s="223">
        <v>14.147</v>
      </c>
      <c r="BG12" s="223">
        <v>6.3209999999999997</v>
      </c>
      <c r="BH12" s="223">
        <v>1.7869999999999999</v>
      </c>
      <c r="BI12" s="223">
        <v>8.8140000000000001</v>
      </c>
      <c r="BJ12" s="223">
        <v>3.4359999999999999</v>
      </c>
      <c r="BK12" s="223">
        <v>3.99</v>
      </c>
      <c r="BL12" s="223">
        <v>211.09399999999999</v>
      </c>
      <c r="BM12" s="223">
        <v>298.26100000000002</v>
      </c>
      <c r="BN12" s="223">
        <v>435.41003044000001</v>
      </c>
      <c r="BO12" s="223">
        <v>128.72999999999999</v>
      </c>
      <c r="BP12" s="223">
        <v>141.73699999999999</v>
      </c>
      <c r="BQ12" s="223">
        <v>8.4069999999999965</v>
      </c>
      <c r="BR12" s="223">
        <v>11.036000000000001</v>
      </c>
      <c r="BS12" s="223">
        <v>3.7847469900000021</v>
      </c>
      <c r="BT12" s="223">
        <v>3.1778794199999973</v>
      </c>
      <c r="BU12" s="223">
        <v>114.2644971</v>
      </c>
      <c r="BV12" s="223">
        <v>26.955252089999995</v>
      </c>
      <c r="BW12" s="223">
        <v>0.22715072999999977</v>
      </c>
      <c r="BX12" s="199">
        <v>98.735709329999992</v>
      </c>
      <c r="BY12" s="199">
        <v>0.41659862000000003</v>
      </c>
      <c r="BZ12" s="199">
        <v>139.73607573999999</v>
      </c>
      <c r="CA12" s="199">
        <v>38.230864964166827</v>
      </c>
      <c r="CB12" s="199">
        <v>33.89421652402693</v>
      </c>
      <c r="CC12" s="199">
        <v>33.894216524026923</v>
      </c>
      <c r="CD12" s="199">
        <v>33.894216524026923</v>
      </c>
      <c r="CE12" s="199">
        <v>33.894216524026923</v>
      </c>
      <c r="CF12" s="224">
        <v>33.894216524026923</v>
      </c>
    </row>
    <row r="13" spans="1:84" s="251" customFormat="1" ht="26.25" customHeight="1" x14ac:dyDescent="0.35">
      <c r="A13" s="495"/>
      <c r="B13" s="297" t="s">
        <v>816</v>
      </c>
      <c r="C13" s="238"/>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199">
        <v>23.742129412884193</v>
      </c>
      <c r="AR13" s="199">
        <v>124.55443691978304</v>
      </c>
      <c r="AS13" s="199">
        <v>107.73044960785994</v>
      </c>
      <c r="AT13" s="199">
        <v>126.97640117994101</v>
      </c>
      <c r="AU13" s="199">
        <v>172.18</v>
      </c>
      <c r="AV13" s="199">
        <v>172.37799999999999</v>
      </c>
      <c r="AW13" s="199">
        <v>194.25600000000003</v>
      </c>
      <c r="AX13" s="199">
        <v>187.28899999999999</v>
      </c>
      <c r="AY13" s="199">
        <v>214.38800000000001</v>
      </c>
      <c r="AZ13" s="199">
        <v>197.916</v>
      </c>
      <c r="BA13" s="199">
        <v>164.20699999999999</v>
      </c>
      <c r="BB13" s="199">
        <v>176.72299999999998</v>
      </c>
      <c r="BC13" s="199">
        <v>163.03138294517106</v>
      </c>
      <c r="BD13" s="199">
        <v>199.31266883868574</v>
      </c>
      <c r="BE13" s="199">
        <v>223.009962981786</v>
      </c>
      <c r="BF13" s="199">
        <v>271.56763858619945</v>
      </c>
      <c r="BG13" s="199">
        <v>297.69167471771999</v>
      </c>
      <c r="BH13" s="199">
        <v>296.03603723607625</v>
      </c>
      <c r="BI13" s="199">
        <v>323.58529987590123</v>
      </c>
      <c r="BJ13" s="199">
        <f>SUM(BJ14:BJ19)</f>
        <v>397.09139123869591</v>
      </c>
      <c r="BK13" s="199">
        <f>SUM(BK14:BK19)</f>
        <v>365.57602716769622</v>
      </c>
      <c r="BL13" s="199">
        <f>SUM(BL14:BL19)</f>
        <v>428.08124799166512</v>
      </c>
      <c r="BM13" s="199">
        <f t="shared" ref="BM13:CF13" si="4">SUM(BM14:BM19)</f>
        <v>523.25416753056652</v>
      </c>
      <c r="BN13" s="199">
        <f t="shared" si="4"/>
        <v>581.59344393140691</v>
      </c>
      <c r="BO13" s="199">
        <f t="shared" si="4"/>
        <v>238.92399636036316</v>
      </c>
      <c r="BP13" s="199">
        <f t="shared" si="4"/>
        <v>211.24968195335762</v>
      </c>
      <c r="BQ13" s="199">
        <f t="shared" si="4"/>
        <v>75.084993981267189</v>
      </c>
      <c r="BR13" s="199">
        <f t="shared" si="4"/>
        <v>66.170281157308693</v>
      </c>
      <c r="BS13" s="199">
        <f t="shared" si="4"/>
        <v>57.56398189623264</v>
      </c>
      <c r="BT13" s="199">
        <f t="shared" si="4"/>
        <v>54.918535565330302</v>
      </c>
      <c r="BU13" s="199">
        <f t="shared" si="4"/>
        <v>111.30444023002792</v>
      </c>
      <c r="BV13" s="199">
        <f t="shared" si="4"/>
        <v>63.537856715465999</v>
      </c>
      <c r="BW13" s="199">
        <f t="shared" si="4"/>
        <v>50.390050350255414</v>
      </c>
      <c r="BX13" s="199">
        <f t="shared" si="4"/>
        <v>139.19112021951548</v>
      </c>
      <c r="BY13" s="199">
        <f t="shared" si="4"/>
        <v>62.870161854780136</v>
      </c>
      <c r="BZ13" s="199">
        <f t="shared" si="4"/>
        <v>154.83706918324327</v>
      </c>
      <c r="CA13" s="199">
        <f t="shared" si="4"/>
        <v>83.790576420368836</v>
      </c>
      <c r="CB13" s="199">
        <f t="shared" si="4"/>
        <v>83.702306561671122</v>
      </c>
      <c r="CC13" s="199">
        <f t="shared" si="4"/>
        <v>81.744386843286449</v>
      </c>
      <c r="CD13" s="199">
        <f t="shared" si="4"/>
        <v>82.218685376226617</v>
      </c>
      <c r="CE13" s="199">
        <f t="shared" si="4"/>
        <v>82.470088337368111</v>
      </c>
      <c r="CF13" s="224">
        <f t="shared" si="4"/>
        <v>83.527323294942349</v>
      </c>
    </row>
    <row r="14" spans="1:84" x14ac:dyDescent="0.35">
      <c r="B14" s="268" t="s">
        <v>812</v>
      </c>
      <c r="C14" s="59"/>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v>100.44628</v>
      </c>
      <c r="BK14" s="223">
        <v>44.748308999999999</v>
      </c>
      <c r="BL14" s="223">
        <v>-0.225302</v>
      </c>
      <c r="BM14" s="223">
        <v>15.793631999999999</v>
      </c>
      <c r="BN14" s="223">
        <v>25.79833485440005</v>
      </c>
      <c r="BO14" s="223">
        <v>0.21019669432002988</v>
      </c>
      <c r="BP14" s="223">
        <v>-4.303833</v>
      </c>
      <c r="BQ14" s="223">
        <v>0</v>
      </c>
      <c r="BR14" s="223">
        <v>0</v>
      </c>
      <c r="BS14" s="223"/>
      <c r="BT14" s="223"/>
      <c r="BU14" s="223"/>
      <c r="BV14" s="223"/>
      <c r="BW14" s="223"/>
      <c r="BX14" s="199"/>
      <c r="BY14" s="199"/>
      <c r="BZ14" s="199"/>
      <c r="CA14" s="199"/>
      <c r="CB14" s="199"/>
      <c r="CC14" s="199"/>
      <c r="CD14" s="199"/>
      <c r="CE14" s="199"/>
      <c r="CF14" s="224"/>
    </row>
    <row r="15" spans="1:84" x14ac:dyDescent="0.35">
      <c r="B15" s="268" t="s">
        <v>813</v>
      </c>
      <c r="C15" s="59"/>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v>126.84375</v>
      </c>
      <c r="BK15" s="223">
        <v>126.17964400000001</v>
      </c>
      <c r="BL15" s="223">
        <v>127.659819</v>
      </c>
      <c r="BM15" s="223">
        <v>127.99877999999998</v>
      </c>
      <c r="BN15" s="223">
        <v>129.31170954844004</v>
      </c>
      <c r="BO15" s="223">
        <v>131.89020016290004</v>
      </c>
      <c r="BP15" s="223">
        <v>124.90732800000001</v>
      </c>
      <c r="BQ15" s="223">
        <v>8.2208879999999986</v>
      </c>
      <c r="BR15" s="223">
        <v>0</v>
      </c>
      <c r="BS15" s="223"/>
      <c r="BT15" s="223"/>
      <c r="BU15" s="223"/>
      <c r="BV15" s="223"/>
      <c r="BW15" s="223"/>
      <c r="BX15" s="199"/>
      <c r="BY15" s="199"/>
      <c r="BZ15" s="199"/>
      <c r="CA15" s="199"/>
      <c r="CB15" s="199"/>
      <c r="CC15" s="199"/>
      <c r="CD15" s="199"/>
      <c r="CE15" s="199"/>
      <c r="CF15" s="224"/>
    </row>
    <row r="16" spans="1:84" x14ac:dyDescent="0.35">
      <c r="B16" s="268" t="s">
        <v>814</v>
      </c>
      <c r="C16" s="59"/>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v>25.234593</v>
      </c>
      <c r="BK16" s="223">
        <v>46.104374</v>
      </c>
      <c r="BL16" s="223">
        <v>75.277640000000005</v>
      </c>
      <c r="BM16" s="223">
        <v>110.86477500000001</v>
      </c>
      <c r="BN16" s="223">
        <v>102.72185514717</v>
      </c>
      <c r="BO16" s="223">
        <v>-15.28732209595009</v>
      </c>
      <c r="BP16" s="223">
        <v>-31.768415999999998</v>
      </c>
      <c r="BQ16" s="223">
        <v>0</v>
      </c>
      <c r="BR16" s="223">
        <v>0</v>
      </c>
      <c r="BS16" s="223"/>
      <c r="BT16" s="223"/>
      <c r="BU16" s="223"/>
      <c r="BV16" s="223"/>
      <c r="BW16" s="223"/>
      <c r="BX16" s="199"/>
      <c r="BY16" s="199"/>
      <c r="BZ16" s="199"/>
      <c r="CA16" s="199"/>
      <c r="CB16" s="199"/>
      <c r="CC16" s="199"/>
      <c r="CD16" s="199"/>
      <c r="CE16" s="199"/>
      <c r="CF16" s="224"/>
    </row>
    <row r="17" spans="1:84" x14ac:dyDescent="0.35">
      <c r="B17" s="268" t="s">
        <v>280</v>
      </c>
      <c r="C17" s="59"/>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v>23.645465999999999</v>
      </c>
      <c r="BK17" s="223">
        <v>24.26268</v>
      </c>
      <c r="BL17" s="223">
        <v>26.420592000000003</v>
      </c>
      <c r="BM17" s="223">
        <v>25.445135000000001</v>
      </c>
      <c r="BN17" s="223">
        <v>24.263487999999999</v>
      </c>
      <c r="BO17" s="223">
        <v>25.234683905274146</v>
      </c>
      <c r="BP17" s="223">
        <v>25.400787999999999</v>
      </c>
      <c r="BQ17" s="223">
        <v>26.194805999999996</v>
      </c>
      <c r="BR17" s="223">
        <v>27.426465</v>
      </c>
      <c r="BS17" s="223">
        <v>25.544037070000002</v>
      </c>
      <c r="BT17" s="223">
        <v>25.418902700000004</v>
      </c>
      <c r="BU17" s="223">
        <v>25.523962900000001</v>
      </c>
      <c r="BV17" s="223">
        <v>31.846040880000004</v>
      </c>
      <c r="BW17" s="223">
        <v>24.345475053334251</v>
      </c>
      <c r="BX17" s="199">
        <v>47.23672318611807</v>
      </c>
      <c r="BY17" s="199">
        <v>36.954442576156985</v>
      </c>
      <c r="BZ17" s="199">
        <v>35.114056034818475</v>
      </c>
      <c r="CA17" s="199">
        <v>37.01015901838376</v>
      </c>
      <c r="CB17" s="199">
        <v>38.696548810910024</v>
      </c>
      <c r="CC17" s="199">
        <v>38.27458526853539</v>
      </c>
      <c r="CD17" s="199">
        <v>40.057342744594401</v>
      </c>
      <c r="CE17" s="199">
        <v>40.505595010129227</v>
      </c>
      <c r="CF17" s="224">
        <v>41.097568928362676</v>
      </c>
    </row>
    <row r="18" spans="1:84" x14ac:dyDescent="0.35">
      <c r="B18" s="268" t="s">
        <v>315</v>
      </c>
      <c r="C18" s="59"/>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v>119.870778</v>
      </c>
      <c r="BK18" s="223">
        <v>123.071</v>
      </c>
      <c r="BL18" s="223">
        <v>133.291</v>
      </c>
      <c r="BM18" s="223">
        <v>138.81399999999999</v>
      </c>
      <c r="BN18" s="223">
        <v>130.89869660000002</v>
      </c>
      <c r="BO18" s="223">
        <v>46.04</v>
      </c>
      <c r="BP18" s="223">
        <v>39.037999999999997</v>
      </c>
      <c r="BQ18" s="223">
        <v>37.116999999999997</v>
      </c>
      <c r="BR18" s="223">
        <v>33.851999999999997</v>
      </c>
      <c r="BS18" s="223">
        <v>30.109000000000002</v>
      </c>
      <c r="BT18" s="223">
        <v>27.880500000000001</v>
      </c>
      <c r="BU18" s="223">
        <v>25.610500000000002</v>
      </c>
      <c r="BV18" s="223">
        <v>24.826999999999998</v>
      </c>
      <c r="BW18" s="223">
        <v>25.914774879778303</v>
      </c>
      <c r="BX18" s="199">
        <v>27.903133137433663</v>
      </c>
      <c r="BY18" s="199">
        <v>25.65220202212727</v>
      </c>
      <c r="BZ18" s="199">
        <v>25.350977949277283</v>
      </c>
      <c r="CA18" s="199">
        <v>22.907974684941109</v>
      </c>
      <c r="CB18" s="199">
        <v>23.841242033753133</v>
      </c>
      <c r="CC18" s="199">
        <v>22.305285857743094</v>
      </c>
      <c r="CD18" s="199">
        <v>20.996826914624251</v>
      </c>
      <c r="CE18" s="199">
        <v>20.799977610230918</v>
      </c>
      <c r="CF18" s="224">
        <v>21.265238649571707</v>
      </c>
    </row>
    <row r="19" spans="1:84" x14ac:dyDescent="0.35">
      <c r="A19" s="427"/>
      <c r="B19" s="268" t="s">
        <v>269</v>
      </c>
      <c r="C19" s="59"/>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v>1.0505242386959734</v>
      </c>
      <c r="BK19" s="223">
        <v>1.210020167696229</v>
      </c>
      <c r="BL19" s="223">
        <v>65.657498991665165</v>
      </c>
      <c r="BM19" s="223">
        <v>104.33784553056645</v>
      </c>
      <c r="BN19" s="223">
        <v>168.59935978139674</v>
      </c>
      <c r="BO19" s="223">
        <v>50.836237693819029</v>
      </c>
      <c r="BP19" s="223">
        <v>57.975814953357627</v>
      </c>
      <c r="BQ19" s="223">
        <v>3.5522999812671952</v>
      </c>
      <c r="BR19" s="223">
        <v>4.8918161573086953</v>
      </c>
      <c r="BS19" s="223">
        <v>1.9109448262326334</v>
      </c>
      <c r="BT19" s="223">
        <v>1.6191328653303012</v>
      </c>
      <c r="BU19" s="223">
        <v>60.169977330027926</v>
      </c>
      <c r="BV19" s="223">
        <v>6.8648158354659987</v>
      </c>
      <c r="BW19" s="223">
        <v>0.1298004171428577</v>
      </c>
      <c r="BX19" s="199">
        <v>64.051263895963757</v>
      </c>
      <c r="BY19" s="199">
        <v>0.26351725649587965</v>
      </c>
      <c r="BZ19" s="199">
        <v>94.372035199147533</v>
      </c>
      <c r="CA19" s="199">
        <v>23.872442717043967</v>
      </c>
      <c r="CB19" s="199">
        <v>21.164515717007969</v>
      </c>
      <c r="CC19" s="199">
        <v>21.164515717007962</v>
      </c>
      <c r="CD19" s="199">
        <v>21.164515717007962</v>
      </c>
      <c r="CE19" s="199">
        <v>21.164515717007962</v>
      </c>
      <c r="CF19" s="224">
        <v>21.164515717007962</v>
      </c>
    </row>
    <row r="20" spans="1:84" s="251" customFormat="1" ht="26.25" customHeight="1" x14ac:dyDescent="0.35">
      <c r="B20" s="297" t="s">
        <v>817</v>
      </c>
      <c r="C20" s="238"/>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199">
        <v>5.2398705871158064</v>
      </c>
      <c r="AR20" s="199">
        <v>27.489073080216954</v>
      </c>
      <c r="AS20" s="199">
        <v>23.776031392140069</v>
      </c>
      <c r="AT20" s="199">
        <v>28.023598820058993</v>
      </c>
      <c r="AU20" s="199">
        <v>38</v>
      </c>
      <c r="AV20" s="199">
        <v>39.200000000000003</v>
      </c>
      <c r="AW20" s="199">
        <v>40.200000000000003</v>
      </c>
      <c r="AX20" s="199">
        <v>30.1</v>
      </c>
      <c r="AY20" s="199">
        <v>51.6</v>
      </c>
      <c r="AZ20" s="199">
        <v>40.9</v>
      </c>
      <c r="BA20" s="199">
        <v>21.7</v>
      </c>
      <c r="BB20" s="199">
        <v>22.1</v>
      </c>
      <c r="BC20" s="199">
        <v>22.213617054828948</v>
      </c>
      <c r="BD20" s="199">
        <v>35.660331161314261</v>
      </c>
      <c r="BE20" s="199">
        <v>27.990037018213997</v>
      </c>
      <c r="BF20" s="199">
        <v>29.15736141380097</v>
      </c>
      <c r="BG20" s="199">
        <v>30.387325282280013</v>
      </c>
      <c r="BH20" s="199">
        <v>32.560962763923698</v>
      </c>
      <c r="BI20" s="199">
        <v>40.862700124098772</v>
      </c>
      <c r="BJ20" s="199">
        <f>SUM(BJ21:BJ26)</f>
        <v>45.569608761304032</v>
      </c>
      <c r="BK20" s="199">
        <f t="shared" ref="BK20:CF20" si="5">SUM(BK21:BK26)</f>
        <v>42.703972832303776</v>
      </c>
      <c r="BL20" s="199">
        <f t="shared" si="5"/>
        <v>183.89775200833483</v>
      </c>
      <c r="BM20" s="199">
        <f t="shared" si="5"/>
        <v>231.38383246943357</v>
      </c>
      <c r="BN20" s="199">
        <f t="shared" si="5"/>
        <v>302.6037679285933</v>
      </c>
      <c r="BO20" s="199">
        <f t="shared" si="5"/>
        <v>109.08646102944152</v>
      </c>
      <c r="BP20" s="199">
        <f t="shared" si="5"/>
        <v>110.35031804664237</v>
      </c>
      <c r="BQ20" s="199">
        <f t="shared" si="5"/>
        <v>23.321006018732803</v>
      </c>
      <c r="BR20" s="199">
        <f t="shared" si="5"/>
        <v>22.882718842691304</v>
      </c>
      <c r="BS20" s="199">
        <f t="shared" si="5"/>
        <v>16.176765093767365</v>
      </c>
      <c r="BT20" s="199">
        <f t="shared" si="5"/>
        <v>14.646343854669695</v>
      </c>
      <c r="BU20" s="199">
        <f t="shared" si="5"/>
        <v>65.568056869972068</v>
      </c>
      <c r="BV20" s="199">
        <f t="shared" si="5"/>
        <v>32.570395374534002</v>
      </c>
      <c r="BW20" s="199">
        <f t="shared" si="5"/>
        <v>9.7441003797445873</v>
      </c>
      <c r="BX20" s="199">
        <f t="shared" si="5"/>
        <v>49.470690680484466</v>
      </c>
      <c r="BY20" s="199">
        <f t="shared" si="5"/>
        <v>11.721025645219841</v>
      </c>
      <c r="BZ20" s="199">
        <f t="shared" si="5"/>
        <v>55.845867746756682</v>
      </c>
      <c r="CA20" s="199">
        <f t="shared" si="5"/>
        <v>25.715983786359732</v>
      </c>
      <c r="CB20" s="199">
        <f t="shared" si="5"/>
        <v>24.604767153061122</v>
      </c>
      <c r="CC20" s="199">
        <f t="shared" si="5"/>
        <v>24.475170165026562</v>
      </c>
      <c r="CD20" s="199">
        <f t="shared" si="5"/>
        <v>25.022056369097513</v>
      </c>
      <c r="CE20" s="199">
        <f t="shared" si="5"/>
        <v>25.159575127740933</v>
      </c>
      <c r="CF20" s="224">
        <f t="shared" si="5"/>
        <v>25.341246457783228</v>
      </c>
    </row>
    <row r="21" spans="1:84" x14ac:dyDescent="0.35">
      <c r="A21" s="427"/>
      <c r="B21" s="268" t="s">
        <v>812</v>
      </c>
      <c r="C21" s="39"/>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v>5.7337199999999999</v>
      </c>
      <c r="BK21" s="223">
        <v>3.0086909999999998</v>
      </c>
      <c r="BL21" s="223">
        <v>-1.6698000000000001E-2</v>
      </c>
      <c r="BM21" s="223">
        <v>1.2253679999999998</v>
      </c>
      <c r="BN21" s="223">
        <v>2.2433334656000041</v>
      </c>
      <c r="BO21" s="223">
        <v>1.8526585680002632E-2</v>
      </c>
      <c r="BP21" s="223">
        <v>-0.36916700000000002</v>
      </c>
      <c r="BQ21" s="223">
        <v>0</v>
      </c>
      <c r="BR21" s="223">
        <v>0</v>
      </c>
      <c r="BS21" s="223"/>
      <c r="BT21" s="223"/>
      <c r="BU21" s="223"/>
      <c r="BV21" s="223"/>
      <c r="BW21" s="223"/>
      <c r="BX21" s="199"/>
      <c r="BY21" s="199"/>
      <c r="BZ21" s="199"/>
      <c r="CA21" s="199"/>
      <c r="CB21" s="199"/>
      <c r="CC21" s="199"/>
      <c r="CD21" s="199"/>
      <c r="CE21" s="199"/>
      <c r="CF21" s="224"/>
    </row>
    <row r="22" spans="1:84" x14ac:dyDescent="0.35">
      <c r="A22" s="427"/>
      <c r="B22" s="268" t="s">
        <v>813</v>
      </c>
      <c r="C22" s="39"/>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v>13.78125</v>
      </c>
      <c r="BK22" s="223">
        <v>13.864356000000003</v>
      </c>
      <c r="BL22" s="223">
        <v>13.713180999999999</v>
      </c>
      <c r="BM22" s="223">
        <v>12.659219999999998</v>
      </c>
      <c r="BN22" s="223">
        <v>11.858279041560003</v>
      </c>
      <c r="BO22" s="223">
        <v>9.9272193671000046</v>
      </c>
      <c r="BP22" s="223">
        <v>8.5406720000000007</v>
      </c>
      <c r="BQ22" s="223">
        <v>0.56211199999999995</v>
      </c>
      <c r="BR22" s="223">
        <v>0</v>
      </c>
      <c r="BS22" s="223"/>
      <c r="BT22" s="223"/>
      <c r="BU22" s="223"/>
      <c r="BV22" s="223"/>
      <c r="BW22" s="223"/>
      <c r="BX22" s="199"/>
      <c r="BY22" s="199"/>
      <c r="BZ22" s="199"/>
      <c r="CA22" s="199"/>
      <c r="CB22" s="199"/>
      <c r="CC22" s="199"/>
      <c r="CD22" s="199"/>
      <c r="CE22" s="199"/>
      <c r="CF22" s="224"/>
    </row>
    <row r="23" spans="1:84" x14ac:dyDescent="0.35">
      <c r="A23" s="427"/>
      <c r="B23" s="268" t="s">
        <v>814</v>
      </c>
      <c r="C23" s="39"/>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v>0.43640700000000004</v>
      </c>
      <c r="BK23" s="223">
        <v>0.65462600000000004</v>
      </c>
      <c r="BL23" s="223">
        <v>1.14636</v>
      </c>
      <c r="BM23" s="223">
        <v>1.4602249999999999</v>
      </c>
      <c r="BN23" s="223">
        <v>1.3529727628300001</v>
      </c>
      <c r="BO23" s="223">
        <v>-7.682071405000046E-2</v>
      </c>
      <c r="BP23" s="223">
        <v>-0.127584</v>
      </c>
      <c r="BQ23" s="223">
        <v>0</v>
      </c>
      <c r="BR23" s="223">
        <v>0</v>
      </c>
      <c r="BS23" s="223"/>
      <c r="BT23" s="223"/>
      <c r="BU23" s="223"/>
      <c r="BV23" s="223"/>
      <c r="BW23" s="223"/>
      <c r="BX23" s="199"/>
      <c r="BY23" s="199"/>
      <c r="BZ23" s="199"/>
      <c r="CA23" s="199"/>
      <c r="CB23" s="199"/>
      <c r="CC23" s="199"/>
      <c r="CD23" s="199"/>
      <c r="CE23" s="199"/>
      <c r="CF23" s="224"/>
    </row>
    <row r="24" spans="1:84" x14ac:dyDescent="0.35">
      <c r="A24" s="427"/>
      <c r="B24" s="268" t="s">
        <v>280</v>
      </c>
      <c r="C24" s="39"/>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v>22.992533999999999</v>
      </c>
      <c r="BK24" s="223">
        <v>22.396319999999999</v>
      </c>
      <c r="BL24" s="223">
        <v>23.618407999999999</v>
      </c>
      <c r="BM24" s="223">
        <v>22.115864999999999</v>
      </c>
      <c r="BN24" s="223">
        <v>20.338511999999998</v>
      </c>
      <c r="BO24" s="223">
        <v>21.323773484530555</v>
      </c>
      <c r="BP24" s="223">
        <v>18.545211999999999</v>
      </c>
      <c r="BQ24" s="223">
        <v>17.904194</v>
      </c>
      <c r="BR24" s="223">
        <v>16.738534999999999</v>
      </c>
      <c r="BS24" s="223">
        <v>14.297962929999997</v>
      </c>
      <c r="BT24" s="223">
        <v>13.080097299999998</v>
      </c>
      <c r="BU24" s="223">
        <v>11.470037099999999</v>
      </c>
      <c r="BV24" s="223">
        <v>12.475959119999999</v>
      </c>
      <c r="BW24" s="223">
        <v>9.6425249466657483</v>
      </c>
      <c r="BX24" s="199">
        <v>14.784030843881922</v>
      </c>
      <c r="BY24" s="199">
        <v>11.565908513843006</v>
      </c>
      <c r="BZ24" s="199">
        <v>10.479592655181511</v>
      </c>
      <c r="CA24" s="199">
        <v>11.355654193205471</v>
      </c>
      <c r="CB24" s="199">
        <v>11.873081295028175</v>
      </c>
      <c r="CC24" s="199">
        <v>11.743612192586163</v>
      </c>
      <c r="CD24" s="199">
        <v>12.290607340551404</v>
      </c>
      <c r="CE24" s="199">
        <v>12.428142489109019</v>
      </c>
      <c r="CF24" s="224">
        <v>12.609775080947299</v>
      </c>
    </row>
    <row r="25" spans="1:84" x14ac:dyDescent="0.35">
      <c r="A25" s="427"/>
      <c r="B25" s="268" t="s">
        <v>315</v>
      </c>
      <c r="C25" s="39"/>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v>0.24022200000000002</v>
      </c>
      <c r="BK25" s="223">
        <v>0</v>
      </c>
      <c r="BL25" s="223">
        <v>0</v>
      </c>
      <c r="BM25" s="223">
        <v>0</v>
      </c>
      <c r="BN25" s="223">
        <v>0</v>
      </c>
      <c r="BO25" s="223">
        <v>0</v>
      </c>
      <c r="BP25" s="223">
        <v>0</v>
      </c>
      <c r="BQ25" s="223">
        <v>0</v>
      </c>
      <c r="BR25" s="223">
        <v>0</v>
      </c>
      <c r="BS25" s="223">
        <v>4.9999999999990052E-3</v>
      </c>
      <c r="BT25" s="223">
        <v>7.5000000000002842E-3</v>
      </c>
      <c r="BU25" s="223">
        <v>3.4999999999989484E-3</v>
      </c>
      <c r="BV25" s="223">
        <v>4.0000000000013358E-3</v>
      </c>
      <c r="BW25" s="223">
        <v>4.2251202216974093E-3</v>
      </c>
      <c r="BX25" s="199">
        <v>2.214402566309559E-3</v>
      </c>
      <c r="BY25" s="199">
        <v>2.0357678727158657E-3</v>
      </c>
      <c r="BZ25" s="199">
        <v>2.2345507227204378E-3</v>
      </c>
      <c r="CA25" s="199">
        <v>1.9073460313977942E-3</v>
      </c>
      <c r="CB25" s="199">
        <v>1.985051013984487E-3</v>
      </c>
      <c r="CC25" s="199">
        <v>1.8571654214340687E-3</v>
      </c>
      <c r="CD25" s="199">
        <v>1.7482215271471045E-3</v>
      </c>
      <c r="CE25" s="199">
        <v>1.7318316129498947E-3</v>
      </c>
      <c r="CF25" s="224">
        <v>1.770569816966421E-3</v>
      </c>
    </row>
    <row r="26" spans="1:84" s="441" customFormat="1" ht="26.25" customHeight="1" thickBot="1" x14ac:dyDescent="0.3">
      <c r="B26" s="660" t="s">
        <v>269</v>
      </c>
      <c r="C26" s="205"/>
      <c r="D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661"/>
      <c r="AP26" s="661"/>
      <c r="AQ26" s="661"/>
      <c r="AR26" s="661"/>
      <c r="AS26" s="661"/>
      <c r="AT26" s="661"/>
      <c r="AU26" s="661"/>
      <c r="AV26" s="661"/>
      <c r="AW26" s="661"/>
      <c r="AX26" s="661"/>
      <c r="AY26" s="661"/>
      <c r="AZ26" s="661"/>
      <c r="BA26" s="661"/>
      <c r="BB26" s="661"/>
      <c r="BC26" s="661"/>
      <c r="BD26" s="661"/>
      <c r="BE26" s="661"/>
      <c r="BF26" s="661"/>
      <c r="BG26" s="661"/>
      <c r="BH26" s="661"/>
      <c r="BI26" s="661"/>
      <c r="BJ26" s="661">
        <v>2.3854757613040265</v>
      </c>
      <c r="BK26" s="661">
        <v>2.7799798323037712</v>
      </c>
      <c r="BL26" s="661">
        <v>145.43650100833483</v>
      </c>
      <c r="BM26" s="661">
        <v>193.92315446943357</v>
      </c>
      <c r="BN26" s="661">
        <v>266.81067065860327</v>
      </c>
      <c r="BO26" s="661">
        <v>77.89376230618096</v>
      </c>
      <c r="BP26" s="661">
        <v>83.761185046642368</v>
      </c>
      <c r="BQ26" s="661">
        <v>4.8547000187328013</v>
      </c>
      <c r="BR26" s="661">
        <v>6.144183842691306</v>
      </c>
      <c r="BS26" s="661">
        <v>1.8738021637673685</v>
      </c>
      <c r="BT26" s="661">
        <v>1.5587465546696961</v>
      </c>
      <c r="BU26" s="661">
        <v>54.094519769972067</v>
      </c>
      <c r="BV26" s="661">
        <v>20.090436254533998</v>
      </c>
      <c r="BW26" s="661">
        <v>9.7350312857142074E-2</v>
      </c>
      <c r="BX26" s="661">
        <v>34.684445434036235</v>
      </c>
      <c r="BY26" s="661">
        <v>0.15308136350412035</v>
      </c>
      <c r="BZ26" s="661">
        <v>45.36404054085245</v>
      </c>
      <c r="CA26" s="661">
        <v>14.358422247122864</v>
      </c>
      <c r="CB26" s="661">
        <v>12.729700807018963</v>
      </c>
      <c r="CC26" s="661">
        <v>12.729700807018963</v>
      </c>
      <c r="CD26" s="661">
        <v>12.729700807018963</v>
      </c>
      <c r="CE26" s="661">
        <v>12.729700807018963</v>
      </c>
      <c r="CF26" s="662">
        <v>12.729700807018963</v>
      </c>
    </row>
    <row r="27" spans="1:84" ht="26.25" customHeight="1" x14ac:dyDescent="0.35">
      <c r="A27" s="503"/>
      <c r="B27" s="663" t="s">
        <v>810</v>
      </c>
      <c r="D27" s="37" t="s">
        <v>586</v>
      </c>
      <c r="E27" s="37" t="s">
        <v>587</v>
      </c>
      <c r="F27" s="37" t="s">
        <v>588</v>
      </c>
      <c r="G27" s="37" t="s">
        <v>589</v>
      </c>
      <c r="H27" s="37" t="s">
        <v>590</v>
      </c>
      <c r="I27" s="37" t="s">
        <v>591</v>
      </c>
      <c r="J27" s="37" t="s">
        <v>592</v>
      </c>
      <c r="K27" s="37" t="s">
        <v>593</v>
      </c>
      <c r="L27" s="37" t="s">
        <v>594</v>
      </c>
      <c r="M27" s="37" t="s">
        <v>595</v>
      </c>
      <c r="N27" s="37" t="s">
        <v>596</v>
      </c>
      <c r="O27" s="37" t="s">
        <v>597</v>
      </c>
      <c r="P27" s="37" t="s">
        <v>598</v>
      </c>
      <c r="Q27" s="37" t="s">
        <v>599</v>
      </c>
      <c r="R27" s="37" t="s">
        <v>600</v>
      </c>
      <c r="S27" s="37" t="s">
        <v>601</v>
      </c>
      <c r="T27" s="37" t="s">
        <v>602</v>
      </c>
      <c r="U27" s="37" t="s">
        <v>603</v>
      </c>
      <c r="V27" s="37" t="s">
        <v>604</v>
      </c>
      <c r="W27" s="37" t="s">
        <v>605</v>
      </c>
      <c r="X27" s="37" t="s">
        <v>606</v>
      </c>
      <c r="Y27" s="37" t="s">
        <v>607</v>
      </c>
      <c r="Z27" s="37" t="s">
        <v>608</v>
      </c>
      <c r="AA27" s="37" t="s">
        <v>609</v>
      </c>
      <c r="AB27" s="37" t="s">
        <v>610</v>
      </c>
      <c r="AC27" s="37" t="s">
        <v>611</v>
      </c>
      <c r="AD27" s="37" t="s">
        <v>612</v>
      </c>
      <c r="AE27" s="37" t="s">
        <v>613</v>
      </c>
      <c r="AF27" s="37" t="s">
        <v>614</v>
      </c>
      <c r="AG27" s="37" t="s">
        <v>615</v>
      </c>
      <c r="AH27" s="37" t="s">
        <v>616</v>
      </c>
      <c r="AI27" s="37" t="s">
        <v>617</v>
      </c>
      <c r="AJ27" s="37" t="s">
        <v>618</v>
      </c>
      <c r="AK27" s="37" t="s">
        <v>619</v>
      </c>
      <c r="AL27" s="37" t="s">
        <v>620</v>
      </c>
      <c r="AM27" s="37" t="s">
        <v>621</v>
      </c>
      <c r="AN27" s="37" t="s">
        <v>622</v>
      </c>
      <c r="AO27" s="37" t="s">
        <v>623</v>
      </c>
      <c r="AP27" s="37" t="s">
        <v>624</v>
      </c>
      <c r="AQ27" s="37" t="s">
        <v>625</v>
      </c>
      <c r="AR27" s="37" t="s">
        <v>626</v>
      </c>
      <c r="AS27" s="37" t="s">
        <v>627</v>
      </c>
      <c r="AT27" s="37" t="s">
        <v>628</v>
      </c>
      <c r="AU27" s="37" t="s">
        <v>629</v>
      </c>
      <c r="AV27" s="37" t="s">
        <v>630</v>
      </c>
      <c r="AW27" s="37" t="s">
        <v>631</v>
      </c>
      <c r="AX27" s="37" t="s">
        <v>632</v>
      </c>
      <c r="AY27" s="37" t="s">
        <v>633</v>
      </c>
      <c r="AZ27" s="37" t="s">
        <v>634</v>
      </c>
      <c r="BA27" s="37" t="s">
        <v>635</v>
      </c>
      <c r="BB27" s="37" t="s">
        <v>636</v>
      </c>
      <c r="BC27" s="37" t="s">
        <v>637</v>
      </c>
      <c r="BD27" s="37" t="s">
        <v>638</v>
      </c>
      <c r="BE27" s="37" t="s">
        <v>639</v>
      </c>
      <c r="BF27" s="37" t="s">
        <v>515</v>
      </c>
      <c r="BG27" s="37" t="s">
        <v>516</v>
      </c>
      <c r="BH27" s="37" t="s">
        <v>517</v>
      </c>
      <c r="BI27" s="37" t="s">
        <v>518</v>
      </c>
      <c r="BJ27" s="37" t="s">
        <v>519</v>
      </c>
      <c r="BK27" s="37" t="s">
        <v>520</v>
      </c>
      <c r="BL27" s="37" t="s">
        <v>521</v>
      </c>
      <c r="BM27" s="37" t="s">
        <v>522</v>
      </c>
      <c r="BN27" s="37" t="s">
        <v>523</v>
      </c>
      <c r="BO27" s="37" t="s">
        <v>524</v>
      </c>
      <c r="BP27" s="37" t="s">
        <v>525</v>
      </c>
      <c r="BQ27" s="37" t="s">
        <v>526</v>
      </c>
      <c r="BR27" s="37" t="s">
        <v>527</v>
      </c>
      <c r="BS27" s="37" t="s">
        <v>528</v>
      </c>
      <c r="BT27" s="37" t="s">
        <v>529</v>
      </c>
      <c r="BU27" s="37" t="s">
        <v>530</v>
      </c>
      <c r="BV27" s="37" t="s">
        <v>531</v>
      </c>
      <c r="BW27" s="37" t="s">
        <v>532</v>
      </c>
      <c r="BX27" s="37" t="s">
        <v>533</v>
      </c>
      <c r="BY27" s="37" t="s">
        <v>534</v>
      </c>
      <c r="BZ27" s="37" t="s">
        <v>535</v>
      </c>
      <c r="CA27" s="37" t="s">
        <v>536</v>
      </c>
      <c r="CB27" s="37" t="s">
        <v>537</v>
      </c>
      <c r="CC27" s="37" t="s">
        <v>538</v>
      </c>
      <c r="CD27" s="37" t="s">
        <v>539</v>
      </c>
      <c r="CE27" s="37" t="s">
        <v>540</v>
      </c>
      <c r="CF27" s="38" t="s">
        <v>541</v>
      </c>
    </row>
    <row r="28" spans="1:84" x14ac:dyDescent="0.35">
      <c r="A28" s="503"/>
      <c r="B28" s="452" t="s">
        <v>344</v>
      </c>
      <c r="C28" s="466"/>
      <c r="D28" s="281" t="s">
        <v>542</v>
      </c>
      <c r="E28" s="281" t="s">
        <v>542</v>
      </c>
      <c r="F28" s="281" t="s">
        <v>542</v>
      </c>
      <c r="G28" s="281" t="s">
        <v>542</v>
      </c>
      <c r="H28" s="281" t="s">
        <v>542</v>
      </c>
      <c r="I28" s="281" t="s">
        <v>542</v>
      </c>
      <c r="J28" s="281" t="s">
        <v>542</v>
      </c>
      <c r="K28" s="281" t="s">
        <v>542</v>
      </c>
      <c r="L28" s="281" t="s">
        <v>542</v>
      </c>
      <c r="M28" s="281" t="s">
        <v>542</v>
      </c>
      <c r="N28" s="281" t="s">
        <v>542</v>
      </c>
      <c r="O28" s="281" t="s">
        <v>542</v>
      </c>
      <c r="P28" s="281" t="s">
        <v>542</v>
      </c>
      <c r="Q28" s="281" t="s">
        <v>542</v>
      </c>
      <c r="R28" s="281" t="s">
        <v>542</v>
      </c>
      <c r="S28" s="281" t="s">
        <v>542</v>
      </c>
      <c r="T28" s="281" t="s">
        <v>542</v>
      </c>
      <c r="U28" s="281" t="s">
        <v>542</v>
      </c>
      <c r="V28" s="281" t="s">
        <v>542</v>
      </c>
      <c r="W28" s="281" t="s">
        <v>542</v>
      </c>
      <c r="X28" s="281" t="s">
        <v>542</v>
      </c>
      <c r="Y28" s="281" t="s">
        <v>542</v>
      </c>
      <c r="Z28" s="281" t="s">
        <v>542</v>
      </c>
      <c r="AA28" s="281" t="s">
        <v>542</v>
      </c>
      <c r="AB28" s="281" t="s">
        <v>542</v>
      </c>
      <c r="AC28" s="281" t="s">
        <v>542</v>
      </c>
      <c r="AD28" s="281" t="s">
        <v>542</v>
      </c>
      <c r="AE28" s="281" t="s">
        <v>542</v>
      </c>
      <c r="AF28" s="281" t="s">
        <v>542</v>
      </c>
      <c r="AG28" s="281" t="s">
        <v>542</v>
      </c>
      <c r="AH28" s="281" t="s">
        <v>542</v>
      </c>
      <c r="AI28" s="281" t="s">
        <v>542</v>
      </c>
      <c r="AJ28" s="281" t="s">
        <v>542</v>
      </c>
      <c r="AK28" s="281" t="s">
        <v>542</v>
      </c>
      <c r="AL28" s="281" t="s">
        <v>542</v>
      </c>
      <c r="AM28" s="281" t="s">
        <v>542</v>
      </c>
      <c r="AN28" s="281" t="s">
        <v>542</v>
      </c>
      <c r="AO28" s="281" t="s">
        <v>542</v>
      </c>
      <c r="AP28" s="281" t="s">
        <v>542</v>
      </c>
      <c r="AQ28" s="281" t="s">
        <v>542</v>
      </c>
      <c r="AR28" s="281" t="s">
        <v>542</v>
      </c>
      <c r="AS28" s="281" t="s">
        <v>542</v>
      </c>
      <c r="AT28" s="281" t="s">
        <v>542</v>
      </c>
      <c r="AU28" s="281" t="s">
        <v>542</v>
      </c>
      <c r="AV28" s="281" t="s">
        <v>542</v>
      </c>
      <c r="AW28" s="281" t="s">
        <v>542</v>
      </c>
      <c r="AX28" s="281" t="s">
        <v>542</v>
      </c>
      <c r="AY28" s="281" t="s">
        <v>542</v>
      </c>
      <c r="AZ28" s="281" t="s">
        <v>542</v>
      </c>
      <c r="BA28" s="281" t="s">
        <v>542</v>
      </c>
      <c r="BB28" s="281" t="s">
        <v>542</v>
      </c>
      <c r="BC28" s="281" t="s">
        <v>542</v>
      </c>
      <c r="BD28" s="281" t="s">
        <v>542</v>
      </c>
      <c r="BE28" s="281" t="s">
        <v>542</v>
      </c>
      <c r="BF28" s="281" t="s">
        <v>542</v>
      </c>
      <c r="BG28" s="281" t="s">
        <v>542</v>
      </c>
      <c r="BH28" s="281" t="s">
        <v>542</v>
      </c>
      <c r="BI28" s="281" t="s">
        <v>542</v>
      </c>
      <c r="BJ28" s="281" t="s">
        <v>542</v>
      </c>
      <c r="BK28" s="281" t="s">
        <v>542</v>
      </c>
      <c r="BL28" s="281" t="s">
        <v>542</v>
      </c>
      <c r="BM28" s="281" t="s">
        <v>542</v>
      </c>
      <c r="BN28" s="281" t="s">
        <v>542</v>
      </c>
      <c r="BO28" s="281" t="s">
        <v>542</v>
      </c>
      <c r="BP28" s="281" t="s">
        <v>542</v>
      </c>
      <c r="BQ28" s="281" t="s">
        <v>542</v>
      </c>
      <c r="BR28" s="281" t="s">
        <v>542</v>
      </c>
      <c r="BS28" s="281" t="s">
        <v>542</v>
      </c>
      <c r="BT28" s="281" t="s">
        <v>542</v>
      </c>
      <c r="BU28" s="281" t="s">
        <v>542</v>
      </c>
      <c r="BV28" s="281" t="s">
        <v>542</v>
      </c>
      <c r="BW28" s="281" t="s">
        <v>542</v>
      </c>
      <c r="BX28" s="281" t="s">
        <v>542</v>
      </c>
      <c r="BY28" s="281" t="s">
        <v>542</v>
      </c>
      <c r="BZ28" s="281" t="s">
        <v>542</v>
      </c>
      <c r="CA28" s="281" t="s">
        <v>543</v>
      </c>
      <c r="CB28" s="281" t="s">
        <v>543</v>
      </c>
      <c r="CC28" s="281" t="s">
        <v>543</v>
      </c>
      <c r="CD28" s="281" t="s">
        <v>543</v>
      </c>
      <c r="CE28" s="281" t="s">
        <v>543</v>
      </c>
      <c r="CF28" s="282" t="s">
        <v>543</v>
      </c>
    </row>
    <row r="29" spans="1:84" s="251" customFormat="1" ht="24" customHeight="1" x14ac:dyDescent="0.35">
      <c r="A29" s="496"/>
      <c r="B29" s="106" t="s">
        <v>214</v>
      </c>
      <c r="C29" s="106"/>
      <c r="D29" s="657"/>
      <c r="E29" s="657"/>
      <c r="F29" s="657"/>
      <c r="G29" s="657"/>
      <c r="H29" s="657"/>
      <c r="I29" s="657"/>
      <c r="J29" s="657"/>
      <c r="K29" s="657"/>
      <c r="L29" s="657"/>
      <c r="M29" s="657"/>
      <c r="N29" s="657"/>
      <c r="O29" s="657"/>
      <c r="P29" s="657"/>
      <c r="Q29" s="657"/>
      <c r="R29" s="657"/>
      <c r="S29" s="657"/>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v>81.153289424426987</v>
      </c>
      <c r="AR29" s="657">
        <f t="shared" ref="AR29:CF29" si="6">AR30+AR34</f>
        <v>398.6008621828251</v>
      </c>
      <c r="AS29" s="657">
        <f t="shared" si="6"/>
        <v>319.01275427264329</v>
      </c>
      <c r="AT29" s="657">
        <f t="shared" si="6"/>
        <v>346.87447894726125</v>
      </c>
      <c r="AU29" s="657">
        <f t="shared" si="6"/>
        <v>443.60767986237971</v>
      </c>
      <c r="AV29" s="657">
        <f t="shared" si="6"/>
        <v>434.56815038209464</v>
      </c>
      <c r="AW29" s="657">
        <f t="shared" si="6"/>
        <v>468.20944155809673</v>
      </c>
      <c r="AX29" s="657">
        <f t="shared" si="6"/>
        <v>427.06638169764733</v>
      </c>
      <c r="AY29" s="657">
        <f t="shared" si="6"/>
        <v>506.46724052437571</v>
      </c>
      <c r="AZ29" s="657">
        <f t="shared" si="6"/>
        <v>439.8398280121545</v>
      </c>
      <c r="BA29" s="657">
        <f t="shared" si="6"/>
        <v>342.45271323563082</v>
      </c>
      <c r="BB29" s="657">
        <f t="shared" si="6"/>
        <v>361.30652772690127</v>
      </c>
      <c r="BC29" s="657">
        <f t="shared" si="6"/>
        <v>332.20018544414307</v>
      </c>
      <c r="BD29" s="657">
        <f t="shared" si="6"/>
        <v>417.12131204412321</v>
      </c>
      <c r="BE29" s="657">
        <f t="shared" si="6"/>
        <v>438.13567023291091</v>
      </c>
      <c r="BF29" s="657">
        <f t="shared" si="6"/>
        <v>513.26980528659624</v>
      </c>
      <c r="BG29" s="657">
        <f t="shared" si="6"/>
        <v>547.5095261523843</v>
      </c>
      <c r="BH29" s="657">
        <f t="shared" si="6"/>
        <v>532.38750008226339</v>
      </c>
      <c r="BI29" s="657">
        <f t="shared" si="6"/>
        <v>574.74318237530611</v>
      </c>
      <c r="BJ29" s="657">
        <f t="shared" si="6"/>
        <v>679.90516128225727</v>
      </c>
      <c r="BK29" s="657">
        <f t="shared" si="6"/>
        <v>612.28456133219856</v>
      </c>
      <c r="BL29" s="657">
        <f t="shared" si="6"/>
        <v>885.86555099387033</v>
      </c>
      <c r="BM29" s="657">
        <f t="shared" si="6"/>
        <v>1077.7860583092765</v>
      </c>
      <c r="BN29" s="657">
        <f t="shared" si="6"/>
        <v>1239.4641065791252</v>
      </c>
      <c r="BO29" s="657">
        <f t="shared" si="6"/>
        <v>479.39082344711596</v>
      </c>
      <c r="BP29" s="657">
        <f t="shared" si="6"/>
        <v>435.02549831696297</v>
      </c>
      <c r="BQ29" s="657">
        <f t="shared" si="6"/>
        <v>130.60166286752499</v>
      </c>
      <c r="BR29" s="657">
        <f t="shared" si="6"/>
        <v>116.76820917239449</v>
      </c>
      <c r="BS29" s="657">
        <f t="shared" si="6"/>
        <v>95.999776579253449</v>
      </c>
      <c r="BT29" s="657">
        <f t="shared" si="6"/>
        <v>88.549266749552331</v>
      </c>
      <c r="BU29" s="657">
        <f t="shared" si="6"/>
        <v>221.67000877832837</v>
      </c>
      <c r="BV29" s="657">
        <f t="shared" si="6"/>
        <v>117.96181725867419</v>
      </c>
      <c r="BW29" s="657">
        <f t="shared" si="6"/>
        <v>72.10539349293775</v>
      </c>
      <c r="BX29" s="269">
        <f t="shared" si="6"/>
        <v>214.53696904264694</v>
      </c>
      <c r="BY29" s="269">
        <f t="shared" si="6"/>
        <v>85.522120937188888</v>
      </c>
      <c r="BZ29" s="269">
        <f t="shared" si="6"/>
        <v>226.27524969120759</v>
      </c>
      <c r="CA29" s="269">
        <f t="shared" si="6"/>
        <v>110.38682320606537</v>
      </c>
      <c r="CB29" s="269">
        <f t="shared" si="6"/>
        <v>108.30707371473224</v>
      </c>
      <c r="CC29" s="269">
        <f t="shared" si="6"/>
        <v>104.80658511556399</v>
      </c>
      <c r="CD29" s="269">
        <f t="shared" si="6"/>
        <v>104.00090639480257</v>
      </c>
      <c r="CE29" s="269">
        <f t="shared" si="6"/>
        <v>102.45911351024719</v>
      </c>
      <c r="CF29" s="658">
        <f t="shared" si="6"/>
        <v>101.67341587692017</v>
      </c>
    </row>
    <row r="30" spans="1:84" s="251" customFormat="1" ht="24.75" customHeight="1" x14ac:dyDescent="0.35">
      <c r="A30" s="495"/>
      <c r="B30" s="659" t="s">
        <v>811</v>
      </c>
      <c r="C30" s="656"/>
      <c r="D30" s="657"/>
      <c r="E30" s="657"/>
      <c r="F30" s="657"/>
      <c r="G30" s="657"/>
      <c r="H30" s="657"/>
      <c r="I30" s="657"/>
      <c r="J30" s="657"/>
      <c r="K30" s="657"/>
      <c r="L30" s="657"/>
      <c r="M30" s="657"/>
      <c r="N30" s="657"/>
      <c r="O30" s="657"/>
      <c r="P30" s="657"/>
      <c r="Q30" s="657"/>
      <c r="R30" s="657"/>
      <c r="S30" s="657"/>
      <c r="T30" s="657"/>
      <c r="U30" s="657"/>
      <c r="V30" s="657"/>
      <c r="W30" s="657"/>
      <c r="X30" s="657"/>
      <c r="Y30" s="657"/>
      <c r="Z30" s="657"/>
      <c r="AA30" s="657"/>
      <c r="AB30" s="657"/>
      <c r="AC30" s="657"/>
      <c r="AD30" s="657"/>
      <c r="AE30" s="657"/>
      <c r="AF30" s="657"/>
      <c r="AG30" s="657"/>
      <c r="AH30" s="657"/>
      <c r="AI30" s="657"/>
      <c r="AJ30" s="657"/>
      <c r="AK30" s="657"/>
      <c r="AL30" s="657"/>
      <c r="AM30" s="657"/>
      <c r="AN30" s="657"/>
      <c r="AO30" s="657"/>
      <c r="AP30" s="657"/>
      <c r="AQ30" s="657"/>
      <c r="AR30" s="657">
        <f t="shared" ref="AR30:BF30" si="7">SUM(AR31:AR33)</f>
        <v>309.3515911173937</v>
      </c>
      <c r="AS30" s="657">
        <f t="shared" si="7"/>
        <v>225.60246401358594</v>
      </c>
      <c r="AT30" s="657">
        <f t="shared" si="7"/>
        <v>220.20934663490652</v>
      </c>
      <c r="AU30" s="657">
        <f t="shared" si="7"/>
        <v>267.34654863834766</v>
      </c>
      <c r="AV30" s="657">
        <f t="shared" si="7"/>
        <v>261.72924532271577</v>
      </c>
      <c r="AW30" s="657">
        <f t="shared" si="7"/>
        <v>278.98737338345273</v>
      </c>
      <c r="AX30" s="657">
        <f t="shared" si="7"/>
        <v>264.14429655557808</v>
      </c>
      <c r="AY30" s="657">
        <f t="shared" si="7"/>
        <v>261.97533455474019</v>
      </c>
      <c r="AZ30" s="657">
        <f t="shared" si="7"/>
        <v>247.72484283622055</v>
      </c>
      <c r="BA30" s="657">
        <f t="shared" si="7"/>
        <v>236.77162209306292</v>
      </c>
      <c r="BB30" s="657">
        <f t="shared" si="7"/>
        <v>259.01118433703829</v>
      </c>
      <c r="BC30" s="657">
        <f t="shared" si="7"/>
        <v>232.12856705584909</v>
      </c>
      <c r="BD30" s="657">
        <f t="shared" si="7"/>
        <v>224.06603791721295</v>
      </c>
      <c r="BE30" s="657">
        <f t="shared" si="7"/>
        <v>237.39621972779236</v>
      </c>
      <c r="BF30" s="657">
        <f t="shared" si="7"/>
        <v>231.32087448764707</v>
      </c>
      <c r="BG30" s="657">
        <f t="shared" ref="BG30:CF30" si="8">SUM(BG31:BG33)</f>
        <v>258.44904823584397</v>
      </c>
      <c r="BH30" s="657">
        <f t="shared" si="8"/>
        <v>260.54497960489277</v>
      </c>
      <c r="BI30" s="657">
        <f t="shared" si="8"/>
        <v>300.7731397318222</v>
      </c>
      <c r="BJ30" s="657">
        <f t="shared" si="8"/>
        <v>418.50951117343595</v>
      </c>
      <c r="BK30" s="657">
        <f t="shared" si="8"/>
        <v>351.7621894437163</v>
      </c>
      <c r="BL30" s="657">
        <f t="shared" si="8"/>
        <v>314.9200870397047</v>
      </c>
      <c r="BM30" s="657">
        <f t="shared" si="8"/>
        <v>385.62117374903107</v>
      </c>
      <c r="BN30" s="657">
        <f t="shared" si="8"/>
        <v>383.09189873492147</v>
      </c>
      <c r="BO30" s="657">
        <f t="shared" si="8"/>
        <v>174.5067914091558</v>
      </c>
      <c r="BP30" s="657">
        <f t="shared" si="8"/>
        <v>131.04737329430677</v>
      </c>
      <c r="BQ30" s="657">
        <f t="shared" si="8"/>
        <v>11.656549447853505</v>
      </c>
      <c r="BR30" s="657">
        <f t="shared" si="8"/>
        <v>0</v>
      </c>
      <c r="BS30" s="657">
        <f t="shared" si="8"/>
        <v>0</v>
      </c>
      <c r="BT30" s="657">
        <f t="shared" si="8"/>
        <v>0</v>
      </c>
      <c r="BU30" s="657">
        <f t="shared" si="8"/>
        <v>0</v>
      </c>
      <c r="BV30" s="657">
        <f t="shared" si="8"/>
        <v>0</v>
      </c>
      <c r="BW30" s="657">
        <f t="shared" si="8"/>
        <v>0</v>
      </c>
      <c r="BX30" s="269">
        <f t="shared" si="8"/>
        <v>0</v>
      </c>
      <c r="BY30" s="269">
        <f t="shared" si="8"/>
        <v>0</v>
      </c>
      <c r="BZ30" s="269">
        <f t="shared" si="8"/>
        <v>0</v>
      </c>
      <c r="CA30" s="269">
        <f t="shared" si="8"/>
        <v>0</v>
      </c>
      <c r="CB30" s="269">
        <f t="shared" si="8"/>
        <v>0</v>
      </c>
      <c r="CC30" s="269">
        <f t="shared" si="8"/>
        <v>0</v>
      </c>
      <c r="CD30" s="269">
        <f t="shared" si="8"/>
        <v>0</v>
      </c>
      <c r="CE30" s="269">
        <f t="shared" si="8"/>
        <v>0</v>
      </c>
      <c r="CF30" s="658">
        <f t="shared" si="8"/>
        <v>0</v>
      </c>
    </row>
    <row r="31" spans="1:84" x14ac:dyDescent="0.35">
      <c r="B31" s="203" t="s">
        <v>812</v>
      </c>
      <c r="C31" s="39"/>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v>178.27040844053195</v>
      </c>
      <c r="AS31" s="223">
        <v>60.645823659566119</v>
      </c>
      <c r="AT31" s="223">
        <v>49.233797011869335</v>
      </c>
      <c r="AU31" s="223">
        <v>76.264725017352887</v>
      </c>
      <c r="AV31" s="223">
        <v>55.980087431887952</v>
      </c>
      <c r="AW31" s="223">
        <v>63.552637885764796</v>
      </c>
      <c r="AX31" s="223">
        <v>54.859393570543133</v>
      </c>
      <c r="AY31" s="223">
        <v>60.885440256731272</v>
      </c>
      <c r="AZ31" s="223">
        <v>62.529319647095079</v>
      </c>
      <c r="BA31" s="223">
        <v>52.92251744829229</v>
      </c>
      <c r="BB31" s="223">
        <v>68.496738051483419</v>
      </c>
      <c r="BC31" s="223">
        <v>40.702570158577643</v>
      </c>
      <c r="BD31" s="223">
        <v>27.687611359399547</v>
      </c>
      <c r="BE31" s="223">
        <v>26.183406587624159</v>
      </c>
      <c r="BF31" s="223">
        <v>6.6820227373747576</v>
      </c>
      <c r="BG31" s="223">
        <v>38.289736825704502</v>
      </c>
      <c r="BH31" s="223">
        <v>31.867393004555851</v>
      </c>
      <c r="BI31" s="223">
        <v>61.380921679942446</v>
      </c>
      <c r="BJ31" s="223">
        <v>163.08717059996269</v>
      </c>
      <c r="BK31" s="223">
        <v>71.619657577010386</v>
      </c>
      <c r="BL31" s="223">
        <v>-0.35030526103104292</v>
      </c>
      <c r="BM31" s="223">
        <v>24.306807934884777</v>
      </c>
      <c r="BN31" s="223">
        <v>39.308698223694734</v>
      </c>
      <c r="BO31" s="223">
        <v>0.31507053656702305</v>
      </c>
      <c r="BP31" s="223">
        <v>-6.3211260996118401</v>
      </c>
      <c r="BQ31" s="161">
        <v>0</v>
      </c>
      <c r="BR31" s="223">
        <v>0</v>
      </c>
      <c r="BS31" s="223"/>
      <c r="BT31" s="223"/>
      <c r="BU31" s="223"/>
      <c r="BV31" s="223"/>
      <c r="BW31" s="223"/>
      <c r="BX31" s="199"/>
      <c r="BY31" s="199"/>
      <c r="BZ31" s="199"/>
      <c r="CA31" s="199"/>
      <c r="CB31" s="199"/>
      <c r="CC31" s="199"/>
      <c r="CD31" s="199"/>
      <c r="CE31" s="199"/>
      <c r="CF31" s="224"/>
    </row>
    <row r="32" spans="1:84" x14ac:dyDescent="0.35">
      <c r="B32" s="203" t="s">
        <v>813</v>
      </c>
      <c r="C32" s="39"/>
      <c r="D32" s="223"/>
      <c r="E32" s="223"/>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v>107.48656979502661</v>
      </c>
      <c r="AS32" s="223">
        <v>145.54997678295868</v>
      </c>
      <c r="AT32" s="223">
        <v>150.83445084545426</v>
      </c>
      <c r="AU32" s="223">
        <v>168.86555928456215</v>
      </c>
      <c r="AV32" s="223">
        <v>186.59002174829797</v>
      </c>
      <c r="AW32" s="223">
        <v>194.96545010524545</v>
      </c>
      <c r="AX32" s="223">
        <v>184.787261523095</v>
      </c>
      <c r="AY32" s="223">
        <v>182.44115768697483</v>
      </c>
      <c r="AZ32" s="223">
        <v>177.17653530236359</v>
      </c>
      <c r="BA32" s="223">
        <v>177.75739684102879</v>
      </c>
      <c r="BB32" s="223">
        <v>177.67755461878176</v>
      </c>
      <c r="BC32" s="223">
        <v>175.99284190829852</v>
      </c>
      <c r="BD32" s="223">
        <v>177.47977229531628</v>
      </c>
      <c r="BE32" s="223">
        <v>179.79272523501922</v>
      </c>
      <c r="BF32" s="223">
        <v>185.84215728200525</v>
      </c>
      <c r="BG32" s="223">
        <v>194.94822989750361</v>
      </c>
      <c r="BH32" s="223">
        <v>207.44507933892532</v>
      </c>
      <c r="BI32" s="223">
        <v>217.62928913807252</v>
      </c>
      <c r="BJ32" s="223">
        <v>215.99296822018979</v>
      </c>
      <c r="BK32" s="223">
        <v>210.01954322329385</v>
      </c>
      <c r="BL32" s="223">
        <v>204.64341185017201</v>
      </c>
      <c r="BM32" s="223">
        <v>200.89000473030276</v>
      </c>
      <c r="BN32" s="223">
        <v>197.89152401353022</v>
      </c>
      <c r="BO32" s="223">
        <v>195.35611095583002</v>
      </c>
      <c r="BP32" s="223">
        <v>180.51393874192186</v>
      </c>
      <c r="BQ32" s="223">
        <v>11.656549447853505</v>
      </c>
      <c r="BR32" s="223">
        <v>0</v>
      </c>
      <c r="BS32" s="223"/>
      <c r="BT32" s="223"/>
      <c r="BU32" s="223"/>
      <c r="BV32" s="223"/>
      <c r="BW32" s="223"/>
      <c r="BX32" s="199"/>
      <c r="BY32" s="199"/>
      <c r="BZ32" s="199"/>
      <c r="CA32" s="199"/>
      <c r="CB32" s="199"/>
      <c r="CC32" s="199"/>
      <c r="CD32" s="199"/>
      <c r="CE32" s="199"/>
      <c r="CF32" s="224"/>
    </row>
    <row r="33" spans="1:84" x14ac:dyDescent="0.35">
      <c r="B33" s="203" t="s">
        <v>814</v>
      </c>
      <c r="C33" s="39"/>
      <c r="D33" s="223"/>
      <c r="E33" s="223"/>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v>23.594612881835111</v>
      </c>
      <c r="AS33" s="223">
        <v>19.406663571061159</v>
      </c>
      <c r="AT33" s="223">
        <v>20.141098777582911</v>
      </c>
      <c r="AU33" s="223">
        <v>22.216264336432623</v>
      </c>
      <c r="AV33" s="223">
        <v>19.159136142529839</v>
      </c>
      <c r="AW33" s="223">
        <v>20.469285392442469</v>
      </c>
      <c r="AX33" s="223">
        <v>24.497641461939942</v>
      </c>
      <c r="AY33" s="223">
        <v>18.648736611034092</v>
      </c>
      <c r="AZ33" s="223">
        <v>8.0189878867618614</v>
      </c>
      <c r="BA33" s="223">
        <v>6.0917078037418237</v>
      </c>
      <c r="BB33" s="223">
        <v>12.836891666773113</v>
      </c>
      <c r="BC33" s="223">
        <v>15.433154988972957</v>
      </c>
      <c r="BD33" s="223">
        <v>18.898654262497121</v>
      </c>
      <c r="BE33" s="223">
        <v>31.420087905148993</v>
      </c>
      <c r="BF33" s="223">
        <v>38.796694468267084</v>
      </c>
      <c r="BG33" s="223">
        <v>25.211081512635889</v>
      </c>
      <c r="BH33" s="223">
        <v>21.232507261411584</v>
      </c>
      <c r="BI33" s="223">
        <v>21.762928913807251</v>
      </c>
      <c r="BJ33" s="223">
        <v>39.429372353283497</v>
      </c>
      <c r="BK33" s="223">
        <v>70.122988643412043</v>
      </c>
      <c r="BL33" s="223">
        <v>110.62698045056374</v>
      </c>
      <c r="BM33" s="223">
        <v>160.42436108384351</v>
      </c>
      <c r="BN33" s="223">
        <v>145.89167649769652</v>
      </c>
      <c r="BO33" s="223">
        <v>-21.164390083241241</v>
      </c>
      <c r="BP33" s="223">
        <v>-43.145439348003258</v>
      </c>
      <c r="BQ33" s="223">
        <v>0</v>
      </c>
      <c r="BR33" s="223">
        <v>0</v>
      </c>
      <c r="BS33" s="223"/>
      <c r="BT33" s="223"/>
      <c r="BU33" s="223"/>
      <c r="BV33" s="223"/>
      <c r="BW33" s="223"/>
      <c r="BX33" s="199"/>
      <c r="BY33" s="199"/>
      <c r="BZ33" s="199"/>
      <c r="CA33" s="199"/>
      <c r="CB33" s="199"/>
      <c r="CC33" s="199"/>
      <c r="CD33" s="199"/>
      <c r="CE33" s="199"/>
      <c r="CF33" s="224"/>
    </row>
    <row r="34" spans="1:84" s="251" customFormat="1" ht="24.75" customHeight="1" x14ac:dyDescent="0.35">
      <c r="A34" s="495"/>
      <c r="B34" s="659" t="s">
        <v>815</v>
      </c>
      <c r="C34" s="656"/>
      <c r="D34" s="657"/>
      <c r="E34" s="657"/>
      <c r="F34" s="657"/>
      <c r="G34" s="657"/>
      <c r="H34" s="657"/>
      <c r="I34" s="657"/>
      <c r="J34" s="657"/>
      <c r="K34" s="657"/>
      <c r="L34" s="657"/>
      <c r="M34" s="657"/>
      <c r="N34" s="657"/>
      <c r="O34" s="657"/>
      <c r="P34" s="657"/>
      <c r="Q34" s="657"/>
      <c r="R34" s="657"/>
      <c r="S34" s="657"/>
      <c r="T34" s="657"/>
      <c r="U34" s="657"/>
      <c r="V34" s="657"/>
      <c r="W34" s="657"/>
      <c r="X34" s="657"/>
      <c r="Y34" s="657"/>
      <c r="Z34" s="657"/>
      <c r="AA34" s="657"/>
      <c r="AB34" s="657"/>
      <c r="AC34" s="657"/>
      <c r="AD34" s="657"/>
      <c r="AE34" s="657"/>
      <c r="AF34" s="657"/>
      <c r="AG34" s="657"/>
      <c r="AH34" s="657"/>
      <c r="AI34" s="657"/>
      <c r="AJ34" s="657"/>
      <c r="AK34" s="657"/>
      <c r="AL34" s="657"/>
      <c r="AM34" s="657"/>
      <c r="AN34" s="657"/>
      <c r="AO34" s="657"/>
      <c r="AP34" s="657"/>
      <c r="AQ34" s="657">
        <v>81.153289424426987</v>
      </c>
      <c r="AR34" s="657">
        <f>SUM(AR35:AR37)</f>
        <v>89.249271065431387</v>
      </c>
      <c r="AS34" s="657">
        <f t="shared" ref="AS34:CF34" si="9">SUM(AS35:AS37)</f>
        <v>93.410290259057334</v>
      </c>
      <c r="AT34" s="657">
        <f t="shared" si="9"/>
        <v>126.66513231235474</v>
      </c>
      <c r="AU34" s="657">
        <f t="shared" si="9"/>
        <v>176.26113122403206</v>
      </c>
      <c r="AV34" s="657">
        <f t="shared" si="9"/>
        <v>172.83890505937887</v>
      </c>
      <c r="AW34" s="657">
        <f t="shared" si="9"/>
        <v>189.22206817464402</v>
      </c>
      <c r="AX34" s="657">
        <f t="shared" si="9"/>
        <v>162.92208514206922</v>
      </c>
      <c r="AY34" s="657">
        <f t="shared" si="9"/>
        <v>244.49190596963552</v>
      </c>
      <c r="AZ34" s="657">
        <f t="shared" si="9"/>
        <v>192.11498517593398</v>
      </c>
      <c r="BA34" s="657">
        <f t="shared" si="9"/>
        <v>105.68109114256792</v>
      </c>
      <c r="BB34" s="657">
        <f t="shared" si="9"/>
        <v>102.29534338986298</v>
      </c>
      <c r="BC34" s="657">
        <f t="shared" si="9"/>
        <v>100.07161838829397</v>
      </c>
      <c r="BD34" s="657">
        <f t="shared" si="9"/>
        <v>193.05527412691029</v>
      </c>
      <c r="BE34" s="657">
        <f t="shared" si="9"/>
        <v>200.73945050511855</v>
      </c>
      <c r="BF34" s="657">
        <f t="shared" si="9"/>
        <v>281.94893079894911</v>
      </c>
      <c r="BG34" s="657">
        <f t="shared" si="9"/>
        <v>289.06047791654038</v>
      </c>
      <c r="BH34" s="657">
        <f t="shared" si="9"/>
        <v>271.84252047737067</v>
      </c>
      <c r="BI34" s="657">
        <f t="shared" si="9"/>
        <v>273.97004264348396</v>
      </c>
      <c r="BJ34" s="657">
        <f t="shared" si="9"/>
        <v>261.39565010882131</v>
      </c>
      <c r="BK34" s="657">
        <f t="shared" si="9"/>
        <v>260.52237188848227</v>
      </c>
      <c r="BL34" s="657">
        <f t="shared" si="9"/>
        <v>570.94546395416558</v>
      </c>
      <c r="BM34" s="657">
        <f t="shared" si="9"/>
        <v>692.16488456024558</v>
      </c>
      <c r="BN34" s="657">
        <f t="shared" si="9"/>
        <v>856.37220784420379</v>
      </c>
      <c r="BO34" s="657">
        <f t="shared" si="9"/>
        <v>304.8840320379602</v>
      </c>
      <c r="BP34" s="657">
        <f t="shared" si="9"/>
        <v>303.97812502265617</v>
      </c>
      <c r="BQ34" s="657">
        <f t="shared" si="9"/>
        <v>118.94511341967149</v>
      </c>
      <c r="BR34" s="657">
        <f t="shared" si="9"/>
        <v>116.76820917239449</v>
      </c>
      <c r="BS34" s="657">
        <f t="shared" si="9"/>
        <v>95.999776579253449</v>
      </c>
      <c r="BT34" s="657">
        <f t="shared" si="9"/>
        <v>88.549266749552331</v>
      </c>
      <c r="BU34" s="657">
        <f t="shared" si="9"/>
        <v>221.67000877832837</v>
      </c>
      <c r="BV34" s="657">
        <f t="shared" si="9"/>
        <v>117.96181725867419</v>
      </c>
      <c r="BW34" s="657">
        <f t="shared" si="9"/>
        <v>72.10539349293775</v>
      </c>
      <c r="BX34" s="269">
        <f t="shared" si="9"/>
        <v>214.53696904264694</v>
      </c>
      <c r="BY34" s="269">
        <f t="shared" si="9"/>
        <v>85.522120937188888</v>
      </c>
      <c r="BZ34" s="269">
        <f t="shared" si="9"/>
        <v>226.27524969120759</v>
      </c>
      <c r="CA34" s="269">
        <f t="shared" si="9"/>
        <v>110.38682320606537</v>
      </c>
      <c r="CB34" s="269">
        <f t="shared" si="9"/>
        <v>108.30707371473224</v>
      </c>
      <c r="CC34" s="269">
        <f t="shared" si="9"/>
        <v>104.80658511556399</v>
      </c>
      <c r="CD34" s="269">
        <f t="shared" si="9"/>
        <v>104.00090639480257</v>
      </c>
      <c r="CE34" s="269">
        <f t="shared" si="9"/>
        <v>102.45911351024719</v>
      </c>
      <c r="CF34" s="658">
        <f t="shared" si="9"/>
        <v>101.67341587692017</v>
      </c>
    </row>
    <row r="35" spans="1:84" x14ac:dyDescent="0.35">
      <c r="B35" s="203" t="s">
        <v>280</v>
      </c>
      <c r="C35" s="39"/>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v>49.918335987002486</v>
      </c>
      <c r="AS35" s="223">
        <v>56.036741061439102</v>
      </c>
      <c r="AT35" s="223">
        <v>64.899096061100494</v>
      </c>
      <c r="AU35" s="223">
        <v>79.276563247268271</v>
      </c>
      <c r="AV35" s="223">
        <v>95.027507801274183</v>
      </c>
      <c r="AW35" s="223">
        <v>118.07282915396692</v>
      </c>
      <c r="AX35" s="223">
        <v>118.84990482473476</v>
      </c>
      <c r="AY35" s="223">
        <v>88.622437011165985</v>
      </c>
      <c r="AZ35" s="223">
        <v>76.014627250877894</v>
      </c>
      <c r="BA35" s="223">
        <v>67.771400607035204</v>
      </c>
      <c r="BB35" s="223">
        <v>68.900162449844643</v>
      </c>
      <c r="BC35" s="223">
        <v>67.069486008318449</v>
      </c>
      <c r="BD35" s="223">
        <v>61.868861389869394</v>
      </c>
      <c r="BE35" s="223">
        <v>66.331296688647868</v>
      </c>
      <c r="BF35" s="223">
        <v>68.969056652509977</v>
      </c>
      <c r="BG35" s="223">
        <v>77.340462144806892</v>
      </c>
      <c r="BH35" s="223">
        <v>75.323959945844024</v>
      </c>
      <c r="BI35" s="223">
        <v>69.915774671357298</v>
      </c>
      <c r="BJ35" s="223">
        <v>71.633635924289493</v>
      </c>
      <c r="BK35" s="223">
        <v>69.973021816398187</v>
      </c>
      <c r="BL35" s="223">
        <v>72.433574201373375</v>
      </c>
      <c r="BM35" s="223">
        <v>67.927380703393553</v>
      </c>
      <c r="BN35" s="223">
        <v>62.522904777486829</v>
      </c>
      <c r="BO35" s="223">
        <v>64.135133736874366</v>
      </c>
      <c r="BP35" s="223">
        <v>59.445368622628266</v>
      </c>
      <c r="BQ35" s="223">
        <v>58.526946840588835</v>
      </c>
      <c r="BR35" s="223">
        <v>57.910098010160276</v>
      </c>
      <c r="BS35" s="223">
        <v>51.868515774451012</v>
      </c>
      <c r="BT35" s="223">
        <v>49.005450006011309</v>
      </c>
      <c r="BU35" s="223">
        <v>46.363682535160414</v>
      </c>
      <c r="BV35" s="223">
        <v>54.400153481544379</v>
      </c>
      <c r="BW35" s="223">
        <v>40.754181846545023</v>
      </c>
      <c r="BX35" s="199">
        <v>70.52696316155064</v>
      </c>
      <c r="BY35" s="199">
        <v>55.630745037191495</v>
      </c>
      <c r="BZ35" s="199">
        <v>48.967962911446911</v>
      </c>
      <c r="CA35" s="199">
        <v>48.754599378578902</v>
      </c>
      <c r="CB35" s="199">
        <v>50.569630105938195</v>
      </c>
      <c r="CC35" s="199">
        <v>49.352836870952615</v>
      </c>
      <c r="CD35" s="199">
        <v>50.766473339899512</v>
      </c>
      <c r="CE35" s="199">
        <v>50.390790460050667</v>
      </c>
      <c r="CF35" s="224">
        <v>50.157810794301191</v>
      </c>
    </row>
    <row r="36" spans="1:84" x14ac:dyDescent="0.35">
      <c r="B36" s="203" t="s">
        <v>315</v>
      </c>
      <c r="C36" s="39"/>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v>39.324354803058519</v>
      </c>
      <c r="AS36" s="223">
        <v>36.38749419573967</v>
      </c>
      <c r="AT36" s="223">
        <v>42.520097419341695</v>
      </c>
      <c r="AU36" s="223">
        <v>47.906590148997502</v>
      </c>
      <c r="AV36" s="223">
        <v>46.369710286637407</v>
      </c>
      <c r="AW36" s="223">
        <v>46.81575194683208</v>
      </c>
      <c r="AX36" s="223">
        <v>44.072180317334457</v>
      </c>
      <c r="AY36" s="223">
        <v>41.697843888608901</v>
      </c>
      <c r="AZ36" s="223">
        <v>40.529592888397225</v>
      </c>
      <c r="BA36" s="223">
        <v>36.830240649535533</v>
      </c>
      <c r="BB36" s="223">
        <v>33.395180940018328</v>
      </c>
      <c r="BC36" s="223">
        <v>31.259043064465214</v>
      </c>
      <c r="BD36" s="223">
        <v>78.786405549328123</v>
      </c>
      <c r="BE36" s="223">
        <v>106.47918678967159</v>
      </c>
      <c r="BF36" s="223">
        <v>188.83413323567521</v>
      </c>
      <c r="BG36" s="223">
        <v>201.17131343232981</v>
      </c>
      <c r="BH36" s="223">
        <v>193.62329227695642</v>
      </c>
      <c r="BI36" s="223">
        <v>190.15437989630803</v>
      </c>
      <c r="BJ36" s="223">
        <v>184.48448999747708</v>
      </c>
      <c r="BK36" s="223">
        <v>184.56567367423094</v>
      </c>
      <c r="BL36" s="223">
        <v>192.94437416565594</v>
      </c>
      <c r="BM36" s="223">
        <v>198.25637444462632</v>
      </c>
      <c r="BN36" s="223">
        <v>183.49326808257345</v>
      </c>
      <c r="BO36" s="223">
        <v>63.420949120455418</v>
      </c>
      <c r="BP36" s="223">
        <v>52.806360084880588</v>
      </c>
      <c r="BQ36" s="223">
        <v>49.26063370784226</v>
      </c>
      <c r="BR36" s="223">
        <v>44.387470572624146</v>
      </c>
      <c r="BS36" s="223">
        <v>39.20406817006721</v>
      </c>
      <c r="BT36" s="223">
        <v>35.498688011835199</v>
      </c>
      <c r="BU36" s="223">
        <v>32.101404672530606</v>
      </c>
      <c r="BV36" s="223">
        <v>30.477194420383292</v>
      </c>
      <c r="BW36" s="223">
        <v>31.078840746163365</v>
      </c>
      <c r="BX36" s="199">
        <v>31.732594173425692</v>
      </c>
      <c r="BY36" s="199">
        <v>29.413727014706406</v>
      </c>
      <c r="BZ36" s="199">
        <v>27.22956387691622</v>
      </c>
      <c r="CA36" s="199">
        <v>23.094041970184968</v>
      </c>
      <c r="CB36" s="199">
        <v>23.843227084767118</v>
      </c>
      <c r="CC36" s="199">
        <v>22.010405143747494</v>
      </c>
      <c r="CD36" s="199">
        <v>20.364190060764201</v>
      </c>
      <c r="CE36" s="199">
        <v>19.802391276638957</v>
      </c>
      <c r="CF36" s="224">
        <v>19.86146670000748</v>
      </c>
    </row>
    <row r="37" spans="1:84" x14ac:dyDescent="0.35">
      <c r="A37" s="427"/>
      <c r="B37" s="203" t="s">
        <v>269</v>
      </c>
      <c r="C37" s="3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v>6.5802753703784588E-3</v>
      </c>
      <c r="AS37" s="199">
        <v>0.98605500187856376</v>
      </c>
      <c r="AT37" s="199">
        <v>19.245938831912557</v>
      </c>
      <c r="AU37" s="199">
        <v>49.077977827766276</v>
      </c>
      <c r="AV37" s="199">
        <v>31.441686971467281</v>
      </c>
      <c r="AW37" s="199">
        <v>24.333487073845021</v>
      </c>
      <c r="AX37" s="199">
        <v>0</v>
      </c>
      <c r="AY37" s="199">
        <v>114.17162506986064</v>
      </c>
      <c r="AZ37" s="199">
        <v>75.570765036658855</v>
      </c>
      <c r="BA37" s="199">
        <v>1.0794498859971904</v>
      </c>
      <c r="BB37" s="199">
        <v>0</v>
      </c>
      <c r="BC37" s="199">
        <v>1.7430893155103082</v>
      </c>
      <c r="BD37" s="199">
        <v>52.40000718771276</v>
      </c>
      <c r="BE37" s="199">
        <v>27.928967026799103</v>
      </c>
      <c r="BF37" s="199">
        <v>24.145740910763909</v>
      </c>
      <c r="BG37" s="199">
        <v>10.548702339403684</v>
      </c>
      <c r="BH37" s="199">
        <v>2.895268254570202</v>
      </c>
      <c r="BI37" s="199">
        <v>13.899888075818632</v>
      </c>
      <c r="BJ37" s="199">
        <v>5.2775241870547349</v>
      </c>
      <c r="BK37" s="199">
        <v>5.9836763978531211</v>
      </c>
      <c r="BL37" s="199">
        <v>305.56751558713626</v>
      </c>
      <c r="BM37" s="199">
        <v>425.9811294122257</v>
      </c>
      <c r="BN37" s="199">
        <v>610.35603498414343</v>
      </c>
      <c r="BO37" s="199">
        <v>177.32794918063044</v>
      </c>
      <c r="BP37" s="199">
        <v>191.7263963151473</v>
      </c>
      <c r="BQ37" s="199">
        <v>11.157532871240395</v>
      </c>
      <c r="BR37" s="199">
        <v>14.470640589610072</v>
      </c>
      <c r="BS37" s="199">
        <v>4.9271926347352322</v>
      </c>
      <c r="BT37" s="199">
        <v>4.0451287317058124</v>
      </c>
      <c r="BU37" s="199">
        <v>143.20492157063734</v>
      </c>
      <c r="BV37" s="199">
        <v>33.084469356746524</v>
      </c>
      <c r="BW37" s="199">
        <v>0.27237090022935861</v>
      </c>
      <c r="BX37" s="199">
        <v>112.27741170767062</v>
      </c>
      <c r="BY37" s="199">
        <v>0.47764888529098709</v>
      </c>
      <c r="BZ37" s="199">
        <v>150.07772290284447</v>
      </c>
      <c r="CA37" s="199">
        <v>38.538181857301517</v>
      </c>
      <c r="CB37" s="199">
        <v>33.89421652402693</v>
      </c>
      <c r="CC37" s="199">
        <v>33.443343100863892</v>
      </c>
      <c r="CD37" s="199">
        <v>32.870242994138856</v>
      </c>
      <c r="CE37" s="199">
        <v>32.265931773557575</v>
      </c>
      <c r="CF37" s="224">
        <v>31.65413838261151</v>
      </c>
    </row>
    <row r="38" spans="1:84" s="251" customFormat="1" ht="26.25" customHeight="1" x14ac:dyDescent="0.35">
      <c r="A38" s="495"/>
      <c r="B38" s="297" t="s">
        <v>451</v>
      </c>
      <c r="C38" s="238"/>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v>66.48098474211551</v>
      </c>
      <c r="AR38" s="223">
        <v>326.53485798191463</v>
      </c>
      <c r="AS38" s="223">
        <v>261.33607398736194</v>
      </c>
      <c r="AT38" s="223">
        <v>284.16047095413188</v>
      </c>
      <c r="AU38" s="223">
        <v>363.40455951424752</v>
      </c>
      <c r="AV38" s="223">
        <v>354.05377036631739</v>
      </c>
      <c r="AW38" s="223">
        <v>387.92990275066387</v>
      </c>
      <c r="AX38" s="223">
        <v>367.93414368606813</v>
      </c>
      <c r="AY38" s="223">
        <v>408.21577951463928</v>
      </c>
      <c r="AZ38" s="223">
        <v>364.51217422975668</v>
      </c>
      <c r="BA38" s="223">
        <v>302.4799102900011</v>
      </c>
      <c r="BB38" s="223">
        <v>321.14581059274411</v>
      </c>
      <c r="BC38" s="223">
        <v>292.36446677427693</v>
      </c>
      <c r="BD38" s="223">
        <v>353.81751066296312</v>
      </c>
      <c r="BE38" s="223">
        <v>389.27736892287436</v>
      </c>
      <c r="BF38" s="223">
        <v>463.50476009403712</v>
      </c>
      <c r="BG38" s="223">
        <v>496.79811193099408</v>
      </c>
      <c r="BH38" s="223">
        <v>479.63275927161379</v>
      </c>
      <c r="BI38" s="223">
        <v>510.3017303443653</v>
      </c>
      <c r="BJ38" s="223">
        <f>SUM(BJ39:BJ44)</f>
        <v>609.91252087701764</v>
      </c>
      <c r="BK38" s="223">
        <f>SUM(BK39:BK44)</f>
        <v>548.24276826673065</v>
      </c>
      <c r="BL38" s="223">
        <f>SUM(BL39:BL44)</f>
        <v>619.66575752154915</v>
      </c>
      <c r="BM38" s="223">
        <f>SUM(BM39:BM44)</f>
        <v>747.31996893433814</v>
      </c>
      <c r="BN38" s="223">
        <f t="shared" ref="BN38:CF38" si="10">SUM(BN39:BN44)</f>
        <v>815.27535792417336</v>
      </c>
      <c r="BO38" s="223">
        <f t="shared" si="10"/>
        <v>329.12221148623956</v>
      </c>
      <c r="BP38" s="223">
        <f t="shared" si="10"/>
        <v>285.75559129682631</v>
      </c>
      <c r="BQ38" s="223">
        <f t="shared" si="10"/>
        <v>99.650682583903446</v>
      </c>
      <c r="BR38" s="223">
        <f t="shared" si="10"/>
        <v>86.763896007689539</v>
      </c>
      <c r="BS38" s="223">
        <f t="shared" si="10"/>
        <v>74.939970458936685</v>
      </c>
      <c r="BT38" s="223">
        <f t="shared" si="10"/>
        <v>69.905907920988824</v>
      </c>
      <c r="BU38" s="223">
        <f t="shared" si="10"/>
        <v>139.49515412171576</v>
      </c>
      <c r="BV38" s="223">
        <f t="shared" si="10"/>
        <v>77.985405830281252</v>
      </c>
      <c r="BW38" s="223">
        <f t="shared" si="10"/>
        <v>60.421480382219272</v>
      </c>
      <c r="BX38" s="199">
        <f t="shared" si="10"/>
        <v>158.28132310981414</v>
      </c>
      <c r="BY38" s="199">
        <f t="shared" si="10"/>
        <v>72.083442638383346</v>
      </c>
      <c r="BZ38" s="199">
        <f t="shared" si="10"/>
        <v>166.29631711719446</v>
      </c>
      <c r="CA38" s="199">
        <f t="shared" si="10"/>
        <v>84.464122772082504</v>
      </c>
      <c r="CB38" s="199">
        <f t="shared" si="10"/>
        <v>83.702306561671122</v>
      </c>
      <c r="CC38" s="199">
        <f t="shared" si="10"/>
        <v>80.656992730067486</v>
      </c>
      <c r="CD38" s="199">
        <f t="shared" si="10"/>
        <v>79.734787941165067</v>
      </c>
      <c r="CE38" s="199">
        <f t="shared" si="10"/>
        <v>78.508209262381826</v>
      </c>
      <c r="CF38" s="224">
        <f t="shared" si="10"/>
        <v>78.00697940408115</v>
      </c>
    </row>
    <row r="39" spans="1:84" x14ac:dyDescent="0.35">
      <c r="B39" s="268" t="s">
        <v>812</v>
      </c>
      <c r="C39" s="59"/>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v>154.28046338756468</v>
      </c>
      <c r="BK39" s="223">
        <v>67.107619149658746</v>
      </c>
      <c r="BL39" s="223">
        <v>-0.32613419801990096</v>
      </c>
      <c r="BM39" s="223">
        <v>22.556717763573072</v>
      </c>
      <c r="BN39" s="223">
        <v>36.164002365799156</v>
      </c>
      <c r="BO39" s="223">
        <v>0.2895498231050942</v>
      </c>
      <c r="BP39" s="223">
        <v>-5.8217571377425044</v>
      </c>
      <c r="BQ39" s="223">
        <v>0</v>
      </c>
      <c r="BR39" s="223">
        <v>0</v>
      </c>
      <c r="BS39" s="223"/>
      <c r="BT39" s="223"/>
      <c r="BU39" s="223"/>
      <c r="BV39" s="223"/>
      <c r="BW39" s="223"/>
      <c r="BX39" s="199"/>
      <c r="BY39" s="199"/>
      <c r="BZ39" s="199"/>
      <c r="CA39" s="199"/>
      <c r="CB39" s="199"/>
      <c r="CC39" s="199"/>
      <c r="CD39" s="199"/>
      <c r="CE39" s="199"/>
      <c r="CF39" s="224"/>
    </row>
    <row r="40" spans="1:84" x14ac:dyDescent="0.35">
      <c r="B40" s="268" t="s">
        <v>813</v>
      </c>
      <c r="C40" s="59"/>
      <c r="D40" s="223"/>
      <c r="E40" s="223"/>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v>194.82565733461118</v>
      </c>
      <c r="BK40" s="223">
        <v>189.22760844418778</v>
      </c>
      <c r="BL40" s="223">
        <v>184.79300090070532</v>
      </c>
      <c r="BM40" s="223">
        <v>182.8099043045755</v>
      </c>
      <c r="BN40" s="223">
        <v>181.2686359963937</v>
      </c>
      <c r="BO40" s="223">
        <v>181.68118318892192</v>
      </c>
      <c r="BP40" s="223">
        <v>168.96104666243886</v>
      </c>
      <c r="BQ40" s="223">
        <v>10.91053028319088</v>
      </c>
      <c r="BR40" s="223">
        <v>0</v>
      </c>
      <c r="BS40" s="223"/>
      <c r="BT40" s="223"/>
      <c r="BU40" s="223"/>
      <c r="BV40" s="223"/>
      <c r="BW40" s="223"/>
      <c r="BX40" s="199"/>
      <c r="BY40" s="199"/>
      <c r="BZ40" s="199"/>
      <c r="CA40" s="199"/>
      <c r="CB40" s="199"/>
      <c r="CC40" s="199"/>
      <c r="CD40" s="199"/>
      <c r="CE40" s="199"/>
      <c r="CF40" s="224"/>
    </row>
    <row r="41" spans="1:84" x14ac:dyDescent="0.35">
      <c r="B41" s="268" t="s">
        <v>814</v>
      </c>
      <c r="C41" s="59"/>
      <c r="D41" s="223"/>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v>38.759073023277679</v>
      </c>
      <c r="BK41" s="223">
        <v>69.141266802404274</v>
      </c>
      <c r="BL41" s="223">
        <v>108.96757574380528</v>
      </c>
      <c r="BM41" s="223">
        <v>158.33884438975355</v>
      </c>
      <c r="BN41" s="223">
        <v>143.99508470322644</v>
      </c>
      <c r="BO41" s="223">
        <v>-21.058568132825034</v>
      </c>
      <c r="BP41" s="223">
        <v>-42.972857590611248</v>
      </c>
      <c r="BQ41" s="223">
        <v>0</v>
      </c>
      <c r="BR41" s="223">
        <v>0</v>
      </c>
      <c r="BS41" s="223"/>
      <c r="BT41" s="223"/>
      <c r="BU41" s="223"/>
      <c r="BV41" s="223"/>
      <c r="BW41" s="223"/>
      <c r="BX41" s="199"/>
      <c r="BY41" s="199"/>
      <c r="BZ41" s="199"/>
      <c r="CA41" s="199"/>
      <c r="CB41" s="199"/>
      <c r="CC41" s="199"/>
      <c r="CD41" s="199"/>
      <c r="CE41" s="199"/>
      <c r="CF41" s="224"/>
    </row>
    <row r="42" spans="1:84" x14ac:dyDescent="0.35">
      <c r="B42" s="268" t="s">
        <v>280</v>
      </c>
      <c r="C42" s="59"/>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v>36.318253413614777</v>
      </c>
      <c r="BK42" s="223">
        <v>36.385971344527057</v>
      </c>
      <c r="BL42" s="223">
        <v>38.244927178325142</v>
      </c>
      <c r="BM42" s="223">
        <v>36.341148676315555</v>
      </c>
      <c r="BN42" s="223">
        <v>34.012460198952837</v>
      </c>
      <c r="BO42" s="223">
        <v>34.7612424853859</v>
      </c>
      <c r="BP42" s="223">
        <v>34.359423063879142</v>
      </c>
      <c r="BQ42" s="223">
        <v>34.765006423309764</v>
      </c>
      <c r="BR42" s="223">
        <v>35.962170864309535</v>
      </c>
      <c r="BS42" s="223">
        <v>33.254638063060504</v>
      </c>
      <c r="BT42" s="223">
        <v>32.355769382906466</v>
      </c>
      <c r="BU42" s="223">
        <v>31.988563359864099</v>
      </c>
      <c r="BV42" s="223">
        <v>39.087349660474182</v>
      </c>
      <c r="BW42" s="223">
        <v>29.192065360248012</v>
      </c>
      <c r="BX42" s="199">
        <v>53.715287537591948</v>
      </c>
      <c r="BY42" s="199">
        <v>42.369915442953641</v>
      </c>
      <c r="BZ42" s="199">
        <v>37.712792088091604</v>
      </c>
      <c r="CA42" s="199">
        <v>37.307663327915101</v>
      </c>
      <c r="CB42" s="199">
        <v>38.696548810910024</v>
      </c>
      <c r="CC42" s="199">
        <v>37.765442557774193</v>
      </c>
      <c r="CD42" s="199">
        <v>38.847175853170846</v>
      </c>
      <c r="CE42" s="199">
        <v>38.559698352009782</v>
      </c>
      <c r="CF42" s="224">
        <v>38.38141923490457</v>
      </c>
    </row>
    <row r="43" spans="1:84" x14ac:dyDescent="0.35">
      <c r="B43" s="268" t="s">
        <v>315</v>
      </c>
      <c r="C43" s="59"/>
      <c r="D43" s="223"/>
      <c r="E43" s="223"/>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v>184.11552101748214</v>
      </c>
      <c r="BK43" s="223">
        <v>184.56567367423094</v>
      </c>
      <c r="BL43" s="223">
        <v>192.94437416565594</v>
      </c>
      <c r="BM43" s="223">
        <v>198.25637444462632</v>
      </c>
      <c r="BN43" s="223">
        <v>183.49326808257345</v>
      </c>
      <c r="BO43" s="223">
        <v>63.420949120455418</v>
      </c>
      <c r="BP43" s="223">
        <v>52.806360084880588</v>
      </c>
      <c r="BQ43" s="223">
        <v>49.26063370784226</v>
      </c>
      <c r="BR43" s="223">
        <v>44.387470572624146</v>
      </c>
      <c r="BS43" s="223">
        <v>39.197558893954763</v>
      </c>
      <c r="BT43" s="223">
        <v>35.489141247632361</v>
      </c>
      <c r="BU43" s="223">
        <v>32.097018207458667</v>
      </c>
      <c r="BV43" s="223">
        <v>30.472284880788369</v>
      </c>
      <c r="BW43" s="223">
        <v>31.073774507554486</v>
      </c>
      <c r="BX43" s="199">
        <v>31.730076063308175</v>
      </c>
      <c r="BY43" s="199">
        <v>29.411392916107822</v>
      </c>
      <c r="BZ43" s="199">
        <v>27.227163950609427</v>
      </c>
      <c r="CA43" s="199">
        <v>23.092119292048029</v>
      </c>
      <c r="CB43" s="199">
        <v>23.841242033753133</v>
      </c>
      <c r="CC43" s="199">
        <v>22.008572683028419</v>
      </c>
      <c r="CD43" s="199">
        <v>20.362494654518002</v>
      </c>
      <c r="CE43" s="199">
        <v>19.800742642553342</v>
      </c>
      <c r="CF43" s="224">
        <v>19.859813147639255</v>
      </c>
    </row>
    <row r="44" spans="1:84" x14ac:dyDescent="0.35">
      <c r="A44" s="427"/>
      <c r="B44" s="268" t="s">
        <v>269</v>
      </c>
      <c r="C44" s="59"/>
      <c r="D44" s="223"/>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v>1.613552700467189</v>
      </c>
      <c r="BK44" s="223">
        <v>1.8146288517218547</v>
      </c>
      <c r="BL44" s="223">
        <v>95.042013731077276</v>
      </c>
      <c r="BM44" s="223">
        <v>149.01697935549416</v>
      </c>
      <c r="BN44" s="223">
        <v>236.34190657722775</v>
      </c>
      <c r="BO44" s="223">
        <v>70.027855001196244</v>
      </c>
      <c r="BP44" s="223">
        <v>78.423376213981442</v>
      </c>
      <c r="BQ44" s="223">
        <v>4.714512169560531</v>
      </c>
      <c r="BR44" s="223">
        <v>6.4142545707558511</v>
      </c>
      <c r="BS44" s="223">
        <v>2.4877735019214122</v>
      </c>
      <c r="BT44" s="223">
        <v>2.0609972904499836</v>
      </c>
      <c r="BU44" s="223">
        <v>75.40957255439298</v>
      </c>
      <c r="BV44" s="223">
        <v>8.4257712890186944</v>
      </c>
      <c r="BW44" s="223">
        <v>0.15564051441677718</v>
      </c>
      <c r="BX44" s="199">
        <v>72.835959508914002</v>
      </c>
      <c r="BY44" s="199">
        <v>0.30213427932189507</v>
      </c>
      <c r="BZ44" s="199">
        <v>101.35636107849345</v>
      </c>
      <c r="CA44" s="199">
        <v>24.064340152119371</v>
      </c>
      <c r="CB44" s="199">
        <v>21.164515717007969</v>
      </c>
      <c r="CC44" s="199">
        <v>20.882977489264871</v>
      </c>
      <c r="CD44" s="199">
        <v>20.525117433476218</v>
      </c>
      <c r="CE44" s="199">
        <v>20.147768267818702</v>
      </c>
      <c r="CF44" s="224">
        <v>19.765747021537326</v>
      </c>
    </row>
    <row r="45" spans="1:84" s="251" customFormat="1" ht="26.25" customHeight="1" x14ac:dyDescent="0.35">
      <c r="B45" s="297" t="s">
        <v>818</v>
      </c>
      <c r="C45" s="238"/>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v>14.672304682311477</v>
      </c>
      <c r="AR45" s="199">
        <v>72.066004200910413</v>
      </c>
      <c r="AS45" s="199">
        <v>57.6766802852814</v>
      </c>
      <c r="AT45" s="199">
        <v>62.714007993129343</v>
      </c>
      <c r="AU45" s="199">
        <v>80.203120348132217</v>
      </c>
      <c r="AV45" s="199">
        <v>80.514380015777206</v>
      </c>
      <c r="AW45" s="199">
        <v>80.2795388074329</v>
      </c>
      <c r="AX45" s="199">
        <v>59.132238011579169</v>
      </c>
      <c r="AY45" s="199">
        <v>98.251461009736488</v>
      </c>
      <c r="AZ45" s="199">
        <v>75.327653782397817</v>
      </c>
      <c r="BA45" s="199">
        <v>39.972802945629745</v>
      </c>
      <c r="BB45" s="199">
        <v>40.16071713415711</v>
      </c>
      <c r="BC45" s="199">
        <v>39.835718669866154</v>
      </c>
      <c r="BD45" s="199">
        <v>63.30380138116012</v>
      </c>
      <c r="BE45" s="199">
        <v>48.858301310036566</v>
      </c>
      <c r="BF45" s="199">
        <v>49.765045192559768</v>
      </c>
      <c r="BG45" s="199">
        <v>50.711414221390278</v>
      </c>
      <c r="BH45" s="199">
        <v>52.75474081064953</v>
      </c>
      <c r="BI45" s="199">
        <v>64.441452030940894</v>
      </c>
      <c r="BJ45" s="199">
        <f>SUM(BJ46:BJ51)</f>
        <v>69.992640405239626</v>
      </c>
      <c r="BK45" s="199">
        <f t="shared" ref="BK45:CF45" si="11">SUM(BK46:BK51)</f>
        <v>64.041793065467914</v>
      </c>
      <c r="BL45" s="199">
        <f t="shared" si="11"/>
        <v>266.19979347232118</v>
      </c>
      <c r="BM45" s="199">
        <f t="shared" si="11"/>
        <v>330.46608937493846</v>
      </c>
      <c r="BN45" s="199">
        <f t="shared" si="11"/>
        <v>424.18874865495184</v>
      </c>
      <c r="BO45" s="199">
        <f t="shared" si="11"/>
        <v>150.26861196087651</v>
      </c>
      <c r="BP45" s="199">
        <f t="shared" si="11"/>
        <v>149.26990702013663</v>
      </c>
      <c r="BQ45" s="199">
        <f t="shared" si="11"/>
        <v>30.950980283621558</v>
      </c>
      <c r="BR45" s="199">
        <f t="shared" si="11"/>
        <v>30.004313164704961</v>
      </c>
      <c r="BS45" s="199">
        <f t="shared" si="11"/>
        <v>21.059806120316779</v>
      </c>
      <c r="BT45" s="199">
        <f t="shared" si="11"/>
        <v>18.64335882856351</v>
      </c>
      <c r="BU45" s="199">
        <f t="shared" si="11"/>
        <v>82.174854656612666</v>
      </c>
      <c r="BV45" s="199">
        <f t="shared" si="11"/>
        <v>39.97641142839295</v>
      </c>
      <c r="BW45" s="199">
        <f t="shared" si="11"/>
        <v>11.683913110718471</v>
      </c>
      <c r="BX45" s="199">
        <f t="shared" si="11"/>
        <v>56.255645932832834</v>
      </c>
      <c r="BY45" s="199">
        <f t="shared" si="11"/>
        <v>13.438678298805526</v>
      </c>
      <c r="BZ45" s="199">
        <f t="shared" si="11"/>
        <v>59.978932574013108</v>
      </c>
      <c r="CA45" s="199">
        <f t="shared" si="11"/>
        <v>25.922700433982886</v>
      </c>
      <c r="CB45" s="199">
        <f t="shared" si="11"/>
        <v>24.604767153061122</v>
      </c>
      <c r="CC45" s="199">
        <f t="shared" si="11"/>
        <v>24.149592385496515</v>
      </c>
      <c r="CD45" s="199">
        <f t="shared" si="11"/>
        <v>24.26611845363751</v>
      </c>
      <c r="CE45" s="199">
        <f t="shared" si="11"/>
        <v>23.95090424786537</v>
      </c>
      <c r="CF45" s="224">
        <f t="shared" si="11"/>
        <v>23.666436472839031</v>
      </c>
    </row>
    <row r="46" spans="1:84" x14ac:dyDescent="0.35">
      <c r="A46" s="427"/>
      <c r="B46" s="268" t="s">
        <v>812</v>
      </c>
      <c r="C46" s="39"/>
      <c r="D46" s="223"/>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v>8.8067072123979848</v>
      </c>
      <c r="BK46" s="223">
        <v>4.5120384273516549</v>
      </c>
      <c r="BL46" s="223">
        <v>-2.4171063011141962E-2</v>
      </c>
      <c r="BM46" s="223">
        <v>1.7500901713117036</v>
      </c>
      <c r="BN46" s="223">
        <v>3.1446958578955786</v>
      </c>
      <c r="BO46" s="223">
        <v>2.5520713461928867E-2</v>
      </c>
      <c r="BP46" s="223">
        <v>-0.49936896186933538</v>
      </c>
      <c r="BQ46" s="223">
        <v>0</v>
      </c>
      <c r="BR46" s="223">
        <v>0</v>
      </c>
      <c r="BS46" s="223"/>
      <c r="BT46" s="223"/>
      <c r="BU46" s="223"/>
      <c r="BV46" s="223"/>
      <c r="BW46" s="223"/>
      <c r="BX46" s="199"/>
      <c r="BY46" s="199"/>
      <c r="BZ46" s="199"/>
      <c r="CA46" s="199"/>
      <c r="CB46" s="199"/>
      <c r="CC46" s="199"/>
      <c r="CD46" s="199"/>
      <c r="CE46" s="199"/>
      <c r="CF46" s="224"/>
    </row>
    <row r="47" spans="1:84" x14ac:dyDescent="0.35">
      <c r="A47" s="427"/>
      <c r="B47" s="268" t="s">
        <v>813</v>
      </c>
      <c r="C47" s="39"/>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v>21.167310885578598</v>
      </c>
      <c r="BK47" s="223">
        <v>20.791934779106093</v>
      </c>
      <c r="BL47" s="223">
        <v>19.850410949466685</v>
      </c>
      <c r="BM47" s="223">
        <v>18.080100425727245</v>
      </c>
      <c r="BN47" s="223">
        <v>16.622888017136539</v>
      </c>
      <c r="BO47" s="223">
        <v>13.674927766908104</v>
      </c>
      <c r="BP47" s="223">
        <v>11.552892079483</v>
      </c>
      <c r="BQ47" s="223">
        <v>0.7460191646626243</v>
      </c>
      <c r="BR47" s="223">
        <v>0</v>
      </c>
      <c r="BS47" s="223"/>
      <c r="BT47" s="223"/>
      <c r="BU47" s="223"/>
      <c r="BV47" s="223"/>
      <c r="BW47" s="223"/>
      <c r="BX47" s="199"/>
      <c r="BY47" s="199"/>
      <c r="BZ47" s="199"/>
      <c r="CA47" s="199"/>
      <c r="CB47" s="199"/>
      <c r="CC47" s="199"/>
      <c r="CD47" s="199"/>
      <c r="CE47" s="199"/>
      <c r="CF47" s="224"/>
    </row>
    <row r="48" spans="1:84" x14ac:dyDescent="0.35">
      <c r="A48" s="427"/>
      <c r="B48" s="268" t="s">
        <v>814</v>
      </c>
      <c r="C48" s="39"/>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v>0.67029933000581954</v>
      </c>
      <c r="BK48" s="223">
        <v>0.98172184100776871</v>
      </c>
      <c r="BL48" s="223">
        <v>1.6594047067584561</v>
      </c>
      <c r="BM48" s="223">
        <v>2.0855166940899652</v>
      </c>
      <c r="BN48" s="223">
        <v>1.8965917944700545</v>
      </c>
      <c r="BO48" s="223">
        <v>-0.10582195041620622</v>
      </c>
      <c r="BP48" s="223">
        <v>-0.17258175739201304</v>
      </c>
      <c r="BQ48" s="223">
        <v>0</v>
      </c>
      <c r="BR48" s="223">
        <v>0</v>
      </c>
      <c r="BS48" s="223"/>
      <c r="BT48" s="223"/>
      <c r="BU48" s="223"/>
      <c r="BV48" s="223"/>
      <c r="BW48" s="223"/>
      <c r="BX48" s="199"/>
      <c r="BY48" s="199"/>
      <c r="BZ48" s="199"/>
      <c r="CA48" s="199"/>
      <c r="CB48" s="199"/>
      <c r="CC48" s="199"/>
      <c r="CD48" s="199"/>
      <c r="CE48" s="199"/>
      <c r="CF48" s="224"/>
    </row>
    <row r="49" spans="1:84" x14ac:dyDescent="0.35">
      <c r="A49" s="427"/>
      <c r="B49" s="268" t="s">
        <v>280</v>
      </c>
      <c r="C49" s="39"/>
      <c r="D49" s="223"/>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v>35.315382510674723</v>
      </c>
      <c r="BK49" s="223">
        <v>33.58705047187113</v>
      </c>
      <c r="BL49" s="223">
        <v>34.188647023048233</v>
      </c>
      <c r="BM49" s="223">
        <v>31.586232027078001</v>
      </c>
      <c r="BN49" s="223">
        <v>28.510444578533995</v>
      </c>
      <c r="BO49" s="223">
        <v>29.373891251488462</v>
      </c>
      <c r="BP49" s="223">
        <v>25.085945558749128</v>
      </c>
      <c r="BQ49" s="223">
        <v>23.761940417279071</v>
      </c>
      <c r="BR49" s="223">
        <v>21.947927145850741</v>
      </c>
      <c r="BS49" s="223">
        <v>18.613877711390511</v>
      </c>
      <c r="BT49" s="223">
        <v>16.649680623104842</v>
      </c>
      <c r="BU49" s="223">
        <v>14.375119175296318</v>
      </c>
      <c r="BV49" s="223">
        <v>15.312803821070196</v>
      </c>
      <c r="BW49" s="223">
        <v>11.562116486297009</v>
      </c>
      <c r="BX49" s="199">
        <v>16.811675623958692</v>
      </c>
      <c r="BY49" s="199">
        <v>13.260829594237851</v>
      </c>
      <c r="BZ49" s="199">
        <v>11.255170823355304</v>
      </c>
      <c r="CA49" s="199">
        <v>11.446936050663801</v>
      </c>
      <c r="CB49" s="199">
        <v>11.873081295028175</v>
      </c>
      <c r="CC49" s="199">
        <v>11.587394313178418</v>
      </c>
      <c r="CD49" s="199">
        <v>11.919297486728667</v>
      </c>
      <c r="CE49" s="199">
        <v>11.831092108040878</v>
      </c>
      <c r="CF49" s="224">
        <v>11.77639155939662</v>
      </c>
    </row>
    <row r="50" spans="1:84" x14ac:dyDescent="0.35">
      <c r="A50" s="427"/>
      <c r="B50" s="268" t="s">
        <v>315</v>
      </c>
      <c r="C50" s="39"/>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v>0.3689689799949542</v>
      </c>
      <c r="BK50" s="223">
        <v>0</v>
      </c>
      <c r="BL50" s="223">
        <v>0</v>
      </c>
      <c r="BM50" s="223">
        <v>0</v>
      </c>
      <c r="BN50" s="223">
        <v>0</v>
      </c>
      <c r="BO50" s="223">
        <v>0</v>
      </c>
      <c r="BP50" s="223">
        <v>0</v>
      </c>
      <c r="BQ50" s="223">
        <v>0</v>
      </c>
      <c r="BR50" s="223">
        <v>0</v>
      </c>
      <c r="BS50" s="223">
        <v>6.5092761124492613E-3</v>
      </c>
      <c r="BT50" s="223">
        <v>9.5467642028390018E-3</v>
      </c>
      <c r="BU50" s="223">
        <v>4.3864650719849891E-3</v>
      </c>
      <c r="BV50" s="223">
        <v>4.9095395949246461E-3</v>
      </c>
      <c r="BW50" s="223">
        <v>5.0662386088787467E-3</v>
      </c>
      <c r="BX50" s="199">
        <v>2.5181101175166974E-3</v>
      </c>
      <c r="BY50" s="199">
        <v>2.3340985985837812E-3</v>
      </c>
      <c r="BZ50" s="199">
        <v>2.399926306795459E-3</v>
      </c>
      <c r="CA50" s="199">
        <v>1.922678136937424E-3</v>
      </c>
      <c r="CB50" s="199">
        <v>1.985051013984487E-3</v>
      </c>
      <c r="CC50" s="199">
        <v>1.8324607190743484E-3</v>
      </c>
      <c r="CD50" s="199">
        <v>1.6954062462005708E-3</v>
      </c>
      <c r="CE50" s="199">
        <v>1.6486340856151629E-3</v>
      </c>
      <c r="CF50" s="224">
        <v>1.6535523682218896E-3</v>
      </c>
    </row>
    <row r="51" spans="1:84" x14ac:dyDescent="0.35">
      <c r="A51" s="427"/>
      <c r="B51" s="268" t="s">
        <v>269</v>
      </c>
      <c r="C51" s="39"/>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v>3.6639714865875459</v>
      </c>
      <c r="BK51" s="223">
        <v>4.1690475461312664</v>
      </c>
      <c r="BL51" s="223">
        <v>210.52550185605895</v>
      </c>
      <c r="BM51" s="223">
        <v>276.96415005673157</v>
      </c>
      <c r="BN51" s="223">
        <v>374.01412840691569</v>
      </c>
      <c r="BO51" s="223">
        <v>107.30009417943421</v>
      </c>
      <c r="BP51" s="223">
        <v>113.30302010116586</v>
      </c>
      <c r="BQ51" s="223">
        <v>6.4430207016798633</v>
      </c>
      <c r="BR51" s="223">
        <v>8.0563860188542211</v>
      </c>
      <c r="BS51" s="223">
        <v>2.4394191328138195</v>
      </c>
      <c r="BT51" s="223">
        <v>1.9841314412558291</v>
      </c>
      <c r="BU51" s="223">
        <v>67.795349016244359</v>
      </c>
      <c r="BV51" s="223">
        <v>24.65869806772783</v>
      </c>
      <c r="BW51" s="223">
        <v>0.11673038581258144</v>
      </c>
      <c r="BX51" s="199">
        <v>39.441452198756622</v>
      </c>
      <c r="BY51" s="199">
        <v>0.17551460596909196</v>
      </c>
      <c r="BZ51" s="199">
        <v>48.721361824351007</v>
      </c>
      <c r="CA51" s="199">
        <v>14.473841705182148</v>
      </c>
      <c r="CB51" s="199">
        <v>12.729700807018963</v>
      </c>
      <c r="CC51" s="199">
        <v>12.560365611599023</v>
      </c>
      <c r="CD51" s="199">
        <v>12.345125560662641</v>
      </c>
      <c r="CE51" s="199">
        <v>12.118163505738877</v>
      </c>
      <c r="CF51" s="224">
        <v>11.888391361074188</v>
      </c>
    </row>
    <row r="52" spans="1:84" ht="16" thickBot="1" x14ac:dyDescent="0.4">
      <c r="A52" s="498"/>
      <c r="B52" s="627"/>
      <c r="C52" s="118"/>
      <c r="D52" s="622"/>
      <c r="E52" s="622"/>
      <c r="F52" s="622"/>
      <c r="G52" s="622"/>
      <c r="H52" s="622"/>
      <c r="I52" s="622"/>
      <c r="J52" s="622"/>
      <c r="K52" s="622"/>
      <c r="L52" s="622"/>
      <c r="M52" s="622"/>
      <c r="N52" s="622"/>
      <c r="O52" s="622"/>
      <c r="P52" s="622"/>
      <c r="Q52" s="622"/>
      <c r="R52" s="622"/>
      <c r="S52" s="622"/>
      <c r="T52" s="622"/>
      <c r="U52" s="622"/>
      <c r="V52" s="622"/>
      <c r="W52" s="622"/>
      <c r="X52" s="622"/>
      <c r="Y52" s="622"/>
      <c r="Z52" s="622"/>
      <c r="AA52" s="622"/>
      <c r="AB52" s="622"/>
      <c r="AC52" s="622"/>
      <c r="AD52" s="622"/>
      <c r="AE52" s="622"/>
      <c r="AF52" s="622"/>
      <c r="AG52" s="622"/>
      <c r="AH52" s="622"/>
      <c r="AI52" s="622"/>
      <c r="AJ52" s="622"/>
      <c r="AK52" s="622"/>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2"/>
      <c r="CE52" s="622"/>
      <c r="CF52" s="664"/>
    </row>
    <row r="53" spans="1:84" x14ac:dyDescent="0.35">
      <c r="A53" s="427"/>
      <c r="B53" s="39"/>
      <c r="C53" s="3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row>
  </sheetData>
  <hyperlinks>
    <hyperlink ref="B1" location="Notes!A1" display="Information relating to this table can be found in the 'Notes' tab" xr:uid="{DD8D1F3B-5BA9-4FDF-A1D9-BD8A2E9DF607}"/>
    <hyperlink ref="A1" location="Contents!A1" display="Contents page" xr:uid="{AD244CC7-FEAA-4CB3-871D-C927207A2E28}"/>
  </hyperlinks>
  <pageMargins left="0.75" right="0.75" top="1" bottom="1" header="0.5" footer="0.5"/>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25B6-A3A7-49DF-8238-7B9688B21276}">
  <dimension ref="A1:CF39"/>
  <sheetViews>
    <sheetView zoomScale="85" zoomScaleNormal="85" workbookViewId="0">
      <pane xSplit="2" topLeftCell="BQ1" activePane="topRight" state="frozen"/>
      <selection pane="topRight"/>
    </sheetView>
  </sheetViews>
  <sheetFormatPr defaultColWidth="12.54296875" defaultRowHeight="15.5" x14ac:dyDescent="0.35"/>
  <cols>
    <col min="1" max="1" width="23" style="424" bestFit="1" customWidth="1"/>
    <col min="2" max="2" width="84.453125" style="424" customWidth="1"/>
    <col min="3" max="3" width="25.54296875" style="424" customWidth="1"/>
    <col min="4" max="75" width="12.54296875" style="223" customWidth="1"/>
    <col min="76" max="76" width="12.54296875" style="427" customWidth="1"/>
    <col min="77" max="16384" width="12.54296875" style="427"/>
  </cols>
  <sheetData>
    <row r="1" spans="1:84" s="425" customFormat="1" ht="25.5" customHeight="1" thickBot="1" x14ac:dyDescent="0.3">
      <c r="A1" s="29" t="s">
        <v>45</v>
      </c>
      <c r="B1" s="113" t="s">
        <v>200</v>
      </c>
      <c r="C1" s="114"/>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3"/>
      <c r="BN1" s="423"/>
      <c r="BO1" s="423"/>
      <c r="BP1" s="423"/>
      <c r="BQ1" s="423"/>
      <c r="BR1" s="423"/>
      <c r="BS1" s="423"/>
      <c r="BT1" s="423"/>
      <c r="BU1" s="423"/>
      <c r="BV1" s="464"/>
      <c r="BW1" s="464"/>
      <c r="BX1" s="464"/>
    </row>
    <row r="2" spans="1:84" ht="15.75" customHeight="1" x14ac:dyDescent="0.35">
      <c r="A2" s="33" t="s">
        <v>584</v>
      </c>
      <c r="B2" s="34" t="s">
        <v>819</v>
      </c>
      <c r="C2" s="465"/>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66"/>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4" customHeight="1" x14ac:dyDescent="0.35">
      <c r="A4" s="93"/>
      <c r="B4" s="106" t="s">
        <v>214</v>
      </c>
      <c r="C4" s="495"/>
      <c r="D4" s="639">
        <f t="shared" ref="D4:BO4" si="0">SUM(D5,D12)</f>
        <v>176.4</v>
      </c>
      <c r="E4" s="639">
        <f t="shared" si="0"/>
        <v>248.9</v>
      </c>
      <c r="F4" s="639">
        <f t="shared" si="0"/>
        <v>248.6</v>
      </c>
      <c r="G4" s="639">
        <f t="shared" si="0"/>
        <v>275.2</v>
      </c>
      <c r="H4" s="639">
        <f t="shared" si="0"/>
        <v>315.5</v>
      </c>
      <c r="I4" s="639">
        <f t="shared" si="0"/>
        <v>334.1</v>
      </c>
      <c r="J4" s="639">
        <f t="shared" si="0"/>
        <v>348.1</v>
      </c>
      <c r="K4" s="639">
        <f t="shared" si="0"/>
        <v>432.5</v>
      </c>
      <c r="L4" s="639">
        <f t="shared" si="0"/>
        <v>447.9</v>
      </c>
      <c r="M4" s="639">
        <f t="shared" si="0"/>
        <v>482.1</v>
      </c>
      <c r="N4" s="639">
        <f t="shared" si="0"/>
        <v>617.4</v>
      </c>
      <c r="O4" s="639">
        <f t="shared" si="0"/>
        <v>657</v>
      </c>
      <c r="P4" s="639">
        <f t="shared" si="0"/>
        <v>676.9</v>
      </c>
      <c r="Q4" s="639">
        <f t="shared" si="0"/>
        <v>783.9</v>
      </c>
      <c r="R4" s="639">
        <f t="shared" si="0"/>
        <v>807.1</v>
      </c>
      <c r="S4" s="639">
        <f t="shared" si="0"/>
        <v>958.8</v>
      </c>
      <c r="T4" s="639">
        <f t="shared" si="0"/>
        <v>1014.7</v>
      </c>
      <c r="U4" s="639">
        <f t="shared" si="0"/>
        <v>1237.8</v>
      </c>
      <c r="V4" s="639">
        <f t="shared" si="0"/>
        <v>1271.5999999999999</v>
      </c>
      <c r="W4" s="639">
        <f t="shared" si="0"/>
        <v>1384.6</v>
      </c>
      <c r="X4" s="639">
        <f t="shared" si="0"/>
        <v>1543.3</v>
      </c>
      <c r="Y4" s="639">
        <f t="shared" si="0"/>
        <v>1626.9</v>
      </c>
      <c r="Z4" s="639">
        <f t="shared" si="0"/>
        <v>1785.2</v>
      </c>
      <c r="AA4" s="639">
        <f t="shared" si="0"/>
        <v>2068.1999999999998</v>
      </c>
      <c r="AB4" s="639">
        <f t="shared" si="0"/>
        <v>2395.6</v>
      </c>
      <c r="AC4" s="639">
        <f t="shared" si="0"/>
        <v>2779.8</v>
      </c>
      <c r="AD4" s="639">
        <f t="shared" si="0"/>
        <v>3609</v>
      </c>
      <c r="AE4" s="639">
        <f t="shared" si="0"/>
        <v>4824.8999999999996</v>
      </c>
      <c r="AF4" s="639">
        <f t="shared" si="0"/>
        <v>5687.1</v>
      </c>
      <c r="AG4" s="639">
        <f t="shared" si="0"/>
        <v>6627.5</v>
      </c>
      <c r="AH4" s="639">
        <f t="shared" si="0"/>
        <v>7589</v>
      </c>
      <c r="AI4" s="639">
        <f t="shared" si="0"/>
        <v>8852</v>
      </c>
      <c r="AJ4" s="639">
        <f t="shared" si="0"/>
        <v>10564</v>
      </c>
      <c r="AK4" s="639">
        <f t="shared" si="0"/>
        <v>12165</v>
      </c>
      <c r="AL4" s="639">
        <f t="shared" si="0"/>
        <v>13589</v>
      </c>
      <c r="AM4" s="639">
        <f t="shared" si="0"/>
        <v>14654</v>
      </c>
      <c r="AN4" s="639">
        <f t="shared" si="0"/>
        <v>15307</v>
      </c>
      <c r="AO4" s="639">
        <f t="shared" si="0"/>
        <v>16625</v>
      </c>
      <c r="AP4" s="639">
        <f t="shared" si="0"/>
        <v>17816.453000000001</v>
      </c>
      <c r="AQ4" s="639">
        <f t="shared" si="0"/>
        <v>18685.544999999998</v>
      </c>
      <c r="AR4" s="639">
        <f t="shared" si="0"/>
        <v>19273.72</v>
      </c>
      <c r="AS4" s="639">
        <f t="shared" si="0"/>
        <v>20731.936000000002</v>
      </c>
      <c r="AT4" s="639">
        <f t="shared" si="0"/>
        <v>22734.863000000001</v>
      </c>
      <c r="AU4" s="639">
        <f t="shared" si="0"/>
        <v>25578.864000000001</v>
      </c>
      <c r="AV4" s="639">
        <f t="shared" si="0"/>
        <v>26741.489000000001</v>
      </c>
      <c r="AW4" s="639">
        <f t="shared" si="0"/>
        <v>28219.280000000002</v>
      </c>
      <c r="AX4" s="639">
        <f t="shared" si="0"/>
        <v>28779.506000000001</v>
      </c>
      <c r="AY4" s="639">
        <f t="shared" si="0"/>
        <v>29998.344000000005</v>
      </c>
      <c r="AZ4" s="639">
        <f t="shared" si="0"/>
        <v>32024.285999999996</v>
      </c>
      <c r="BA4" s="639">
        <f t="shared" si="0"/>
        <v>33586</v>
      </c>
      <c r="BB4" s="639">
        <f t="shared" si="0"/>
        <v>35603.290999999997</v>
      </c>
      <c r="BC4" s="639">
        <f t="shared" si="0"/>
        <v>37802.438000000002</v>
      </c>
      <c r="BD4" s="639">
        <f t="shared" si="0"/>
        <v>38745.199999999997</v>
      </c>
      <c r="BE4" s="639">
        <f t="shared" si="0"/>
        <v>41921.603135450001</v>
      </c>
      <c r="BF4" s="639">
        <f t="shared" si="0"/>
        <v>44367.258565528275</v>
      </c>
      <c r="BG4" s="639">
        <f t="shared" si="0"/>
        <v>46506.352382756908</v>
      </c>
      <c r="BH4" s="639">
        <f t="shared" si="0"/>
        <v>48801.804999999993</v>
      </c>
      <c r="BI4" s="639">
        <f t="shared" si="0"/>
        <v>51422.462685709994</v>
      </c>
      <c r="BJ4" s="639">
        <f t="shared" si="0"/>
        <v>53663.45674691999</v>
      </c>
      <c r="BK4" s="639">
        <f t="shared" si="0"/>
        <v>57593.742352232308</v>
      </c>
      <c r="BL4" s="639">
        <f t="shared" si="0"/>
        <v>61584.34965923</v>
      </c>
      <c r="BM4" s="639">
        <f t="shared" si="0"/>
        <v>66895.841990320012</v>
      </c>
      <c r="BN4" s="639">
        <f t="shared" si="0"/>
        <v>69835.141333070016</v>
      </c>
      <c r="BO4" s="639">
        <f t="shared" si="0"/>
        <v>74150.519898250015</v>
      </c>
      <c r="BP4" s="639">
        <f t="shared" ref="BP4:CE4" si="1">SUM(BP5,BP12)</f>
        <v>79809.006438810029</v>
      </c>
      <c r="BQ4" s="639">
        <f t="shared" si="1"/>
        <v>83110.340476999991</v>
      </c>
      <c r="BR4" s="639">
        <f t="shared" si="1"/>
        <v>86515.830874880034</v>
      </c>
      <c r="BS4" s="639">
        <f t="shared" si="1"/>
        <v>89367.86147389999</v>
      </c>
      <c r="BT4" s="639">
        <f t="shared" si="1"/>
        <v>91580.290263549934</v>
      </c>
      <c r="BU4" s="639">
        <f t="shared" si="1"/>
        <v>93800.446975290019</v>
      </c>
      <c r="BV4" s="639">
        <f t="shared" si="1"/>
        <v>96743.369584550004</v>
      </c>
      <c r="BW4" s="639">
        <f t="shared" si="1"/>
        <v>98797.419028959979</v>
      </c>
      <c r="BX4" s="639">
        <f t="shared" si="1"/>
        <v>102014.73681099963</v>
      </c>
      <c r="BY4" s="639">
        <f>SUM(BY5,BY12)</f>
        <v>104196.41209817633</v>
      </c>
      <c r="BZ4" s="639">
        <f t="shared" si="1"/>
        <v>110533.35650779</v>
      </c>
      <c r="CA4" s="639">
        <f t="shared" si="1"/>
        <v>124071.53558613877</v>
      </c>
      <c r="CB4" s="639">
        <f t="shared" si="1"/>
        <v>138091.23131178523</v>
      </c>
      <c r="CC4" s="639">
        <f t="shared" si="1"/>
        <v>145986.09730379106</v>
      </c>
      <c r="CD4" s="639">
        <f t="shared" si="1"/>
        <v>150509.28375982915</v>
      </c>
      <c r="CE4" s="639">
        <f t="shared" si="1"/>
        <v>153231.82495921483</v>
      </c>
      <c r="CF4" s="640">
        <f>SUM(CF5,CF12)</f>
        <v>157977.39385263622</v>
      </c>
    </row>
    <row r="5" spans="1:84" ht="26.25" customHeight="1" x14ac:dyDescent="0.35">
      <c r="B5" s="59" t="s">
        <v>820</v>
      </c>
      <c r="C5" s="665"/>
      <c r="D5" s="641">
        <f t="shared" ref="D5:BM5" si="2">SUM(D6:D9)</f>
        <v>176.4</v>
      </c>
      <c r="E5" s="641">
        <f t="shared" si="2"/>
        <v>248.9</v>
      </c>
      <c r="F5" s="641">
        <f t="shared" si="2"/>
        <v>248.6</v>
      </c>
      <c r="G5" s="641">
        <f t="shared" si="2"/>
        <v>275.2</v>
      </c>
      <c r="H5" s="641">
        <f t="shared" si="2"/>
        <v>315.5</v>
      </c>
      <c r="I5" s="641">
        <f t="shared" si="2"/>
        <v>334.1</v>
      </c>
      <c r="J5" s="641">
        <f t="shared" si="2"/>
        <v>348.1</v>
      </c>
      <c r="K5" s="641">
        <f t="shared" si="2"/>
        <v>432.5</v>
      </c>
      <c r="L5" s="641">
        <f t="shared" si="2"/>
        <v>447.9</v>
      </c>
      <c r="M5" s="641">
        <f t="shared" si="2"/>
        <v>482.1</v>
      </c>
      <c r="N5" s="641">
        <f t="shared" si="2"/>
        <v>617.4</v>
      </c>
      <c r="O5" s="641">
        <f t="shared" si="2"/>
        <v>657</v>
      </c>
      <c r="P5" s="641">
        <f t="shared" si="2"/>
        <v>676.9</v>
      </c>
      <c r="Q5" s="641">
        <f t="shared" si="2"/>
        <v>783.9</v>
      </c>
      <c r="R5" s="641">
        <f t="shared" si="2"/>
        <v>807.1</v>
      </c>
      <c r="S5" s="641">
        <f t="shared" si="2"/>
        <v>958.8</v>
      </c>
      <c r="T5" s="641">
        <f t="shared" si="2"/>
        <v>1014.7</v>
      </c>
      <c r="U5" s="641">
        <f t="shared" si="2"/>
        <v>1237.8</v>
      </c>
      <c r="V5" s="641">
        <f t="shared" si="2"/>
        <v>1271.5999999999999</v>
      </c>
      <c r="W5" s="641">
        <f t="shared" si="2"/>
        <v>1384.6</v>
      </c>
      <c r="X5" s="641">
        <f t="shared" si="2"/>
        <v>1543.3</v>
      </c>
      <c r="Y5" s="641">
        <f t="shared" si="2"/>
        <v>1626.9</v>
      </c>
      <c r="Z5" s="641">
        <f t="shared" si="2"/>
        <v>1777.8</v>
      </c>
      <c r="AA5" s="641">
        <f t="shared" si="2"/>
        <v>2045.3</v>
      </c>
      <c r="AB5" s="641">
        <f t="shared" si="2"/>
        <v>2368.6</v>
      </c>
      <c r="AC5" s="641">
        <f t="shared" si="2"/>
        <v>2752</v>
      </c>
      <c r="AD5" s="641">
        <f t="shared" si="2"/>
        <v>3578.4</v>
      </c>
      <c r="AE5" s="641">
        <f t="shared" si="2"/>
        <v>4791</v>
      </c>
      <c r="AF5" s="641">
        <f t="shared" si="2"/>
        <v>5651.3</v>
      </c>
      <c r="AG5" s="641">
        <f t="shared" si="2"/>
        <v>6591.6</v>
      </c>
      <c r="AH5" s="641">
        <f t="shared" si="2"/>
        <v>7552</v>
      </c>
      <c r="AI5" s="641">
        <f t="shared" si="2"/>
        <v>8816</v>
      </c>
      <c r="AJ5" s="641">
        <f t="shared" si="2"/>
        <v>10526</v>
      </c>
      <c r="AK5" s="641">
        <f t="shared" si="2"/>
        <v>12126</v>
      </c>
      <c r="AL5" s="641">
        <f t="shared" si="2"/>
        <v>13549</v>
      </c>
      <c r="AM5" s="641">
        <f t="shared" si="2"/>
        <v>14613</v>
      </c>
      <c r="AN5" s="641">
        <f t="shared" si="2"/>
        <v>15268</v>
      </c>
      <c r="AO5" s="641">
        <f t="shared" si="2"/>
        <v>16584</v>
      </c>
      <c r="AP5" s="641">
        <f t="shared" si="2"/>
        <v>17779.453000000001</v>
      </c>
      <c r="AQ5" s="641">
        <f t="shared" si="2"/>
        <v>18648.391</v>
      </c>
      <c r="AR5" s="641">
        <f t="shared" si="2"/>
        <v>19237.593000000001</v>
      </c>
      <c r="AS5" s="641">
        <f t="shared" si="2"/>
        <v>20697.363000000001</v>
      </c>
      <c r="AT5" s="641">
        <f t="shared" si="2"/>
        <v>22699.034</v>
      </c>
      <c r="AU5" s="641">
        <f t="shared" si="2"/>
        <v>25543.024000000001</v>
      </c>
      <c r="AV5" s="641">
        <f t="shared" si="2"/>
        <v>26705.927</v>
      </c>
      <c r="AW5" s="641">
        <f t="shared" si="2"/>
        <v>28183.114000000001</v>
      </c>
      <c r="AX5" s="641">
        <f t="shared" si="2"/>
        <v>28744.81</v>
      </c>
      <c r="AY5" s="641">
        <f t="shared" si="2"/>
        <v>29962.569000000003</v>
      </c>
      <c r="AZ5" s="641">
        <f t="shared" si="2"/>
        <v>31994.560999999998</v>
      </c>
      <c r="BA5" s="641">
        <f t="shared" si="2"/>
        <v>33556.756999999998</v>
      </c>
      <c r="BB5" s="641">
        <f t="shared" si="2"/>
        <v>35574.510999999999</v>
      </c>
      <c r="BC5" s="641">
        <f t="shared" si="2"/>
        <v>37774.760999999999</v>
      </c>
      <c r="BD5" s="641">
        <f t="shared" si="2"/>
        <v>38717.656999999999</v>
      </c>
      <c r="BE5" s="641">
        <f t="shared" si="2"/>
        <v>41893.0018538</v>
      </c>
      <c r="BF5" s="641">
        <f t="shared" si="2"/>
        <v>44338.400971748277</v>
      </c>
      <c r="BG5" s="641">
        <f t="shared" si="2"/>
        <v>46476.654559836905</v>
      </c>
      <c r="BH5" s="641">
        <f t="shared" si="2"/>
        <v>48771.517999999996</v>
      </c>
      <c r="BI5" s="641">
        <f t="shared" si="2"/>
        <v>51391.939927299994</v>
      </c>
      <c r="BJ5" s="641">
        <f t="shared" si="2"/>
        <v>53629.367547699992</v>
      </c>
      <c r="BK5" s="641">
        <f t="shared" si="2"/>
        <v>57554.148143162311</v>
      </c>
      <c r="BL5" s="641">
        <f t="shared" si="2"/>
        <v>61539.334872430001</v>
      </c>
      <c r="BM5" s="641">
        <f t="shared" si="2"/>
        <v>66848.160442100008</v>
      </c>
      <c r="BN5" s="641">
        <f t="shared" ref="BN5:BS5" si="3">SUM(BN6:BN9)</f>
        <v>69777.042747120009</v>
      </c>
      <c r="BO5" s="641">
        <f t="shared" si="3"/>
        <v>74087.953530660016</v>
      </c>
      <c r="BP5" s="641">
        <f t="shared" si="3"/>
        <v>79733.982094140025</v>
      </c>
      <c r="BQ5" s="641">
        <f t="shared" si="3"/>
        <v>83014.68745279999</v>
      </c>
      <c r="BR5" s="641">
        <f t="shared" si="3"/>
        <v>86427.717724600036</v>
      </c>
      <c r="BS5" s="641">
        <f t="shared" si="3"/>
        <v>89274.966169329986</v>
      </c>
      <c r="BT5" s="641">
        <f t="shared" ref="BT5:CE5" si="4">SUM(BT6:BT11)</f>
        <v>91481.012978129933</v>
      </c>
      <c r="BU5" s="641">
        <f t="shared" si="4"/>
        <v>93695.825169830016</v>
      </c>
      <c r="BV5" s="641">
        <f t="shared" si="4"/>
        <v>96630.245524619997</v>
      </c>
      <c r="BW5" s="641">
        <f t="shared" si="4"/>
        <v>98678.755617919975</v>
      </c>
      <c r="BX5" s="641">
        <f t="shared" si="4"/>
        <v>101744.14287777193</v>
      </c>
      <c r="BY5" s="641">
        <f t="shared" si="4"/>
        <v>104056.98251367258</v>
      </c>
      <c r="BZ5" s="641">
        <f t="shared" si="4"/>
        <v>110355.45935301999</v>
      </c>
      <c r="CA5" s="641">
        <f t="shared" si="4"/>
        <v>123872.99492086806</v>
      </c>
      <c r="CB5" s="641">
        <f t="shared" si="4"/>
        <v>137875.30536118924</v>
      </c>
      <c r="CC5" s="641">
        <f t="shared" si="4"/>
        <v>145762.97156218457</v>
      </c>
      <c r="CD5" s="641">
        <f t="shared" si="4"/>
        <v>150280.70265843323</v>
      </c>
      <c r="CE5" s="641">
        <f t="shared" si="4"/>
        <v>152999.00230190338</v>
      </c>
      <c r="CF5" s="642">
        <f>SUM(CF6:CF11)</f>
        <v>157740.31320713717</v>
      </c>
    </row>
    <row r="6" spans="1:84" x14ac:dyDescent="0.35">
      <c r="B6" s="203" t="s">
        <v>821</v>
      </c>
      <c r="C6" s="599"/>
      <c r="D6" s="643">
        <v>176.4</v>
      </c>
      <c r="E6" s="643">
        <v>248.9</v>
      </c>
      <c r="F6" s="643">
        <v>248.6</v>
      </c>
      <c r="G6" s="643">
        <v>275.2</v>
      </c>
      <c r="H6" s="643">
        <v>315.5</v>
      </c>
      <c r="I6" s="643">
        <v>334.1</v>
      </c>
      <c r="J6" s="643">
        <v>348.1</v>
      </c>
      <c r="K6" s="643">
        <v>432.5</v>
      </c>
      <c r="L6" s="643">
        <v>447.9</v>
      </c>
      <c r="M6" s="643">
        <v>482.1</v>
      </c>
      <c r="N6" s="643">
        <v>617.4</v>
      </c>
      <c r="O6" s="643">
        <v>657</v>
      </c>
      <c r="P6" s="643">
        <v>676.9</v>
      </c>
      <c r="Q6" s="643">
        <v>783.9</v>
      </c>
      <c r="R6" s="643">
        <v>807.1</v>
      </c>
      <c r="S6" s="643">
        <v>958.8</v>
      </c>
      <c r="T6" s="643">
        <v>1014.7</v>
      </c>
      <c r="U6" s="643">
        <v>1237.8</v>
      </c>
      <c r="V6" s="643">
        <v>1271.5999999999999</v>
      </c>
      <c r="W6" s="643">
        <v>1384.6</v>
      </c>
      <c r="X6" s="643">
        <v>1543.3</v>
      </c>
      <c r="Y6" s="643">
        <v>1626.9</v>
      </c>
      <c r="Z6" s="643">
        <v>1777.8</v>
      </c>
      <c r="AA6" s="643">
        <v>2045.3</v>
      </c>
      <c r="AB6" s="643">
        <v>2368.6</v>
      </c>
      <c r="AC6" s="643">
        <v>2752</v>
      </c>
      <c r="AD6" s="643">
        <v>3578.4</v>
      </c>
      <c r="AE6" s="643">
        <v>4791</v>
      </c>
      <c r="AF6" s="643">
        <v>5651.3</v>
      </c>
      <c r="AG6" s="643">
        <v>6591.6</v>
      </c>
      <c r="AH6" s="643">
        <v>7552</v>
      </c>
      <c r="AI6" s="643">
        <v>8815</v>
      </c>
      <c r="AJ6" s="643">
        <v>10518</v>
      </c>
      <c r="AK6" s="643">
        <v>12107</v>
      </c>
      <c r="AL6" s="643">
        <v>13509</v>
      </c>
      <c r="AM6" s="643">
        <v>14553</v>
      </c>
      <c r="AN6" s="643">
        <v>15181</v>
      </c>
      <c r="AO6" s="643">
        <v>16443</v>
      </c>
      <c r="AP6" s="643">
        <v>17560.36</v>
      </c>
      <c r="AQ6" s="643">
        <v>18355.971000000001</v>
      </c>
      <c r="AR6" s="643">
        <v>18857.098000000002</v>
      </c>
      <c r="AS6" s="643">
        <v>20171.257000000001</v>
      </c>
      <c r="AT6" s="643">
        <v>21972.580999999998</v>
      </c>
      <c r="AU6" s="643">
        <v>24450.99</v>
      </c>
      <c r="AV6" s="643">
        <v>25364.328000000001</v>
      </c>
      <c r="AW6" s="643">
        <v>26546.062000000002</v>
      </c>
      <c r="AX6" s="643">
        <v>26859.15</v>
      </c>
      <c r="AY6" s="643">
        <v>27740.434000000001</v>
      </c>
      <c r="AZ6" s="643">
        <v>29238.920999999998</v>
      </c>
      <c r="BA6" s="643">
        <v>30391.121999999999</v>
      </c>
      <c r="BB6" s="643">
        <v>31914.134999999998</v>
      </c>
      <c r="BC6" s="643">
        <v>33377.665495317</v>
      </c>
      <c r="BD6" s="643">
        <v>32886.690685359994</v>
      </c>
      <c r="BE6" s="643">
        <v>35420.719669182879</v>
      </c>
      <c r="BF6" s="643">
        <v>37284.042076120684</v>
      </c>
      <c r="BG6" s="643">
        <v>38505.283116754588</v>
      </c>
      <c r="BH6" s="643">
        <v>40026.295326250001</v>
      </c>
      <c r="BI6" s="643">
        <v>41780.351999849998</v>
      </c>
      <c r="BJ6" s="643">
        <v>43129.110323089997</v>
      </c>
      <c r="BK6" s="643">
        <v>45774.817325406155</v>
      </c>
      <c r="BL6" s="643">
        <v>48323.221362397162</v>
      </c>
      <c r="BM6" s="643">
        <v>51848.801061122263</v>
      </c>
      <c r="BN6" s="643">
        <v>54097.476088878946</v>
      </c>
      <c r="BO6" s="643">
        <v>57360.707342025926</v>
      </c>
      <c r="BP6" s="643">
        <v>61155.804856264447</v>
      </c>
      <c r="BQ6" s="643">
        <v>63491.474743577586</v>
      </c>
      <c r="BR6" s="643">
        <v>65864.526208284093</v>
      </c>
      <c r="BS6" s="643">
        <v>68092.517947238579</v>
      </c>
      <c r="BT6" s="643">
        <v>68936.397712484904</v>
      </c>
      <c r="BU6" s="643">
        <v>68234.40159905277</v>
      </c>
      <c r="BV6" s="643">
        <v>67573.790798066111</v>
      </c>
      <c r="BW6" s="643">
        <v>66792.952444676455</v>
      </c>
      <c r="BX6" s="643">
        <v>66630.400486967497</v>
      </c>
      <c r="BY6" s="643">
        <v>64372.53915473762</v>
      </c>
      <c r="BZ6" s="643">
        <v>63593.365948586688</v>
      </c>
      <c r="CA6" s="643">
        <v>65998.317942361013</v>
      </c>
      <c r="CB6" s="643">
        <v>68412.827958626658</v>
      </c>
      <c r="CC6" s="643">
        <v>67247.181764617213</v>
      </c>
      <c r="CD6" s="643">
        <v>65122.107041527343</v>
      </c>
      <c r="CE6" s="643">
        <v>62969.232921278875</v>
      </c>
      <c r="CF6" s="644">
        <v>60559.616593998413</v>
      </c>
    </row>
    <row r="7" spans="1:84" x14ac:dyDescent="0.35">
      <c r="B7" s="203" t="s">
        <v>396</v>
      </c>
      <c r="C7" s="598"/>
      <c r="BD7" s="643">
        <v>1099.6683146400001</v>
      </c>
      <c r="BE7" s="643">
        <v>1144.4988485600004</v>
      </c>
      <c r="BF7" s="643">
        <v>1185.4171848499998</v>
      </c>
      <c r="BG7" s="643">
        <v>1322.9499594399999</v>
      </c>
      <c r="BH7" s="643">
        <v>1382.4806737499998</v>
      </c>
      <c r="BI7" s="643">
        <v>1450.2460951499997</v>
      </c>
      <c r="BJ7" s="643">
        <v>1507.2713076100001</v>
      </c>
      <c r="BK7" s="643">
        <v>1595.1330525061512</v>
      </c>
      <c r="BL7" s="643">
        <v>1696.1175015328326</v>
      </c>
      <c r="BM7" s="643">
        <v>1803.6566907777408</v>
      </c>
      <c r="BN7" s="643">
        <v>1841.4891045270388</v>
      </c>
      <c r="BO7" s="643">
        <v>1928.517541864087</v>
      </c>
      <c r="BP7" s="643">
        <v>2057.8452180005802</v>
      </c>
      <c r="BQ7" s="643">
        <v>2120.523072903236</v>
      </c>
      <c r="BR7" s="643">
        <v>2184.8482328354826</v>
      </c>
      <c r="BS7" s="643">
        <v>2207.3069311882009</v>
      </c>
      <c r="BT7" s="643">
        <v>2157.4583034014645</v>
      </c>
      <c r="BU7" s="643">
        <v>2097.8760606459073</v>
      </c>
      <c r="BV7" s="643">
        <v>2071.5651535127631</v>
      </c>
      <c r="BW7" s="643">
        <v>2040.0076377184184</v>
      </c>
      <c r="BX7" s="643">
        <v>1988.4140901587923</v>
      </c>
      <c r="BY7" s="643">
        <v>1876.372671047272</v>
      </c>
      <c r="BZ7" s="643">
        <v>1853.3154375659567</v>
      </c>
      <c r="CA7" s="643">
        <v>1899.4676506074786</v>
      </c>
      <c r="CB7" s="643">
        <v>1926.1003011124744</v>
      </c>
      <c r="CC7" s="643">
        <v>1851.6514664628605</v>
      </c>
      <c r="CD7" s="643">
        <v>1773.452414299624</v>
      </c>
      <c r="CE7" s="643">
        <v>1701.0725750458739</v>
      </c>
      <c r="CF7" s="644">
        <v>1622.8302792724828</v>
      </c>
    </row>
    <row r="8" spans="1:84" x14ac:dyDescent="0.35">
      <c r="B8" s="203" t="s">
        <v>822</v>
      </c>
      <c r="C8" s="598"/>
      <c r="D8" s="643">
        <v>0</v>
      </c>
      <c r="E8" s="643">
        <v>0</v>
      </c>
      <c r="F8" s="643">
        <v>0</v>
      </c>
      <c r="G8" s="643">
        <v>0</v>
      </c>
      <c r="H8" s="643">
        <v>0</v>
      </c>
      <c r="I8" s="643">
        <v>0</v>
      </c>
      <c r="J8" s="643">
        <v>0</v>
      </c>
      <c r="K8" s="643">
        <v>0</v>
      </c>
      <c r="L8" s="643">
        <v>0</v>
      </c>
      <c r="M8" s="643">
        <v>0</v>
      </c>
      <c r="N8" s="643">
        <v>0</v>
      </c>
      <c r="O8" s="643">
        <v>0</v>
      </c>
      <c r="P8" s="643">
        <v>0</v>
      </c>
      <c r="Q8" s="643">
        <v>0</v>
      </c>
      <c r="R8" s="643">
        <v>0</v>
      </c>
      <c r="S8" s="643">
        <v>0</v>
      </c>
      <c r="T8" s="643">
        <v>0</v>
      </c>
      <c r="U8" s="643">
        <v>0</v>
      </c>
      <c r="V8" s="643">
        <v>0</v>
      </c>
      <c r="W8" s="643">
        <v>0</v>
      </c>
      <c r="X8" s="643">
        <v>0</v>
      </c>
      <c r="Y8" s="643">
        <v>0</v>
      </c>
      <c r="Z8" s="643">
        <v>0</v>
      </c>
      <c r="AA8" s="643">
        <v>0</v>
      </c>
      <c r="AB8" s="643">
        <v>0</v>
      </c>
      <c r="AC8" s="643">
        <v>0</v>
      </c>
      <c r="AD8" s="643">
        <v>0</v>
      </c>
      <c r="AE8" s="643">
        <v>0</v>
      </c>
      <c r="AF8" s="643">
        <v>0</v>
      </c>
      <c r="AG8" s="643">
        <v>0</v>
      </c>
      <c r="AH8" s="643">
        <v>0</v>
      </c>
      <c r="AI8" s="643">
        <v>0</v>
      </c>
      <c r="AJ8" s="643">
        <v>0</v>
      </c>
      <c r="AK8" s="643">
        <v>0</v>
      </c>
      <c r="AL8" s="643">
        <v>0</v>
      </c>
      <c r="AM8" s="643">
        <v>0</v>
      </c>
      <c r="AN8" s="643">
        <v>0</v>
      </c>
      <c r="AO8" s="643">
        <v>0</v>
      </c>
      <c r="AP8" s="643">
        <v>0</v>
      </c>
      <c r="AQ8" s="643">
        <v>0</v>
      </c>
      <c r="AR8" s="643">
        <v>0</v>
      </c>
      <c r="AS8" s="643">
        <v>0</v>
      </c>
      <c r="AT8" s="643">
        <v>0</v>
      </c>
      <c r="AU8" s="643">
        <v>0</v>
      </c>
      <c r="AV8" s="643">
        <v>0</v>
      </c>
      <c r="AW8" s="643">
        <v>0</v>
      </c>
      <c r="AX8" s="643">
        <v>0</v>
      </c>
      <c r="AY8" s="643">
        <v>0</v>
      </c>
      <c r="AZ8" s="643">
        <v>0</v>
      </c>
      <c r="BA8" s="643">
        <v>0</v>
      </c>
      <c r="BB8" s="643">
        <v>0</v>
      </c>
      <c r="BC8" s="643">
        <v>0</v>
      </c>
      <c r="BD8" s="643">
        <v>0</v>
      </c>
      <c r="BE8" s="643">
        <v>0</v>
      </c>
      <c r="BF8" s="643">
        <v>0</v>
      </c>
      <c r="BG8" s="643">
        <v>0</v>
      </c>
      <c r="BH8" s="643">
        <v>0</v>
      </c>
      <c r="BI8" s="643">
        <v>0</v>
      </c>
      <c r="BJ8" s="643">
        <v>41.005154839999996</v>
      </c>
      <c r="BK8" s="643">
        <v>158.65031815</v>
      </c>
      <c r="BL8" s="643">
        <v>347.99640159999996</v>
      </c>
      <c r="BM8" s="643">
        <v>499.48331779</v>
      </c>
      <c r="BN8" s="643">
        <v>763.72664662801776</v>
      </c>
      <c r="BO8" s="643">
        <v>632.22697060000007</v>
      </c>
      <c r="BP8" s="643">
        <v>753.45013339999991</v>
      </c>
      <c r="BQ8" s="643">
        <v>738.99857426000017</v>
      </c>
      <c r="BR8" s="643">
        <v>745.19955327293599</v>
      </c>
      <c r="BS8" s="643">
        <v>750.35909004872349</v>
      </c>
      <c r="BT8" s="643">
        <v>843.26833552000005</v>
      </c>
      <c r="BU8" s="643">
        <v>773.7962701000821</v>
      </c>
      <c r="BV8" s="643">
        <v>755.74334992456068</v>
      </c>
      <c r="BW8" s="643">
        <v>651.21978726854229</v>
      </c>
      <c r="BX8" s="643">
        <v>522.30759835282458</v>
      </c>
      <c r="BY8" s="643">
        <v>329.66024383962531</v>
      </c>
      <c r="BZ8" s="643">
        <v>422.52030811643635</v>
      </c>
      <c r="CA8" s="643">
        <v>399.60880749629194</v>
      </c>
      <c r="CB8" s="643">
        <v>445.06422172560394</v>
      </c>
      <c r="CC8" s="643">
        <v>455.1585053659432</v>
      </c>
      <c r="CD8" s="643">
        <v>347.96357022374707</v>
      </c>
      <c r="CE8" s="643">
        <v>231.16653078759148</v>
      </c>
      <c r="CF8" s="644">
        <v>157.16914853028166</v>
      </c>
    </row>
    <row r="9" spans="1:84" x14ac:dyDescent="0.35">
      <c r="A9" s="427"/>
      <c r="B9" s="203" t="s">
        <v>823</v>
      </c>
      <c r="C9" s="444"/>
      <c r="D9" s="643">
        <v>0</v>
      </c>
      <c r="E9" s="643">
        <v>0</v>
      </c>
      <c r="F9" s="643">
        <v>0</v>
      </c>
      <c r="G9" s="643">
        <v>0</v>
      </c>
      <c r="H9" s="643">
        <v>0</v>
      </c>
      <c r="I9" s="643">
        <v>0</v>
      </c>
      <c r="J9" s="643">
        <v>0</v>
      </c>
      <c r="K9" s="643">
        <v>0</v>
      </c>
      <c r="L9" s="643">
        <v>0</v>
      </c>
      <c r="M9" s="643">
        <v>0</v>
      </c>
      <c r="N9" s="643">
        <v>0</v>
      </c>
      <c r="O9" s="643">
        <v>0</v>
      </c>
      <c r="P9" s="643">
        <v>0</v>
      </c>
      <c r="Q9" s="643">
        <v>0</v>
      </c>
      <c r="R9" s="643">
        <v>0</v>
      </c>
      <c r="S9" s="643">
        <v>0</v>
      </c>
      <c r="T9" s="643">
        <v>0</v>
      </c>
      <c r="U9" s="643">
        <v>0</v>
      </c>
      <c r="V9" s="643">
        <v>0</v>
      </c>
      <c r="W9" s="643">
        <v>0</v>
      </c>
      <c r="X9" s="643">
        <v>0</v>
      </c>
      <c r="Y9" s="643">
        <v>0</v>
      </c>
      <c r="Z9" s="643">
        <v>0</v>
      </c>
      <c r="AA9" s="643">
        <v>0</v>
      </c>
      <c r="AB9" s="643">
        <v>0</v>
      </c>
      <c r="AC9" s="643">
        <v>0</v>
      </c>
      <c r="AD9" s="643">
        <v>0</v>
      </c>
      <c r="AE9" s="643">
        <v>0</v>
      </c>
      <c r="AF9" s="643">
        <v>0</v>
      </c>
      <c r="AG9" s="643">
        <v>0</v>
      </c>
      <c r="AH9" s="643">
        <v>0</v>
      </c>
      <c r="AI9" s="643">
        <v>1</v>
      </c>
      <c r="AJ9" s="643">
        <v>8</v>
      </c>
      <c r="AK9" s="643">
        <v>19</v>
      </c>
      <c r="AL9" s="643">
        <v>40</v>
      </c>
      <c r="AM9" s="643">
        <v>60</v>
      </c>
      <c r="AN9" s="643">
        <v>87</v>
      </c>
      <c r="AO9" s="643">
        <v>141</v>
      </c>
      <c r="AP9" s="643">
        <v>219.09299999999999</v>
      </c>
      <c r="AQ9" s="643">
        <v>292.42</v>
      </c>
      <c r="AR9" s="643">
        <v>380.495</v>
      </c>
      <c r="AS9" s="643">
        <v>526.10599999999999</v>
      </c>
      <c r="AT9" s="643">
        <v>726.45299999999997</v>
      </c>
      <c r="AU9" s="643">
        <v>1092.0340000000001</v>
      </c>
      <c r="AV9" s="643">
        <v>1341.5989999999999</v>
      </c>
      <c r="AW9" s="643">
        <v>1637.0519999999999</v>
      </c>
      <c r="AX9" s="643">
        <v>1885.66</v>
      </c>
      <c r="AY9" s="643">
        <v>2222.1350000000002</v>
      </c>
      <c r="AZ9" s="643">
        <v>2755.64</v>
      </c>
      <c r="BA9" s="643">
        <v>3165.6350000000002</v>
      </c>
      <c r="BB9" s="643">
        <v>3660.3760000000002</v>
      </c>
      <c r="BC9" s="643">
        <v>4397.0955046829995</v>
      </c>
      <c r="BD9" s="643">
        <v>4731.2979999999998</v>
      </c>
      <c r="BE9" s="643">
        <v>5327.7833360571276</v>
      </c>
      <c r="BF9" s="643">
        <v>5868.9417107775953</v>
      </c>
      <c r="BG9" s="643">
        <v>6648.4214836423171</v>
      </c>
      <c r="BH9" s="643">
        <v>7362.7420000000002</v>
      </c>
      <c r="BI9" s="643">
        <v>8161.3418322999996</v>
      </c>
      <c r="BJ9" s="643">
        <v>8951.9807621599994</v>
      </c>
      <c r="BK9" s="643">
        <v>10025.547447100002</v>
      </c>
      <c r="BL9" s="643">
        <v>11171.999606900003</v>
      </c>
      <c r="BM9" s="643">
        <v>12696.219372410003</v>
      </c>
      <c r="BN9" s="643">
        <v>13074.350907085996</v>
      </c>
      <c r="BO9" s="643">
        <v>14166.501676169999</v>
      </c>
      <c r="BP9" s="643">
        <v>15766.881886475003</v>
      </c>
      <c r="BQ9" s="643">
        <v>16663.691062059166</v>
      </c>
      <c r="BR9" s="643">
        <v>17633.143730207517</v>
      </c>
      <c r="BS9" s="643">
        <v>18224.782200854486</v>
      </c>
      <c r="BT9" s="643">
        <v>18134.792022653575</v>
      </c>
      <c r="BU9" s="643">
        <v>17984.26812492009</v>
      </c>
      <c r="BV9" s="643">
        <v>18214.194374105791</v>
      </c>
      <c r="BW9" s="643">
        <v>18329.087670616966</v>
      </c>
      <c r="BX9" s="643">
        <v>18223.880372623193</v>
      </c>
      <c r="BY9" s="643">
        <v>17435.665805165798</v>
      </c>
      <c r="BZ9" s="643">
        <v>17601.25644744169</v>
      </c>
      <c r="CA9" s="643">
        <v>19136.589959810848</v>
      </c>
      <c r="CB9" s="643">
        <v>20117.424760805607</v>
      </c>
      <c r="CC9" s="643">
        <v>19546.943666511848</v>
      </c>
      <c r="CD9" s="643">
        <v>18906.541967721267</v>
      </c>
      <c r="CE9" s="643">
        <v>18277.20890711034</v>
      </c>
      <c r="CF9" s="644">
        <v>17603.398045631508</v>
      </c>
    </row>
    <row r="10" spans="1:84" x14ac:dyDescent="0.35">
      <c r="A10" s="427"/>
      <c r="B10" s="203" t="s">
        <v>398</v>
      </c>
      <c r="C10" s="444"/>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c r="AX10" s="643"/>
      <c r="AY10" s="643"/>
      <c r="AZ10" s="643"/>
      <c r="BA10" s="643"/>
      <c r="BB10" s="643"/>
      <c r="BC10" s="643"/>
      <c r="BD10" s="643"/>
      <c r="BE10" s="643"/>
      <c r="BF10" s="643"/>
      <c r="BG10" s="643"/>
      <c r="BH10" s="643"/>
      <c r="BI10" s="643"/>
      <c r="BJ10" s="643"/>
      <c r="BK10" s="643"/>
      <c r="BL10" s="643"/>
      <c r="BM10" s="643"/>
      <c r="BN10" s="643"/>
      <c r="BO10" s="643"/>
      <c r="BP10" s="643"/>
      <c r="BQ10" s="643"/>
      <c r="BR10" s="643"/>
      <c r="BS10" s="643"/>
      <c r="BT10" s="643">
        <v>1346.5040417899927</v>
      </c>
      <c r="BU10" s="643">
        <v>4411.5230526242794</v>
      </c>
      <c r="BV10" s="643">
        <v>7688.5788062906558</v>
      </c>
      <c r="BW10" s="643">
        <v>10447.128793449607</v>
      </c>
      <c r="BX10" s="643">
        <v>13869.9174031196</v>
      </c>
      <c r="BY10" s="643">
        <v>19408.24378017227</v>
      </c>
      <c r="BZ10" s="643">
        <v>26099.609042329223</v>
      </c>
      <c r="CA10" s="643">
        <v>35438.452184843292</v>
      </c>
      <c r="CB10" s="643">
        <v>45783.555227802899</v>
      </c>
      <c r="CC10" s="643">
        <v>55328.894743472025</v>
      </c>
      <c r="CD10" s="643">
        <v>62691.584030823164</v>
      </c>
      <c r="CE10" s="643">
        <v>68305.206581665116</v>
      </c>
      <c r="CF10" s="644">
        <v>76197.907434485023</v>
      </c>
    </row>
    <row r="11" spans="1:84" x14ac:dyDescent="0.35">
      <c r="A11" s="427"/>
      <c r="B11" s="203" t="s">
        <v>399</v>
      </c>
      <c r="C11" s="444"/>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c r="AT11" s="643"/>
      <c r="AU11" s="643"/>
      <c r="AV11" s="643"/>
      <c r="AW11" s="643"/>
      <c r="AX11" s="643"/>
      <c r="AY11" s="643"/>
      <c r="AZ11" s="643"/>
      <c r="BA11" s="643"/>
      <c r="BB11" s="643"/>
      <c r="BC11" s="643"/>
      <c r="BD11" s="643"/>
      <c r="BE11" s="643"/>
      <c r="BF11" s="643"/>
      <c r="BG11" s="643"/>
      <c r="BH11" s="643"/>
      <c r="BI11" s="643"/>
      <c r="BJ11" s="643"/>
      <c r="BK11" s="643"/>
      <c r="BL11" s="643"/>
      <c r="BM11" s="643"/>
      <c r="BN11" s="643"/>
      <c r="BO11" s="643"/>
      <c r="BP11" s="643"/>
      <c r="BQ11" s="643"/>
      <c r="BR11" s="643"/>
      <c r="BS11" s="643"/>
      <c r="BT11" s="643">
        <v>62.592562279999946</v>
      </c>
      <c r="BU11" s="643">
        <v>193.96006248688587</v>
      </c>
      <c r="BV11" s="643">
        <v>326.3730427201121</v>
      </c>
      <c r="BW11" s="643">
        <v>418.35928419000038</v>
      </c>
      <c r="BX11" s="643">
        <v>509.22292654999933</v>
      </c>
      <c r="BY11" s="643">
        <v>634.50085871000056</v>
      </c>
      <c r="BZ11" s="643">
        <v>785.39216897999972</v>
      </c>
      <c r="CA11" s="643">
        <v>1000.5583757491379</v>
      </c>
      <c r="CB11" s="643">
        <v>1190.3328911160124</v>
      </c>
      <c r="CC11" s="643">
        <v>1333.1414157546826</v>
      </c>
      <c r="CD11" s="643">
        <v>1439.0536338381032</v>
      </c>
      <c r="CE11" s="643">
        <v>1515.1147860155791</v>
      </c>
      <c r="CF11" s="644">
        <v>1599.3917052194554</v>
      </c>
    </row>
    <row r="12" spans="1:84" x14ac:dyDescent="0.35">
      <c r="A12" s="427"/>
      <c r="B12" s="666" t="s">
        <v>824</v>
      </c>
      <c r="C12" s="666"/>
      <c r="D12" s="643">
        <v>0</v>
      </c>
      <c r="E12" s="643">
        <v>0</v>
      </c>
      <c r="F12" s="643">
        <v>0</v>
      </c>
      <c r="G12" s="643">
        <v>0</v>
      </c>
      <c r="H12" s="643">
        <v>0</v>
      </c>
      <c r="I12" s="643">
        <v>0</v>
      </c>
      <c r="J12" s="643">
        <v>0</v>
      </c>
      <c r="K12" s="643">
        <v>0</v>
      </c>
      <c r="L12" s="643">
        <v>0</v>
      </c>
      <c r="M12" s="643">
        <v>0</v>
      </c>
      <c r="N12" s="643">
        <v>0</v>
      </c>
      <c r="O12" s="643">
        <v>0</v>
      </c>
      <c r="P12" s="643">
        <v>0</v>
      </c>
      <c r="Q12" s="643">
        <v>0</v>
      </c>
      <c r="R12" s="643">
        <v>0</v>
      </c>
      <c r="S12" s="643">
        <v>0</v>
      </c>
      <c r="T12" s="643">
        <v>0</v>
      </c>
      <c r="U12" s="643">
        <v>0</v>
      </c>
      <c r="V12" s="643">
        <v>0</v>
      </c>
      <c r="W12" s="643">
        <v>0</v>
      </c>
      <c r="X12" s="643">
        <v>0</v>
      </c>
      <c r="Y12" s="643">
        <v>0</v>
      </c>
      <c r="Z12" s="643">
        <v>7.4</v>
      </c>
      <c r="AA12" s="643">
        <v>22.9</v>
      </c>
      <c r="AB12" s="643">
        <v>27</v>
      </c>
      <c r="AC12" s="643">
        <v>27.8</v>
      </c>
      <c r="AD12" s="643">
        <v>30.6</v>
      </c>
      <c r="AE12" s="643">
        <v>33.9</v>
      </c>
      <c r="AF12" s="643">
        <v>35.799999999999997</v>
      </c>
      <c r="AG12" s="643">
        <v>35.9</v>
      </c>
      <c r="AH12" s="643">
        <v>37</v>
      </c>
      <c r="AI12" s="643">
        <v>36</v>
      </c>
      <c r="AJ12" s="643">
        <v>38</v>
      </c>
      <c r="AK12" s="643">
        <v>39</v>
      </c>
      <c r="AL12" s="643">
        <v>40</v>
      </c>
      <c r="AM12" s="643">
        <v>41</v>
      </c>
      <c r="AN12" s="643">
        <v>39</v>
      </c>
      <c r="AO12" s="643">
        <v>41</v>
      </c>
      <c r="AP12" s="643">
        <v>37</v>
      </c>
      <c r="AQ12" s="643">
        <v>37.154000000000003</v>
      </c>
      <c r="AR12" s="643">
        <v>36.127000000000002</v>
      </c>
      <c r="AS12" s="643">
        <v>34.573</v>
      </c>
      <c r="AT12" s="643">
        <v>35.829000000000001</v>
      </c>
      <c r="AU12" s="643">
        <v>35.840000000000003</v>
      </c>
      <c r="AV12" s="643">
        <v>35.561999999999998</v>
      </c>
      <c r="AW12" s="643">
        <v>36.165999999999997</v>
      </c>
      <c r="AX12" s="643">
        <v>34.695999999999998</v>
      </c>
      <c r="AY12" s="643">
        <v>35.774999999999999</v>
      </c>
      <c r="AZ12" s="643">
        <v>29.725000000000001</v>
      </c>
      <c r="BA12" s="643">
        <v>29.242999999999999</v>
      </c>
      <c r="BB12" s="643">
        <v>28.78</v>
      </c>
      <c r="BC12" s="643">
        <v>27.677</v>
      </c>
      <c r="BD12" s="643">
        <v>27.542999999999999</v>
      </c>
      <c r="BE12" s="643">
        <v>28.601281650000001</v>
      </c>
      <c r="BF12" s="643">
        <v>28.857593779999998</v>
      </c>
      <c r="BG12" s="643">
        <v>29.69782292</v>
      </c>
      <c r="BH12" s="643">
        <v>30.286999999999999</v>
      </c>
      <c r="BI12" s="643">
        <v>30.522758409999998</v>
      </c>
      <c r="BJ12" s="643">
        <v>34.089199220000005</v>
      </c>
      <c r="BK12" s="643">
        <v>39.594209070000005</v>
      </c>
      <c r="BL12" s="643">
        <v>45.014786799999996</v>
      </c>
      <c r="BM12" s="643">
        <v>47.681548220000018</v>
      </c>
      <c r="BN12" s="643">
        <v>58.09858595</v>
      </c>
      <c r="BO12" s="643">
        <v>62.566367589999992</v>
      </c>
      <c r="BP12" s="643">
        <v>75.024344669999962</v>
      </c>
      <c r="BQ12" s="643">
        <v>95.653024200000061</v>
      </c>
      <c r="BR12" s="643">
        <v>88.113150280000013</v>
      </c>
      <c r="BS12" s="643">
        <v>92.895304570000008</v>
      </c>
      <c r="BT12" s="643">
        <v>99.277285419999984</v>
      </c>
      <c r="BU12" s="643">
        <v>104.62180545999999</v>
      </c>
      <c r="BV12" s="643">
        <v>113.12405992999996</v>
      </c>
      <c r="BW12" s="643">
        <v>118.66341103999997</v>
      </c>
      <c r="BX12" s="643">
        <v>270.59393322771211</v>
      </c>
      <c r="BY12" s="643">
        <v>139.42958450373877</v>
      </c>
      <c r="BZ12" s="643">
        <v>177.89715477000001</v>
      </c>
      <c r="CA12" s="643">
        <v>198.5406652706998</v>
      </c>
      <c r="CB12" s="643">
        <v>215.92595059598221</v>
      </c>
      <c r="CC12" s="643">
        <v>223.12574160649538</v>
      </c>
      <c r="CD12" s="643">
        <v>228.58110139590292</v>
      </c>
      <c r="CE12" s="643">
        <v>232.82265731146288</v>
      </c>
      <c r="CF12" s="644">
        <v>237.08064549905788</v>
      </c>
    </row>
    <row r="13" spans="1:84" ht="26.25" customHeight="1" x14ac:dyDescent="0.35">
      <c r="B13" s="59" t="s">
        <v>825</v>
      </c>
      <c r="C13" s="599"/>
      <c r="BD13" s="641">
        <v>1396.9807118136234</v>
      </c>
      <c r="BE13" s="641">
        <v>1514.0330256590748</v>
      </c>
      <c r="BF13" s="641">
        <v>1622.685744422949</v>
      </c>
      <c r="BG13" s="641">
        <v>1753.5941622288271</v>
      </c>
      <c r="BH13" s="641">
        <v>1890.9482456924106</v>
      </c>
      <c r="BI13" s="641">
        <v>2035.6212325466122</v>
      </c>
      <c r="BJ13" s="641">
        <v>2173.936356712717</v>
      </c>
      <c r="BK13" s="641">
        <v>2333.216346707105</v>
      </c>
      <c r="BL13" s="641">
        <v>2511.1234542366046</v>
      </c>
      <c r="BM13" s="641">
        <v>2753.6384223247896</v>
      </c>
      <c r="BN13" s="641">
        <v>3015.8112222628183</v>
      </c>
      <c r="BO13" s="641">
        <v>3174.4124856362937</v>
      </c>
      <c r="BP13" s="641">
        <v>3407.5967994059415</v>
      </c>
      <c r="BQ13" s="641">
        <v>3481.0106828642861</v>
      </c>
      <c r="BR13" s="641">
        <v>3677.9968933946316</v>
      </c>
      <c r="BS13" s="641">
        <v>3755.2251642728688</v>
      </c>
      <c r="BT13" s="641">
        <v>3858.3271710760018</v>
      </c>
      <c r="BU13" s="641">
        <v>3914.1571517056409</v>
      </c>
      <c r="BV13" s="641">
        <v>4109.086771977536</v>
      </c>
      <c r="BW13" s="641">
        <v>4259.5497591869362</v>
      </c>
      <c r="BX13" s="641">
        <v>4561.0820935158372</v>
      </c>
      <c r="BY13" s="641">
        <v>4410.8485144279057</v>
      </c>
      <c r="BZ13" s="641">
        <v>4533.2728797358832</v>
      </c>
      <c r="CA13" s="641">
        <v>5044.6840146075538</v>
      </c>
      <c r="CB13" s="641">
        <v>5492.673576065883</v>
      </c>
      <c r="CC13" s="641">
        <v>5817.2610986616155</v>
      </c>
      <c r="CD13" s="641">
        <v>6035.1896277667893</v>
      </c>
      <c r="CE13" s="641">
        <v>6218.5818882756876</v>
      </c>
      <c r="CF13" s="642">
        <v>6485.0970511579326</v>
      </c>
    </row>
    <row r="14" spans="1:84" ht="15.75" customHeight="1" thickBot="1" x14ac:dyDescent="0.4">
      <c r="B14" s="667"/>
      <c r="C14" s="599"/>
      <c r="BX14" s="199"/>
      <c r="BY14" s="199"/>
      <c r="BZ14" s="199"/>
      <c r="CA14" s="199"/>
      <c r="CB14" s="199"/>
      <c r="CC14" s="199"/>
      <c r="CD14" s="199"/>
      <c r="CE14" s="199"/>
      <c r="CF14" s="224"/>
    </row>
    <row r="15" spans="1:84" ht="26.25" customHeight="1" x14ac:dyDescent="0.35">
      <c r="A15" s="668"/>
      <c r="B15" s="106" t="s">
        <v>826</v>
      </c>
      <c r="C15" s="465"/>
      <c r="D15" s="37" t="s">
        <v>586</v>
      </c>
      <c r="E15" s="37" t="s">
        <v>587</v>
      </c>
      <c r="F15" s="37" t="s">
        <v>588</v>
      </c>
      <c r="G15" s="37" t="s">
        <v>589</v>
      </c>
      <c r="H15" s="37" t="s">
        <v>590</v>
      </c>
      <c r="I15" s="37" t="s">
        <v>591</v>
      </c>
      <c r="J15" s="37" t="s">
        <v>592</v>
      </c>
      <c r="K15" s="37" t="s">
        <v>593</v>
      </c>
      <c r="L15" s="37" t="s">
        <v>594</v>
      </c>
      <c r="M15" s="37" t="s">
        <v>595</v>
      </c>
      <c r="N15" s="37" t="s">
        <v>596</v>
      </c>
      <c r="O15" s="37" t="s">
        <v>597</v>
      </c>
      <c r="P15" s="37" t="s">
        <v>598</v>
      </c>
      <c r="Q15" s="37" t="s">
        <v>599</v>
      </c>
      <c r="R15" s="37" t="s">
        <v>600</v>
      </c>
      <c r="S15" s="37" t="s">
        <v>601</v>
      </c>
      <c r="T15" s="37" t="s">
        <v>602</v>
      </c>
      <c r="U15" s="37" t="s">
        <v>603</v>
      </c>
      <c r="V15" s="37" t="s">
        <v>604</v>
      </c>
      <c r="W15" s="37" t="s">
        <v>605</v>
      </c>
      <c r="X15" s="37" t="s">
        <v>606</v>
      </c>
      <c r="Y15" s="37" t="s">
        <v>607</v>
      </c>
      <c r="Z15" s="37" t="s">
        <v>608</v>
      </c>
      <c r="AA15" s="37" t="s">
        <v>609</v>
      </c>
      <c r="AB15" s="37" t="s">
        <v>610</v>
      </c>
      <c r="AC15" s="37" t="s">
        <v>611</v>
      </c>
      <c r="AD15" s="37" t="s">
        <v>612</v>
      </c>
      <c r="AE15" s="37" t="s">
        <v>613</v>
      </c>
      <c r="AF15" s="37" t="s">
        <v>614</v>
      </c>
      <c r="AG15" s="37" t="s">
        <v>615</v>
      </c>
      <c r="AH15" s="37" t="s">
        <v>616</v>
      </c>
      <c r="AI15" s="37" t="s">
        <v>617</v>
      </c>
      <c r="AJ15" s="37" t="s">
        <v>618</v>
      </c>
      <c r="AK15" s="37" t="s">
        <v>619</v>
      </c>
      <c r="AL15" s="37" t="s">
        <v>620</v>
      </c>
      <c r="AM15" s="37" t="s">
        <v>621</v>
      </c>
      <c r="AN15" s="37" t="s">
        <v>622</v>
      </c>
      <c r="AO15" s="37" t="s">
        <v>623</v>
      </c>
      <c r="AP15" s="37" t="s">
        <v>624</v>
      </c>
      <c r="AQ15" s="37" t="s">
        <v>625</v>
      </c>
      <c r="AR15" s="37" t="s">
        <v>626</v>
      </c>
      <c r="AS15" s="37" t="s">
        <v>627</v>
      </c>
      <c r="AT15" s="37" t="s">
        <v>628</v>
      </c>
      <c r="AU15" s="37" t="s">
        <v>629</v>
      </c>
      <c r="AV15" s="37" t="s">
        <v>630</v>
      </c>
      <c r="AW15" s="37" t="s">
        <v>631</v>
      </c>
      <c r="AX15" s="37" t="s">
        <v>632</v>
      </c>
      <c r="AY15" s="37" t="s">
        <v>633</v>
      </c>
      <c r="AZ15" s="37" t="s">
        <v>634</v>
      </c>
      <c r="BA15" s="37" t="s">
        <v>635</v>
      </c>
      <c r="BB15" s="37" t="s">
        <v>636</v>
      </c>
      <c r="BC15" s="37" t="s">
        <v>637</v>
      </c>
      <c r="BD15" s="37" t="s">
        <v>638</v>
      </c>
      <c r="BE15" s="37" t="s">
        <v>639</v>
      </c>
      <c r="BF15" s="37" t="s">
        <v>515</v>
      </c>
      <c r="BG15" s="37" t="s">
        <v>516</v>
      </c>
      <c r="BH15" s="37" t="s">
        <v>517</v>
      </c>
      <c r="BI15" s="37" t="s">
        <v>518</v>
      </c>
      <c r="BJ15" s="37" t="s">
        <v>519</v>
      </c>
      <c r="BK15" s="37" t="s">
        <v>520</v>
      </c>
      <c r="BL15" s="37" t="s">
        <v>521</v>
      </c>
      <c r="BM15" s="37" t="s">
        <v>522</v>
      </c>
      <c r="BN15" s="37" t="s">
        <v>523</v>
      </c>
      <c r="BO15" s="37" t="s">
        <v>524</v>
      </c>
      <c r="BP15" s="37" t="s">
        <v>525</v>
      </c>
      <c r="BQ15" s="37" t="s">
        <v>526</v>
      </c>
      <c r="BR15" s="37" t="s">
        <v>527</v>
      </c>
      <c r="BS15" s="37" t="s">
        <v>528</v>
      </c>
      <c r="BT15" s="37" t="s">
        <v>529</v>
      </c>
      <c r="BU15" s="37" t="s">
        <v>530</v>
      </c>
      <c r="BV15" s="37" t="s">
        <v>531</v>
      </c>
      <c r="BW15" s="37" t="s">
        <v>532</v>
      </c>
      <c r="BX15" s="37" t="s">
        <v>533</v>
      </c>
      <c r="BY15" s="37" t="s">
        <v>534</v>
      </c>
      <c r="BZ15" s="37" t="s">
        <v>535</v>
      </c>
      <c r="CA15" s="37" t="s">
        <v>536</v>
      </c>
      <c r="CB15" s="37" t="s">
        <v>537</v>
      </c>
      <c r="CC15" s="37" t="s">
        <v>538</v>
      </c>
      <c r="CD15" s="37" t="s">
        <v>539</v>
      </c>
      <c r="CE15" s="37" t="s">
        <v>540</v>
      </c>
      <c r="CF15" s="38" t="s">
        <v>541</v>
      </c>
    </row>
    <row r="16" spans="1:84" x14ac:dyDescent="0.35">
      <c r="A16" s="668"/>
      <c r="B16" s="452" t="s">
        <v>344</v>
      </c>
      <c r="C16" s="466"/>
      <c r="D16" s="281" t="s">
        <v>542</v>
      </c>
      <c r="E16" s="281" t="s">
        <v>542</v>
      </c>
      <c r="F16" s="281" t="s">
        <v>542</v>
      </c>
      <c r="G16" s="281" t="s">
        <v>542</v>
      </c>
      <c r="H16" s="281" t="s">
        <v>542</v>
      </c>
      <c r="I16" s="281" t="s">
        <v>542</v>
      </c>
      <c r="J16" s="281" t="s">
        <v>542</v>
      </c>
      <c r="K16" s="281" t="s">
        <v>542</v>
      </c>
      <c r="L16" s="281" t="s">
        <v>542</v>
      </c>
      <c r="M16" s="281" t="s">
        <v>542</v>
      </c>
      <c r="N16" s="281" t="s">
        <v>542</v>
      </c>
      <c r="O16" s="281" t="s">
        <v>542</v>
      </c>
      <c r="P16" s="281" t="s">
        <v>542</v>
      </c>
      <c r="Q16" s="281" t="s">
        <v>542</v>
      </c>
      <c r="R16" s="281" t="s">
        <v>542</v>
      </c>
      <c r="S16" s="281" t="s">
        <v>542</v>
      </c>
      <c r="T16" s="281" t="s">
        <v>542</v>
      </c>
      <c r="U16" s="281" t="s">
        <v>542</v>
      </c>
      <c r="V16" s="281" t="s">
        <v>542</v>
      </c>
      <c r="W16" s="281" t="s">
        <v>542</v>
      </c>
      <c r="X16" s="281" t="s">
        <v>542</v>
      </c>
      <c r="Y16" s="281" t="s">
        <v>542</v>
      </c>
      <c r="Z16" s="281" t="s">
        <v>542</v>
      </c>
      <c r="AA16" s="281" t="s">
        <v>542</v>
      </c>
      <c r="AB16" s="281" t="s">
        <v>542</v>
      </c>
      <c r="AC16" s="281" t="s">
        <v>542</v>
      </c>
      <c r="AD16" s="281" t="s">
        <v>542</v>
      </c>
      <c r="AE16" s="281" t="s">
        <v>542</v>
      </c>
      <c r="AF16" s="281" t="s">
        <v>542</v>
      </c>
      <c r="AG16" s="281" t="s">
        <v>542</v>
      </c>
      <c r="AH16" s="281" t="s">
        <v>542</v>
      </c>
      <c r="AI16" s="281" t="s">
        <v>542</v>
      </c>
      <c r="AJ16" s="281" t="s">
        <v>542</v>
      </c>
      <c r="AK16" s="281" t="s">
        <v>542</v>
      </c>
      <c r="AL16" s="281" t="s">
        <v>542</v>
      </c>
      <c r="AM16" s="281" t="s">
        <v>542</v>
      </c>
      <c r="AN16" s="281" t="s">
        <v>542</v>
      </c>
      <c r="AO16" s="281" t="s">
        <v>542</v>
      </c>
      <c r="AP16" s="281" t="s">
        <v>542</v>
      </c>
      <c r="AQ16" s="281" t="s">
        <v>542</v>
      </c>
      <c r="AR16" s="281" t="s">
        <v>542</v>
      </c>
      <c r="AS16" s="281" t="s">
        <v>542</v>
      </c>
      <c r="AT16" s="281" t="s">
        <v>542</v>
      </c>
      <c r="AU16" s="281" t="s">
        <v>542</v>
      </c>
      <c r="AV16" s="281" t="s">
        <v>542</v>
      </c>
      <c r="AW16" s="281" t="s">
        <v>542</v>
      </c>
      <c r="AX16" s="281" t="s">
        <v>542</v>
      </c>
      <c r="AY16" s="281" t="s">
        <v>542</v>
      </c>
      <c r="AZ16" s="281" t="s">
        <v>542</v>
      </c>
      <c r="BA16" s="281" t="s">
        <v>542</v>
      </c>
      <c r="BB16" s="281" t="s">
        <v>542</v>
      </c>
      <c r="BC16" s="281" t="s">
        <v>542</v>
      </c>
      <c r="BD16" s="281" t="s">
        <v>542</v>
      </c>
      <c r="BE16" s="281" t="s">
        <v>542</v>
      </c>
      <c r="BF16" s="281" t="s">
        <v>542</v>
      </c>
      <c r="BG16" s="281" t="s">
        <v>542</v>
      </c>
      <c r="BH16" s="281" t="s">
        <v>542</v>
      </c>
      <c r="BI16" s="281" t="s">
        <v>542</v>
      </c>
      <c r="BJ16" s="281" t="s">
        <v>542</v>
      </c>
      <c r="BK16" s="281" t="s">
        <v>542</v>
      </c>
      <c r="BL16" s="281" t="s">
        <v>542</v>
      </c>
      <c r="BM16" s="281" t="s">
        <v>542</v>
      </c>
      <c r="BN16" s="281" t="s">
        <v>542</v>
      </c>
      <c r="BO16" s="281" t="s">
        <v>542</v>
      </c>
      <c r="BP16" s="281" t="s">
        <v>542</v>
      </c>
      <c r="BQ16" s="281" t="s">
        <v>542</v>
      </c>
      <c r="BR16" s="281" t="s">
        <v>542</v>
      </c>
      <c r="BS16" s="281" t="s">
        <v>542</v>
      </c>
      <c r="BT16" s="281" t="s">
        <v>542</v>
      </c>
      <c r="BU16" s="281" t="s">
        <v>542</v>
      </c>
      <c r="BV16" s="281" t="s">
        <v>542</v>
      </c>
      <c r="BW16" s="281" t="s">
        <v>542</v>
      </c>
      <c r="BX16" s="281" t="s">
        <v>542</v>
      </c>
      <c r="BY16" s="281" t="s">
        <v>542</v>
      </c>
      <c r="BZ16" s="281" t="s">
        <v>542</v>
      </c>
      <c r="CA16" s="281" t="s">
        <v>543</v>
      </c>
      <c r="CB16" s="281" t="s">
        <v>543</v>
      </c>
      <c r="CC16" s="281" t="s">
        <v>543</v>
      </c>
      <c r="CD16" s="281" t="s">
        <v>543</v>
      </c>
      <c r="CE16" s="281" t="s">
        <v>543</v>
      </c>
      <c r="CF16" s="282" t="s">
        <v>543</v>
      </c>
    </row>
    <row r="17" spans="1:84" s="251" customFormat="1" ht="24" customHeight="1" x14ac:dyDescent="0.35">
      <c r="A17" s="669"/>
      <c r="B17" s="106" t="s">
        <v>214</v>
      </c>
      <c r="C17" s="495"/>
      <c r="D17" s="639">
        <f t="shared" ref="D17:BO17" si="5">SUM(D18,D25)</f>
        <v>7171.4394172740085</v>
      </c>
      <c r="E17" s="639">
        <f t="shared" si="5"/>
        <v>9865.9126371060829</v>
      </c>
      <c r="F17" s="639">
        <f t="shared" si="5"/>
        <v>9613.6792387365767</v>
      </c>
      <c r="G17" s="639">
        <f t="shared" si="5"/>
        <v>9916.72142054711</v>
      </c>
      <c r="H17" s="639">
        <f t="shared" si="5"/>
        <v>10421.506083457107</v>
      </c>
      <c r="I17" s="639">
        <f t="shared" si="5"/>
        <v>10810.673615523458</v>
      </c>
      <c r="J17" s="639">
        <f t="shared" si="5"/>
        <v>11038.40639285376</v>
      </c>
      <c r="K17" s="639">
        <f t="shared" si="5"/>
        <v>13187.276989672651</v>
      </c>
      <c r="L17" s="639">
        <f t="shared" si="5"/>
        <v>12858.817815029912</v>
      </c>
      <c r="M17" s="639">
        <f t="shared" si="5"/>
        <v>13230.936338329873</v>
      </c>
      <c r="N17" s="639">
        <f t="shared" si="5"/>
        <v>16542.580651616765</v>
      </c>
      <c r="O17" s="639">
        <f t="shared" si="5"/>
        <v>17512.745372511228</v>
      </c>
      <c r="P17" s="639">
        <f t="shared" si="5"/>
        <v>17689.335350791574</v>
      </c>
      <c r="Q17" s="639">
        <f t="shared" si="5"/>
        <v>19759.557030076445</v>
      </c>
      <c r="R17" s="639">
        <f t="shared" si="5"/>
        <v>19729.429202573243</v>
      </c>
      <c r="S17" s="639">
        <f t="shared" si="5"/>
        <v>23050.527819817307</v>
      </c>
      <c r="T17" s="639">
        <f t="shared" si="5"/>
        <v>23296.700461589349</v>
      </c>
      <c r="U17" s="639">
        <f t="shared" si="5"/>
        <v>26967.313040547284</v>
      </c>
      <c r="V17" s="639">
        <f t="shared" si="5"/>
        <v>26363.00509213546</v>
      </c>
      <c r="W17" s="639">
        <f t="shared" si="5"/>
        <v>27941.452961157131</v>
      </c>
      <c r="X17" s="639">
        <f t="shared" si="5"/>
        <v>29595.350594813284</v>
      </c>
      <c r="Y17" s="639">
        <f t="shared" si="5"/>
        <v>29182.535447375598</v>
      </c>
      <c r="Z17" s="639">
        <f t="shared" si="5"/>
        <v>29145.243503962556</v>
      </c>
      <c r="AA17" s="639">
        <f t="shared" si="5"/>
        <v>31391.52386593528</v>
      </c>
      <c r="AB17" s="639">
        <f t="shared" si="5"/>
        <v>33510.831068254898</v>
      </c>
      <c r="AC17" s="639">
        <f t="shared" si="5"/>
        <v>35745.415883454087</v>
      </c>
      <c r="AD17" s="639">
        <f t="shared" si="5"/>
        <v>38568.891053544889</v>
      </c>
      <c r="AE17" s="639">
        <f t="shared" si="5"/>
        <v>41430.344983549112</v>
      </c>
      <c r="AF17" s="639">
        <f t="shared" si="5"/>
        <v>42855.893219950245</v>
      </c>
      <c r="AG17" s="639">
        <f t="shared" si="5"/>
        <v>43909.484226651824</v>
      </c>
      <c r="AH17" s="639">
        <f t="shared" si="5"/>
        <v>45191.507738060311</v>
      </c>
      <c r="AI17" s="639">
        <f t="shared" si="5"/>
        <v>45101.699752561675</v>
      </c>
      <c r="AJ17" s="639">
        <f t="shared" si="5"/>
        <v>45197.268136320381</v>
      </c>
      <c r="AK17" s="639">
        <f t="shared" si="5"/>
        <v>47086.109892511027</v>
      </c>
      <c r="AL17" s="639">
        <f t="shared" si="5"/>
        <v>48986.189990146973</v>
      </c>
      <c r="AM17" s="639">
        <f t="shared" si="5"/>
        <v>50424.578653998491</v>
      </c>
      <c r="AN17" s="639">
        <f t="shared" si="5"/>
        <v>49764.334599633024</v>
      </c>
      <c r="AO17" s="639">
        <f t="shared" si="5"/>
        <v>51260.425115290156</v>
      </c>
      <c r="AP17" s="639">
        <f t="shared" si="5"/>
        <v>52794.565384147696</v>
      </c>
      <c r="AQ17" s="639">
        <f t="shared" si="5"/>
        <v>52321.904680082633</v>
      </c>
      <c r="AR17" s="639">
        <f t="shared" si="5"/>
        <v>50528.440243653677</v>
      </c>
      <c r="AS17" s="639">
        <f t="shared" si="5"/>
        <v>50292.213391096426</v>
      </c>
      <c r="AT17" s="639">
        <f t="shared" si="5"/>
        <v>50878.346819757207</v>
      </c>
      <c r="AU17" s="639">
        <f t="shared" si="5"/>
        <v>53986.965993697544</v>
      </c>
      <c r="AV17" s="639">
        <f t="shared" si="5"/>
        <v>54925.367539125662</v>
      </c>
      <c r="AW17" s="639">
        <f t="shared" si="5"/>
        <v>56353.999598950628</v>
      </c>
      <c r="AX17" s="639">
        <f t="shared" si="5"/>
        <v>56538.092978327943</v>
      </c>
      <c r="AY17" s="639">
        <f t="shared" si="5"/>
        <v>57119.789261098107</v>
      </c>
      <c r="AZ17" s="639">
        <f t="shared" si="5"/>
        <v>58980.790426320033</v>
      </c>
      <c r="BA17" s="639">
        <f t="shared" si="5"/>
        <v>61867.583397784358</v>
      </c>
      <c r="BB17" s="639">
        <f t="shared" si="5"/>
        <v>64699.26239348785</v>
      </c>
      <c r="BC17" s="639">
        <f t="shared" si="5"/>
        <v>67791.178783992669</v>
      </c>
      <c r="BD17" s="639">
        <f t="shared" si="5"/>
        <v>68780.024340719843</v>
      </c>
      <c r="BE17" s="639">
        <f t="shared" si="5"/>
        <v>73176.691980033822</v>
      </c>
      <c r="BF17" s="639">
        <f t="shared" si="5"/>
        <v>75724.912012731802</v>
      </c>
      <c r="BG17" s="639">
        <f t="shared" si="5"/>
        <v>77611.401388565093</v>
      </c>
      <c r="BH17" s="639">
        <f t="shared" si="5"/>
        <v>79067.888518313019</v>
      </c>
      <c r="BI17" s="639">
        <f t="shared" si="5"/>
        <v>81094.449275508145</v>
      </c>
      <c r="BJ17" s="639">
        <f t="shared" si="5"/>
        <v>82424.386188252582</v>
      </c>
      <c r="BK17" s="639">
        <f t="shared" si="5"/>
        <v>86371.507964181976</v>
      </c>
      <c r="BL17" s="639">
        <f t="shared" si="5"/>
        <v>89145.957366956951</v>
      </c>
      <c r="BM17" s="639">
        <f t="shared" si="5"/>
        <v>95541.711199313038</v>
      </c>
      <c r="BN17" s="639">
        <f t="shared" si="5"/>
        <v>97894.62113111229</v>
      </c>
      <c r="BO17" s="639">
        <f t="shared" si="5"/>
        <v>102143.70872550459</v>
      </c>
      <c r="BP17" s="639">
        <f t="shared" ref="BP17:CF17" si="6">SUM(BP18,BP25)</f>
        <v>107956.94277433156</v>
      </c>
      <c r="BQ17" s="639">
        <f t="shared" si="6"/>
        <v>110301.69570739966</v>
      </c>
      <c r="BR17" s="639">
        <f t="shared" si="6"/>
        <v>113441.4184398223</v>
      </c>
      <c r="BS17" s="639">
        <f t="shared" si="6"/>
        <v>116344.01718256951</v>
      </c>
      <c r="BT17" s="639">
        <f t="shared" si="6"/>
        <v>116572.72490315074</v>
      </c>
      <c r="BU17" s="639">
        <f t="shared" si="6"/>
        <v>117557.82411251811</v>
      </c>
      <c r="BV17" s="639">
        <f t="shared" si="6"/>
        <v>118741.35088040457</v>
      </c>
      <c r="BW17" s="639">
        <f t="shared" si="6"/>
        <v>118465.5755288791</v>
      </c>
      <c r="BX17" s="639">
        <f t="shared" si="6"/>
        <v>116006.16112349216</v>
      </c>
      <c r="BY17" s="639">
        <f t="shared" si="6"/>
        <v>119465.83041973166</v>
      </c>
      <c r="BZ17" s="639">
        <f t="shared" si="6"/>
        <v>118713.75635568157</v>
      </c>
      <c r="CA17" s="639">
        <f t="shared" si="6"/>
        <v>125068.87841054307</v>
      </c>
      <c r="CB17" s="639">
        <f t="shared" si="6"/>
        <v>138091.23131178523</v>
      </c>
      <c r="CC17" s="639">
        <f t="shared" si="6"/>
        <v>144044.13616186846</v>
      </c>
      <c r="CD17" s="639">
        <f t="shared" si="6"/>
        <v>145962.26841686567</v>
      </c>
      <c r="CE17" s="639">
        <f t="shared" si="6"/>
        <v>145870.53830162802</v>
      </c>
      <c r="CF17" s="640">
        <f t="shared" si="6"/>
        <v>147536.62421406957</v>
      </c>
    </row>
    <row r="18" spans="1:84" ht="26.25" customHeight="1" x14ac:dyDescent="0.35">
      <c r="A18" s="427"/>
      <c r="B18" s="59" t="s">
        <v>820</v>
      </c>
      <c r="C18" s="599"/>
      <c r="D18" s="641">
        <f>SUM(D19:D22)</f>
        <v>7171.4394172740085</v>
      </c>
      <c r="E18" s="641">
        <f t="shared" ref="E18:BP18" si="7">SUM(E19:E22)</f>
        <v>9865.9126371060829</v>
      </c>
      <c r="F18" s="641">
        <f t="shared" si="7"/>
        <v>9613.6792387365767</v>
      </c>
      <c r="G18" s="641">
        <f t="shared" si="7"/>
        <v>9916.72142054711</v>
      </c>
      <c r="H18" s="641">
        <f t="shared" si="7"/>
        <v>10421.506083457107</v>
      </c>
      <c r="I18" s="641">
        <f t="shared" si="7"/>
        <v>10810.673615523458</v>
      </c>
      <c r="J18" s="641">
        <f t="shared" si="7"/>
        <v>11038.40639285376</v>
      </c>
      <c r="K18" s="641">
        <f t="shared" si="7"/>
        <v>13187.276989672651</v>
      </c>
      <c r="L18" s="641">
        <f t="shared" si="7"/>
        <v>12858.817815029912</v>
      </c>
      <c r="M18" s="641">
        <f t="shared" si="7"/>
        <v>13230.936338329873</v>
      </c>
      <c r="N18" s="641">
        <f t="shared" si="7"/>
        <v>16542.580651616765</v>
      </c>
      <c r="O18" s="641">
        <f t="shared" si="7"/>
        <v>17512.745372511228</v>
      </c>
      <c r="P18" s="641">
        <f t="shared" si="7"/>
        <v>17689.335350791574</v>
      </c>
      <c r="Q18" s="641">
        <f t="shared" si="7"/>
        <v>19759.557030076445</v>
      </c>
      <c r="R18" s="641">
        <f t="shared" si="7"/>
        <v>19729.429202573243</v>
      </c>
      <c r="S18" s="641">
        <f t="shared" si="7"/>
        <v>23050.527819817307</v>
      </c>
      <c r="T18" s="641">
        <f t="shared" si="7"/>
        <v>23296.700461589349</v>
      </c>
      <c r="U18" s="641">
        <f t="shared" si="7"/>
        <v>26967.313040547284</v>
      </c>
      <c r="V18" s="641">
        <f t="shared" si="7"/>
        <v>26363.00509213546</v>
      </c>
      <c r="W18" s="641">
        <f t="shared" si="7"/>
        <v>27941.452961157131</v>
      </c>
      <c r="X18" s="641">
        <f t="shared" si="7"/>
        <v>29595.350594813284</v>
      </c>
      <c r="Y18" s="641">
        <f t="shared" si="7"/>
        <v>29182.535447375598</v>
      </c>
      <c r="Z18" s="641">
        <f t="shared" si="7"/>
        <v>29024.430820829391</v>
      </c>
      <c r="AA18" s="641">
        <f t="shared" si="7"/>
        <v>31043.943411177559</v>
      </c>
      <c r="AB18" s="641">
        <f t="shared" si="7"/>
        <v>33133.141788390611</v>
      </c>
      <c r="AC18" s="641">
        <f t="shared" si="7"/>
        <v>35387.936006642798</v>
      </c>
      <c r="AD18" s="641">
        <f t="shared" si="7"/>
        <v>38241.873024661967</v>
      </c>
      <c r="AE18" s="641">
        <f t="shared" si="7"/>
        <v>41139.253210674586</v>
      </c>
      <c r="AF18" s="641">
        <f t="shared" si="7"/>
        <v>42586.117591374306</v>
      </c>
      <c r="AG18" s="641">
        <f t="shared" si="7"/>
        <v>43671.634285688146</v>
      </c>
      <c r="AH18" s="641">
        <f t="shared" si="7"/>
        <v>44971.177551433844</v>
      </c>
      <c r="AI18" s="641">
        <f t="shared" si="7"/>
        <v>44918.276662741046</v>
      </c>
      <c r="AJ18" s="641">
        <f t="shared" si="7"/>
        <v>45034.688035110594</v>
      </c>
      <c r="AK18" s="641">
        <f t="shared" si="7"/>
        <v>46935.155656110866</v>
      </c>
      <c r="AL18" s="641">
        <f t="shared" si="7"/>
        <v>48841.996333541931</v>
      </c>
      <c r="AM18" s="641">
        <f t="shared" si="7"/>
        <v>50283.49719331786</v>
      </c>
      <c r="AN18" s="641">
        <f t="shared" si="7"/>
        <v>49637.542344495785</v>
      </c>
      <c r="AO18" s="641">
        <f t="shared" si="7"/>
        <v>51134.008427787783</v>
      </c>
      <c r="AP18" s="641">
        <f t="shared" si="7"/>
        <v>52684.925215074007</v>
      </c>
      <c r="AQ18" s="641">
        <f t="shared" si="7"/>
        <v>52217.868750358146</v>
      </c>
      <c r="AR18" s="641">
        <f t="shared" si="7"/>
        <v>50433.728845922335</v>
      </c>
      <c r="AS18" s="641">
        <f t="shared" si="7"/>
        <v>50208.345068641138</v>
      </c>
      <c r="AT18" s="641">
        <f t="shared" si="7"/>
        <v>50798.165105523651</v>
      </c>
      <c r="AU18" s="641">
        <f t="shared" si="7"/>
        <v>53911.321787558671</v>
      </c>
      <c r="AV18" s="641">
        <f t="shared" si="7"/>
        <v>54852.325386520533</v>
      </c>
      <c r="AW18" s="641">
        <f t="shared" si="7"/>
        <v>56281.775972072282</v>
      </c>
      <c r="AX18" s="641">
        <f t="shared" si="7"/>
        <v>56469.931777994061</v>
      </c>
      <c r="AY18" s="641">
        <f t="shared" si="7"/>
        <v>57051.670152229439</v>
      </c>
      <c r="AZ18" s="641">
        <f t="shared" si="7"/>
        <v>58926.044350313146</v>
      </c>
      <c r="BA18" s="641">
        <f t="shared" si="7"/>
        <v>61813.715901169657</v>
      </c>
      <c r="BB18" s="641">
        <f t="shared" si="7"/>
        <v>64646.962599862462</v>
      </c>
      <c r="BC18" s="641">
        <f t="shared" si="7"/>
        <v>67741.545571044742</v>
      </c>
      <c r="BD18" s="641">
        <f t="shared" si="7"/>
        <v>68731.130330354266</v>
      </c>
      <c r="BE18" s="641">
        <f t="shared" si="7"/>
        <v>73126.766714275887</v>
      </c>
      <c r="BF18" s="641">
        <f t="shared" si="7"/>
        <v>75675.658603336167</v>
      </c>
      <c r="BG18" s="641">
        <f t="shared" si="7"/>
        <v>77561.840639615344</v>
      </c>
      <c r="BH18" s="641">
        <f t="shared" si="7"/>
        <v>79018.818014884833</v>
      </c>
      <c r="BI18" s="641">
        <f t="shared" si="7"/>
        <v>81046.31415800596</v>
      </c>
      <c r="BJ18" s="641">
        <f t="shared" si="7"/>
        <v>82372.026882839054</v>
      </c>
      <c r="BK18" s="641">
        <f t="shared" si="7"/>
        <v>86312.129785158468</v>
      </c>
      <c r="BL18" s="641">
        <f t="shared" si="7"/>
        <v>89080.796554394008</v>
      </c>
      <c r="BM18" s="641">
        <f t="shared" si="7"/>
        <v>95473.611649714265</v>
      </c>
      <c r="BN18" s="641">
        <f t="shared" si="7"/>
        <v>97813.178766261874</v>
      </c>
      <c r="BO18" s="641">
        <f t="shared" si="7"/>
        <v>102057.52240023142</v>
      </c>
      <c r="BP18" s="641">
        <f t="shared" si="7"/>
        <v>107855.4580015518</v>
      </c>
      <c r="BQ18" s="641">
        <f>SUM(BQ19:BQ22)</f>
        <v>110174.74771623217</v>
      </c>
      <c r="BR18" s="641">
        <f>SUM(BR19:BR22)</f>
        <v>113325.88258181939</v>
      </c>
      <c r="BS18" s="641">
        <f>SUM(BS19:BS22)</f>
        <v>116223.08094517025</v>
      </c>
      <c r="BT18" s="641">
        <f t="shared" ref="BT18:CF18" si="8">SUM(BT19:BT24)</f>
        <v>116446.35465853705</v>
      </c>
      <c r="BU18" s="641">
        <f t="shared" si="8"/>
        <v>117426.70414239855</v>
      </c>
      <c r="BV18" s="641">
        <f t="shared" si="8"/>
        <v>118602.50411756338</v>
      </c>
      <c r="BW18" s="641">
        <f t="shared" si="8"/>
        <v>118323.28912685323</v>
      </c>
      <c r="BX18" s="641">
        <f t="shared" si="8"/>
        <v>115698.45495869353</v>
      </c>
      <c r="BY18" s="641">
        <f t="shared" si="8"/>
        <v>119305.96818683518</v>
      </c>
      <c r="BZ18" s="641">
        <f t="shared" si="8"/>
        <v>118522.69331231651</v>
      </c>
      <c r="CA18" s="641">
        <f t="shared" si="8"/>
        <v>124868.74178607894</v>
      </c>
      <c r="CB18" s="641">
        <f t="shared" si="8"/>
        <v>137875.30536118924</v>
      </c>
      <c r="CC18" s="641">
        <f t="shared" si="8"/>
        <v>143823.97852152615</v>
      </c>
      <c r="CD18" s="641">
        <f t="shared" si="8"/>
        <v>145740.59294779485</v>
      </c>
      <c r="CE18" s="641">
        <f t="shared" si="8"/>
        <v>145648.90049003193</v>
      </c>
      <c r="CF18" s="642">
        <f t="shared" si="8"/>
        <v>147315.21229398149</v>
      </c>
    </row>
    <row r="19" spans="1:84" x14ac:dyDescent="0.35">
      <c r="A19" s="427"/>
      <c r="B19" s="203" t="s">
        <v>821</v>
      </c>
      <c r="C19" s="599"/>
      <c r="D19" s="494">
        <v>7171.4394172740085</v>
      </c>
      <c r="E19" s="494">
        <v>9865.9126371060829</v>
      </c>
      <c r="F19" s="494">
        <v>9613.6792387365767</v>
      </c>
      <c r="G19" s="494">
        <v>9916.72142054711</v>
      </c>
      <c r="H19" s="494">
        <v>10421.506083457107</v>
      </c>
      <c r="I19" s="494">
        <v>10810.673615523458</v>
      </c>
      <c r="J19" s="494">
        <v>11038.40639285376</v>
      </c>
      <c r="K19" s="494">
        <v>13187.276989672651</v>
      </c>
      <c r="L19" s="494">
        <v>12858.817815029912</v>
      </c>
      <c r="M19" s="494">
        <v>13230.936338329873</v>
      </c>
      <c r="N19" s="494">
        <v>16542.580651616765</v>
      </c>
      <c r="O19" s="494">
        <v>17512.745372511228</v>
      </c>
      <c r="P19" s="494">
        <v>17689.335350791574</v>
      </c>
      <c r="Q19" s="494">
        <v>19759.557030076445</v>
      </c>
      <c r="R19" s="494">
        <v>19729.429202573243</v>
      </c>
      <c r="S19" s="494">
        <v>23050.527819817307</v>
      </c>
      <c r="T19" s="494">
        <v>23296.700461589349</v>
      </c>
      <c r="U19" s="494">
        <v>26967.313040547284</v>
      </c>
      <c r="V19" s="494">
        <v>26363.00509213546</v>
      </c>
      <c r="W19" s="494">
        <v>27941.452961157131</v>
      </c>
      <c r="X19" s="494">
        <v>29595.350594813284</v>
      </c>
      <c r="Y19" s="494">
        <v>29182.535447375598</v>
      </c>
      <c r="Z19" s="494">
        <v>29024.430820829391</v>
      </c>
      <c r="AA19" s="494">
        <v>31043.943411177559</v>
      </c>
      <c r="AB19" s="494">
        <v>33133.141788390611</v>
      </c>
      <c r="AC19" s="494">
        <v>35387.936006642798</v>
      </c>
      <c r="AD19" s="494">
        <v>38241.873024661967</v>
      </c>
      <c r="AE19" s="494">
        <v>41139.253210674586</v>
      </c>
      <c r="AF19" s="494">
        <v>42586.117591374306</v>
      </c>
      <c r="AG19" s="494">
        <v>43671.634285688146</v>
      </c>
      <c r="AH19" s="494">
        <v>44971.177551433844</v>
      </c>
      <c r="AI19" s="494">
        <v>44913.181576912692</v>
      </c>
      <c r="AJ19" s="494">
        <v>45000.46064538222</v>
      </c>
      <c r="AK19" s="494">
        <v>46861.613848633868</v>
      </c>
      <c r="AL19" s="494">
        <v>48697.802676936888</v>
      </c>
      <c r="AM19" s="494">
        <v>50077.036519151086</v>
      </c>
      <c r="AN19" s="494">
        <v>49354.698083035793</v>
      </c>
      <c r="AO19" s="494">
        <v>50699.258356133294</v>
      </c>
      <c r="AP19" s="494">
        <v>52035.698362023679</v>
      </c>
      <c r="AQ19" s="494">
        <v>51399.055525132455</v>
      </c>
      <c r="AR19" s="494">
        <v>49436.214153869681</v>
      </c>
      <c r="AS19" s="494">
        <v>48932.09980055155</v>
      </c>
      <c r="AT19" s="494">
        <v>49172.436035493491</v>
      </c>
      <c r="AU19" s="494">
        <v>51606.465621078351</v>
      </c>
      <c r="AV19" s="494">
        <v>52096.76386318414</v>
      </c>
      <c r="AW19" s="494">
        <v>53012.577475460697</v>
      </c>
      <c r="AX19" s="494">
        <v>52765.503341817501</v>
      </c>
      <c r="AY19" s="494">
        <v>52820.507161708687</v>
      </c>
      <c r="AZ19" s="494">
        <v>53850.839072344279</v>
      </c>
      <c r="BA19" s="494">
        <v>55982.411566939765</v>
      </c>
      <c r="BB19" s="494">
        <v>57995.228430601943</v>
      </c>
      <c r="BC19" s="494">
        <v>59856.226441938423</v>
      </c>
      <c r="BD19" s="494">
        <v>58380.067358660817</v>
      </c>
      <c r="BE19" s="494">
        <v>61829.006981631443</v>
      </c>
      <c r="BF19" s="494">
        <v>63635.45769958508</v>
      </c>
      <c r="BG19" s="494">
        <v>64258.941637891214</v>
      </c>
      <c r="BH19" s="494">
        <v>64849.950870813249</v>
      </c>
      <c r="BI19" s="494">
        <v>65888.610910621748</v>
      </c>
      <c r="BJ19" s="494">
        <v>66244.156838259456</v>
      </c>
      <c r="BK19" s="494">
        <v>68647.041114303487</v>
      </c>
      <c r="BL19" s="494">
        <v>69949.911872790937</v>
      </c>
      <c r="BM19" s="494">
        <v>74051.286741098127</v>
      </c>
      <c r="BN19" s="494">
        <v>75833.625088725821</v>
      </c>
      <c r="BO19" s="494">
        <v>79015.432273066035</v>
      </c>
      <c r="BP19" s="494">
        <v>82724.92065476175</v>
      </c>
      <c r="BQ19" s="494">
        <v>84264.09141132349</v>
      </c>
      <c r="BR19" s="494">
        <v>86362.983541594062</v>
      </c>
      <c r="BS19" s="494">
        <v>88646.600102114171</v>
      </c>
      <c r="BT19" s="494">
        <v>87749.271193893117</v>
      </c>
      <c r="BU19" s="494">
        <v>85516.519806323326</v>
      </c>
      <c r="BV19" s="494">
        <v>82939.050375537365</v>
      </c>
      <c r="BW19" s="494">
        <v>80089.800223548853</v>
      </c>
      <c r="BX19" s="470">
        <v>75768.827291436319</v>
      </c>
      <c r="BY19" s="470">
        <v>73805.985172516521</v>
      </c>
      <c r="BZ19" s="470">
        <v>68299.810931066429</v>
      </c>
      <c r="CA19" s="470">
        <v>66528.842115464911</v>
      </c>
      <c r="CB19" s="470">
        <v>68412.827958626658</v>
      </c>
      <c r="CC19" s="470">
        <v>66352.634843351567</v>
      </c>
      <c r="CD19" s="470">
        <v>63154.71199128947</v>
      </c>
      <c r="CE19" s="470">
        <v>59944.178731228836</v>
      </c>
      <c r="CF19" s="436">
        <v>56557.214789296762</v>
      </c>
    </row>
    <row r="20" spans="1:84" x14ac:dyDescent="0.35">
      <c r="A20" s="427"/>
      <c r="B20" s="203" t="s">
        <v>396</v>
      </c>
      <c r="C20" s="598"/>
      <c r="D20" s="494">
        <v>0</v>
      </c>
      <c r="E20" s="494">
        <v>0</v>
      </c>
      <c r="F20" s="494">
        <v>0</v>
      </c>
      <c r="G20" s="494">
        <v>0</v>
      </c>
      <c r="H20" s="494">
        <v>0</v>
      </c>
      <c r="I20" s="494">
        <v>0</v>
      </c>
      <c r="J20" s="494">
        <v>0</v>
      </c>
      <c r="K20" s="494">
        <v>0</v>
      </c>
      <c r="L20" s="494">
        <v>0</v>
      </c>
      <c r="M20" s="494">
        <v>0</v>
      </c>
      <c r="N20" s="494">
        <v>0</v>
      </c>
      <c r="O20" s="494">
        <v>0</v>
      </c>
      <c r="P20" s="494">
        <v>0</v>
      </c>
      <c r="Q20" s="494">
        <v>0</v>
      </c>
      <c r="R20" s="494">
        <v>0</v>
      </c>
      <c r="S20" s="494">
        <v>0</v>
      </c>
      <c r="T20" s="494">
        <v>0</v>
      </c>
      <c r="U20" s="494">
        <v>0</v>
      </c>
      <c r="V20" s="494">
        <v>0</v>
      </c>
      <c r="W20" s="494">
        <v>0</v>
      </c>
      <c r="X20" s="494">
        <v>0</v>
      </c>
      <c r="Y20" s="494">
        <v>0</v>
      </c>
      <c r="Z20" s="494">
        <v>0</v>
      </c>
      <c r="AA20" s="494">
        <v>0</v>
      </c>
      <c r="AB20" s="494">
        <v>0</v>
      </c>
      <c r="AC20" s="494">
        <v>0</v>
      </c>
      <c r="AD20" s="494">
        <v>0</v>
      </c>
      <c r="AE20" s="494">
        <v>0</v>
      </c>
      <c r="AF20" s="494">
        <v>0</v>
      </c>
      <c r="AG20" s="494">
        <v>0</v>
      </c>
      <c r="AH20" s="494">
        <v>0</v>
      </c>
      <c r="AI20" s="494">
        <v>0</v>
      </c>
      <c r="AJ20" s="494">
        <v>0</v>
      </c>
      <c r="AK20" s="494">
        <v>0</v>
      </c>
      <c r="AL20" s="494">
        <v>0</v>
      </c>
      <c r="AM20" s="494">
        <v>0</v>
      </c>
      <c r="AN20" s="494">
        <v>0</v>
      </c>
      <c r="AO20" s="494">
        <v>0</v>
      </c>
      <c r="AP20" s="494">
        <v>0</v>
      </c>
      <c r="AQ20" s="494">
        <v>0</v>
      </c>
      <c r="AR20" s="494">
        <v>0</v>
      </c>
      <c r="AS20" s="494">
        <v>0</v>
      </c>
      <c r="AT20" s="494">
        <v>0</v>
      </c>
      <c r="AU20" s="494">
        <v>0</v>
      </c>
      <c r="AV20" s="494">
        <v>0</v>
      </c>
      <c r="AW20" s="494">
        <v>0</v>
      </c>
      <c r="AX20" s="494">
        <v>0</v>
      </c>
      <c r="AY20" s="494">
        <v>0</v>
      </c>
      <c r="AZ20" s="494">
        <v>0</v>
      </c>
      <c r="BA20" s="494">
        <v>0</v>
      </c>
      <c r="BB20" s="494">
        <v>0</v>
      </c>
      <c r="BC20" s="494">
        <v>0</v>
      </c>
      <c r="BD20" s="494">
        <v>1952.1182868499213</v>
      </c>
      <c r="BE20" s="494">
        <v>1997.791912727612</v>
      </c>
      <c r="BF20" s="494">
        <v>2023.2399955153192</v>
      </c>
      <c r="BG20" s="494">
        <v>2207.7844220944057</v>
      </c>
      <c r="BH20" s="494">
        <v>2239.8726397678784</v>
      </c>
      <c r="BI20" s="494">
        <v>2287.0726577011587</v>
      </c>
      <c r="BJ20" s="494">
        <v>2315.093359244876</v>
      </c>
      <c r="BK20" s="494">
        <v>2392.1704254928472</v>
      </c>
      <c r="BL20" s="494">
        <v>2455.2020004701621</v>
      </c>
      <c r="BM20" s="494">
        <v>2576.0113263531589</v>
      </c>
      <c r="BN20" s="494">
        <v>2581.3920436555209</v>
      </c>
      <c r="BO20" s="494">
        <v>2656.5684817651613</v>
      </c>
      <c r="BP20" s="494">
        <v>2783.6291710817213</v>
      </c>
      <c r="BQ20" s="494">
        <v>2814.2983097587198</v>
      </c>
      <c r="BR20" s="494">
        <v>2864.8200000187539</v>
      </c>
      <c r="BS20" s="494">
        <v>2873.5940560059798</v>
      </c>
      <c r="BT20" s="494">
        <v>2746.2327600040117</v>
      </c>
      <c r="BU20" s="494">
        <v>2629.2171615370003</v>
      </c>
      <c r="BV20" s="494">
        <v>2542.6077861584167</v>
      </c>
      <c r="BW20" s="494">
        <v>2446.12340343407</v>
      </c>
      <c r="BX20" s="470">
        <v>2261.1270933388455</v>
      </c>
      <c r="BY20" s="470">
        <v>2151.3448957564992</v>
      </c>
      <c r="BZ20" s="470">
        <v>1990.4763978638664</v>
      </c>
      <c r="CA20" s="470">
        <v>1914.7364261777323</v>
      </c>
      <c r="CB20" s="470">
        <v>1926.1003011124744</v>
      </c>
      <c r="CC20" s="470">
        <v>1827.0201127746245</v>
      </c>
      <c r="CD20" s="470">
        <v>1719.8748864794545</v>
      </c>
      <c r="CE20" s="470">
        <v>1619.3527178712629</v>
      </c>
      <c r="CF20" s="436">
        <v>1515.5769774223459</v>
      </c>
    </row>
    <row r="21" spans="1:84" x14ac:dyDescent="0.35">
      <c r="A21" s="427"/>
      <c r="B21" s="203" t="s">
        <v>822</v>
      </c>
      <c r="C21" s="598"/>
      <c r="D21" s="494">
        <v>0</v>
      </c>
      <c r="E21" s="494">
        <v>0</v>
      </c>
      <c r="F21" s="494">
        <v>0</v>
      </c>
      <c r="G21" s="494">
        <v>0</v>
      </c>
      <c r="H21" s="494">
        <v>0</v>
      </c>
      <c r="I21" s="494">
        <v>0</v>
      </c>
      <c r="J21" s="494">
        <v>0</v>
      </c>
      <c r="K21" s="494">
        <v>0</v>
      </c>
      <c r="L21" s="494">
        <v>0</v>
      </c>
      <c r="M21" s="494">
        <v>0</v>
      </c>
      <c r="N21" s="494">
        <v>0</v>
      </c>
      <c r="O21" s="494">
        <v>0</v>
      </c>
      <c r="P21" s="494">
        <v>0</v>
      </c>
      <c r="Q21" s="494">
        <v>0</v>
      </c>
      <c r="R21" s="494">
        <v>0</v>
      </c>
      <c r="S21" s="494">
        <v>0</v>
      </c>
      <c r="T21" s="494">
        <v>0</v>
      </c>
      <c r="U21" s="494">
        <v>0</v>
      </c>
      <c r="V21" s="494">
        <v>0</v>
      </c>
      <c r="W21" s="494">
        <v>0</v>
      </c>
      <c r="X21" s="494">
        <v>0</v>
      </c>
      <c r="Y21" s="494">
        <v>0</v>
      </c>
      <c r="Z21" s="494">
        <v>0</v>
      </c>
      <c r="AA21" s="494">
        <v>0</v>
      </c>
      <c r="AB21" s="494">
        <v>0</v>
      </c>
      <c r="AC21" s="494">
        <v>0</v>
      </c>
      <c r="AD21" s="494">
        <v>0</v>
      </c>
      <c r="AE21" s="494">
        <v>0</v>
      </c>
      <c r="AF21" s="494">
        <v>0</v>
      </c>
      <c r="AG21" s="494">
        <v>0</v>
      </c>
      <c r="AH21" s="494">
        <v>0</v>
      </c>
      <c r="AI21" s="494">
        <v>0</v>
      </c>
      <c r="AJ21" s="494">
        <v>0</v>
      </c>
      <c r="AK21" s="494">
        <v>0</v>
      </c>
      <c r="AL21" s="494">
        <v>0</v>
      </c>
      <c r="AM21" s="494">
        <v>0</v>
      </c>
      <c r="AN21" s="494">
        <v>0</v>
      </c>
      <c r="AO21" s="494">
        <v>0</v>
      </c>
      <c r="AP21" s="494">
        <v>0</v>
      </c>
      <c r="AQ21" s="494">
        <v>0</v>
      </c>
      <c r="AR21" s="494">
        <v>0</v>
      </c>
      <c r="AS21" s="494">
        <v>0</v>
      </c>
      <c r="AT21" s="494">
        <v>0</v>
      </c>
      <c r="AU21" s="494">
        <v>0</v>
      </c>
      <c r="AV21" s="494">
        <v>0</v>
      </c>
      <c r="AW21" s="494">
        <v>0</v>
      </c>
      <c r="AX21" s="494">
        <v>0</v>
      </c>
      <c r="AY21" s="494">
        <v>0</v>
      </c>
      <c r="AZ21" s="494">
        <v>0</v>
      </c>
      <c r="BA21" s="494">
        <v>0</v>
      </c>
      <c r="BB21" s="494">
        <v>0</v>
      </c>
      <c r="BC21" s="494">
        <v>0</v>
      </c>
      <c r="BD21" s="494">
        <v>0</v>
      </c>
      <c r="BE21" s="494">
        <v>0</v>
      </c>
      <c r="BF21" s="494">
        <v>0</v>
      </c>
      <c r="BG21" s="494">
        <v>0</v>
      </c>
      <c r="BH21" s="494">
        <v>0</v>
      </c>
      <c r="BI21" s="494">
        <v>0</v>
      </c>
      <c r="BJ21" s="494">
        <v>62.981867422009458</v>
      </c>
      <c r="BK21" s="494">
        <v>237.92284817695327</v>
      </c>
      <c r="BL21" s="494">
        <v>503.73954669566785</v>
      </c>
      <c r="BM21" s="494">
        <v>713.37006123747267</v>
      </c>
      <c r="BN21" s="494">
        <v>1070.5889512387985</v>
      </c>
      <c r="BO21" s="494">
        <v>870.90431222854625</v>
      </c>
      <c r="BP21" s="494">
        <v>1019.1853847615582</v>
      </c>
      <c r="BQ21" s="494">
        <v>980.77802832231964</v>
      </c>
      <c r="BR21" s="494">
        <v>977.12168384837264</v>
      </c>
      <c r="BS21" s="494">
        <v>976.85890012285836</v>
      </c>
      <c r="BT21" s="494">
        <v>1073.3978611906214</v>
      </c>
      <c r="BU21" s="494">
        <v>969.78008903636942</v>
      </c>
      <c r="BV21" s="494">
        <v>927.58797501359584</v>
      </c>
      <c r="BW21" s="494">
        <v>780.86176392875541</v>
      </c>
      <c r="BX21" s="470">
        <v>593.94261363235557</v>
      </c>
      <c r="BY21" s="470">
        <v>377.97016225054227</v>
      </c>
      <c r="BZ21" s="470">
        <v>453.79037150226333</v>
      </c>
      <c r="CA21" s="470">
        <v>402.82104288003546</v>
      </c>
      <c r="CB21" s="470">
        <v>445.06422172560394</v>
      </c>
      <c r="CC21" s="470">
        <v>449.10381832956824</v>
      </c>
      <c r="CD21" s="470">
        <v>337.45129049537843</v>
      </c>
      <c r="CE21" s="470">
        <v>220.06124571237777</v>
      </c>
      <c r="CF21" s="436">
        <v>146.78179604853952</v>
      </c>
    </row>
    <row r="22" spans="1:84" x14ac:dyDescent="0.35">
      <c r="A22" s="427"/>
      <c r="B22" s="203" t="s">
        <v>823</v>
      </c>
      <c r="C22" s="444"/>
      <c r="D22" s="494">
        <v>0</v>
      </c>
      <c r="E22" s="494">
        <v>0</v>
      </c>
      <c r="F22" s="494">
        <v>0</v>
      </c>
      <c r="G22" s="494">
        <v>0</v>
      </c>
      <c r="H22" s="494">
        <v>0</v>
      </c>
      <c r="I22" s="494">
        <v>0</v>
      </c>
      <c r="J22" s="494">
        <v>0</v>
      </c>
      <c r="K22" s="494">
        <v>0</v>
      </c>
      <c r="L22" s="494">
        <v>0</v>
      </c>
      <c r="M22" s="494">
        <v>0</v>
      </c>
      <c r="N22" s="494">
        <v>0</v>
      </c>
      <c r="O22" s="494">
        <v>0</v>
      </c>
      <c r="P22" s="494">
        <v>0</v>
      </c>
      <c r="Q22" s="494">
        <v>0</v>
      </c>
      <c r="R22" s="494">
        <v>0</v>
      </c>
      <c r="S22" s="494">
        <v>0</v>
      </c>
      <c r="T22" s="494">
        <v>0</v>
      </c>
      <c r="U22" s="494">
        <v>0</v>
      </c>
      <c r="V22" s="494">
        <v>0</v>
      </c>
      <c r="W22" s="494">
        <v>0</v>
      </c>
      <c r="X22" s="494">
        <v>0</v>
      </c>
      <c r="Y22" s="494">
        <v>0</v>
      </c>
      <c r="Z22" s="494">
        <v>0</v>
      </c>
      <c r="AA22" s="494">
        <v>0</v>
      </c>
      <c r="AB22" s="494">
        <v>0</v>
      </c>
      <c r="AC22" s="494">
        <v>0</v>
      </c>
      <c r="AD22" s="494">
        <v>0</v>
      </c>
      <c r="AE22" s="494">
        <v>0</v>
      </c>
      <c r="AF22" s="494">
        <v>0</v>
      </c>
      <c r="AG22" s="494">
        <v>0</v>
      </c>
      <c r="AH22" s="494">
        <v>0</v>
      </c>
      <c r="AI22" s="494">
        <v>5.095085828350844</v>
      </c>
      <c r="AJ22" s="494">
        <v>34.227389728375904</v>
      </c>
      <c r="AK22" s="494">
        <v>73.541807477000376</v>
      </c>
      <c r="AL22" s="494">
        <v>144.19365660503925</v>
      </c>
      <c r="AM22" s="494">
        <v>206.4606741667742</v>
      </c>
      <c r="AN22" s="494">
        <v>282.84426145999038</v>
      </c>
      <c r="AO22" s="494">
        <v>434.75007165449097</v>
      </c>
      <c r="AP22" s="494">
        <v>649.22685305032769</v>
      </c>
      <c r="AQ22" s="494">
        <v>818.81322522568985</v>
      </c>
      <c r="AR22" s="494">
        <v>997.51469205265005</v>
      </c>
      <c r="AS22" s="494">
        <v>1276.2452680895876</v>
      </c>
      <c r="AT22" s="494">
        <v>1625.7290700301596</v>
      </c>
      <c r="AU22" s="494">
        <v>2304.8561664803219</v>
      </c>
      <c r="AV22" s="494">
        <v>2755.5615233363947</v>
      </c>
      <c r="AW22" s="494">
        <v>3269.1984966115829</v>
      </c>
      <c r="AX22" s="494">
        <v>3704.4284361765576</v>
      </c>
      <c r="AY22" s="494">
        <v>4231.1629905207519</v>
      </c>
      <c r="AZ22" s="494">
        <v>5075.2052779688693</v>
      </c>
      <c r="BA22" s="494">
        <v>5831.3043342298906</v>
      </c>
      <c r="BB22" s="494">
        <v>6651.7341692605187</v>
      </c>
      <c r="BC22" s="494">
        <v>7885.3191291063204</v>
      </c>
      <c r="BD22" s="494">
        <v>8398.9446848435182</v>
      </c>
      <c r="BE22" s="494">
        <v>9299.9678199168284</v>
      </c>
      <c r="BF22" s="494">
        <v>10016.96090823576</v>
      </c>
      <c r="BG22" s="494">
        <v>11095.114579629715</v>
      </c>
      <c r="BH22" s="494">
        <v>11928.994504303704</v>
      </c>
      <c r="BI22" s="494">
        <v>12870.630589683065</v>
      </c>
      <c r="BJ22" s="494">
        <v>13749.794817912711</v>
      </c>
      <c r="BK22" s="494">
        <v>15034.995397185185</v>
      </c>
      <c r="BL22" s="494">
        <v>16171.943134437248</v>
      </c>
      <c r="BM22" s="494">
        <v>18132.943521025518</v>
      </c>
      <c r="BN22" s="494">
        <v>18327.57268264173</v>
      </c>
      <c r="BO22" s="494">
        <v>19514.617333171675</v>
      </c>
      <c r="BP22" s="494">
        <v>21327.72279094678</v>
      </c>
      <c r="BQ22" s="494">
        <v>22115.579966827641</v>
      </c>
      <c r="BR22" s="494">
        <v>23120.957356358213</v>
      </c>
      <c r="BS22" s="494">
        <v>23726.027886927237</v>
      </c>
      <c r="BT22" s="494">
        <v>23083.811107705718</v>
      </c>
      <c r="BU22" s="494">
        <v>22539.246850056759</v>
      </c>
      <c r="BV22" s="494">
        <v>22355.827117324061</v>
      </c>
      <c r="BW22" s="494">
        <v>21977.961986865663</v>
      </c>
      <c r="BX22" s="470">
        <v>20723.303993995341</v>
      </c>
      <c r="BY22" s="470">
        <v>19990.767939038356</v>
      </c>
      <c r="BZ22" s="470">
        <v>18903.897750614324</v>
      </c>
      <c r="CA22" s="470">
        <v>19290.418479703185</v>
      </c>
      <c r="CB22" s="470">
        <v>20117.424760805607</v>
      </c>
      <c r="CC22" s="470">
        <v>19286.922981359039</v>
      </c>
      <c r="CD22" s="470">
        <v>18335.359019652806</v>
      </c>
      <c r="CE22" s="470">
        <v>17399.168238328581</v>
      </c>
      <c r="CF22" s="436">
        <v>16439.984601668268</v>
      </c>
    </row>
    <row r="23" spans="1:84" x14ac:dyDescent="0.35">
      <c r="A23" s="427"/>
      <c r="B23" s="203" t="s">
        <v>398</v>
      </c>
      <c r="C23" s="444"/>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4"/>
      <c r="BT23" s="494">
        <v>1713.9675446850995</v>
      </c>
      <c r="BU23" s="494">
        <v>5528.854795599661</v>
      </c>
      <c r="BV23" s="494">
        <v>9436.8455195424594</v>
      </c>
      <c r="BW23" s="494">
        <v>12526.897335015939</v>
      </c>
      <c r="BX23" s="470">
        <v>15772.190600430309</v>
      </c>
      <c r="BY23" s="470">
        <v>22252.416503576074</v>
      </c>
      <c r="BZ23" s="470">
        <v>28031.200053273078</v>
      </c>
      <c r="CA23" s="470">
        <v>35723.322407715728</v>
      </c>
      <c r="CB23" s="470">
        <v>45783.555227802899</v>
      </c>
      <c r="CC23" s="470">
        <v>54592.889290885963</v>
      </c>
      <c r="CD23" s="470">
        <v>60797.61717813577</v>
      </c>
      <c r="CE23" s="470">
        <v>65023.811179716766</v>
      </c>
      <c r="CF23" s="436">
        <v>71161.966664336622</v>
      </c>
    </row>
    <row r="24" spans="1:84" x14ac:dyDescent="0.35">
      <c r="A24" s="427"/>
      <c r="B24" s="203" t="s">
        <v>399</v>
      </c>
      <c r="C24" s="44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4"/>
      <c r="BA24" s="494"/>
      <c r="BB24" s="494"/>
      <c r="BC24" s="494"/>
      <c r="BD24" s="494"/>
      <c r="BE24" s="494"/>
      <c r="BF24" s="494"/>
      <c r="BG24" s="494"/>
      <c r="BH24" s="494"/>
      <c r="BI24" s="494"/>
      <c r="BJ24" s="494"/>
      <c r="BK24" s="494"/>
      <c r="BL24" s="494"/>
      <c r="BM24" s="494"/>
      <c r="BN24" s="494"/>
      <c r="BO24" s="494"/>
      <c r="BP24" s="494"/>
      <c r="BQ24" s="494"/>
      <c r="BR24" s="494"/>
      <c r="BS24" s="494"/>
      <c r="BT24" s="494">
        <v>79.674191058486883</v>
      </c>
      <c r="BU24" s="494">
        <v>243.08543984543044</v>
      </c>
      <c r="BV24" s="494">
        <v>400.58534398747207</v>
      </c>
      <c r="BW24" s="494">
        <v>501.64441405995302</v>
      </c>
      <c r="BX24" s="470">
        <v>579.06336586035241</v>
      </c>
      <c r="BY24" s="470">
        <v>727.48351369720297</v>
      </c>
      <c r="BZ24" s="470">
        <v>843.51780799654796</v>
      </c>
      <c r="CA24" s="470">
        <v>1008.6013141373569</v>
      </c>
      <c r="CB24" s="470">
        <v>1190.3328911160124</v>
      </c>
      <c r="CC24" s="470">
        <v>1315.4074748253906</v>
      </c>
      <c r="CD24" s="470">
        <v>1395.5785817419769</v>
      </c>
      <c r="CE24" s="470">
        <v>1442.3283771740894</v>
      </c>
      <c r="CF24" s="436">
        <v>1493.6874652089664</v>
      </c>
    </row>
    <row r="25" spans="1:84" x14ac:dyDescent="0.35">
      <c r="A25" s="427"/>
      <c r="B25" s="666" t="s">
        <v>824</v>
      </c>
      <c r="C25" s="666"/>
      <c r="D25" s="494">
        <v>0</v>
      </c>
      <c r="E25" s="494">
        <v>0</v>
      </c>
      <c r="F25" s="494">
        <v>0</v>
      </c>
      <c r="G25" s="494">
        <v>0</v>
      </c>
      <c r="H25" s="494">
        <v>0</v>
      </c>
      <c r="I25" s="494">
        <v>0</v>
      </c>
      <c r="J25" s="494">
        <v>0</v>
      </c>
      <c r="K25" s="494">
        <v>0</v>
      </c>
      <c r="L25" s="494">
        <v>0</v>
      </c>
      <c r="M25" s="494">
        <v>0</v>
      </c>
      <c r="N25" s="494">
        <v>0</v>
      </c>
      <c r="O25" s="494">
        <v>0</v>
      </c>
      <c r="P25" s="494">
        <v>0</v>
      </c>
      <c r="Q25" s="494">
        <v>0</v>
      </c>
      <c r="R25" s="494">
        <v>0</v>
      </c>
      <c r="S25" s="494">
        <v>0</v>
      </c>
      <c r="T25" s="494">
        <v>0</v>
      </c>
      <c r="U25" s="494">
        <v>0</v>
      </c>
      <c r="V25" s="494">
        <v>0</v>
      </c>
      <c r="W25" s="494">
        <v>0</v>
      </c>
      <c r="X25" s="494">
        <v>0</v>
      </c>
      <c r="Y25" s="494">
        <v>0</v>
      </c>
      <c r="Z25" s="494">
        <v>120.81268313316318</v>
      </c>
      <c r="AA25" s="494">
        <v>347.58045475772064</v>
      </c>
      <c r="AB25" s="494">
        <v>377.68927986428542</v>
      </c>
      <c r="AC25" s="494">
        <v>357.4798768112899</v>
      </c>
      <c r="AD25" s="494">
        <v>327.01802888292428</v>
      </c>
      <c r="AE25" s="494">
        <v>291.091772874529</v>
      </c>
      <c r="AF25" s="494">
        <v>269.7756285759383</v>
      </c>
      <c r="AG25" s="494">
        <v>237.84994096368172</v>
      </c>
      <c r="AH25" s="494">
        <v>220.3301866264635</v>
      </c>
      <c r="AI25" s="494">
        <v>183.42308982063039</v>
      </c>
      <c r="AJ25" s="494">
        <v>162.58010120978554</v>
      </c>
      <c r="AK25" s="494">
        <v>150.95423640015866</v>
      </c>
      <c r="AL25" s="494">
        <v>144.19365660503925</v>
      </c>
      <c r="AM25" s="494">
        <v>141.08146068062905</v>
      </c>
      <c r="AN25" s="494">
        <v>126.79225513723708</v>
      </c>
      <c r="AO25" s="494">
        <v>126.41668750236971</v>
      </c>
      <c r="AP25" s="494">
        <v>109.64016907369076</v>
      </c>
      <c r="AQ25" s="494">
        <v>104.03592972448972</v>
      </c>
      <c r="AR25" s="494">
        <v>94.711397731339673</v>
      </c>
      <c r="AS25" s="494">
        <v>83.868322455287185</v>
      </c>
      <c r="AT25" s="494">
        <v>80.181714233557571</v>
      </c>
      <c r="AU25" s="494">
        <v>75.644206138869976</v>
      </c>
      <c r="AV25" s="494">
        <v>73.042152605129303</v>
      </c>
      <c r="AW25" s="494">
        <v>72.223626878348711</v>
      </c>
      <c r="AX25" s="494">
        <v>68.161200333878767</v>
      </c>
      <c r="AY25" s="494">
        <v>68.119108868669045</v>
      </c>
      <c r="AZ25" s="494">
        <v>54.746076006889375</v>
      </c>
      <c r="BA25" s="494">
        <v>53.867496614702794</v>
      </c>
      <c r="BB25" s="494">
        <v>52.299793625386492</v>
      </c>
      <c r="BC25" s="494">
        <v>49.633212947920583</v>
      </c>
      <c r="BD25" s="494">
        <v>48.894010365579391</v>
      </c>
      <c r="BE25" s="494">
        <v>49.925265757940267</v>
      </c>
      <c r="BF25" s="494">
        <v>49.253409395628189</v>
      </c>
      <c r="BG25" s="494">
        <v>49.560748949754846</v>
      </c>
      <c r="BH25" s="494">
        <v>49.070503428185624</v>
      </c>
      <c r="BI25" s="494">
        <v>48.135117502184229</v>
      </c>
      <c r="BJ25" s="494">
        <v>52.359305413526606</v>
      </c>
      <c r="BK25" s="494">
        <v>59.378179023514029</v>
      </c>
      <c r="BL25" s="494">
        <v>65.160812562936954</v>
      </c>
      <c r="BM25" s="494">
        <v>68.099549598771233</v>
      </c>
      <c r="BN25" s="494">
        <v>81.442364850421157</v>
      </c>
      <c r="BO25" s="494">
        <v>86.186325273177687</v>
      </c>
      <c r="BP25" s="494">
        <v>101.48477277975844</v>
      </c>
      <c r="BQ25" s="494">
        <v>126.94799116748592</v>
      </c>
      <c r="BR25" s="494">
        <v>115.53585800291593</v>
      </c>
      <c r="BS25" s="494">
        <v>120.93623739926402</v>
      </c>
      <c r="BT25" s="494">
        <v>126.37024461368669</v>
      </c>
      <c r="BU25" s="494">
        <v>131.11997011955324</v>
      </c>
      <c r="BV25" s="494">
        <v>138.84676284119448</v>
      </c>
      <c r="BW25" s="494">
        <v>142.2864020258761</v>
      </c>
      <c r="BX25" s="470">
        <v>307.7061647986215</v>
      </c>
      <c r="BY25" s="470">
        <v>159.86223289648993</v>
      </c>
      <c r="BZ25" s="470">
        <v>191.06304336507122</v>
      </c>
      <c r="CA25" s="470">
        <v>200.13662446411783</v>
      </c>
      <c r="CB25" s="470">
        <v>215.92595059598221</v>
      </c>
      <c r="CC25" s="470">
        <v>220.15764034229898</v>
      </c>
      <c r="CD25" s="470">
        <v>221.67546907080865</v>
      </c>
      <c r="CE25" s="470">
        <v>221.63781159610997</v>
      </c>
      <c r="CF25" s="436">
        <v>221.41192008808329</v>
      </c>
    </row>
    <row r="26" spans="1:84" ht="26.25" customHeight="1" x14ac:dyDescent="0.35">
      <c r="A26" s="427"/>
      <c r="B26" s="59" t="s">
        <v>825</v>
      </c>
      <c r="C26" s="599"/>
      <c r="D26" s="494">
        <v>0</v>
      </c>
      <c r="E26" s="494">
        <v>0</v>
      </c>
      <c r="F26" s="494">
        <v>0</v>
      </c>
      <c r="G26" s="494">
        <v>0</v>
      </c>
      <c r="H26" s="494">
        <v>0</v>
      </c>
      <c r="I26" s="494">
        <v>0</v>
      </c>
      <c r="J26" s="494">
        <v>0</v>
      </c>
      <c r="K26" s="494">
        <v>0</v>
      </c>
      <c r="L26" s="494">
        <v>0</v>
      </c>
      <c r="M26" s="494">
        <v>0</v>
      </c>
      <c r="N26" s="494">
        <v>0</v>
      </c>
      <c r="O26" s="494">
        <v>0</v>
      </c>
      <c r="P26" s="494">
        <v>0</v>
      </c>
      <c r="Q26" s="494">
        <v>0</v>
      </c>
      <c r="R26" s="494">
        <v>0</v>
      </c>
      <c r="S26" s="494">
        <v>0</v>
      </c>
      <c r="T26" s="494">
        <v>0</v>
      </c>
      <c r="U26" s="494">
        <v>0</v>
      </c>
      <c r="V26" s="494">
        <v>0</v>
      </c>
      <c r="W26" s="494">
        <v>0</v>
      </c>
      <c r="X26" s="494">
        <v>0</v>
      </c>
      <c r="Y26" s="494">
        <v>0</v>
      </c>
      <c r="Z26" s="494">
        <v>0</v>
      </c>
      <c r="AA26" s="494">
        <v>0</v>
      </c>
      <c r="AB26" s="494">
        <v>0</v>
      </c>
      <c r="AC26" s="494">
        <v>0</v>
      </c>
      <c r="AD26" s="494">
        <v>0</v>
      </c>
      <c r="AE26" s="494">
        <v>0</v>
      </c>
      <c r="AF26" s="494">
        <v>0</v>
      </c>
      <c r="AG26" s="494">
        <v>0</v>
      </c>
      <c r="AH26" s="494">
        <v>0</v>
      </c>
      <c r="AI26" s="494">
        <v>0</v>
      </c>
      <c r="AJ26" s="494">
        <v>0</v>
      </c>
      <c r="AK26" s="494">
        <v>0</v>
      </c>
      <c r="AL26" s="494">
        <v>0</v>
      </c>
      <c r="AM26" s="494">
        <v>0</v>
      </c>
      <c r="AN26" s="494">
        <v>0</v>
      </c>
      <c r="AO26" s="494">
        <v>0</v>
      </c>
      <c r="AP26" s="494">
        <v>0</v>
      </c>
      <c r="AQ26" s="494">
        <v>0</v>
      </c>
      <c r="AR26" s="494">
        <v>0</v>
      </c>
      <c r="AS26" s="494">
        <v>0</v>
      </c>
      <c r="AT26" s="494">
        <v>0</v>
      </c>
      <c r="AU26" s="494">
        <v>0</v>
      </c>
      <c r="AV26" s="494">
        <v>0</v>
      </c>
      <c r="AW26" s="494">
        <v>0</v>
      </c>
      <c r="AX26" s="494">
        <v>0</v>
      </c>
      <c r="AY26" s="494">
        <v>0</v>
      </c>
      <c r="AZ26" s="494">
        <v>0</v>
      </c>
      <c r="BA26" s="494">
        <v>0</v>
      </c>
      <c r="BB26" s="494">
        <v>0</v>
      </c>
      <c r="BC26" s="494">
        <v>0</v>
      </c>
      <c r="BD26" s="494">
        <v>2479.9037651646436</v>
      </c>
      <c r="BE26" s="494">
        <v>2642.836153194824</v>
      </c>
      <c r="BF26" s="494">
        <v>2769.5588862957929</v>
      </c>
      <c r="BG26" s="494">
        <v>2926.4582884777528</v>
      </c>
      <c r="BH26" s="494">
        <v>3063.6835068765818</v>
      </c>
      <c r="BI26" s="494">
        <v>3210.2232014020738</v>
      </c>
      <c r="BJ26" s="494">
        <v>3339.0575389025071</v>
      </c>
      <c r="BK26" s="494">
        <v>3499.0505225254105</v>
      </c>
      <c r="BL26" s="494">
        <v>3634.9576740393713</v>
      </c>
      <c r="BM26" s="494">
        <v>3932.7904256165343</v>
      </c>
      <c r="BN26" s="494">
        <v>4227.5520800953855</v>
      </c>
      <c r="BO26" s="494">
        <v>4372.8117449799702</v>
      </c>
      <c r="BP26" s="494">
        <v>4609.426292676796</v>
      </c>
      <c r="BQ26" s="494">
        <v>4619.899026905824</v>
      </c>
      <c r="BR26" s="494">
        <v>4822.6686420819233</v>
      </c>
      <c r="BS26" s="494">
        <v>4888.7594917349206</v>
      </c>
      <c r="BT26" s="494">
        <v>4911.271962622407</v>
      </c>
      <c r="BU26" s="494">
        <v>4905.5181806349156</v>
      </c>
      <c r="BV26" s="494">
        <v>5043.4310514995195</v>
      </c>
      <c r="BW26" s="494">
        <v>5107.5222275600645</v>
      </c>
      <c r="BX26" s="470">
        <v>5186.6391148775874</v>
      </c>
      <c r="BY26" s="470">
        <v>5057.2344097152682</v>
      </c>
      <c r="BZ26" s="470">
        <v>4868.7732747974314</v>
      </c>
      <c r="CA26" s="470">
        <v>5085.2354543845113</v>
      </c>
      <c r="CB26" s="470">
        <v>5492.673576065883</v>
      </c>
      <c r="CC26" s="470">
        <v>5739.8777367205766</v>
      </c>
      <c r="CD26" s="470">
        <v>5852.8613411014985</v>
      </c>
      <c r="CE26" s="470">
        <v>5919.8400055404327</v>
      </c>
      <c r="CF26" s="436">
        <v>6056.49519399571</v>
      </c>
    </row>
    <row r="27" spans="1:84" ht="15.75" customHeight="1" thickBot="1" x14ac:dyDescent="0.4">
      <c r="A27" s="427"/>
      <c r="B27" s="667"/>
      <c r="C27" s="599"/>
      <c r="D27" s="494"/>
      <c r="E27" s="494"/>
      <c r="F27" s="494"/>
      <c r="G27" s="494"/>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c r="AG27" s="494"/>
      <c r="AH27" s="494"/>
      <c r="AI27" s="494"/>
      <c r="AJ27" s="494"/>
      <c r="AK27" s="494"/>
      <c r="AL27" s="494"/>
      <c r="AM27" s="494"/>
      <c r="AN27" s="494"/>
      <c r="AO27" s="494"/>
      <c r="AP27" s="494"/>
      <c r="AQ27" s="494"/>
      <c r="AR27" s="494"/>
      <c r="AS27" s="494"/>
      <c r="AT27" s="494"/>
      <c r="AU27" s="494"/>
      <c r="AV27" s="494"/>
      <c r="AW27" s="494"/>
      <c r="AX27" s="494"/>
      <c r="AY27" s="494"/>
      <c r="AZ27" s="494"/>
      <c r="BA27" s="494"/>
      <c r="BB27" s="494"/>
      <c r="BC27" s="494"/>
      <c r="BD27" s="494"/>
      <c r="BE27" s="494"/>
      <c r="BF27" s="494"/>
      <c r="BG27" s="494"/>
      <c r="BH27" s="494"/>
      <c r="BI27" s="494"/>
      <c r="BJ27" s="494"/>
      <c r="BK27" s="494"/>
      <c r="BL27" s="494"/>
      <c r="BM27" s="494"/>
      <c r="BN27" s="494"/>
      <c r="BO27" s="494"/>
      <c r="BP27" s="494"/>
      <c r="BQ27" s="494"/>
      <c r="BR27" s="494"/>
      <c r="BS27" s="494"/>
      <c r="BT27" s="494"/>
      <c r="BU27" s="494"/>
      <c r="BV27" s="494"/>
      <c r="BW27" s="494"/>
      <c r="BX27" s="470"/>
      <c r="BY27" s="470"/>
      <c r="BZ27" s="470"/>
      <c r="CA27" s="470"/>
      <c r="CB27" s="470"/>
      <c r="CC27" s="470"/>
      <c r="CD27" s="470"/>
      <c r="CE27" s="470"/>
      <c r="CF27" s="436"/>
    </row>
    <row r="28" spans="1:84" ht="39.75" customHeight="1" x14ac:dyDescent="0.35">
      <c r="A28" s="487"/>
      <c r="B28" s="505" t="s">
        <v>827</v>
      </c>
      <c r="C28" s="506"/>
      <c r="D28" s="489" t="s">
        <v>861</v>
      </c>
      <c r="E28" s="489" t="s">
        <v>862</v>
      </c>
      <c r="F28" s="489" t="s">
        <v>863</v>
      </c>
      <c r="G28" s="489" t="s">
        <v>864</v>
      </c>
      <c r="H28" s="489" t="s">
        <v>865</v>
      </c>
      <c r="I28" s="489" t="s">
        <v>866</v>
      </c>
      <c r="J28" s="489" t="s">
        <v>867</v>
      </c>
      <c r="K28" s="489" t="s">
        <v>868</v>
      </c>
      <c r="L28" s="489" t="s">
        <v>869</v>
      </c>
      <c r="M28" s="489" t="s">
        <v>870</v>
      </c>
      <c r="N28" s="489" t="s">
        <v>871</v>
      </c>
      <c r="O28" s="489" t="s">
        <v>872</v>
      </c>
      <c r="P28" s="489" t="s">
        <v>873</v>
      </c>
      <c r="Q28" s="489" t="s">
        <v>874</v>
      </c>
      <c r="R28" s="489" t="s">
        <v>875</v>
      </c>
      <c r="S28" s="489" t="s">
        <v>876</v>
      </c>
      <c r="T28" s="489" t="s">
        <v>877</v>
      </c>
      <c r="U28" s="489" t="s">
        <v>878</v>
      </c>
      <c r="V28" s="489" t="s">
        <v>879</v>
      </c>
      <c r="W28" s="489" t="s">
        <v>880</v>
      </c>
      <c r="X28" s="489" t="s">
        <v>881</v>
      </c>
      <c r="Y28" s="489" t="s">
        <v>882</v>
      </c>
      <c r="Z28" s="489" t="s">
        <v>883</v>
      </c>
      <c r="AA28" s="489" t="s">
        <v>884</v>
      </c>
      <c r="AB28" s="489" t="s">
        <v>885</v>
      </c>
      <c r="AC28" s="489" t="s">
        <v>886</v>
      </c>
      <c r="AD28" s="489" t="s">
        <v>887</v>
      </c>
      <c r="AE28" s="489" t="s">
        <v>888</v>
      </c>
      <c r="AF28" s="489" t="s">
        <v>889</v>
      </c>
      <c r="AG28" s="489" t="s">
        <v>890</v>
      </c>
      <c r="AH28" s="489" t="s">
        <v>891</v>
      </c>
      <c r="AI28" s="489" t="s">
        <v>892</v>
      </c>
      <c r="AJ28" s="489" t="s">
        <v>893</v>
      </c>
      <c r="AK28" s="489" t="s">
        <v>894</v>
      </c>
      <c r="AL28" s="489" t="s">
        <v>895</v>
      </c>
      <c r="AM28" s="489" t="s">
        <v>896</v>
      </c>
      <c r="AN28" s="489" t="s">
        <v>897</v>
      </c>
      <c r="AO28" s="489" t="s">
        <v>898</v>
      </c>
      <c r="AP28" s="489" t="s">
        <v>899</v>
      </c>
      <c r="AQ28" s="489" t="s">
        <v>900</v>
      </c>
      <c r="AR28" s="489" t="s">
        <v>901</v>
      </c>
      <c r="AS28" s="489" t="s">
        <v>902</v>
      </c>
      <c r="AT28" s="489" t="s">
        <v>903</v>
      </c>
      <c r="AU28" s="489" t="s">
        <v>904</v>
      </c>
      <c r="AV28" s="489" t="s">
        <v>905</v>
      </c>
      <c r="AW28" s="489" t="s">
        <v>906</v>
      </c>
      <c r="AX28" s="489" t="s">
        <v>907</v>
      </c>
      <c r="AY28" s="489" t="s">
        <v>908</v>
      </c>
      <c r="AZ28" s="489" t="s">
        <v>909</v>
      </c>
      <c r="BA28" s="489" t="s">
        <v>910</v>
      </c>
      <c r="BB28" s="489" t="s">
        <v>911</v>
      </c>
      <c r="BC28" s="489" t="s">
        <v>912</v>
      </c>
      <c r="BD28" s="489" t="s">
        <v>913</v>
      </c>
      <c r="BE28" s="489" t="s">
        <v>914</v>
      </c>
      <c r="BF28" s="489" t="s">
        <v>915</v>
      </c>
      <c r="BG28" s="489" t="s">
        <v>916</v>
      </c>
      <c r="BH28" s="489" t="s">
        <v>917</v>
      </c>
      <c r="BI28" s="489" t="s">
        <v>918</v>
      </c>
      <c r="BJ28" s="489" t="s">
        <v>919</v>
      </c>
      <c r="BK28" s="489" t="s">
        <v>920</v>
      </c>
      <c r="BL28" s="489" t="s">
        <v>921</v>
      </c>
      <c r="BM28" s="489" t="s">
        <v>922</v>
      </c>
      <c r="BN28" s="489" t="s">
        <v>923</v>
      </c>
      <c r="BO28" s="489" t="s">
        <v>924</v>
      </c>
      <c r="BP28" s="489" t="s">
        <v>925</v>
      </c>
      <c r="BQ28" s="489" t="s">
        <v>926</v>
      </c>
      <c r="BR28" s="489" t="s">
        <v>927</v>
      </c>
      <c r="BS28" s="489" t="s">
        <v>928</v>
      </c>
      <c r="BT28" s="489" t="s">
        <v>929</v>
      </c>
      <c r="BU28" s="489" t="s">
        <v>930</v>
      </c>
      <c r="BV28" s="489" t="s">
        <v>931</v>
      </c>
      <c r="BW28" s="489" t="s">
        <v>932</v>
      </c>
      <c r="BX28" s="489" t="s">
        <v>933</v>
      </c>
      <c r="BY28" s="489" t="s">
        <v>934</v>
      </c>
      <c r="BZ28" s="489" t="s">
        <v>935</v>
      </c>
      <c r="CA28" s="489" t="s">
        <v>936</v>
      </c>
      <c r="CB28" s="489" t="s">
        <v>937</v>
      </c>
      <c r="CC28" s="489" t="s">
        <v>938</v>
      </c>
      <c r="CD28" s="489" t="s">
        <v>939</v>
      </c>
      <c r="CE28" s="489" t="s">
        <v>940</v>
      </c>
      <c r="CF28" s="490" t="s">
        <v>941</v>
      </c>
    </row>
    <row r="29" spans="1:84" s="251" customFormat="1" ht="26.25" customHeight="1" x14ac:dyDescent="0.35">
      <c r="A29" s="594"/>
      <c r="B29" s="106" t="s">
        <v>828</v>
      </c>
      <c r="C29" s="495"/>
      <c r="D29" s="657"/>
      <c r="E29" s="657"/>
      <c r="F29" s="657"/>
      <c r="G29" s="657"/>
      <c r="H29" s="657"/>
      <c r="I29" s="657"/>
      <c r="J29" s="657"/>
      <c r="K29" s="657">
        <v>4621</v>
      </c>
      <c r="L29" s="657">
        <v>4729</v>
      </c>
      <c r="M29" s="657">
        <v>4832</v>
      </c>
      <c r="N29" s="657">
        <v>5412</v>
      </c>
      <c r="O29" s="657">
        <v>5541</v>
      </c>
      <c r="P29" s="657">
        <v>5661</v>
      </c>
      <c r="Q29" s="657">
        <v>5778</v>
      </c>
      <c r="R29" s="657">
        <v>5919</v>
      </c>
      <c r="S29" s="657">
        <v>5965</v>
      </c>
      <c r="T29" s="657">
        <v>6142</v>
      </c>
      <c r="U29" s="657">
        <v>6340</v>
      </c>
      <c r="V29" s="657">
        <v>6523</v>
      </c>
      <c r="W29" s="657">
        <v>6751</v>
      </c>
      <c r="X29" s="657">
        <v>6955</v>
      </c>
      <c r="Y29" s="657">
        <v>7151</v>
      </c>
      <c r="Z29" s="657">
        <v>7344</v>
      </c>
      <c r="AA29" s="657">
        <v>7495</v>
      </c>
      <c r="AB29" s="657">
        <v>7648</v>
      </c>
      <c r="AC29" s="657">
        <v>7803</v>
      </c>
      <c r="AD29" s="657">
        <v>7951</v>
      </c>
      <c r="AE29" s="657">
        <v>8128</v>
      </c>
      <c r="AF29" s="657">
        <v>8315</v>
      </c>
      <c r="AG29" s="657">
        <v>8436</v>
      </c>
      <c r="AH29" s="657">
        <v>8579</v>
      </c>
      <c r="AI29" s="657">
        <v>8727</v>
      </c>
      <c r="AJ29" s="657">
        <v>8895</v>
      </c>
      <c r="AK29" s="657">
        <v>9074</v>
      </c>
      <c r="AL29" s="657">
        <v>9164</v>
      </c>
      <c r="AM29" s="657">
        <v>9261</v>
      </c>
      <c r="AN29" s="657">
        <v>9298</v>
      </c>
      <c r="AO29" s="657">
        <v>9495</v>
      </c>
      <c r="AP29" s="657">
        <v>9627</v>
      </c>
      <c r="AQ29" s="657">
        <v>9700</v>
      </c>
      <c r="AR29" s="657">
        <v>9755</v>
      </c>
      <c r="AS29" s="657">
        <v>9755</v>
      </c>
      <c r="AT29" s="657">
        <v>9930</v>
      </c>
      <c r="AU29" s="657">
        <v>9990</v>
      </c>
      <c r="AV29" s="657">
        <v>10056</v>
      </c>
      <c r="AW29" s="657">
        <v>10061</v>
      </c>
      <c r="AX29" s="657">
        <v>10097</v>
      </c>
      <c r="AY29" s="657">
        <v>10384</v>
      </c>
      <c r="AZ29" s="657">
        <v>10536</v>
      </c>
      <c r="BA29" s="657">
        <v>10680</v>
      </c>
      <c r="BB29" s="657">
        <v>10782</v>
      </c>
      <c r="BC29" s="657">
        <v>10936</v>
      </c>
      <c r="BD29" s="657">
        <v>11004</v>
      </c>
      <c r="BE29" s="657">
        <v>11095</v>
      </c>
      <c r="BF29" s="657">
        <v>11195</v>
      </c>
      <c r="BG29" s="657">
        <v>11320</v>
      </c>
      <c r="BH29" s="657">
        <v>11477</v>
      </c>
      <c r="BI29" s="657">
        <v>11585</v>
      </c>
      <c r="BJ29" s="657">
        <v>11715</v>
      </c>
      <c r="BK29" s="657">
        <v>11938</v>
      </c>
      <c r="BL29" s="657">
        <v>12160</v>
      </c>
      <c r="BM29" s="657">
        <v>12410</v>
      </c>
      <c r="BN29" s="657">
        <v>12566</v>
      </c>
      <c r="BO29" s="657">
        <v>12667</v>
      </c>
      <c r="BP29" s="657">
        <v>12810</v>
      </c>
      <c r="BQ29" s="657">
        <v>12888</v>
      </c>
      <c r="BR29" s="657">
        <v>12958</v>
      </c>
      <c r="BS29" s="657">
        <v>12957</v>
      </c>
      <c r="BT29" s="657">
        <v>12930</v>
      </c>
      <c r="BU29" s="657">
        <v>12838</v>
      </c>
      <c r="BV29" s="657">
        <v>12724</v>
      </c>
      <c r="BW29" s="657">
        <v>12556</v>
      </c>
      <c r="BX29" s="269">
        <v>12379</v>
      </c>
      <c r="BY29" s="269">
        <v>12457</v>
      </c>
      <c r="BZ29" s="269">
        <v>12597</v>
      </c>
      <c r="CA29" s="269">
        <v>12756</v>
      </c>
      <c r="CB29" s="269">
        <v>12981</v>
      </c>
      <c r="CC29" s="269">
        <v>13213</v>
      </c>
      <c r="CD29" s="269">
        <v>13251</v>
      </c>
      <c r="CE29" s="269">
        <v>13128</v>
      </c>
      <c r="CF29" s="658">
        <v>13226</v>
      </c>
    </row>
    <row r="30" spans="1:84" ht="26.25" customHeight="1" x14ac:dyDescent="0.35">
      <c r="B30" s="59" t="s">
        <v>820</v>
      </c>
      <c r="K30" s="223">
        <f t="shared" ref="K30:BV30" si="9">K29-K37</f>
        <v>4621</v>
      </c>
      <c r="L30" s="223">
        <f t="shared" si="9"/>
        <v>4729</v>
      </c>
      <c r="M30" s="223">
        <f t="shared" si="9"/>
        <v>4832</v>
      </c>
      <c r="N30" s="223">
        <f t="shared" si="9"/>
        <v>5412</v>
      </c>
      <c r="O30" s="223">
        <f t="shared" si="9"/>
        <v>5541</v>
      </c>
      <c r="P30" s="223">
        <f t="shared" si="9"/>
        <v>5661</v>
      </c>
      <c r="Q30" s="223">
        <f t="shared" si="9"/>
        <v>5778</v>
      </c>
      <c r="R30" s="223">
        <f t="shared" si="9"/>
        <v>5919</v>
      </c>
      <c r="S30" s="223">
        <f t="shared" si="9"/>
        <v>5965</v>
      </c>
      <c r="T30" s="223">
        <f t="shared" si="9"/>
        <v>6142</v>
      </c>
      <c r="U30" s="223">
        <f t="shared" si="9"/>
        <v>6340</v>
      </c>
      <c r="V30" s="223">
        <f t="shared" si="9"/>
        <v>6523</v>
      </c>
      <c r="W30" s="223">
        <f t="shared" si="9"/>
        <v>6751</v>
      </c>
      <c r="X30" s="223">
        <f t="shared" si="9"/>
        <v>6955</v>
      </c>
      <c r="Y30" s="223">
        <f t="shared" si="9"/>
        <v>7151</v>
      </c>
      <c r="Z30" s="223">
        <f t="shared" si="9"/>
        <v>7344</v>
      </c>
      <c r="AA30" s="223">
        <f t="shared" si="9"/>
        <v>7365</v>
      </c>
      <c r="AB30" s="223">
        <f t="shared" si="9"/>
        <v>7525</v>
      </c>
      <c r="AC30" s="223">
        <f t="shared" si="9"/>
        <v>7693</v>
      </c>
      <c r="AD30" s="223">
        <f t="shared" si="9"/>
        <v>7853</v>
      </c>
      <c r="AE30" s="223">
        <f t="shared" si="9"/>
        <v>8035</v>
      </c>
      <c r="AF30" s="223">
        <f t="shared" si="9"/>
        <v>8236</v>
      </c>
      <c r="AG30" s="223">
        <f t="shared" si="9"/>
        <v>8364</v>
      </c>
      <c r="AH30" s="223">
        <f t="shared" si="9"/>
        <v>8516</v>
      </c>
      <c r="AI30" s="223">
        <f t="shared" si="9"/>
        <v>8672</v>
      </c>
      <c r="AJ30" s="223">
        <f t="shared" si="9"/>
        <v>8844</v>
      </c>
      <c r="AK30" s="223">
        <f t="shared" si="9"/>
        <v>9028</v>
      </c>
      <c r="AL30" s="223">
        <f t="shared" si="9"/>
        <v>9121</v>
      </c>
      <c r="AM30" s="223">
        <f t="shared" si="9"/>
        <v>9221</v>
      </c>
      <c r="AN30" s="223">
        <f t="shared" si="9"/>
        <v>9259</v>
      </c>
      <c r="AO30" s="223">
        <f t="shared" si="9"/>
        <v>9459</v>
      </c>
      <c r="AP30" s="223">
        <f t="shared" si="9"/>
        <v>9589</v>
      </c>
      <c r="AQ30" s="223">
        <f t="shared" si="9"/>
        <v>9663</v>
      </c>
      <c r="AR30" s="223">
        <f t="shared" si="9"/>
        <v>9719</v>
      </c>
      <c r="AS30" s="223">
        <f t="shared" si="9"/>
        <v>9720</v>
      </c>
      <c r="AT30" s="223">
        <f t="shared" si="9"/>
        <v>9898</v>
      </c>
      <c r="AU30" s="223">
        <f t="shared" si="9"/>
        <v>9959</v>
      </c>
      <c r="AV30" s="223">
        <f t="shared" si="9"/>
        <v>10027</v>
      </c>
      <c r="AW30" s="223">
        <f t="shared" si="9"/>
        <v>10033</v>
      </c>
      <c r="AX30" s="223">
        <f t="shared" si="9"/>
        <v>10070</v>
      </c>
      <c r="AY30" s="223">
        <f t="shared" si="9"/>
        <v>10356</v>
      </c>
      <c r="AZ30" s="223">
        <f t="shared" si="9"/>
        <v>10509</v>
      </c>
      <c r="BA30" s="223">
        <f t="shared" si="9"/>
        <v>10654</v>
      </c>
      <c r="BB30" s="223">
        <f t="shared" si="9"/>
        <v>10758</v>
      </c>
      <c r="BC30" s="223">
        <f t="shared" si="9"/>
        <v>10913</v>
      </c>
      <c r="BD30" s="223">
        <f t="shared" si="9"/>
        <v>10981</v>
      </c>
      <c r="BE30" s="223">
        <f t="shared" si="9"/>
        <v>11072</v>
      </c>
      <c r="BF30" s="223">
        <f t="shared" si="9"/>
        <v>11171</v>
      </c>
      <c r="BG30" s="223">
        <f t="shared" si="9"/>
        <v>11297</v>
      </c>
      <c r="BH30" s="223">
        <f t="shared" si="9"/>
        <v>11454</v>
      </c>
      <c r="BI30" s="223">
        <f t="shared" si="9"/>
        <v>11562</v>
      </c>
      <c r="BJ30" s="223">
        <f t="shared" si="9"/>
        <v>11692</v>
      </c>
      <c r="BK30" s="223">
        <f t="shared" si="9"/>
        <v>11913</v>
      </c>
      <c r="BL30" s="223">
        <f t="shared" si="9"/>
        <v>12134</v>
      </c>
      <c r="BM30" s="223">
        <f t="shared" si="9"/>
        <v>12382</v>
      </c>
      <c r="BN30" s="223">
        <f t="shared" si="9"/>
        <v>12537</v>
      </c>
      <c r="BO30" s="223">
        <f t="shared" si="9"/>
        <v>12634</v>
      </c>
      <c r="BP30" s="223">
        <f t="shared" si="9"/>
        <v>12775</v>
      </c>
      <c r="BQ30" s="223">
        <f t="shared" si="9"/>
        <v>12846</v>
      </c>
      <c r="BR30" s="223">
        <f t="shared" si="9"/>
        <v>12912</v>
      </c>
      <c r="BS30" s="223">
        <f t="shared" si="9"/>
        <v>12909</v>
      </c>
      <c r="BT30" s="223">
        <f t="shared" si="9"/>
        <v>12879</v>
      </c>
      <c r="BU30" s="223">
        <f t="shared" si="9"/>
        <v>12790</v>
      </c>
      <c r="BV30" s="223">
        <f t="shared" si="9"/>
        <v>12669</v>
      </c>
      <c r="BW30" s="223">
        <f t="shared" ref="BW30:CF30" si="10">BW29-BW37</f>
        <v>12498</v>
      </c>
      <c r="BX30" s="199">
        <f t="shared" si="10"/>
        <v>12317</v>
      </c>
      <c r="BY30" s="199">
        <f t="shared" si="10"/>
        <v>12388</v>
      </c>
      <c r="BZ30" s="199">
        <f t="shared" si="10"/>
        <v>12518</v>
      </c>
      <c r="CA30" s="199">
        <f t="shared" si="10"/>
        <v>12689</v>
      </c>
      <c r="CB30" s="199">
        <f t="shared" si="10"/>
        <v>12912</v>
      </c>
      <c r="CC30" s="199">
        <f t="shared" si="10"/>
        <v>13143</v>
      </c>
      <c r="CD30" s="199">
        <f t="shared" si="10"/>
        <v>13179</v>
      </c>
      <c r="CE30" s="199">
        <f t="shared" si="10"/>
        <v>13054</v>
      </c>
      <c r="CF30" s="224">
        <f t="shared" si="10"/>
        <v>13151</v>
      </c>
    </row>
    <row r="31" spans="1:84" x14ac:dyDescent="0.35">
      <c r="B31" s="203" t="s">
        <v>821</v>
      </c>
      <c r="K31" s="223">
        <v>0</v>
      </c>
      <c r="L31" s="223">
        <v>0</v>
      </c>
      <c r="M31" s="223">
        <v>0</v>
      </c>
      <c r="N31" s="223">
        <v>0</v>
      </c>
      <c r="O31" s="223">
        <v>0</v>
      </c>
      <c r="P31" s="223">
        <v>0</v>
      </c>
      <c r="Q31" s="223">
        <v>0</v>
      </c>
      <c r="R31" s="223">
        <v>0</v>
      </c>
      <c r="S31" s="223">
        <v>0</v>
      </c>
      <c r="T31" s="223">
        <v>0</v>
      </c>
      <c r="U31" s="223">
        <v>0</v>
      </c>
      <c r="V31" s="223">
        <v>0</v>
      </c>
      <c r="W31" s="223">
        <v>0</v>
      </c>
      <c r="X31" s="223">
        <v>0</v>
      </c>
      <c r="Y31" s="223">
        <v>0</v>
      </c>
      <c r="Z31" s="223">
        <v>0</v>
      </c>
      <c r="AA31" s="223">
        <v>0</v>
      </c>
      <c r="AB31" s="223">
        <v>0</v>
      </c>
      <c r="AC31" s="223">
        <v>0</v>
      </c>
      <c r="AD31" s="223">
        <v>0</v>
      </c>
      <c r="AE31" s="223">
        <v>0</v>
      </c>
      <c r="AF31" s="223">
        <v>0</v>
      </c>
      <c r="AG31" s="223">
        <v>0</v>
      </c>
      <c r="AH31" s="223">
        <v>0</v>
      </c>
      <c r="AI31" s="223">
        <v>0</v>
      </c>
      <c r="AJ31" s="223">
        <v>0</v>
      </c>
      <c r="AK31" s="223">
        <v>0</v>
      </c>
      <c r="AL31" s="223">
        <v>0</v>
      </c>
      <c r="AM31" s="223">
        <v>0</v>
      </c>
      <c r="AN31" s="223">
        <v>0</v>
      </c>
      <c r="AO31" s="223">
        <v>0</v>
      </c>
      <c r="AP31" s="223">
        <v>0</v>
      </c>
      <c r="AQ31" s="223">
        <v>0</v>
      </c>
      <c r="AR31" s="223">
        <v>0</v>
      </c>
      <c r="AS31" s="223">
        <v>0</v>
      </c>
      <c r="AT31" s="223">
        <v>0</v>
      </c>
      <c r="AU31" s="223">
        <v>0</v>
      </c>
      <c r="AV31" s="223">
        <v>0</v>
      </c>
      <c r="AW31" s="223">
        <v>0</v>
      </c>
      <c r="AX31" s="223">
        <v>0</v>
      </c>
      <c r="AY31" s="223">
        <v>0</v>
      </c>
      <c r="AZ31" s="223">
        <v>0</v>
      </c>
      <c r="BA31" s="223">
        <v>0</v>
      </c>
      <c r="BB31" s="223">
        <v>0</v>
      </c>
      <c r="BC31" s="223">
        <v>0</v>
      </c>
      <c r="BD31" s="223">
        <v>10875</v>
      </c>
      <c r="BE31" s="223">
        <v>11018</v>
      </c>
      <c r="BF31" s="223">
        <v>11102</v>
      </c>
      <c r="BG31" s="223">
        <v>11231</v>
      </c>
      <c r="BH31" s="223">
        <v>11384</v>
      </c>
      <c r="BI31" s="223">
        <v>11492</v>
      </c>
      <c r="BJ31" s="223">
        <v>11617</v>
      </c>
      <c r="BK31" s="223">
        <v>11837</v>
      </c>
      <c r="BL31" s="223">
        <v>12053</v>
      </c>
      <c r="BM31" s="223">
        <v>12285</v>
      </c>
      <c r="BN31" s="223">
        <v>12460</v>
      </c>
      <c r="BO31" s="223">
        <v>12556</v>
      </c>
      <c r="BP31" s="223">
        <v>12737</v>
      </c>
      <c r="BQ31" s="223">
        <v>12814</v>
      </c>
      <c r="BR31" s="223">
        <v>12887</v>
      </c>
      <c r="BS31" s="223">
        <v>12890</v>
      </c>
      <c r="BT31" s="223">
        <v>12681</v>
      </c>
      <c r="BU31" s="223">
        <v>12144</v>
      </c>
      <c r="BV31" s="223">
        <v>11679</v>
      </c>
      <c r="BW31" s="223">
        <v>11224</v>
      </c>
      <c r="BX31" s="199">
        <v>10700</v>
      </c>
      <c r="BY31" s="199">
        <v>10160</v>
      </c>
      <c r="BZ31" s="199">
        <v>9632</v>
      </c>
      <c r="CA31" s="199">
        <v>9044</v>
      </c>
      <c r="CB31" s="199">
        <v>8567</v>
      </c>
      <c r="CC31" s="199">
        <v>8093</v>
      </c>
      <c r="CD31" s="199">
        <v>7624</v>
      </c>
      <c r="CE31" s="199">
        <v>7169</v>
      </c>
      <c r="CF31" s="224">
        <v>6721</v>
      </c>
    </row>
    <row r="32" spans="1:84" x14ac:dyDescent="0.35">
      <c r="B32" s="203" t="s">
        <v>396</v>
      </c>
      <c r="K32" s="223">
        <v>0</v>
      </c>
      <c r="L32" s="223">
        <v>0</v>
      </c>
      <c r="M32" s="223">
        <v>0</v>
      </c>
      <c r="N32" s="223">
        <v>0</v>
      </c>
      <c r="O32" s="223">
        <v>0</v>
      </c>
      <c r="P32" s="223">
        <v>0</v>
      </c>
      <c r="Q32" s="223">
        <v>0</v>
      </c>
      <c r="R32" s="223">
        <v>0</v>
      </c>
      <c r="S32" s="223">
        <v>0</v>
      </c>
      <c r="T32" s="223">
        <v>0</v>
      </c>
      <c r="U32" s="223">
        <v>0</v>
      </c>
      <c r="V32" s="223">
        <v>0</v>
      </c>
      <c r="W32" s="223">
        <v>0</v>
      </c>
      <c r="X32" s="223">
        <v>0</v>
      </c>
      <c r="Y32" s="223">
        <v>0</v>
      </c>
      <c r="Z32" s="223">
        <v>0</v>
      </c>
      <c r="AA32" s="223">
        <v>0</v>
      </c>
      <c r="AB32" s="223">
        <v>0</v>
      </c>
      <c r="AC32" s="223">
        <v>0</v>
      </c>
      <c r="AD32" s="223">
        <v>0</v>
      </c>
      <c r="AE32" s="223">
        <v>0</v>
      </c>
      <c r="AF32" s="223">
        <v>0</v>
      </c>
      <c r="AG32" s="223">
        <v>0</v>
      </c>
      <c r="AH32" s="223">
        <v>0</v>
      </c>
      <c r="AI32" s="223">
        <v>0</v>
      </c>
      <c r="AJ32" s="223">
        <v>0</v>
      </c>
      <c r="AK32" s="223">
        <v>0</v>
      </c>
      <c r="AL32" s="223">
        <v>0</v>
      </c>
      <c r="AM32" s="223">
        <v>0</v>
      </c>
      <c r="AN32" s="223">
        <v>0</v>
      </c>
      <c r="AO32" s="223">
        <v>0</v>
      </c>
      <c r="AP32" s="223">
        <v>0</v>
      </c>
      <c r="AQ32" s="223">
        <v>0</v>
      </c>
      <c r="AR32" s="223">
        <v>0</v>
      </c>
      <c r="AS32" s="223">
        <v>0</v>
      </c>
      <c r="AT32" s="223">
        <v>0</v>
      </c>
      <c r="AU32" s="223">
        <v>0</v>
      </c>
      <c r="AV32" s="223">
        <v>0</v>
      </c>
      <c r="AW32" s="223">
        <v>0</v>
      </c>
      <c r="AX32" s="223">
        <v>0</v>
      </c>
      <c r="AY32" s="223">
        <v>0</v>
      </c>
      <c r="AZ32" s="223">
        <v>0</v>
      </c>
      <c r="BA32" s="223">
        <v>0</v>
      </c>
      <c r="BB32" s="223">
        <v>0</v>
      </c>
      <c r="BC32" s="223">
        <v>0</v>
      </c>
      <c r="BD32" s="223">
        <v>8670</v>
      </c>
      <c r="BE32" s="223">
        <v>8834</v>
      </c>
      <c r="BF32" s="223">
        <v>8961</v>
      </c>
      <c r="BG32" s="223">
        <v>9117</v>
      </c>
      <c r="BH32" s="223">
        <v>9296</v>
      </c>
      <c r="BI32" s="223">
        <v>9439</v>
      </c>
      <c r="BJ32" s="223">
        <v>9594</v>
      </c>
      <c r="BK32" s="223">
        <v>9842</v>
      </c>
      <c r="BL32" s="223">
        <v>10087</v>
      </c>
      <c r="BM32" s="223">
        <v>10358</v>
      </c>
      <c r="BN32" s="223">
        <v>10563</v>
      </c>
      <c r="BO32" s="223">
        <v>10702</v>
      </c>
      <c r="BP32" s="223">
        <v>10874</v>
      </c>
      <c r="BQ32" s="223">
        <v>10984</v>
      </c>
      <c r="BR32" s="223">
        <v>11096</v>
      </c>
      <c r="BS32" s="223">
        <v>11145</v>
      </c>
      <c r="BT32" s="223">
        <v>10995</v>
      </c>
      <c r="BU32" s="223">
        <v>10570</v>
      </c>
      <c r="BV32" s="223">
        <v>10184</v>
      </c>
      <c r="BW32" s="223">
        <v>9813</v>
      </c>
      <c r="BX32" s="199">
        <v>9382</v>
      </c>
      <c r="BY32" s="199">
        <v>8935</v>
      </c>
      <c r="BZ32" s="199">
        <v>8496</v>
      </c>
      <c r="CA32" s="199">
        <v>8015</v>
      </c>
      <c r="CB32" s="199">
        <v>7619</v>
      </c>
      <c r="CC32" s="199">
        <v>7220</v>
      </c>
      <c r="CD32" s="199">
        <v>6822</v>
      </c>
      <c r="CE32" s="199">
        <v>6437</v>
      </c>
      <c r="CF32" s="224">
        <v>6052</v>
      </c>
    </row>
    <row r="33" spans="1:84" x14ac:dyDescent="0.35">
      <c r="B33" s="203" t="s">
        <v>822</v>
      </c>
      <c r="BJ33" s="223">
        <v>8</v>
      </c>
      <c r="BK33" s="223">
        <v>24</v>
      </c>
      <c r="BL33" s="223">
        <v>46</v>
      </c>
      <c r="BM33" s="223">
        <v>58</v>
      </c>
      <c r="BN33" s="223">
        <v>66</v>
      </c>
      <c r="BO33" s="223">
        <v>59</v>
      </c>
      <c r="BP33" s="223">
        <v>56</v>
      </c>
      <c r="BQ33" s="223">
        <v>56</v>
      </c>
      <c r="BR33" s="223">
        <v>50</v>
      </c>
      <c r="BS33" s="223">
        <v>47</v>
      </c>
      <c r="BT33" s="223">
        <v>49</v>
      </c>
      <c r="BU33" s="223">
        <v>44</v>
      </c>
      <c r="BV33" s="223">
        <v>30</v>
      </c>
      <c r="BW33" s="223">
        <v>20</v>
      </c>
      <c r="BX33" s="199">
        <v>14</v>
      </c>
      <c r="BY33" s="199">
        <v>10</v>
      </c>
      <c r="BZ33" s="199">
        <v>6</v>
      </c>
      <c r="CA33" s="199">
        <v>4</v>
      </c>
      <c r="CB33" s="199">
        <v>2</v>
      </c>
      <c r="CC33" s="199">
        <v>1</v>
      </c>
      <c r="CD33" s="199">
        <v>1</v>
      </c>
      <c r="CE33" s="199">
        <v>0</v>
      </c>
      <c r="CF33" s="224">
        <v>0</v>
      </c>
    </row>
    <row r="34" spans="1:84" x14ac:dyDescent="0.35">
      <c r="A34" s="427"/>
      <c r="B34" s="203" t="s">
        <v>823</v>
      </c>
      <c r="K34" s="223">
        <v>0</v>
      </c>
      <c r="L34" s="223">
        <v>0</v>
      </c>
      <c r="M34" s="223">
        <v>0</v>
      </c>
      <c r="N34" s="223">
        <v>0</v>
      </c>
      <c r="O34" s="223">
        <v>0</v>
      </c>
      <c r="P34" s="223">
        <v>0</v>
      </c>
      <c r="Q34" s="223">
        <v>0</v>
      </c>
      <c r="R34" s="223">
        <v>0</v>
      </c>
      <c r="S34" s="223">
        <v>0</v>
      </c>
      <c r="T34" s="223">
        <v>0</v>
      </c>
      <c r="U34" s="223">
        <v>0</v>
      </c>
      <c r="V34" s="223">
        <v>0</v>
      </c>
      <c r="W34" s="223">
        <v>0</v>
      </c>
      <c r="X34" s="223">
        <v>0</v>
      </c>
      <c r="Y34" s="223">
        <v>0</v>
      </c>
      <c r="Z34" s="223">
        <v>0</v>
      </c>
      <c r="AA34" s="223">
        <v>0</v>
      </c>
      <c r="AB34" s="223">
        <v>0</v>
      </c>
      <c r="AC34" s="223">
        <v>0</v>
      </c>
      <c r="AD34" s="223">
        <v>0</v>
      </c>
      <c r="AE34" s="223">
        <v>0</v>
      </c>
      <c r="AF34" s="223">
        <v>0</v>
      </c>
      <c r="AG34" s="223">
        <v>0</v>
      </c>
      <c r="AH34" s="223">
        <v>0</v>
      </c>
      <c r="AI34" s="223">
        <v>80</v>
      </c>
      <c r="AJ34" s="223">
        <v>276</v>
      </c>
      <c r="AK34" s="223">
        <v>476</v>
      </c>
      <c r="AL34" s="223">
        <v>658</v>
      </c>
      <c r="AM34" s="223">
        <v>882</v>
      </c>
      <c r="AN34" s="223">
        <v>1009</v>
      </c>
      <c r="AO34" s="223">
        <v>1434</v>
      </c>
      <c r="AP34" s="223">
        <v>1786</v>
      </c>
      <c r="AQ34" s="223">
        <v>2077</v>
      </c>
      <c r="AR34" s="223">
        <v>2382</v>
      </c>
      <c r="AS34" s="223">
        <v>2515</v>
      </c>
      <c r="AT34" s="223">
        <v>3044</v>
      </c>
      <c r="AU34" s="223">
        <v>3349</v>
      </c>
      <c r="AV34" s="223">
        <v>3642</v>
      </c>
      <c r="AW34" s="223">
        <v>3925</v>
      </c>
      <c r="AX34" s="223">
        <v>4219</v>
      </c>
      <c r="AY34" s="223">
        <v>4552</v>
      </c>
      <c r="AZ34" s="223">
        <v>4927</v>
      </c>
      <c r="BA34" s="223">
        <v>5280</v>
      </c>
      <c r="BB34" s="223">
        <v>5615</v>
      </c>
      <c r="BC34" s="223">
        <v>5947</v>
      </c>
      <c r="BD34" s="223">
        <v>6276</v>
      </c>
      <c r="BE34" s="223">
        <v>6589</v>
      </c>
      <c r="BF34" s="223">
        <v>6851</v>
      </c>
      <c r="BG34" s="223">
        <v>7122</v>
      </c>
      <c r="BH34" s="223">
        <v>7425</v>
      </c>
      <c r="BI34" s="223">
        <v>7700</v>
      </c>
      <c r="BJ34" s="223">
        <v>7963</v>
      </c>
      <c r="BK34" s="223">
        <v>8324</v>
      </c>
      <c r="BL34" s="223">
        <v>8673</v>
      </c>
      <c r="BM34" s="223">
        <v>9052</v>
      </c>
      <c r="BN34" s="223">
        <v>9320</v>
      </c>
      <c r="BO34" s="223">
        <v>9549</v>
      </c>
      <c r="BP34" s="223">
        <v>9848</v>
      </c>
      <c r="BQ34" s="223">
        <v>10021</v>
      </c>
      <c r="BR34" s="223">
        <v>10207</v>
      </c>
      <c r="BS34" s="223">
        <v>10335</v>
      </c>
      <c r="BT34" s="223">
        <v>10250</v>
      </c>
      <c r="BU34" s="223">
        <v>9876</v>
      </c>
      <c r="BV34" s="223">
        <v>9562</v>
      </c>
      <c r="BW34" s="223">
        <v>9238</v>
      </c>
      <c r="BX34" s="199">
        <v>8858</v>
      </c>
      <c r="BY34" s="199">
        <v>8448</v>
      </c>
      <c r="BZ34" s="199">
        <v>8052</v>
      </c>
      <c r="CA34" s="199">
        <v>7639</v>
      </c>
      <c r="CB34" s="199">
        <v>7282</v>
      </c>
      <c r="CC34" s="199">
        <v>6916</v>
      </c>
      <c r="CD34" s="199">
        <v>6546</v>
      </c>
      <c r="CE34" s="199">
        <v>6189</v>
      </c>
      <c r="CF34" s="224">
        <v>5833</v>
      </c>
    </row>
    <row r="35" spans="1:84" x14ac:dyDescent="0.35">
      <c r="A35" s="427"/>
      <c r="B35" s="203" t="s">
        <v>829</v>
      </c>
      <c r="BT35" s="223">
        <v>197</v>
      </c>
      <c r="BU35" s="223">
        <v>593</v>
      </c>
      <c r="BV35" s="223">
        <v>987</v>
      </c>
      <c r="BW35" s="223">
        <v>1305</v>
      </c>
      <c r="BX35" s="199">
        <v>1682</v>
      </c>
      <c r="BY35" s="199">
        <v>2287</v>
      </c>
      <c r="BZ35" s="199">
        <v>2967</v>
      </c>
      <c r="CA35" s="199">
        <v>3674</v>
      </c>
      <c r="CB35" s="199">
        <v>4380</v>
      </c>
      <c r="CC35" s="199">
        <v>5088</v>
      </c>
      <c r="CD35" s="199">
        <v>5599</v>
      </c>
      <c r="CE35" s="199">
        <v>5933</v>
      </c>
      <c r="CF35" s="224">
        <v>6483</v>
      </c>
    </row>
    <row r="36" spans="1:84" x14ac:dyDescent="0.35">
      <c r="A36" s="427"/>
      <c r="B36" s="203" t="s">
        <v>399</v>
      </c>
      <c r="BT36" s="223">
        <v>60</v>
      </c>
      <c r="BU36" s="223">
        <v>175</v>
      </c>
      <c r="BV36" s="223">
        <v>287</v>
      </c>
      <c r="BW36" s="223">
        <v>366</v>
      </c>
      <c r="BX36" s="199">
        <v>450</v>
      </c>
      <c r="BY36" s="199">
        <v>576</v>
      </c>
      <c r="BZ36" s="199">
        <v>710</v>
      </c>
      <c r="CA36" s="199">
        <v>861</v>
      </c>
      <c r="CB36" s="199">
        <v>990</v>
      </c>
      <c r="CC36" s="199">
        <v>1116</v>
      </c>
      <c r="CD36" s="199">
        <v>1203</v>
      </c>
      <c r="CE36" s="199">
        <v>1261</v>
      </c>
      <c r="CF36" s="224">
        <v>1339</v>
      </c>
    </row>
    <row r="37" spans="1:84" x14ac:dyDescent="0.35">
      <c r="A37" s="427"/>
      <c r="B37" s="666" t="s">
        <v>830</v>
      </c>
      <c r="K37" s="223">
        <v>0</v>
      </c>
      <c r="L37" s="223">
        <v>0</v>
      </c>
      <c r="M37" s="223">
        <v>0</v>
      </c>
      <c r="N37" s="223">
        <v>0</v>
      </c>
      <c r="O37" s="223">
        <v>0</v>
      </c>
      <c r="P37" s="223">
        <v>0</v>
      </c>
      <c r="Q37" s="223">
        <v>0</v>
      </c>
      <c r="R37" s="223">
        <v>0</v>
      </c>
      <c r="S37" s="223">
        <v>0</v>
      </c>
      <c r="T37" s="223">
        <v>0</v>
      </c>
      <c r="U37" s="223">
        <v>0</v>
      </c>
      <c r="V37" s="223">
        <v>0</v>
      </c>
      <c r="W37" s="223">
        <v>0</v>
      </c>
      <c r="X37" s="223">
        <v>0</v>
      </c>
      <c r="Y37" s="223">
        <v>0</v>
      </c>
      <c r="Z37" s="223">
        <v>0</v>
      </c>
      <c r="AA37" s="223">
        <v>130</v>
      </c>
      <c r="AB37" s="223">
        <v>123</v>
      </c>
      <c r="AC37" s="223">
        <v>110</v>
      </c>
      <c r="AD37" s="223">
        <v>98</v>
      </c>
      <c r="AE37" s="223">
        <v>93</v>
      </c>
      <c r="AF37" s="223">
        <v>79</v>
      </c>
      <c r="AG37" s="223">
        <v>72</v>
      </c>
      <c r="AH37" s="223">
        <v>63</v>
      </c>
      <c r="AI37" s="223">
        <v>55</v>
      </c>
      <c r="AJ37" s="223">
        <v>51</v>
      </c>
      <c r="AK37" s="223">
        <v>46</v>
      </c>
      <c r="AL37" s="223">
        <v>43</v>
      </c>
      <c r="AM37" s="223">
        <v>40</v>
      </c>
      <c r="AN37" s="223">
        <v>39</v>
      </c>
      <c r="AO37" s="223">
        <v>36</v>
      </c>
      <c r="AP37" s="223">
        <v>38</v>
      </c>
      <c r="AQ37" s="223">
        <v>37</v>
      </c>
      <c r="AR37" s="223">
        <v>36</v>
      </c>
      <c r="AS37" s="223">
        <v>35</v>
      </c>
      <c r="AT37" s="223">
        <v>32</v>
      </c>
      <c r="AU37" s="223">
        <v>31</v>
      </c>
      <c r="AV37" s="223">
        <v>29</v>
      </c>
      <c r="AW37" s="223">
        <v>28</v>
      </c>
      <c r="AX37" s="223">
        <v>27</v>
      </c>
      <c r="AY37" s="223">
        <v>28</v>
      </c>
      <c r="AZ37" s="223">
        <v>27</v>
      </c>
      <c r="BA37" s="223">
        <v>26</v>
      </c>
      <c r="BB37" s="223">
        <v>24</v>
      </c>
      <c r="BC37" s="223">
        <v>23</v>
      </c>
      <c r="BD37" s="223">
        <v>23</v>
      </c>
      <c r="BE37" s="223">
        <v>23</v>
      </c>
      <c r="BF37" s="223">
        <v>24</v>
      </c>
      <c r="BG37" s="223">
        <v>23</v>
      </c>
      <c r="BH37" s="223">
        <v>23</v>
      </c>
      <c r="BI37" s="223">
        <v>23</v>
      </c>
      <c r="BJ37" s="223">
        <v>23</v>
      </c>
      <c r="BK37" s="223">
        <v>25</v>
      </c>
      <c r="BL37" s="223">
        <v>26</v>
      </c>
      <c r="BM37" s="223">
        <v>28</v>
      </c>
      <c r="BN37" s="223">
        <v>29</v>
      </c>
      <c r="BO37" s="223">
        <v>33</v>
      </c>
      <c r="BP37" s="223">
        <v>35</v>
      </c>
      <c r="BQ37" s="223">
        <v>42</v>
      </c>
      <c r="BR37" s="223">
        <v>46</v>
      </c>
      <c r="BS37" s="223">
        <v>48</v>
      </c>
      <c r="BT37" s="223">
        <v>51</v>
      </c>
      <c r="BU37" s="223">
        <v>48</v>
      </c>
      <c r="BV37" s="223">
        <v>55</v>
      </c>
      <c r="BW37" s="223">
        <v>58</v>
      </c>
      <c r="BX37" s="199">
        <v>62</v>
      </c>
      <c r="BY37" s="199">
        <v>69</v>
      </c>
      <c r="BZ37" s="199">
        <v>79</v>
      </c>
      <c r="CA37" s="199">
        <v>67</v>
      </c>
      <c r="CB37" s="199">
        <v>69</v>
      </c>
      <c r="CC37" s="199">
        <v>70</v>
      </c>
      <c r="CD37" s="199">
        <v>72</v>
      </c>
      <c r="CE37" s="199">
        <v>74</v>
      </c>
      <c r="CF37" s="224">
        <v>75</v>
      </c>
    </row>
    <row r="38" spans="1:84" ht="26.25" customHeight="1" x14ac:dyDescent="0.35">
      <c r="A38" s="427"/>
      <c r="B38" s="666" t="s">
        <v>825</v>
      </c>
      <c r="K38" s="223">
        <v>0</v>
      </c>
      <c r="L38" s="223">
        <v>0</v>
      </c>
      <c r="M38" s="223">
        <v>0</v>
      </c>
      <c r="N38" s="223">
        <v>0</v>
      </c>
      <c r="O38" s="223">
        <v>0</v>
      </c>
      <c r="P38" s="223">
        <v>0</v>
      </c>
      <c r="Q38" s="223">
        <v>0</v>
      </c>
      <c r="R38" s="223">
        <v>0</v>
      </c>
      <c r="S38" s="223">
        <v>0</v>
      </c>
      <c r="T38" s="223">
        <v>0</v>
      </c>
      <c r="U38" s="223">
        <v>0</v>
      </c>
      <c r="V38" s="223">
        <v>0</v>
      </c>
      <c r="W38" s="223">
        <v>0</v>
      </c>
      <c r="X38" s="223">
        <v>0</v>
      </c>
      <c r="Y38" s="223">
        <v>0</v>
      </c>
      <c r="Z38" s="223">
        <v>0</v>
      </c>
      <c r="AA38" s="223">
        <v>0</v>
      </c>
      <c r="AB38" s="223">
        <v>0</v>
      </c>
      <c r="AC38" s="223">
        <v>0</v>
      </c>
      <c r="AD38" s="223">
        <v>0</v>
      </c>
      <c r="AE38" s="223">
        <v>0</v>
      </c>
      <c r="AF38" s="223">
        <v>0</v>
      </c>
      <c r="AG38" s="223">
        <v>0</v>
      </c>
      <c r="AH38" s="223">
        <v>0</v>
      </c>
      <c r="AI38" s="223">
        <v>0</v>
      </c>
      <c r="AJ38" s="223">
        <v>0</v>
      </c>
      <c r="AK38" s="223">
        <v>0</v>
      </c>
      <c r="AL38" s="223">
        <v>0</v>
      </c>
      <c r="AM38" s="223">
        <v>0</v>
      </c>
      <c r="AN38" s="223">
        <v>0</v>
      </c>
      <c r="AO38" s="223">
        <v>0</v>
      </c>
      <c r="AP38" s="223">
        <v>0</v>
      </c>
      <c r="AQ38" s="223">
        <v>0</v>
      </c>
      <c r="AR38" s="223">
        <v>0</v>
      </c>
      <c r="AS38" s="223">
        <v>0</v>
      </c>
      <c r="AT38" s="223">
        <v>0</v>
      </c>
      <c r="AU38" s="223">
        <v>0</v>
      </c>
      <c r="AV38" s="223">
        <v>0</v>
      </c>
      <c r="AW38" s="223">
        <v>0</v>
      </c>
      <c r="AX38" s="223">
        <v>0</v>
      </c>
      <c r="AY38" s="223">
        <v>721</v>
      </c>
      <c r="AZ38" s="223">
        <v>752</v>
      </c>
      <c r="BA38" s="223">
        <v>781</v>
      </c>
      <c r="BB38" s="223">
        <v>805</v>
      </c>
      <c r="BC38" s="223">
        <v>833</v>
      </c>
      <c r="BD38" s="223">
        <v>864</v>
      </c>
      <c r="BE38" s="223">
        <v>889</v>
      </c>
      <c r="BF38" s="223">
        <v>923</v>
      </c>
      <c r="BG38" s="223">
        <v>957</v>
      </c>
      <c r="BH38" s="223">
        <v>991</v>
      </c>
      <c r="BI38" s="223">
        <v>1015</v>
      </c>
      <c r="BJ38" s="223">
        <v>1046</v>
      </c>
      <c r="BK38" s="223">
        <v>1079</v>
      </c>
      <c r="BL38" s="223">
        <v>1109</v>
      </c>
      <c r="BM38" s="223">
        <v>1139</v>
      </c>
      <c r="BN38" s="223">
        <v>1165</v>
      </c>
      <c r="BO38" s="223">
        <v>1180</v>
      </c>
      <c r="BP38" s="223">
        <v>1195</v>
      </c>
      <c r="BQ38" s="223">
        <v>1209</v>
      </c>
      <c r="BR38" s="223">
        <v>1219</v>
      </c>
      <c r="BS38" s="223">
        <v>1219</v>
      </c>
      <c r="BT38" s="223">
        <v>1216</v>
      </c>
      <c r="BU38" s="223">
        <v>1200</v>
      </c>
      <c r="BV38" s="223">
        <v>1187</v>
      </c>
      <c r="BW38" s="223">
        <v>1167</v>
      </c>
      <c r="BX38" s="199">
        <v>1153</v>
      </c>
      <c r="BY38" s="199">
        <v>1137</v>
      </c>
      <c r="BZ38" s="199">
        <v>1120</v>
      </c>
      <c r="CA38" s="199">
        <v>1115</v>
      </c>
      <c r="CB38" s="199">
        <v>1114</v>
      </c>
      <c r="CC38" s="199">
        <v>1116</v>
      </c>
      <c r="CD38" s="199">
        <v>1108</v>
      </c>
      <c r="CE38" s="199">
        <v>1095</v>
      </c>
      <c r="CF38" s="224">
        <v>1101</v>
      </c>
    </row>
    <row r="39" spans="1:84" ht="15.75" customHeight="1" thickBot="1" x14ac:dyDescent="0.4">
      <c r="A39" s="498"/>
      <c r="B39" s="588"/>
      <c r="C39" s="498"/>
      <c r="D39" s="622"/>
      <c r="E39" s="622"/>
      <c r="F39" s="622"/>
      <c r="G39" s="622"/>
      <c r="H39" s="622"/>
      <c r="I39" s="622"/>
      <c r="J39" s="622"/>
      <c r="K39" s="622"/>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2"/>
      <c r="AI39" s="622"/>
      <c r="AJ39" s="622"/>
      <c r="AK39" s="622"/>
      <c r="AL39" s="622"/>
      <c r="AM39" s="622"/>
      <c r="AN39" s="622"/>
      <c r="AO39" s="622"/>
      <c r="AP39" s="622"/>
      <c r="AQ39" s="622"/>
      <c r="AR39" s="622"/>
      <c r="AS39" s="622"/>
      <c r="AT39" s="622"/>
      <c r="AU39" s="622"/>
      <c r="AV39" s="622"/>
      <c r="AW39" s="622"/>
      <c r="AX39" s="622"/>
      <c r="AY39" s="622"/>
      <c r="AZ39" s="622"/>
      <c r="BA39" s="622"/>
      <c r="BB39" s="622"/>
      <c r="BC39" s="622"/>
      <c r="BD39" s="622"/>
      <c r="BE39" s="622"/>
      <c r="BF39" s="622"/>
      <c r="BG39" s="622"/>
      <c r="BH39" s="622"/>
      <c r="BI39" s="622"/>
      <c r="BJ39" s="622"/>
      <c r="BK39" s="622"/>
      <c r="BL39" s="622"/>
      <c r="BM39" s="622"/>
      <c r="BN39" s="622"/>
      <c r="BO39" s="622"/>
      <c r="BP39" s="622"/>
      <c r="BQ39" s="622"/>
      <c r="BR39" s="622"/>
      <c r="BS39" s="622"/>
      <c r="BT39" s="622"/>
      <c r="BU39" s="622"/>
      <c r="BV39" s="622"/>
      <c r="BW39" s="670"/>
      <c r="BX39" s="670"/>
      <c r="BY39" s="670"/>
      <c r="BZ39" s="670"/>
      <c r="CA39" s="670"/>
      <c r="CB39" s="670"/>
      <c r="CC39" s="670"/>
      <c r="CD39" s="670"/>
      <c r="CE39" s="670"/>
      <c r="CF39" s="671"/>
    </row>
  </sheetData>
  <hyperlinks>
    <hyperlink ref="B1" location="Notes!A1" display="Information relating to this table can be found in the 'Notes' tab" xr:uid="{2FDD49B2-F642-43BE-96AE-5C76C4B42D2D}"/>
    <hyperlink ref="A1" location="Contents!A1" display="Contents page" xr:uid="{9D31A5BC-B808-4B58-92F4-BD1663608756}"/>
  </hyperlinks>
  <pageMargins left="0.75" right="0.75" top="1" bottom="1" header="0.5" footer="0.5"/>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FDA6E-D138-4BDD-8164-F38A97E799AE}">
  <dimension ref="A1:CF90"/>
  <sheetViews>
    <sheetView zoomScale="85" zoomScaleNormal="85" workbookViewId="0">
      <pane xSplit="2" topLeftCell="BQ1" activePane="topRight" state="frozen"/>
      <selection pane="topRight"/>
    </sheetView>
  </sheetViews>
  <sheetFormatPr defaultColWidth="12.54296875" defaultRowHeight="15.5" x14ac:dyDescent="0.35"/>
  <cols>
    <col min="1" max="1" width="23" style="424" bestFit="1" customWidth="1"/>
    <col min="2" max="2" width="75.54296875" style="424" customWidth="1"/>
    <col min="3" max="3" width="25.54296875" style="424" customWidth="1"/>
    <col min="4" max="75" width="12.54296875" style="223" customWidth="1"/>
    <col min="76" max="76" width="12.54296875" style="427" customWidth="1"/>
    <col min="77" max="16384" width="12.54296875" style="427"/>
  </cols>
  <sheetData>
    <row r="1" spans="1:84" s="425" customFormat="1" ht="25.5" customHeight="1" thickBot="1" x14ac:dyDescent="0.3">
      <c r="A1" s="29" t="s">
        <v>45</v>
      </c>
      <c r="B1" s="113" t="s">
        <v>200</v>
      </c>
      <c r="C1" s="114"/>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3"/>
      <c r="BN1" s="423"/>
      <c r="BO1" s="423"/>
      <c r="BP1" s="423"/>
      <c r="BQ1" s="423"/>
      <c r="BR1" s="423"/>
      <c r="BS1" s="423"/>
      <c r="BT1" s="423"/>
      <c r="BU1" s="423"/>
      <c r="BV1" s="464"/>
      <c r="BW1" s="464"/>
      <c r="BX1" s="464"/>
    </row>
    <row r="2" spans="1:84" x14ac:dyDescent="0.35">
      <c r="A2" s="33" t="s">
        <v>584</v>
      </c>
      <c r="B2" s="34" t="s">
        <v>831</v>
      </c>
      <c r="C2" s="465"/>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x14ac:dyDescent="0.35">
      <c r="A3" s="116">
        <v>2024</v>
      </c>
      <c r="B3" s="428" t="s">
        <v>258</v>
      </c>
      <c r="C3" s="466"/>
      <c r="D3" s="281" t="s">
        <v>542</v>
      </c>
      <c r="E3" s="281" t="s">
        <v>542</v>
      </c>
      <c r="F3" s="281" t="s">
        <v>542</v>
      </c>
      <c r="G3" s="281" t="s">
        <v>542</v>
      </c>
      <c r="H3" s="281" t="s">
        <v>542</v>
      </c>
      <c r="I3" s="281" t="s">
        <v>542</v>
      </c>
      <c r="J3" s="281" t="s">
        <v>542</v>
      </c>
      <c r="K3" s="281" t="s">
        <v>542</v>
      </c>
      <c r="L3" s="281" t="s">
        <v>542</v>
      </c>
      <c r="M3" s="281" t="s">
        <v>542</v>
      </c>
      <c r="N3" s="281" t="s">
        <v>542</v>
      </c>
      <c r="O3" s="281" t="s">
        <v>542</v>
      </c>
      <c r="P3" s="281" t="s">
        <v>542</v>
      </c>
      <c r="Q3" s="281" t="s">
        <v>542</v>
      </c>
      <c r="R3" s="281" t="s">
        <v>542</v>
      </c>
      <c r="S3" s="281" t="s">
        <v>542</v>
      </c>
      <c r="T3" s="281" t="s">
        <v>542</v>
      </c>
      <c r="U3" s="281" t="s">
        <v>542</v>
      </c>
      <c r="V3" s="281" t="s">
        <v>542</v>
      </c>
      <c r="W3" s="281" t="s">
        <v>542</v>
      </c>
      <c r="X3" s="281" t="s">
        <v>542</v>
      </c>
      <c r="Y3" s="281" t="s">
        <v>542</v>
      </c>
      <c r="Z3" s="281" t="s">
        <v>542</v>
      </c>
      <c r="AA3" s="281" t="s">
        <v>542</v>
      </c>
      <c r="AB3" s="281" t="s">
        <v>542</v>
      </c>
      <c r="AC3" s="281" t="s">
        <v>542</v>
      </c>
      <c r="AD3" s="281" t="s">
        <v>542</v>
      </c>
      <c r="AE3" s="281" t="s">
        <v>542</v>
      </c>
      <c r="AF3" s="281" t="s">
        <v>542</v>
      </c>
      <c r="AG3" s="281" t="s">
        <v>542</v>
      </c>
      <c r="AH3" s="281" t="s">
        <v>542</v>
      </c>
      <c r="AI3" s="281" t="s">
        <v>542</v>
      </c>
      <c r="AJ3" s="281" t="s">
        <v>542</v>
      </c>
      <c r="AK3" s="281" t="s">
        <v>542</v>
      </c>
      <c r="AL3" s="281" t="s">
        <v>542</v>
      </c>
      <c r="AM3" s="281" t="s">
        <v>542</v>
      </c>
      <c r="AN3" s="281" t="s">
        <v>542</v>
      </c>
      <c r="AO3" s="281" t="s">
        <v>542</v>
      </c>
      <c r="AP3" s="281" t="s">
        <v>542</v>
      </c>
      <c r="AQ3" s="281" t="s">
        <v>542</v>
      </c>
      <c r="AR3" s="281" t="s">
        <v>542</v>
      </c>
      <c r="AS3" s="281" t="s">
        <v>542</v>
      </c>
      <c r="AT3" s="281" t="s">
        <v>542</v>
      </c>
      <c r="AU3" s="281" t="s">
        <v>542</v>
      </c>
      <c r="AV3" s="281" t="s">
        <v>542</v>
      </c>
      <c r="AW3" s="281" t="s">
        <v>542</v>
      </c>
      <c r="AX3" s="281" t="s">
        <v>542</v>
      </c>
      <c r="AY3" s="281" t="s">
        <v>542</v>
      </c>
      <c r="AZ3" s="281" t="s">
        <v>542</v>
      </c>
      <c r="BA3" s="281" t="s">
        <v>542</v>
      </c>
      <c r="BB3" s="281" t="s">
        <v>542</v>
      </c>
      <c r="BC3" s="281" t="s">
        <v>542</v>
      </c>
      <c r="BD3" s="281" t="s">
        <v>542</v>
      </c>
      <c r="BE3" s="281" t="s">
        <v>542</v>
      </c>
      <c r="BF3" s="281" t="s">
        <v>542</v>
      </c>
      <c r="BG3" s="281" t="s">
        <v>542</v>
      </c>
      <c r="BH3" s="281" t="s">
        <v>542</v>
      </c>
      <c r="BI3" s="281" t="s">
        <v>542</v>
      </c>
      <c r="BJ3" s="281" t="s">
        <v>542</v>
      </c>
      <c r="BK3" s="281" t="s">
        <v>542</v>
      </c>
      <c r="BL3" s="281" t="s">
        <v>542</v>
      </c>
      <c r="BM3" s="281" t="s">
        <v>542</v>
      </c>
      <c r="BN3" s="281" t="s">
        <v>542</v>
      </c>
      <c r="BO3" s="281" t="s">
        <v>542</v>
      </c>
      <c r="BP3" s="281" t="s">
        <v>542</v>
      </c>
      <c r="BQ3" s="281" t="s">
        <v>542</v>
      </c>
      <c r="BR3" s="281" t="s">
        <v>542</v>
      </c>
      <c r="BS3" s="281" t="s">
        <v>542</v>
      </c>
      <c r="BT3" s="281" t="s">
        <v>542</v>
      </c>
      <c r="BU3" s="281" t="s">
        <v>542</v>
      </c>
      <c r="BV3" s="281" t="s">
        <v>542</v>
      </c>
      <c r="BW3" s="281" t="s">
        <v>542</v>
      </c>
      <c r="BX3" s="281" t="s">
        <v>542</v>
      </c>
      <c r="BY3" s="281" t="s">
        <v>542</v>
      </c>
      <c r="BZ3" s="281" t="s">
        <v>542</v>
      </c>
      <c r="CA3" s="281" t="s">
        <v>543</v>
      </c>
      <c r="CB3" s="281" t="s">
        <v>543</v>
      </c>
      <c r="CC3" s="281" t="s">
        <v>543</v>
      </c>
      <c r="CD3" s="281" t="s">
        <v>543</v>
      </c>
      <c r="CE3" s="281" t="s">
        <v>543</v>
      </c>
      <c r="CF3" s="282" t="s">
        <v>543</v>
      </c>
    </row>
    <row r="4" spans="1:84" s="251" customFormat="1" ht="24" customHeight="1" x14ac:dyDescent="0.35">
      <c r="A4" s="109"/>
      <c r="B4" s="106" t="s">
        <v>214</v>
      </c>
      <c r="C4" s="467"/>
      <c r="D4" s="269">
        <f t="shared" ref="D4:BC4" si="0">SUM(D6,D5,D11,D12)</f>
        <v>15.2</v>
      </c>
      <c r="E4" s="269">
        <f t="shared" si="0"/>
        <v>19.2</v>
      </c>
      <c r="F4" s="269">
        <f t="shared" si="0"/>
        <v>17</v>
      </c>
      <c r="G4" s="269">
        <f t="shared" si="0"/>
        <v>14.8</v>
      </c>
      <c r="H4" s="269">
        <f t="shared" si="0"/>
        <v>26.8</v>
      </c>
      <c r="I4" s="269">
        <f t="shared" si="0"/>
        <v>22.2</v>
      </c>
      <c r="J4" s="269">
        <f t="shared" si="0"/>
        <v>15.7</v>
      </c>
      <c r="K4" s="269">
        <f t="shared" si="0"/>
        <v>15.7</v>
      </c>
      <c r="L4" s="269">
        <f t="shared" si="0"/>
        <v>20.9</v>
      </c>
      <c r="M4" s="269">
        <f t="shared" si="0"/>
        <v>25.4</v>
      </c>
      <c r="N4" s="269">
        <f t="shared" si="0"/>
        <v>49.4</v>
      </c>
      <c r="O4" s="269">
        <f t="shared" si="0"/>
        <v>41.9</v>
      </c>
      <c r="P4" s="269">
        <f t="shared" si="0"/>
        <v>30.2</v>
      </c>
      <c r="Q4" s="269">
        <f t="shared" si="0"/>
        <v>36.299999999999997</v>
      </c>
      <c r="R4" s="269">
        <f t="shared" si="0"/>
        <v>64.5</v>
      </c>
      <c r="S4" s="269">
        <f t="shared" si="0"/>
        <v>64.599999999999994</v>
      </c>
      <c r="T4" s="269">
        <f t="shared" si="0"/>
        <v>44.9</v>
      </c>
      <c r="U4" s="269">
        <f t="shared" si="0"/>
        <v>49.2</v>
      </c>
      <c r="V4" s="269">
        <f t="shared" si="0"/>
        <v>78.3</v>
      </c>
      <c r="W4" s="269">
        <f t="shared" si="0"/>
        <v>121.7</v>
      </c>
      <c r="X4" s="269">
        <f t="shared" si="0"/>
        <v>123.3</v>
      </c>
      <c r="Y4" s="269">
        <f t="shared" si="0"/>
        <v>127.1</v>
      </c>
      <c r="Z4" s="269">
        <f t="shared" si="0"/>
        <v>150.4</v>
      </c>
      <c r="AA4" s="269">
        <f t="shared" si="0"/>
        <v>239.4</v>
      </c>
      <c r="AB4" s="269">
        <f t="shared" si="0"/>
        <v>209.1</v>
      </c>
      <c r="AC4" s="269">
        <f t="shared" si="0"/>
        <v>174.09</v>
      </c>
      <c r="AD4" s="269">
        <f t="shared" si="0"/>
        <v>214.12200000000001</v>
      </c>
      <c r="AE4" s="269">
        <f t="shared" si="0"/>
        <v>454.38499999999999</v>
      </c>
      <c r="AF4" s="269">
        <f t="shared" si="0"/>
        <v>558.846</v>
      </c>
      <c r="AG4" s="269">
        <f t="shared" si="0"/>
        <v>628.82600000000002</v>
      </c>
      <c r="AH4" s="269">
        <f t="shared" si="0"/>
        <v>1147</v>
      </c>
      <c r="AI4" s="269">
        <f t="shared" si="0"/>
        <v>1176</v>
      </c>
      <c r="AJ4" s="269">
        <f t="shared" si="0"/>
        <v>2074</v>
      </c>
      <c r="AK4" s="269">
        <f t="shared" si="0"/>
        <v>3214.04</v>
      </c>
      <c r="AL4" s="269">
        <f t="shared" si="0"/>
        <v>4067</v>
      </c>
      <c r="AM4" s="269">
        <f t="shared" si="0"/>
        <v>4754</v>
      </c>
      <c r="AN4" s="269">
        <f t="shared" si="0"/>
        <v>5308</v>
      </c>
      <c r="AO4" s="269">
        <f t="shared" si="0"/>
        <v>5803</v>
      </c>
      <c r="AP4" s="269">
        <f t="shared" si="0"/>
        <v>6070</v>
      </c>
      <c r="AQ4" s="269">
        <f t="shared" si="0"/>
        <v>5452.9279999999999</v>
      </c>
      <c r="AR4" s="269">
        <f t="shared" si="0"/>
        <v>4151.7449999999999</v>
      </c>
      <c r="AS4" s="269">
        <f t="shared" si="0"/>
        <v>3364.41</v>
      </c>
      <c r="AT4" s="269">
        <f t="shared" si="0"/>
        <v>3810.3180000000002</v>
      </c>
      <c r="AU4" s="269">
        <f t="shared" si="0"/>
        <v>5803.8150000000005</v>
      </c>
      <c r="AV4" s="269">
        <f t="shared" si="0"/>
        <v>7139.1579999999994</v>
      </c>
      <c r="AW4" s="269">
        <f t="shared" si="0"/>
        <v>7388.7640000000001</v>
      </c>
      <c r="AX4" s="269">
        <f t="shared" si="0"/>
        <v>6482.4830000000002</v>
      </c>
      <c r="AY4" s="269">
        <f t="shared" si="0"/>
        <v>5924.8270000000002</v>
      </c>
      <c r="AZ4" s="269">
        <f t="shared" si="0"/>
        <v>5112.2209999999995</v>
      </c>
      <c r="BA4" s="269">
        <f t="shared" si="0"/>
        <v>3893.4660000000003</v>
      </c>
      <c r="BB4" s="269">
        <f t="shared" si="0"/>
        <v>3557.6930000000002</v>
      </c>
      <c r="BC4" s="269">
        <f t="shared" si="0"/>
        <v>3255.0860000000002</v>
      </c>
      <c r="BD4" s="269">
        <f>SUM(BD6,BD5,BD11,BD12)</f>
        <v>2882.2200000000003</v>
      </c>
      <c r="BE4" s="269">
        <f t="shared" ref="BE4:CE4" si="1">SUM(BE6,BE5,BE11,BE12)</f>
        <v>2605.5709014073173</v>
      </c>
      <c r="BF4" s="269">
        <f t="shared" si="1"/>
        <v>2624.1158686900003</v>
      </c>
      <c r="BG4" s="269">
        <f t="shared" si="1"/>
        <v>2559.18840136366</v>
      </c>
      <c r="BH4" s="269">
        <f t="shared" si="1"/>
        <v>2204.4830000000002</v>
      </c>
      <c r="BI4" s="269">
        <f t="shared" si="1"/>
        <v>2311.2043118300003</v>
      </c>
      <c r="BJ4" s="269">
        <f t="shared" si="1"/>
        <v>2439.7983671900001</v>
      </c>
      <c r="BK4" s="269">
        <f t="shared" si="1"/>
        <v>2241.4881393452138</v>
      </c>
      <c r="BL4" s="269">
        <f t="shared" si="1"/>
        <v>2856.8277160099997</v>
      </c>
      <c r="BM4" s="269">
        <f t="shared" si="1"/>
        <v>4684.0175697100003</v>
      </c>
      <c r="BN4" s="269">
        <f t="shared" si="1"/>
        <v>4473.4852258236315</v>
      </c>
      <c r="BO4" s="269">
        <f t="shared" si="1"/>
        <v>4933.9849943699983</v>
      </c>
      <c r="BP4" s="269">
        <f t="shared" si="1"/>
        <v>5169.8070100499999</v>
      </c>
      <c r="BQ4" s="269">
        <f t="shared" si="1"/>
        <v>4343.1032952005953</v>
      </c>
      <c r="BR4" s="269">
        <f t="shared" si="1"/>
        <v>3115.6820602665048</v>
      </c>
      <c r="BS4" s="269">
        <f t="shared" si="1"/>
        <v>2770.6253516329502</v>
      </c>
      <c r="BT4" s="269">
        <f t="shared" si="1"/>
        <v>2768.845619016316</v>
      </c>
      <c r="BU4" s="269">
        <f t="shared" si="1"/>
        <v>2992.6764336050683</v>
      </c>
      <c r="BV4" s="269">
        <f t="shared" si="1"/>
        <v>3263.5700632435692</v>
      </c>
      <c r="BW4" s="269">
        <f t="shared" si="1"/>
        <v>7464.792338263278</v>
      </c>
      <c r="BX4" s="269">
        <f t="shared" si="1"/>
        <v>17645.589078670928</v>
      </c>
      <c r="BY4" s="269">
        <f t="shared" si="1"/>
        <v>13610.927937511378</v>
      </c>
      <c r="BZ4" s="269">
        <f t="shared" si="1"/>
        <v>9364.5387214978491</v>
      </c>
      <c r="CA4" s="269">
        <f t="shared" si="1"/>
        <v>11431.926148486969</v>
      </c>
      <c r="CB4" s="269">
        <f t="shared" si="1"/>
        <v>17659.836466524761</v>
      </c>
      <c r="CC4" s="269">
        <f t="shared" si="1"/>
        <v>19445.395761818756</v>
      </c>
      <c r="CD4" s="269">
        <f t="shared" si="1"/>
        <v>19786.261363909536</v>
      </c>
      <c r="CE4" s="269">
        <f t="shared" si="1"/>
        <v>20094.8646858838</v>
      </c>
      <c r="CF4" s="658">
        <f>SUM(CF6,CF5,CF11,CF12)</f>
        <v>20237.343784798188</v>
      </c>
    </row>
    <row r="5" spans="1:84" ht="26.25" customHeight="1" x14ac:dyDescent="0.35">
      <c r="A5" s="443"/>
      <c r="B5" s="59" t="s">
        <v>832</v>
      </c>
      <c r="C5" s="250"/>
      <c r="D5" s="199">
        <f>'Income Support'!D23</f>
        <v>0</v>
      </c>
      <c r="E5" s="199">
        <f>'Income Support'!E23</f>
        <v>0</v>
      </c>
      <c r="F5" s="199">
        <f>'Income Support'!F23</f>
        <v>0</v>
      </c>
      <c r="G5" s="199">
        <f>'Income Support'!G23</f>
        <v>0</v>
      </c>
      <c r="H5" s="199">
        <f>'Income Support'!H23</f>
        <v>0</v>
      </c>
      <c r="I5" s="199">
        <f>'Income Support'!I23</f>
        <v>0</v>
      </c>
      <c r="J5" s="199">
        <f>'Income Support'!J23</f>
        <v>0</v>
      </c>
      <c r="K5" s="199">
        <f>'Income Support'!K23</f>
        <v>0</v>
      </c>
      <c r="L5" s="199">
        <f>'Income Support'!L23</f>
        <v>0</v>
      </c>
      <c r="M5" s="199">
        <f>'Income Support'!M23</f>
        <v>0</v>
      </c>
      <c r="N5" s="199">
        <f>'Income Support'!N23</f>
        <v>0</v>
      </c>
      <c r="O5" s="199">
        <f>'Income Support'!O23</f>
        <v>0</v>
      </c>
      <c r="P5" s="199">
        <f>'Income Support'!P23</f>
        <v>0</v>
      </c>
      <c r="Q5" s="199">
        <f>'Income Support'!Q23</f>
        <v>0</v>
      </c>
      <c r="R5" s="199">
        <f>'Income Support'!R23</f>
        <v>0</v>
      </c>
      <c r="S5" s="199">
        <f>'Income Support'!S23</f>
        <v>0</v>
      </c>
      <c r="T5" s="199">
        <f>'Income Support'!T23</f>
        <v>0</v>
      </c>
      <c r="U5" s="199">
        <f>'Income Support'!U23</f>
        <v>0</v>
      </c>
      <c r="V5" s="199">
        <f>'Income Support'!V23</f>
        <v>0</v>
      </c>
      <c r="W5" s="199">
        <f>'Income Support'!W23</f>
        <v>0</v>
      </c>
      <c r="X5" s="199">
        <f>'Income Support'!X23</f>
        <v>0</v>
      </c>
      <c r="Y5" s="199">
        <f>'Income Support'!Y23</f>
        <v>0</v>
      </c>
      <c r="Z5" s="199">
        <f>'Income Support'!Z23</f>
        <v>0</v>
      </c>
      <c r="AA5" s="199">
        <f>'Income Support'!AA23</f>
        <v>0</v>
      </c>
      <c r="AB5" s="199">
        <f>'Income Support'!AB23</f>
        <v>0</v>
      </c>
      <c r="AC5" s="199">
        <f>'Income Support'!AC23</f>
        <v>0</v>
      </c>
      <c r="AD5" s="199">
        <f>'Income Support'!AD23</f>
        <v>0</v>
      </c>
      <c r="AE5" s="199">
        <f>'Income Support'!AE23</f>
        <v>0</v>
      </c>
      <c r="AF5" s="199">
        <f>'Income Support'!AF23</f>
        <v>0</v>
      </c>
      <c r="AG5" s="199">
        <f>'Income Support'!AG23</f>
        <v>0</v>
      </c>
      <c r="AH5" s="199">
        <f>'Income Support'!AH23</f>
        <v>515</v>
      </c>
      <c r="AI5" s="199">
        <f>'Income Support'!AI23</f>
        <v>523</v>
      </c>
      <c r="AJ5" s="199">
        <f>'Income Support'!AJ23</f>
        <v>794</v>
      </c>
      <c r="AK5" s="199">
        <f>'Income Support'!AK23</f>
        <v>1512.04</v>
      </c>
      <c r="AL5" s="199">
        <f>'Income Support'!AL23</f>
        <v>2567</v>
      </c>
      <c r="AM5" s="199">
        <f>'Income Support'!AM23</f>
        <v>3257</v>
      </c>
      <c r="AN5" s="199">
        <f>'Income Support'!AN23</f>
        <v>3730</v>
      </c>
      <c r="AO5" s="199">
        <f>'Income Support'!AO23</f>
        <v>4214</v>
      </c>
      <c r="AP5" s="199">
        <f>'Income Support'!AP23</f>
        <v>4336</v>
      </c>
      <c r="AQ5" s="199">
        <f>'Income Support'!AQ23</f>
        <v>3985</v>
      </c>
      <c r="AR5" s="199">
        <f>'Income Support'!AR23</f>
        <v>3045</v>
      </c>
      <c r="AS5" s="199">
        <f>'Income Support'!AS23</f>
        <v>2631</v>
      </c>
      <c r="AT5" s="199">
        <f>'Income Support'!AT23</f>
        <v>2940.4780000000001</v>
      </c>
      <c r="AU5" s="199">
        <f>'Income Support'!AU23</f>
        <v>4200</v>
      </c>
      <c r="AV5" s="199">
        <f>'Income Support'!AV23</f>
        <v>5379</v>
      </c>
      <c r="AW5" s="199">
        <f>'Income Support'!AW23</f>
        <v>5737</v>
      </c>
      <c r="AX5" s="199">
        <f>'Income Support'!AX23</f>
        <v>5183</v>
      </c>
      <c r="AY5" s="199">
        <f>'Income Support'!AY23</f>
        <v>4823</v>
      </c>
      <c r="AZ5" s="199">
        <f>'Income Support'!AZ23</f>
        <v>2359</v>
      </c>
      <c r="BA5" s="199">
        <f>'Income Support'!BA23</f>
        <v>0</v>
      </c>
      <c r="BB5" s="199">
        <f>'Income Support'!BB23</f>
        <v>0</v>
      </c>
      <c r="BC5" s="199">
        <f>'Income Support'!BC23</f>
        <v>0</v>
      </c>
      <c r="BD5" s="199">
        <f>'Income Support'!BD23</f>
        <v>0</v>
      </c>
      <c r="BE5" s="199">
        <f>'Income Support'!BE23</f>
        <v>0</v>
      </c>
      <c r="BF5" s="199">
        <f>'Income Support'!BF23</f>
        <v>0</v>
      </c>
      <c r="BG5" s="199">
        <f>'Income Support'!BG23</f>
        <v>0</v>
      </c>
      <c r="BH5" s="199">
        <f>'Income Support'!BH23</f>
        <v>0</v>
      </c>
      <c r="BI5" s="199">
        <f>'Income Support'!BI23</f>
        <v>0</v>
      </c>
      <c r="BJ5" s="199">
        <f>'Income Support'!BJ23</f>
        <v>0</v>
      </c>
      <c r="BK5" s="199">
        <f>'Income Support'!BK23</f>
        <v>0</v>
      </c>
      <c r="BL5" s="199">
        <f>'Income Support'!BL23</f>
        <v>0</v>
      </c>
      <c r="BM5" s="199">
        <f>'Income Support'!BM23</f>
        <v>0</v>
      </c>
      <c r="BN5" s="199">
        <f>'Income Support'!BN23</f>
        <v>0</v>
      </c>
      <c r="BO5" s="199">
        <f>'Income Support'!BO23</f>
        <v>0</v>
      </c>
      <c r="BP5" s="199">
        <f>'Income Support'!BP23</f>
        <v>0</v>
      </c>
      <c r="BQ5" s="199">
        <f>'Income Support'!BQ23</f>
        <v>0</v>
      </c>
      <c r="BR5" s="199">
        <f>'Income Support'!BR23</f>
        <v>0</v>
      </c>
      <c r="BS5" s="199">
        <f>'Income Support'!BS23</f>
        <v>0</v>
      </c>
      <c r="BT5" s="199">
        <f>'Income Support'!BT23</f>
        <v>0</v>
      </c>
      <c r="BU5" s="199">
        <f>'Income Support'!BU23</f>
        <v>0</v>
      </c>
      <c r="BV5" s="199">
        <f>'Income Support'!BV23</f>
        <v>0</v>
      </c>
      <c r="BW5" s="199">
        <f>'Income Support'!BW23</f>
        <v>0</v>
      </c>
      <c r="BX5" s="199">
        <f>'Income Support'!BX23</f>
        <v>0</v>
      </c>
      <c r="BY5" s="199">
        <f>'Income Support'!BY23</f>
        <v>0</v>
      </c>
      <c r="BZ5" s="199">
        <f>'Income Support'!BZ23</f>
        <v>0</v>
      </c>
      <c r="CA5" s="199">
        <f>'Income Support'!CA23</f>
        <v>0</v>
      </c>
      <c r="CB5" s="199">
        <f>'Income Support'!CB23</f>
        <v>0</v>
      </c>
      <c r="CC5" s="199">
        <f>'Income Support'!CC23</f>
        <v>0</v>
      </c>
      <c r="CD5" s="199">
        <f>'Income Support'!CD23</f>
        <v>0</v>
      </c>
      <c r="CE5" s="199">
        <f>'Income Support'!CE23</f>
        <v>0</v>
      </c>
      <c r="CF5" s="224">
        <f>'Income Support'!CF23</f>
        <v>0</v>
      </c>
    </row>
    <row r="6" spans="1:84" ht="26.25" customHeight="1" x14ac:dyDescent="0.35">
      <c r="A6" s="443"/>
      <c r="B6" s="59" t="s">
        <v>833</v>
      </c>
      <c r="C6" s="39"/>
      <c r="D6" s="199">
        <f t="shared" ref="D6:BO6" si="2">SUM(D7,D8)</f>
        <v>0</v>
      </c>
      <c r="E6" s="199">
        <f t="shared" si="2"/>
        <v>0</v>
      </c>
      <c r="F6" s="199">
        <f t="shared" si="2"/>
        <v>0</v>
      </c>
      <c r="G6" s="199">
        <f t="shared" si="2"/>
        <v>0</v>
      </c>
      <c r="H6" s="199">
        <f t="shared" si="2"/>
        <v>0</v>
      </c>
      <c r="I6" s="199">
        <f t="shared" si="2"/>
        <v>0</v>
      </c>
      <c r="J6" s="199">
        <f t="shared" si="2"/>
        <v>0</v>
      </c>
      <c r="K6" s="199">
        <f t="shared" si="2"/>
        <v>0</v>
      </c>
      <c r="L6" s="199">
        <f t="shared" si="2"/>
        <v>0</v>
      </c>
      <c r="M6" s="199">
        <f t="shared" si="2"/>
        <v>0</v>
      </c>
      <c r="N6" s="199">
        <f t="shared" si="2"/>
        <v>0</v>
      </c>
      <c r="O6" s="199">
        <f t="shared" si="2"/>
        <v>0</v>
      </c>
      <c r="P6" s="199">
        <f t="shared" si="2"/>
        <v>0</v>
      </c>
      <c r="Q6" s="199">
        <f t="shared" si="2"/>
        <v>0</v>
      </c>
      <c r="R6" s="199">
        <f t="shared" si="2"/>
        <v>0</v>
      </c>
      <c r="S6" s="199">
        <f t="shared" si="2"/>
        <v>0</v>
      </c>
      <c r="T6" s="199">
        <f t="shared" si="2"/>
        <v>0</v>
      </c>
      <c r="U6" s="199">
        <f t="shared" si="2"/>
        <v>0</v>
      </c>
      <c r="V6" s="199">
        <f t="shared" si="2"/>
        <v>0</v>
      </c>
      <c r="W6" s="199">
        <f t="shared" si="2"/>
        <v>0</v>
      </c>
      <c r="X6" s="199">
        <f t="shared" si="2"/>
        <v>0</v>
      </c>
      <c r="Y6" s="199">
        <f t="shared" si="2"/>
        <v>0</v>
      </c>
      <c r="Z6" s="199">
        <f t="shared" si="2"/>
        <v>0</v>
      </c>
      <c r="AA6" s="199">
        <f t="shared" si="2"/>
        <v>0</v>
      </c>
      <c r="AB6" s="199">
        <f t="shared" si="2"/>
        <v>0</v>
      </c>
      <c r="AC6" s="199">
        <f t="shared" si="2"/>
        <v>0</v>
      </c>
      <c r="AD6" s="199">
        <f t="shared" si="2"/>
        <v>0</v>
      </c>
      <c r="AE6" s="199">
        <f t="shared" si="2"/>
        <v>0</v>
      </c>
      <c r="AF6" s="199">
        <f t="shared" si="2"/>
        <v>0</v>
      </c>
      <c r="AG6" s="199">
        <f t="shared" si="2"/>
        <v>0</v>
      </c>
      <c r="AH6" s="199">
        <f t="shared" si="2"/>
        <v>0</v>
      </c>
      <c r="AI6" s="199">
        <f t="shared" si="2"/>
        <v>0</v>
      </c>
      <c r="AJ6" s="199">
        <f t="shared" si="2"/>
        <v>0</v>
      </c>
      <c r="AK6" s="199">
        <f t="shared" si="2"/>
        <v>0</v>
      </c>
      <c r="AL6" s="199">
        <f t="shared" si="2"/>
        <v>0</v>
      </c>
      <c r="AM6" s="199">
        <f t="shared" si="2"/>
        <v>0</v>
      </c>
      <c r="AN6" s="199">
        <f t="shared" si="2"/>
        <v>0</v>
      </c>
      <c r="AO6" s="199">
        <f t="shared" si="2"/>
        <v>0</v>
      </c>
      <c r="AP6" s="199">
        <f t="shared" si="2"/>
        <v>0</v>
      </c>
      <c r="AQ6" s="199">
        <f t="shared" si="2"/>
        <v>0</v>
      </c>
      <c r="AR6" s="199">
        <f t="shared" si="2"/>
        <v>0</v>
      </c>
      <c r="AS6" s="199">
        <f t="shared" si="2"/>
        <v>0</v>
      </c>
      <c r="AT6" s="199">
        <f t="shared" si="2"/>
        <v>0</v>
      </c>
      <c r="AU6" s="199">
        <f t="shared" si="2"/>
        <v>0</v>
      </c>
      <c r="AV6" s="199">
        <f t="shared" si="2"/>
        <v>0</v>
      </c>
      <c r="AW6" s="199">
        <f t="shared" si="2"/>
        <v>0</v>
      </c>
      <c r="AX6" s="199">
        <f t="shared" si="2"/>
        <v>0</v>
      </c>
      <c r="AY6" s="199">
        <f t="shared" si="2"/>
        <v>0</v>
      </c>
      <c r="AZ6" s="199">
        <f t="shared" si="2"/>
        <v>2165.9229999999998</v>
      </c>
      <c r="BA6" s="199">
        <f t="shared" si="2"/>
        <v>3893.4660000000003</v>
      </c>
      <c r="BB6" s="199">
        <f t="shared" si="2"/>
        <v>3557.6930000000002</v>
      </c>
      <c r="BC6" s="199">
        <f t="shared" si="2"/>
        <v>3255.0860000000002</v>
      </c>
      <c r="BD6" s="199">
        <f t="shared" si="2"/>
        <v>2882.2200000000003</v>
      </c>
      <c r="BE6" s="199">
        <f t="shared" si="2"/>
        <v>2605.5709014073173</v>
      </c>
      <c r="BF6" s="199">
        <f t="shared" si="2"/>
        <v>2624.1158686900003</v>
      </c>
      <c r="BG6" s="199">
        <f t="shared" si="2"/>
        <v>2559.18840136366</v>
      </c>
      <c r="BH6" s="199">
        <f t="shared" si="2"/>
        <v>2204.4830000000002</v>
      </c>
      <c r="BI6" s="199">
        <f t="shared" si="2"/>
        <v>2311.2043118300003</v>
      </c>
      <c r="BJ6" s="199">
        <f t="shared" si="2"/>
        <v>2439.7983671900001</v>
      </c>
      <c r="BK6" s="199">
        <f t="shared" si="2"/>
        <v>2241.4881393452138</v>
      </c>
      <c r="BL6" s="199">
        <f t="shared" si="2"/>
        <v>2856.8277160099997</v>
      </c>
      <c r="BM6" s="199">
        <f t="shared" si="2"/>
        <v>4684.0175697100003</v>
      </c>
      <c r="BN6" s="199">
        <f t="shared" si="2"/>
        <v>4473.4852258236315</v>
      </c>
      <c r="BO6" s="199">
        <f t="shared" si="2"/>
        <v>4933.9849943699983</v>
      </c>
      <c r="BP6" s="199">
        <f t="shared" ref="BP6:CE6" si="3">SUM(BP7,BP8)</f>
        <v>5169.8070100499999</v>
      </c>
      <c r="BQ6" s="199">
        <f t="shared" si="3"/>
        <v>4338.0295486261903</v>
      </c>
      <c r="BR6" s="199">
        <f t="shared" si="3"/>
        <v>3065.0410876799992</v>
      </c>
      <c r="BS6" s="199">
        <f t="shared" si="3"/>
        <v>2313.51601579</v>
      </c>
      <c r="BT6" s="199">
        <f t="shared" si="3"/>
        <v>1875.4784224599998</v>
      </c>
      <c r="BU6" s="199">
        <f t="shared" si="3"/>
        <v>1666.9844684099987</v>
      </c>
      <c r="BV6" s="199">
        <f t="shared" si="3"/>
        <v>1298.7940379299998</v>
      </c>
      <c r="BW6" s="199">
        <f t="shared" si="3"/>
        <v>713.74196914999993</v>
      </c>
      <c r="BX6" s="199">
        <f t="shared" si="3"/>
        <v>1046.2354867050001</v>
      </c>
      <c r="BY6" s="199">
        <f t="shared" si="3"/>
        <v>490.13371098000005</v>
      </c>
      <c r="BZ6" s="199">
        <f t="shared" si="3"/>
        <v>333.50056829999994</v>
      </c>
      <c r="CA6" s="199">
        <f t="shared" si="3"/>
        <v>304.15020522627435</v>
      </c>
      <c r="CB6" s="199">
        <f t="shared" si="3"/>
        <v>226.95477883487214</v>
      </c>
      <c r="CC6" s="199">
        <f t="shared" si="3"/>
        <v>122.4402964443657</v>
      </c>
      <c r="CD6" s="199">
        <f t="shared" si="3"/>
        <v>119.9246874666169</v>
      </c>
      <c r="CE6" s="199">
        <f t="shared" si="3"/>
        <v>122.56338562149338</v>
      </c>
      <c r="CF6" s="224">
        <f>SUM(CF7,CF8)</f>
        <v>123.03229177071385</v>
      </c>
    </row>
    <row r="7" spans="1:84" x14ac:dyDescent="0.35">
      <c r="A7" s="443"/>
      <c r="B7" s="203" t="s">
        <v>267</v>
      </c>
      <c r="C7" s="39"/>
      <c r="D7" s="199">
        <v>0</v>
      </c>
      <c r="E7" s="199">
        <v>0</v>
      </c>
      <c r="F7" s="199">
        <v>0</v>
      </c>
      <c r="G7" s="199">
        <v>0</v>
      </c>
      <c r="H7" s="199">
        <v>0</v>
      </c>
      <c r="I7" s="199">
        <v>0</v>
      </c>
      <c r="J7" s="199">
        <v>0</v>
      </c>
      <c r="K7" s="199">
        <v>0</v>
      </c>
      <c r="L7" s="199">
        <v>0</v>
      </c>
      <c r="M7" s="199">
        <v>0</v>
      </c>
      <c r="N7" s="199">
        <v>0</v>
      </c>
      <c r="O7" s="199">
        <v>0</v>
      </c>
      <c r="P7" s="199">
        <v>0</v>
      </c>
      <c r="Q7" s="199">
        <v>0</v>
      </c>
      <c r="R7" s="199">
        <v>0</v>
      </c>
      <c r="S7" s="199">
        <v>0</v>
      </c>
      <c r="T7" s="199">
        <v>0</v>
      </c>
      <c r="U7" s="199">
        <v>0</v>
      </c>
      <c r="V7" s="199">
        <v>0</v>
      </c>
      <c r="W7" s="199">
        <v>0</v>
      </c>
      <c r="X7" s="199">
        <v>0</v>
      </c>
      <c r="Y7" s="199">
        <v>0</v>
      </c>
      <c r="Z7" s="199">
        <v>0</v>
      </c>
      <c r="AA7" s="199">
        <v>0</v>
      </c>
      <c r="AB7" s="199">
        <v>0</v>
      </c>
      <c r="AC7" s="199">
        <v>0</v>
      </c>
      <c r="AD7" s="199">
        <v>0</v>
      </c>
      <c r="AE7" s="199">
        <v>0</v>
      </c>
      <c r="AF7" s="199">
        <v>0</v>
      </c>
      <c r="AG7" s="199">
        <v>0</v>
      </c>
      <c r="AH7" s="199">
        <v>0</v>
      </c>
      <c r="AI7" s="199">
        <v>0</v>
      </c>
      <c r="AJ7" s="199">
        <v>0</v>
      </c>
      <c r="AK7" s="199">
        <v>0</v>
      </c>
      <c r="AL7" s="199">
        <v>0</v>
      </c>
      <c r="AM7" s="199">
        <v>0</v>
      </c>
      <c r="AN7" s="199">
        <v>0</v>
      </c>
      <c r="AO7" s="199">
        <v>0</v>
      </c>
      <c r="AP7" s="199">
        <v>0</v>
      </c>
      <c r="AQ7" s="199">
        <v>0</v>
      </c>
      <c r="AR7" s="199">
        <v>0</v>
      </c>
      <c r="AS7" s="199">
        <v>0</v>
      </c>
      <c r="AT7" s="199">
        <v>0</v>
      </c>
      <c r="AU7" s="199">
        <v>0</v>
      </c>
      <c r="AV7" s="199">
        <v>0</v>
      </c>
      <c r="AW7" s="199">
        <v>0</v>
      </c>
      <c r="AX7" s="199">
        <v>0</v>
      </c>
      <c r="AY7" s="199">
        <v>0</v>
      </c>
      <c r="AZ7" s="199">
        <v>332.70800000000008</v>
      </c>
      <c r="BA7" s="199">
        <v>475.00800000000004</v>
      </c>
      <c r="BB7" s="199">
        <v>474.24400000000003</v>
      </c>
      <c r="BC7" s="199">
        <v>459.01900000000001</v>
      </c>
      <c r="BD7" s="199">
        <v>446.95400000000001</v>
      </c>
      <c r="BE7" s="199">
        <v>469.76190140731705</v>
      </c>
      <c r="BF7" s="199">
        <v>518.64773074999994</v>
      </c>
      <c r="BG7" s="199">
        <v>507.20891397539998</v>
      </c>
      <c r="BH7" s="199">
        <v>445.23599999999999</v>
      </c>
      <c r="BI7" s="199">
        <v>486.24370455000002</v>
      </c>
      <c r="BJ7" s="199">
        <v>477.92547793</v>
      </c>
      <c r="BK7" s="199">
        <v>424.03039473491737</v>
      </c>
      <c r="BL7" s="199">
        <v>727.70019646000003</v>
      </c>
      <c r="BM7" s="199">
        <v>1088.6921164999999</v>
      </c>
      <c r="BN7" s="199">
        <v>801.16036899012533</v>
      </c>
      <c r="BO7" s="199">
        <v>749.87685299999998</v>
      </c>
      <c r="BP7" s="199">
        <v>662.33543288999988</v>
      </c>
      <c r="BQ7" s="199">
        <v>526.70929591000004</v>
      </c>
      <c r="BR7" s="199">
        <v>369.21073870999999</v>
      </c>
      <c r="BS7" s="199">
        <v>309.89859552000007</v>
      </c>
      <c r="BT7" s="199">
        <v>264.26859475999998</v>
      </c>
      <c r="BU7" s="199">
        <v>224.26502880999996</v>
      </c>
      <c r="BV7" s="199">
        <v>154.88572665999999</v>
      </c>
      <c r="BW7" s="199">
        <v>110.7615586</v>
      </c>
      <c r="BX7" s="199">
        <v>610.87668224000004</v>
      </c>
      <c r="BY7" s="199">
        <v>190.11094458999997</v>
      </c>
      <c r="BZ7" s="199">
        <v>108.35292923999998</v>
      </c>
      <c r="CA7" s="199">
        <v>155.63678640643488</v>
      </c>
      <c r="CB7" s="199">
        <v>130.98450771493074</v>
      </c>
      <c r="CC7" s="199">
        <v>122.4402964443657</v>
      </c>
      <c r="CD7" s="199">
        <v>119.9246874666169</v>
      </c>
      <c r="CE7" s="199">
        <v>122.56338562149338</v>
      </c>
      <c r="CF7" s="224">
        <v>123.03229177071385</v>
      </c>
    </row>
    <row r="8" spans="1:84" x14ac:dyDescent="0.35">
      <c r="A8" s="443"/>
      <c r="B8" s="203" t="s">
        <v>277</v>
      </c>
      <c r="C8" s="39"/>
      <c r="D8" s="199">
        <v>0</v>
      </c>
      <c r="E8" s="199">
        <v>0</v>
      </c>
      <c r="F8" s="199">
        <v>0</v>
      </c>
      <c r="G8" s="199">
        <v>0</v>
      </c>
      <c r="H8" s="199">
        <v>0</v>
      </c>
      <c r="I8" s="199">
        <v>0</v>
      </c>
      <c r="J8" s="199">
        <v>0</v>
      </c>
      <c r="K8" s="199">
        <v>0</v>
      </c>
      <c r="L8" s="199">
        <v>0</v>
      </c>
      <c r="M8" s="199">
        <v>0</v>
      </c>
      <c r="N8" s="199">
        <v>0</v>
      </c>
      <c r="O8" s="199">
        <v>0</v>
      </c>
      <c r="P8" s="199">
        <v>0</v>
      </c>
      <c r="Q8" s="199">
        <v>0</v>
      </c>
      <c r="R8" s="199">
        <v>0</v>
      </c>
      <c r="S8" s="199">
        <v>0</v>
      </c>
      <c r="T8" s="199">
        <v>0</v>
      </c>
      <c r="U8" s="199">
        <v>0</v>
      </c>
      <c r="V8" s="199">
        <v>0</v>
      </c>
      <c r="W8" s="199">
        <v>0</v>
      </c>
      <c r="X8" s="199">
        <v>0</v>
      </c>
      <c r="Y8" s="199">
        <v>0</v>
      </c>
      <c r="Z8" s="199">
        <v>0</v>
      </c>
      <c r="AA8" s="199">
        <v>0</v>
      </c>
      <c r="AB8" s="199">
        <v>0</v>
      </c>
      <c r="AC8" s="199">
        <v>0</v>
      </c>
      <c r="AD8" s="199">
        <v>0</v>
      </c>
      <c r="AE8" s="199">
        <v>0</v>
      </c>
      <c r="AF8" s="199">
        <v>0</v>
      </c>
      <c r="AG8" s="199">
        <v>0</v>
      </c>
      <c r="AH8" s="199">
        <v>0</v>
      </c>
      <c r="AI8" s="199">
        <v>0</v>
      </c>
      <c r="AJ8" s="199">
        <v>0</v>
      </c>
      <c r="AK8" s="199">
        <v>0</v>
      </c>
      <c r="AL8" s="199">
        <v>0</v>
      </c>
      <c r="AM8" s="199">
        <v>0</v>
      </c>
      <c r="AN8" s="199">
        <v>0</v>
      </c>
      <c r="AO8" s="199">
        <v>0</v>
      </c>
      <c r="AP8" s="199">
        <v>0</v>
      </c>
      <c r="AQ8" s="199">
        <v>0</v>
      </c>
      <c r="AR8" s="199">
        <v>0</v>
      </c>
      <c r="AS8" s="199">
        <v>0</v>
      </c>
      <c r="AT8" s="199">
        <v>0</v>
      </c>
      <c r="AU8" s="199">
        <v>0</v>
      </c>
      <c r="AV8" s="199">
        <v>0</v>
      </c>
      <c r="AW8" s="199">
        <v>0</v>
      </c>
      <c r="AX8" s="199">
        <v>0</v>
      </c>
      <c r="AY8" s="199">
        <v>0</v>
      </c>
      <c r="AZ8" s="199">
        <v>1833.2149999999999</v>
      </c>
      <c r="BA8" s="199">
        <v>3418.4580000000001</v>
      </c>
      <c r="BB8" s="199">
        <v>3083.4490000000001</v>
      </c>
      <c r="BC8" s="199">
        <v>2796.067</v>
      </c>
      <c r="BD8" s="199">
        <v>2435.2660000000001</v>
      </c>
      <c r="BE8" s="199">
        <v>2135.8090000000002</v>
      </c>
      <c r="BF8" s="199">
        <v>2105.4681379400004</v>
      </c>
      <c r="BG8" s="199">
        <v>2051.9794873882602</v>
      </c>
      <c r="BH8" s="199">
        <v>1759.2470000000001</v>
      </c>
      <c r="BI8" s="199">
        <v>1824.9606072800002</v>
      </c>
      <c r="BJ8" s="199">
        <v>1961.87288926</v>
      </c>
      <c r="BK8" s="199">
        <v>1817.4577446102965</v>
      </c>
      <c r="BL8" s="199">
        <v>2129.1275195499998</v>
      </c>
      <c r="BM8" s="199">
        <v>3595.32545321</v>
      </c>
      <c r="BN8" s="199">
        <v>3672.3248568335066</v>
      </c>
      <c r="BO8" s="199">
        <v>4184.1081413699985</v>
      </c>
      <c r="BP8" s="199">
        <v>4507.4715771600004</v>
      </c>
      <c r="BQ8" s="199">
        <v>3811.3202527161902</v>
      </c>
      <c r="BR8" s="199">
        <v>2695.8303489699992</v>
      </c>
      <c r="BS8" s="199">
        <v>2003.6174202700001</v>
      </c>
      <c r="BT8" s="199">
        <v>1611.2098276999998</v>
      </c>
      <c r="BU8" s="199">
        <v>1442.7194395999989</v>
      </c>
      <c r="BV8" s="199">
        <v>1143.9083112699998</v>
      </c>
      <c r="BW8" s="199">
        <v>602.98041054999987</v>
      </c>
      <c r="BX8" s="199">
        <v>435.35880446500005</v>
      </c>
      <c r="BY8" s="199">
        <v>300.02276639000007</v>
      </c>
      <c r="BZ8" s="199">
        <v>225.14763905999999</v>
      </c>
      <c r="CA8" s="199">
        <v>148.51341881983944</v>
      </c>
      <c r="CB8" s="199">
        <v>95.970271119941401</v>
      </c>
      <c r="CC8" s="199">
        <v>0</v>
      </c>
      <c r="CD8" s="199">
        <v>0</v>
      </c>
      <c r="CE8" s="199">
        <v>0</v>
      </c>
      <c r="CF8" s="224">
        <v>0</v>
      </c>
    </row>
    <row r="9" spans="1:84" x14ac:dyDescent="0.35">
      <c r="A9" s="443"/>
      <c r="B9" s="297" t="s">
        <v>438</v>
      </c>
      <c r="C9" s="59"/>
      <c r="D9" s="199">
        <v>0</v>
      </c>
      <c r="E9" s="199">
        <v>0</v>
      </c>
      <c r="F9" s="199">
        <v>0</v>
      </c>
      <c r="G9" s="199">
        <v>0</v>
      </c>
      <c r="H9" s="199">
        <v>0</v>
      </c>
      <c r="I9" s="199">
        <v>0</v>
      </c>
      <c r="J9" s="199">
        <v>0</v>
      </c>
      <c r="K9" s="199">
        <v>0</v>
      </c>
      <c r="L9" s="199">
        <v>0</v>
      </c>
      <c r="M9" s="199">
        <v>0</v>
      </c>
      <c r="N9" s="199">
        <v>0</v>
      </c>
      <c r="O9" s="199">
        <v>0</v>
      </c>
      <c r="P9" s="199">
        <v>0</v>
      </c>
      <c r="Q9" s="199">
        <v>0</v>
      </c>
      <c r="R9" s="199">
        <v>0</v>
      </c>
      <c r="S9" s="199">
        <v>0</v>
      </c>
      <c r="T9" s="199">
        <v>0</v>
      </c>
      <c r="U9" s="199">
        <v>0</v>
      </c>
      <c r="V9" s="199">
        <v>0</v>
      </c>
      <c r="W9" s="199">
        <v>0</v>
      </c>
      <c r="X9" s="199">
        <v>0</v>
      </c>
      <c r="Y9" s="199">
        <v>0</v>
      </c>
      <c r="Z9" s="199">
        <v>0</v>
      </c>
      <c r="AA9" s="199">
        <v>0</v>
      </c>
      <c r="AB9" s="199">
        <v>0</v>
      </c>
      <c r="AC9" s="199">
        <v>0</v>
      </c>
      <c r="AD9" s="199">
        <v>0</v>
      </c>
      <c r="AE9" s="199">
        <v>0</v>
      </c>
      <c r="AF9" s="199">
        <v>0</v>
      </c>
      <c r="AG9" s="199">
        <v>0</v>
      </c>
      <c r="AH9" s="199">
        <v>0</v>
      </c>
      <c r="AI9" s="199">
        <v>0</v>
      </c>
      <c r="AJ9" s="199">
        <v>0</v>
      </c>
      <c r="AK9" s="199">
        <v>0</v>
      </c>
      <c r="AL9" s="199">
        <v>0</v>
      </c>
      <c r="AM9" s="199">
        <v>0</v>
      </c>
      <c r="AN9" s="199">
        <v>0</v>
      </c>
      <c r="AO9" s="199">
        <v>0</v>
      </c>
      <c r="AP9" s="199">
        <v>0</v>
      </c>
      <c r="AQ9" s="199">
        <v>0</v>
      </c>
      <c r="AR9" s="199">
        <v>0</v>
      </c>
      <c r="AS9" s="199">
        <v>0</v>
      </c>
      <c r="AT9" s="199">
        <v>0</v>
      </c>
      <c r="AU9" s="199">
        <v>0</v>
      </c>
      <c r="AV9" s="199">
        <v>0</v>
      </c>
      <c r="AW9" s="199">
        <v>0</v>
      </c>
      <c r="AX9" s="199">
        <v>0</v>
      </c>
      <c r="AY9" s="199">
        <v>0</v>
      </c>
      <c r="AZ9" s="199">
        <v>214.28451982657336</v>
      </c>
      <c r="BA9" s="199">
        <v>330</v>
      </c>
      <c r="BB9" s="199">
        <v>305</v>
      </c>
      <c r="BC9" s="199">
        <v>285</v>
      </c>
      <c r="BD9" s="199">
        <v>305</v>
      </c>
      <c r="BE9" s="199">
        <v>284</v>
      </c>
      <c r="BF9" s="199">
        <v>289.81299999999999</v>
      </c>
      <c r="BG9" s="199">
        <v>255.8872903330878</v>
      </c>
      <c r="BH9" s="199">
        <v>142.881</v>
      </c>
      <c r="BI9" s="199">
        <v>24.123565300067376</v>
      </c>
      <c r="BJ9" s="199">
        <v>12.22461096189574</v>
      </c>
      <c r="BK9" s="199">
        <v>0</v>
      </c>
      <c r="BL9" s="199">
        <v>0</v>
      </c>
      <c r="BM9" s="199">
        <v>0</v>
      </c>
      <c r="BN9" s="199">
        <v>0</v>
      </c>
      <c r="BO9" s="199">
        <v>0</v>
      </c>
      <c r="BP9" s="199">
        <v>0</v>
      </c>
      <c r="BQ9" s="199">
        <v>0</v>
      </c>
      <c r="BR9" s="199">
        <v>0</v>
      </c>
      <c r="BS9" s="199">
        <v>0</v>
      </c>
      <c r="BT9" s="199">
        <v>0</v>
      </c>
      <c r="BU9" s="199">
        <v>0</v>
      </c>
      <c r="BV9" s="199">
        <v>0</v>
      </c>
      <c r="BW9" s="199">
        <v>0</v>
      </c>
      <c r="BX9" s="199">
        <v>0</v>
      </c>
      <c r="BY9" s="199">
        <v>0</v>
      </c>
      <c r="BZ9" s="199">
        <v>0</v>
      </c>
      <c r="CA9" s="199">
        <v>0</v>
      </c>
      <c r="CB9" s="199">
        <v>0</v>
      </c>
      <c r="CC9" s="199">
        <v>0</v>
      </c>
      <c r="CD9" s="199">
        <v>0</v>
      </c>
      <c r="CE9" s="199">
        <v>0</v>
      </c>
      <c r="CF9" s="224">
        <v>0</v>
      </c>
    </row>
    <row r="10" spans="1:84" x14ac:dyDescent="0.35">
      <c r="A10" s="443"/>
      <c r="B10" s="297" t="s">
        <v>451</v>
      </c>
      <c r="C10" s="59"/>
      <c r="D10" s="199">
        <v>0</v>
      </c>
      <c r="E10" s="199">
        <v>0</v>
      </c>
      <c r="F10" s="199">
        <v>0</v>
      </c>
      <c r="G10" s="199">
        <v>0</v>
      </c>
      <c r="H10" s="199">
        <v>0</v>
      </c>
      <c r="I10" s="199">
        <v>0</v>
      </c>
      <c r="J10" s="199">
        <v>0</v>
      </c>
      <c r="K10" s="199">
        <v>0</v>
      </c>
      <c r="L10" s="199">
        <v>0</v>
      </c>
      <c r="M10" s="199">
        <v>0</v>
      </c>
      <c r="N10" s="199">
        <v>0</v>
      </c>
      <c r="O10" s="199">
        <v>0</v>
      </c>
      <c r="P10" s="199">
        <v>0</v>
      </c>
      <c r="Q10" s="199">
        <v>0</v>
      </c>
      <c r="R10" s="199">
        <v>0</v>
      </c>
      <c r="S10" s="199">
        <v>0</v>
      </c>
      <c r="T10" s="199">
        <v>0</v>
      </c>
      <c r="U10" s="199">
        <v>0</v>
      </c>
      <c r="V10" s="199">
        <v>0</v>
      </c>
      <c r="W10" s="199">
        <v>0</v>
      </c>
      <c r="X10" s="199">
        <v>0</v>
      </c>
      <c r="Y10" s="199">
        <v>0</v>
      </c>
      <c r="Z10" s="199">
        <v>0</v>
      </c>
      <c r="AA10" s="199">
        <v>0</v>
      </c>
      <c r="AB10" s="199">
        <v>0</v>
      </c>
      <c r="AC10" s="199">
        <v>0</v>
      </c>
      <c r="AD10" s="199">
        <v>0</v>
      </c>
      <c r="AE10" s="199">
        <v>0</v>
      </c>
      <c r="AF10" s="199">
        <v>0</v>
      </c>
      <c r="AG10" s="199">
        <v>0</v>
      </c>
      <c r="AH10" s="199">
        <v>0</v>
      </c>
      <c r="AI10" s="199">
        <v>0</v>
      </c>
      <c r="AJ10" s="199">
        <v>0</v>
      </c>
      <c r="AK10" s="199">
        <v>0</v>
      </c>
      <c r="AL10" s="199">
        <v>0</v>
      </c>
      <c r="AM10" s="199">
        <v>0</v>
      </c>
      <c r="AN10" s="199">
        <v>0</v>
      </c>
      <c r="AO10" s="199">
        <v>0</v>
      </c>
      <c r="AP10" s="199">
        <v>0</v>
      </c>
      <c r="AQ10" s="199">
        <v>0</v>
      </c>
      <c r="AR10" s="199">
        <v>0</v>
      </c>
      <c r="AS10" s="199">
        <v>0</v>
      </c>
      <c r="AT10" s="199">
        <v>0</v>
      </c>
      <c r="AU10" s="199">
        <v>0</v>
      </c>
      <c r="AV10" s="199">
        <v>0</v>
      </c>
      <c r="AW10" s="199">
        <v>0</v>
      </c>
      <c r="AX10" s="199">
        <v>0</v>
      </c>
      <c r="AY10" s="199">
        <v>0</v>
      </c>
      <c r="AZ10" s="199">
        <v>1618.9304801734265</v>
      </c>
      <c r="BA10" s="199">
        <v>3088.4580000000001</v>
      </c>
      <c r="BB10" s="199">
        <v>2778.4490000000001</v>
      </c>
      <c r="BC10" s="199">
        <v>2511.067</v>
      </c>
      <c r="BD10" s="199">
        <v>2130.2660000000001</v>
      </c>
      <c r="BE10" s="199">
        <v>1851.8090000000002</v>
      </c>
      <c r="BF10" s="199">
        <v>1815.6551379400003</v>
      </c>
      <c r="BG10" s="199">
        <v>1796.0921970551724</v>
      </c>
      <c r="BH10" s="199">
        <v>1616.366</v>
      </c>
      <c r="BI10" s="199">
        <v>1800.8370419799328</v>
      </c>
      <c r="BJ10" s="199">
        <v>1949.6482782981043</v>
      </c>
      <c r="BK10" s="199">
        <v>1817.4577446102965</v>
      </c>
      <c r="BL10" s="199">
        <v>2129.1275195499998</v>
      </c>
      <c r="BM10" s="199">
        <v>3595.32545321</v>
      </c>
      <c r="BN10" s="199">
        <v>3672.3248568335066</v>
      </c>
      <c r="BO10" s="199">
        <v>4184.1081413699985</v>
      </c>
      <c r="BP10" s="199">
        <v>4507.4715771600004</v>
      </c>
      <c r="BQ10" s="199">
        <v>3811.3202527161902</v>
      </c>
      <c r="BR10" s="199">
        <v>2695.8303489699992</v>
      </c>
      <c r="BS10" s="199">
        <v>2003.6174202700001</v>
      </c>
      <c r="BT10" s="199">
        <v>1611.2098276999998</v>
      </c>
      <c r="BU10" s="199">
        <v>1442.7194395999989</v>
      </c>
      <c r="BV10" s="199">
        <v>1143.9083112699998</v>
      </c>
      <c r="BW10" s="199">
        <v>602.98041054999987</v>
      </c>
      <c r="BX10" s="199">
        <v>435.35880446500005</v>
      </c>
      <c r="BY10" s="199">
        <v>300.02276639000007</v>
      </c>
      <c r="BZ10" s="199">
        <v>225.14763905999999</v>
      </c>
      <c r="CA10" s="199">
        <v>148.51341881983944</v>
      </c>
      <c r="CB10" s="199">
        <v>95.970271119941401</v>
      </c>
      <c r="CC10" s="199">
        <v>0</v>
      </c>
      <c r="CD10" s="199">
        <v>0</v>
      </c>
      <c r="CE10" s="199">
        <v>0</v>
      </c>
      <c r="CF10" s="224">
        <v>0</v>
      </c>
    </row>
    <row r="11" spans="1:84" s="425" customFormat="1" ht="35.25" customHeight="1" x14ac:dyDescent="0.25">
      <c r="A11" s="672"/>
      <c r="B11" s="673" t="s">
        <v>316</v>
      </c>
      <c r="C11" s="674"/>
      <c r="D11" s="675">
        <v>15.2</v>
      </c>
      <c r="E11" s="675">
        <v>19.2</v>
      </c>
      <c r="F11" s="675">
        <v>17</v>
      </c>
      <c r="G11" s="675">
        <v>14.8</v>
      </c>
      <c r="H11" s="675">
        <v>26.8</v>
      </c>
      <c r="I11" s="675">
        <v>22.2</v>
      </c>
      <c r="J11" s="675">
        <v>15.7</v>
      </c>
      <c r="K11" s="675">
        <v>15.7</v>
      </c>
      <c r="L11" s="675">
        <v>20.9</v>
      </c>
      <c r="M11" s="675">
        <v>25.4</v>
      </c>
      <c r="N11" s="675">
        <v>49.4</v>
      </c>
      <c r="O11" s="675">
        <v>41.9</v>
      </c>
      <c r="P11" s="675">
        <v>30.2</v>
      </c>
      <c r="Q11" s="675">
        <v>36.299999999999997</v>
      </c>
      <c r="R11" s="675">
        <v>64.5</v>
      </c>
      <c r="S11" s="675">
        <v>64.599999999999994</v>
      </c>
      <c r="T11" s="675">
        <v>44.9</v>
      </c>
      <c r="U11" s="675">
        <v>49.2</v>
      </c>
      <c r="V11" s="675">
        <v>78.3</v>
      </c>
      <c r="W11" s="675">
        <v>121.7</v>
      </c>
      <c r="X11" s="675">
        <v>123.3</v>
      </c>
      <c r="Y11" s="675">
        <v>127.1</v>
      </c>
      <c r="Z11" s="675">
        <v>150.4</v>
      </c>
      <c r="AA11" s="675">
        <v>239.4</v>
      </c>
      <c r="AB11" s="675">
        <v>209.1</v>
      </c>
      <c r="AC11" s="675">
        <v>174.09</v>
      </c>
      <c r="AD11" s="675">
        <v>214.12200000000001</v>
      </c>
      <c r="AE11" s="675">
        <v>454.38499999999999</v>
      </c>
      <c r="AF11" s="675">
        <v>558.846</v>
      </c>
      <c r="AG11" s="675">
        <v>628.82600000000002</v>
      </c>
      <c r="AH11" s="675">
        <v>632</v>
      </c>
      <c r="AI11" s="675">
        <v>653</v>
      </c>
      <c r="AJ11" s="675">
        <v>1280</v>
      </c>
      <c r="AK11" s="675">
        <v>1702</v>
      </c>
      <c r="AL11" s="675">
        <v>1500</v>
      </c>
      <c r="AM11" s="675">
        <v>1497</v>
      </c>
      <c r="AN11" s="675">
        <v>1578</v>
      </c>
      <c r="AO11" s="675">
        <v>1589</v>
      </c>
      <c r="AP11" s="675">
        <v>1734</v>
      </c>
      <c r="AQ11" s="675">
        <v>1467.9280000000001</v>
      </c>
      <c r="AR11" s="675">
        <v>1106.7449999999999</v>
      </c>
      <c r="AS11" s="675">
        <v>733.41</v>
      </c>
      <c r="AT11" s="675">
        <v>869.84</v>
      </c>
      <c r="AU11" s="675">
        <v>1603.8150000000001</v>
      </c>
      <c r="AV11" s="675">
        <v>1760.1579999999999</v>
      </c>
      <c r="AW11" s="675">
        <v>1651.7639999999999</v>
      </c>
      <c r="AX11" s="675">
        <v>1299.4829999999999</v>
      </c>
      <c r="AY11" s="675">
        <v>1101.827</v>
      </c>
      <c r="AZ11" s="675">
        <v>587.298</v>
      </c>
      <c r="BA11" s="675">
        <v>0</v>
      </c>
      <c r="BB11" s="675">
        <v>0</v>
      </c>
      <c r="BC11" s="675">
        <v>0</v>
      </c>
      <c r="BD11" s="675">
        <v>0</v>
      </c>
      <c r="BE11" s="675">
        <v>0</v>
      </c>
      <c r="BF11" s="675">
        <v>0</v>
      </c>
      <c r="BG11" s="675">
        <v>0</v>
      </c>
      <c r="BH11" s="675">
        <v>0</v>
      </c>
      <c r="BI11" s="675">
        <v>0</v>
      </c>
      <c r="BJ11" s="675">
        <v>0</v>
      </c>
      <c r="BK11" s="675">
        <v>0</v>
      </c>
      <c r="BL11" s="675">
        <v>0</v>
      </c>
      <c r="BM11" s="675">
        <v>0</v>
      </c>
      <c r="BN11" s="675">
        <v>0</v>
      </c>
      <c r="BO11" s="675">
        <v>0</v>
      </c>
      <c r="BP11" s="675">
        <v>0</v>
      </c>
      <c r="BQ11" s="675">
        <v>0</v>
      </c>
      <c r="BR11" s="675">
        <v>0</v>
      </c>
      <c r="BS11" s="675">
        <v>0</v>
      </c>
      <c r="BT11" s="675">
        <v>0</v>
      </c>
      <c r="BU11" s="675">
        <v>0</v>
      </c>
      <c r="BV11" s="675">
        <v>0</v>
      </c>
      <c r="BW11" s="675">
        <v>0</v>
      </c>
      <c r="BX11" s="675">
        <v>0</v>
      </c>
      <c r="BY11" s="675">
        <v>0</v>
      </c>
      <c r="BZ11" s="675">
        <v>0</v>
      </c>
      <c r="CA11" s="675">
        <v>0</v>
      </c>
      <c r="CB11" s="675">
        <v>0</v>
      </c>
      <c r="CC11" s="675">
        <v>0</v>
      </c>
      <c r="CD11" s="675">
        <v>0</v>
      </c>
      <c r="CE11" s="675">
        <v>0</v>
      </c>
      <c r="CF11" s="676">
        <v>0</v>
      </c>
    </row>
    <row r="12" spans="1:84" s="682" customFormat="1" ht="30" customHeight="1" thickBot="1" x14ac:dyDescent="0.3">
      <c r="A12" s="677"/>
      <c r="B12" s="32" t="s">
        <v>834</v>
      </c>
      <c r="C12" s="678"/>
      <c r="D12" s="679"/>
      <c r="E12" s="679"/>
      <c r="F12" s="679"/>
      <c r="G12" s="679"/>
      <c r="H12" s="679"/>
      <c r="I12" s="679"/>
      <c r="J12" s="679"/>
      <c r="K12" s="679"/>
      <c r="L12" s="679"/>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c r="AT12" s="679"/>
      <c r="AU12" s="679"/>
      <c r="AV12" s="679"/>
      <c r="AW12" s="679"/>
      <c r="AX12" s="679"/>
      <c r="AY12" s="679"/>
      <c r="AZ12" s="679"/>
      <c r="BA12" s="679"/>
      <c r="BB12" s="679"/>
      <c r="BC12" s="679"/>
      <c r="BD12" s="679"/>
      <c r="BE12" s="679"/>
      <c r="BF12" s="679"/>
      <c r="BG12" s="679"/>
      <c r="BH12" s="679"/>
      <c r="BI12" s="679"/>
      <c r="BJ12" s="679"/>
      <c r="BK12" s="679"/>
      <c r="BL12" s="679"/>
      <c r="BM12" s="679"/>
      <c r="BN12" s="680"/>
      <c r="BO12" s="680"/>
      <c r="BP12" s="680"/>
      <c r="BQ12" s="680">
        <v>5.0737465744051846</v>
      </c>
      <c r="BR12" s="680">
        <v>50.640972586505463</v>
      </c>
      <c r="BS12" s="680">
        <v>457.10933584295026</v>
      </c>
      <c r="BT12" s="680">
        <v>893.36719655631623</v>
      </c>
      <c r="BU12" s="680">
        <v>1325.6919651950693</v>
      </c>
      <c r="BV12" s="680">
        <v>1964.7760253135691</v>
      </c>
      <c r="BW12" s="680">
        <v>6751.0503691132781</v>
      </c>
      <c r="BX12" s="680">
        <v>16599.353591965926</v>
      </c>
      <c r="BY12" s="680">
        <v>13120.794226531378</v>
      </c>
      <c r="BZ12" s="680">
        <v>9031.0381531978492</v>
      </c>
      <c r="CA12" s="680">
        <v>11127.775943260694</v>
      </c>
      <c r="CB12" s="680">
        <v>17432.881687689889</v>
      </c>
      <c r="CC12" s="680">
        <v>19322.955465374391</v>
      </c>
      <c r="CD12" s="680">
        <v>19666.336676442919</v>
      </c>
      <c r="CE12" s="680">
        <v>19972.301300262308</v>
      </c>
      <c r="CF12" s="681">
        <v>20114.311493027475</v>
      </c>
    </row>
    <row r="13" spans="1:84" x14ac:dyDescent="0.35">
      <c r="A13" s="449"/>
      <c r="B13" s="181" t="s">
        <v>835</v>
      </c>
      <c r="C13" s="427"/>
      <c r="D13" s="37" t="s">
        <v>586</v>
      </c>
      <c r="E13" s="37" t="s">
        <v>587</v>
      </c>
      <c r="F13" s="37" t="s">
        <v>588</v>
      </c>
      <c r="G13" s="37" t="s">
        <v>589</v>
      </c>
      <c r="H13" s="37" t="s">
        <v>590</v>
      </c>
      <c r="I13" s="37" t="s">
        <v>591</v>
      </c>
      <c r="J13" s="37" t="s">
        <v>592</v>
      </c>
      <c r="K13" s="37" t="s">
        <v>593</v>
      </c>
      <c r="L13" s="37" t="s">
        <v>594</v>
      </c>
      <c r="M13" s="37" t="s">
        <v>595</v>
      </c>
      <c r="N13" s="37" t="s">
        <v>596</v>
      </c>
      <c r="O13" s="37" t="s">
        <v>597</v>
      </c>
      <c r="P13" s="37" t="s">
        <v>598</v>
      </c>
      <c r="Q13" s="37" t="s">
        <v>599</v>
      </c>
      <c r="R13" s="37" t="s">
        <v>600</v>
      </c>
      <c r="S13" s="37" t="s">
        <v>601</v>
      </c>
      <c r="T13" s="37" t="s">
        <v>602</v>
      </c>
      <c r="U13" s="37" t="s">
        <v>603</v>
      </c>
      <c r="V13" s="37" t="s">
        <v>604</v>
      </c>
      <c r="W13" s="37" t="s">
        <v>605</v>
      </c>
      <c r="X13" s="37" t="s">
        <v>606</v>
      </c>
      <c r="Y13" s="37" t="s">
        <v>607</v>
      </c>
      <c r="Z13" s="37" t="s">
        <v>608</v>
      </c>
      <c r="AA13" s="37" t="s">
        <v>609</v>
      </c>
      <c r="AB13" s="37" t="s">
        <v>610</v>
      </c>
      <c r="AC13" s="37" t="s">
        <v>611</v>
      </c>
      <c r="AD13" s="37" t="s">
        <v>612</v>
      </c>
      <c r="AE13" s="37" t="s">
        <v>613</v>
      </c>
      <c r="AF13" s="37" t="s">
        <v>614</v>
      </c>
      <c r="AG13" s="37" t="s">
        <v>615</v>
      </c>
      <c r="AH13" s="37" t="s">
        <v>616</v>
      </c>
      <c r="AI13" s="37" t="s">
        <v>617</v>
      </c>
      <c r="AJ13" s="37" t="s">
        <v>618</v>
      </c>
      <c r="AK13" s="37" t="s">
        <v>619</v>
      </c>
      <c r="AL13" s="37" t="s">
        <v>620</v>
      </c>
      <c r="AM13" s="37" t="s">
        <v>621</v>
      </c>
      <c r="AN13" s="37" t="s">
        <v>622</v>
      </c>
      <c r="AO13" s="37" t="s">
        <v>623</v>
      </c>
      <c r="AP13" s="37" t="s">
        <v>624</v>
      </c>
      <c r="AQ13" s="37" t="s">
        <v>625</v>
      </c>
      <c r="AR13" s="37" t="s">
        <v>626</v>
      </c>
      <c r="AS13" s="37" t="s">
        <v>627</v>
      </c>
      <c r="AT13" s="37" t="s">
        <v>628</v>
      </c>
      <c r="AU13" s="37" t="s">
        <v>629</v>
      </c>
      <c r="AV13" s="37" t="s">
        <v>630</v>
      </c>
      <c r="AW13" s="37" t="s">
        <v>631</v>
      </c>
      <c r="AX13" s="37" t="s">
        <v>632</v>
      </c>
      <c r="AY13" s="37" t="s">
        <v>633</v>
      </c>
      <c r="AZ13" s="37" t="s">
        <v>634</v>
      </c>
      <c r="BA13" s="37" t="s">
        <v>635</v>
      </c>
      <c r="BB13" s="37" t="s">
        <v>636</v>
      </c>
      <c r="BC13" s="37" t="s">
        <v>637</v>
      </c>
      <c r="BD13" s="37" t="s">
        <v>638</v>
      </c>
      <c r="BE13" s="37" t="s">
        <v>639</v>
      </c>
      <c r="BF13" s="37" t="s">
        <v>515</v>
      </c>
      <c r="BG13" s="37" t="s">
        <v>516</v>
      </c>
      <c r="BH13" s="37" t="s">
        <v>517</v>
      </c>
      <c r="BI13" s="37" t="s">
        <v>518</v>
      </c>
      <c r="BJ13" s="37" t="s">
        <v>519</v>
      </c>
      <c r="BK13" s="37" t="s">
        <v>520</v>
      </c>
      <c r="BL13" s="37" t="s">
        <v>521</v>
      </c>
      <c r="BM13" s="37" t="s">
        <v>522</v>
      </c>
      <c r="BN13" s="37" t="s">
        <v>523</v>
      </c>
      <c r="BO13" s="37" t="s">
        <v>524</v>
      </c>
      <c r="BP13" s="37" t="s">
        <v>525</v>
      </c>
      <c r="BQ13" s="37" t="s">
        <v>526</v>
      </c>
      <c r="BR13" s="37" t="s">
        <v>527</v>
      </c>
      <c r="BS13" s="37" t="s">
        <v>528</v>
      </c>
      <c r="BT13" s="37" t="s">
        <v>529</v>
      </c>
      <c r="BU13" s="37" t="s">
        <v>530</v>
      </c>
      <c r="BV13" s="37" t="s">
        <v>531</v>
      </c>
      <c r="BW13" s="37" t="s">
        <v>532</v>
      </c>
      <c r="BX13" s="37" t="s">
        <v>533</v>
      </c>
      <c r="BY13" s="37" t="s">
        <v>534</v>
      </c>
      <c r="BZ13" s="37" t="s">
        <v>535</v>
      </c>
      <c r="CA13" s="37" t="s">
        <v>536</v>
      </c>
      <c r="CB13" s="37" t="s">
        <v>537</v>
      </c>
      <c r="CC13" s="37" t="s">
        <v>538</v>
      </c>
      <c r="CD13" s="37" t="s">
        <v>539</v>
      </c>
      <c r="CE13" s="37" t="s">
        <v>540</v>
      </c>
      <c r="CF13" s="38" t="s">
        <v>541</v>
      </c>
    </row>
    <row r="14" spans="1:84" x14ac:dyDescent="0.35">
      <c r="A14" s="449"/>
      <c r="B14" s="452" t="s">
        <v>344</v>
      </c>
      <c r="C14" s="466"/>
      <c r="D14" s="281" t="s">
        <v>542</v>
      </c>
      <c r="E14" s="281" t="s">
        <v>542</v>
      </c>
      <c r="F14" s="281" t="s">
        <v>542</v>
      </c>
      <c r="G14" s="281" t="s">
        <v>542</v>
      </c>
      <c r="H14" s="281" t="s">
        <v>542</v>
      </c>
      <c r="I14" s="281" t="s">
        <v>542</v>
      </c>
      <c r="J14" s="281" t="s">
        <v>542</v>
      </c>
      <c r="K14" s="281" t="s">
        <v>542</v>
      </c>
      <c r="L14" s="281" t="s">
        <v>542</v>
      </c>
      <c r="M14" s="281" t="s">
        <v>542</v>
      </c>
      <c r="N14" s="281" t="s">
        <v>542</v>
      </c>
      <c r="O14" s="281" t="s">
        <v>542</v>
      </c>
      <c r="P14" s="281" t="s">
        <v>542</v>
      </c>
      <c r="Q14" s="281" t="s">
        <v>542</v>
      </c>
      <c r="R14" s="281" t="s">
        <v>542</v>
      </c>
      <c r="S14" s="281" t="s">
        <v>542</v>
      </c>
      <c r="T14" s="281" t="s">
        <v>542</v>
      </c>
      <c r="U14" s="281" t="s">
        <v>542</v>
      </c>
      <c r="V14" s="281" t="s">
        <v>542</v>
      </c>
      <c r="W14" s="281" t="s">
        <v>542</v>
      </c>
      <c r="X14" s="281" t="s">
        <v>542</v>
      </c>
      <c r="Y14" s="281" t="s">
        <v>542</v>
      </c>
      <c r="Z14" s="281" t="s">
        <v>542</v>
      </c>
      <c r="AA14" s="281" t="s">
        <v>542</v>
      </c>
      <c r="AB14" s="281" t="s">
        <v>542</v>
      </c>
      <c r="AC14" s="281" t="s">
        <v>542</v>
      </c>
      <c r="AD14" s="281" t="s">
        <v>542</v>
      </c>
      <c r="AE14" s="281" t="s">
        <v>542</v>
      </c>
      <c r="AF14" s="281" t="s">
        <v>542</v>
      </c>
      <c r="AG14" s="281" t="s">
        <v>542</v>
      </c>
      <c r="AH14" s="281" t="s">
        <v>542</v>
      </c>
      <c r="AI14" s="281" t="s">
        <v>542</v>
      </c>
      <c r="AJ14" s="281" t="s">
        <v>542</v>
      </c>
      <c r="AK14" s="281" t="s">
        <v>542</v>
      </c>
      <c r="AL14" s="281" t="s">
        <v>542</v>
      </c>
      <c r="AM14" s="281" t="s">
        <v>542</v>
      </c>
      <c r="AN14" s="281" t="s">
        <v>542</v>
      </c>
      <c r="AO14" s="281" t="s">
        <v>542</v>
      </c>
      <c r="AP14" s="281" t="s">
        <v>542</v>
      </c>
      <c r="AQ14" s="281" t="s">
        <v>542</v>
      </c>
      <c r="AR14" s="281" t="s">
        <v>542</v>
      </c>
      <c r="AS14" s="281" t="s">
        <v>542</v>
      </c>
      <c r="AT14" s="281" t="s">
        <v>542</v>
      </c>
      <c r="AU14" s="281" t="s">
        <v>542</v>
      </c>
      <c r="AV14" s="281" t="s">
        <v>542</v>
      </c>
      <c r="AW14" s="281" t="s">
        <v>542</v>
      </c>
      <c r="AX14" s="281" t="s">
        <v>542</v>
      </c>
      <c r="AY14" s="281" t="s">
        <v>542</v>
      </c>
      <c r="AZ14" s="281" t="s">
        <v>542</v>
      </c>
      <c r="BA14" s="281" t="s">
        <v>542</v>
      </c>
      <c r="BB14" s="281" t="s">
        <v>542</v>
      </c>
      <c r="BC14" s="281" t="s">
        <v>542</v>
      </c>
      <c r="BD14" s="281" t="s">
        <v>542</v>
      </c>
      <c r="BE14" s="281" t="s">
        <v>542</v>
      </c>
      <c r="BF14" s="281" t="s">
        <v>542</v>
      </c>
      <c r="BG14" s="281" t="s">
        <v>542</v>
      </c>
      <c r="BH14" s="281" t="s">
        <v>542</v>
      </c>
      <c r="BI14" s="281" t="s">
        <v>542</v>
      </c>
      <c r="BJ14" s="281" t="s">
        <v>542</v>
      </c>
      <c r="BK14" s="281" t="s">
        <v>542</v>
      </c>
      <c r="BL14" s="281" t="s">
        <v>542</v>
      </c>
      <c r="BM14" s="281" t="s">
        <v>542</v>
      </c>
      <c r="BN14" s="281" t="s">
        <v>542</v>
      </c>
      <c r="BO14" s="281" t="s">
        <v>542</v>
      </c>
      <c r="BP14" s="281" t="s">
        <v>542</v>
      </c>
      <c r="BQ14" s="281" t="s">
        <v>542</v>
      </c>
      <c r="BR14" s="281" t="s">
        <v>542</v>
      </c>
      <c r="BS14" s="281" t="s">
        <v>542</v>
      </c>
      <c r="BT14" s="281" t="s">
        <v>542</v>
      </c>
      <c r="BU14" s="281" t="s">
        <v>542</v>
      </c>
      <c r="BV14" s="281" t="s">
        <v>542</v>
      </c>
      <c r="BW14" s="281" t="s">
        <v>542</v>
      </c>
      <c r="BX14" s="281" t="s">
        <v>542</v>
      </c>
      <c r="BY14" s="281" t="s">
        <v>542</v>
      </c>
      <c r="BZ14" s="281" t="s">
        <v>542</v>
      </c>
      <c r="CA14" s="281" t="s">
        <v>543</v>
      </c>
      <c r="CB14" s="281" t="s">
        <v>543</v>
      </c>
      <c r="CC14" s="281" t="s">
        <v>543</v>
      </c>
      <c r="CD14" s="281" t="s">
        <v>543</v>
      </c>
      <c r="CE14" s="281" t="s">
        <v>543</v>
      </c>
      <c r="CF14" s="282" t="s">
        <v>543</v>
      </c>
    </row>
    <row r="15" spans="1:84" s="251" customFormat="1" ht="24" customHeight="1" x14ac:dyDescent="0.35">
      <c r="A15" s="683"/>
      <c r="B15" s="106" t="s">
        <v>214</v>
      </c>
      <c r="C15" s="467"/>
      <c r="D15" s="269">
        <f>SUM(D17,D16,D22,D23)</f>
        <v>617.94716067213676</v>
      </c>
      <c r="E15" s="269">
        <f t="shared" ref="E15:BP15" si="4">SUM(E17,E16,E22,E23)</f>
        <v>761.05071366989466</v>
      </c>
      <c r="F15" s="269">
        <f t="shared" si="4"/>
        <v>657.41169371891317</v>
      </c>
      <c r="G15" s="269">
        <f t="shared" si="4"/>
        <v>533.31205313988823</v>
      </c>
      <c r="H15" s="269">
        <f t="shared" si="4"/>
        <v>885.24996208130096</v>
      </c>
      <c r="I15" s="269">
        <f t="shared" si="4"/>
        <v>718.3386838210738</v>
      </c>
      <c r="J15" s="269">
        <f t="shared" si="4"/>
        <v>497.85400852572258</v>
      </c>
      <c r="K15" s="269">
        <f t="shared" si="4"/>
        <v>478.70577742857944</v>
      </c>
      <c r="L15" s="269">
        <f t="shared" si="4"/>
        <v>600.02074644814729</v>
      </c>
      <c r="M15" s="269">
        <f t="shared" si="4"/>
        <v>697.08729100514154</v>
      </c>
      <c r="N15" s="269">
        <f t="shared" si="4"/>
        <v>1323.6208036764951</v>
      </c>
      <c r="O15" s="269">
        <f t="shared" si="4"/>
        <v>1116.870671397596</v>
      </c>
      <c r="P15" s="269">
        <f t="shared" si="4"/>
        <v>789.21247982553643</v>
      </c>
      <c r="Q15" s="269">
        <f t="shared" si="4"/>
        <v>915.00436304601976</v>
      </c>
      <c r="R15" s="269">
        <f t="shared" si="4"/>
        <v>1576.6920871837124</v>
      </c>
      <c r="S15" s="269">
        <f t="shared" si="4"/>
        <v>1553.0497467252796</v>
      </c>
      <c r="T15" s="269">
        <f t="shared" si="4"/>
        <v>1030.8680898052251</v>
      </c>
      <c r="U15" s="269">
        <f t="shared" si="4"/>
        <v>1071.8951378210747</v>
      </c>
      <c r="V15" s="269">
        <f t="shared" si="4"/>
        <v>1623.3275390957899</v>
      </c>
      <c r="W15" s="269">
        <f t="shared" si="4"/>
        <v>2455.9257730556283</v>
      </c>
      <c r="X15" s="269">
        <f t="shared" si="4"/>
        <v>2364.4830741530991</v>
      </c>
      <c r="Y15" s="269">
        <f t="shared" si="4"/>
        <v>2279.8575544664318</v>
      </c>
      <c r="Z15" s="269">
        <f t="shared" si="4"/>
        <v>2455.4361544902354</v>
      </c>
      <c r="AA15" s="269">
        <f t="shared" si="4"/>
        <v>3633.6576798689225</v>
      </c>
      <c r="AB15" s="269">
        <f t="shared" si="4"/>
        <v>2924.9936451711883</v>
      </c>
      <c r="AC15" s="269">
        <f t="shared" si="4"/>
        <v>2238.6212861178942</v>
      </c>
      <c r="AD15" s="269">
        <f t="shared" si="4"/>
        <v>2288.2926268127289</v>
      </c>
      <c r="AE15" s="269">
        <f t="shared" si="4"/>
        <v>3901.7031037638012</v>
      </c>
      <c r="AF15" s="269">
        <f t="shared" si="4"/>
        <v>4211.2578471270617</v>
      </c>
      <c r="AG15" s="269">
        <f t="shared" si="4"/>
        <v>4166.1901664743209</v>
      </c>
      <c r="AH15" s="269">
        <f t="shared" si="4"/>
        <v>6830.2357854203683</v>
      </c>
      <c r="AI15" s="269">
        <f t="shared" si="4"/>
        <v>5991.8209341405927</v>
      </c>
      <c r="AJ15" s="269">
        <f t="shared" si="4"/>
        <v>8873.4507870814523</v>
      </c>
      <c r="AK15" s="269">
        <f t="shared" si="4"/>
        <v>12440.332152809382</v>
      </c>
      <c r="AL15" s="269">
        <f t="shared" si="4"/>
        <v>14660.890035317367</v>
      </c>
      <c r="AM15" s="269">
        <f t="shared" si="4"/>
        <v>16358.567416480742</v>
      </c>
      <c r="AN15" s="269">
        <f t="shared" si="4"/>
        <v>17256.751032524473</v>
      </c>
      <c r="AO15" s="269">
        <f t="shared" si="4"/>
        <v>17892.586282347595</v>
      </c>
      <c r="AP15" s="269">
        <f t="shared" si="4"/>
        <v>17986.914223710886</v>
      </c>
      <c r="AQ15" s="269">
        <f t="shared" si="4"/>
        <v>15268.892560712231</v>
      </c>
      <c r="AR15" s="269">
        <f t="shared" si="4"/>
        <v>10884.312895454945</v>
      </c>
      <c r="AS15" s="269">
        <f t="shared" si="4"/>
        <v>8161.4966231392336</v>
      </c>
      <c r="AT15" s="269">
        <f t="shared" si="4"/>
        <v>8527.1101346669075</v>
      </c>
      <c r="AU15" s="269">
        <f t="shared" si="4"/>
        <v>12249.580866402499</v>
      </c>
      <c r="AV15" s="269">
        <f t="shared" si="4"/>
        <v>14663.389801139692</v>
      </c>
      <c r="AW15" s="269">
        <f t="shared" si="4"/>
        <v>14755.387220819977</v>
      </c>
      <c r="AX15" s="269">
        <f t="shared" si="4"/>
        <v>12735.007563522118</v>
      </c>
      <c r="AY15" s="269">
        <f t="shared" si="4"/>
        <v>11281.451724417326</v>
      </c>
      <c r="AZ15" s="269">
        <f t="shared" si="4"/>
        <v>9415.4428740123112</v>
      </c>
      <c r="BA15" s="269">
        <f t="shared" si="4"/>
        <v>7172.0160918667862</v>
      </c>
      <c r="BB15" s="269">
        <f t="shared" si="4"/>
        <v>6465.1358472022985</v>
      </c>
      <c r="BC15" s="269">
        <f t="shared" si="4"/>
        <v>5837.351468793403</v>
      </c>
      <c r="BD15" s="269">
        <f t="shared" si="4"/>
        <v>5116.4831193363189</v>
      </c>
      <c r="BE15" s="269">
        <f t="shared" si="4"/>
        <v>4548.1814869620111</v>
      </c>
      <c r="BF15" s="269">
        <f t="shared" si="4"/>
        <v>4478.7744316966782</v>
      </c>
      <c r="BG15" s="269">
        <f t="shared" si="4"/>
        <v>4270.8616795506441</v>
      </c>
      <c r="BH15" s="269">
        <f t="shared" si="4"/>
        <v>3571.6674021486751</v>
      </c>
      <c r="BI15" s="269">
        <f t="shared" si="4"/>
        <v>3644.8242857710948</v>
      </c>
      <c r="BJ15" s="269">
        <f t="shared" si="4"/>
        <v>3747.408292893444</v>
      </c>
      <c r="BK15" s="269">
        <f t="shared" si="4"/>
        <v>3361.4886404680856</v>
      </c>
      <c r="BL15" s="269">
        <f t="shared" si="4"/>
        <v>4135.379251147112</v>
      </c>
      <c r="BM15" s="269">
        <f t="shared" si="4"/>
        <v>6689.7887907965651</v>
      </c>
      <c r="BN15" s="269">
        <f t="shared" si="4"/>
        <v>6270.9136540438794</v>
      </c>
      <c r="BO15" s="269">
        <f t="shared" si="4"/>
        <v>6796.6553277374069</v>
      </c>
      <c r="BP15" s="269">
        <f t="shared" si="4"/>
        <v>6993.1525831763975</v>
      </c>
      <c r="BQ15" s="269">
        <f t="shared" ref="BQ15:CF15" si="5">SUM(BQ17,BQ16,BQ22,BQ23)</f>
        <v>5764.0439847024072</v>
      </c>
      <c r="BR15" s="269">
        <f t="shared" si="5"/>
        <v>4085.3493372247567</v>
      </c>
      <c r="BS15" s="269">
        <f t="shared" si="5"/>
        <v>3606.9530835868582</v>
      </c>
      <c r="BT15" s="269">
        <f t="shared" si="5"/>
        <v>3524.468831841541</v>
      </c>
      <c r="BU15" s="269">
        <f t="shared" si="5"/>
        <v>3750.6487565043371</v>
      </c>
      <c r="BV15" s="269">
        <f t="shared" si="5"/>
        <v>4005.6566115749206</v>
      </c>
      <c r="BW15" s="269">
        <f>SUM(BW17,BW16,BW22,BW23)</f>
        <v>8950.8504295715447</v>
      </c>
      <c r="BX15" s="269">
        <f t="shared" si="5"/>
        <v>20065.699464300513</v>
      </c>
      <c r="BY15" s="269">
        <f t="shared" si="5"/>
        <v>15605.535508322766</v>
      </c>
      <c r="BZ15" s="269">
        <f t="shared" si="5"/>
        <v>10057.593502002203</v>
      </c>
      <c r="CA15" s="269">
        <f t="shared" si="5"/>
        <v>11523.821114237577</v>
      </c>
      <c r="CB15" s="269">
        <f t="shared" si="5"/>
        <v>17659.836466524761</v>
      </c>
      <c r="CC15" s="269">
        <f t="shared" si="5"/>
        <v>19186.725904509141</v>
      </c>
      <c r="CD15" s="269">
        <f t="shared" si="5"/>
        <v>19188.501333736604</v>
      </c>
      <c r="CE15" s="269">
        <f t="shared" si="5"/>
        <v>19129.503480157895</v>
      </c>
      <c r="CF15" s="658">
        <f t="shared" si="5"/>
        <v>18899.852138679162</v>
      </c>
    </row>
    <row r="16" spans="1:84" ht="26.25" customHeight="1" x14ac:dyDescent="0.35">
      <c r="A16" s="443"/>
      <c r="B16" s="59" t="s">
        <v>832</v>
      </c>
      <c r="C16" s="250"/>
      <c r="D16" s="199">
        <v>0</v>
      </c>
      <c r="E16" s="199">
        <v>0</v>
      </c>
      <c r="F16" s="199">
        <v>0</v>
      </c>
      <c r="G16" s="199">
        <v>0</v>
      </c>
      <c r="H16" s="199">
        <v>0</v>
      </c>
      <c r="I16" s="199">
        <v>0</v>
      </c>
      <c r="J16" s="199">
        <v>0</v>
      </c>
      <c r="K16" s="199">
        <v>0</v>
      </c>
      <c r="L16" s="199">
        <v>0</v>
      </c>
      <c r="M16" s="199">
        <v>0</v>
      </c>
      <c r="N16" s="199">
        <v>0</v>
      </c>
      <c r="O16" s="199">
        <v>0</v>
      </c>
      <c r="P16" s="199">
        <v>0</v>
      </c>
      <c r="Q16" s="199">
        <v>0</v>
      </c>
      <c r="R16" s="199">
        <v>0</v>
      </c>
      <c r="S16" s="199">
        <v>0</v>
      </c>
      <c r="T16" s="199">
        <v>0</v>
      </c>
      <c r="U16" s="199">
        <v>0</v>
      </c>
      <c r="V16" s="199">
        <v>0</v>
      </c>
      <c r="W16" s="199">
        <v>0</v>
      </c>
      <c r="X16" s="199">
        <v>0</v>
      </c>
      <c r="Y16" s="199">
        <v>0</v>
      </c>
      <c r="Z16" s="199">
        <v>0</v>
      </c>
      <c r="AA16" s="199">
        <v>0</v>
      </c>
      <c r="AB16" s="199">
        <v>0</v>
      </c>
      <c r="AC16" s="199">
        <v>0</v>
      </c>
      <c r="AD16" s="199">
        <v>0</v>
      </c>
      <c r="AE16" s="199">
        <v>0</v>
      </c>
      <c r="AF16" s="199">
        <v>0</v>
      </c>
      <c r="AG16" s="199">
        <v>0</v>
      </c>
      <c r="AH16" s="199">
        <v>3066.758003044019</v>
      </c>
      <c r="AI16" s="199">
        <v>2664.7298882274918</v>
      </c>
      <c r="AJ16" s="199">
        <v>3397.0684305413083</v>
      </c>
      <c r="AK16" s="199">
        <v>5852.5344514486123</v>
      </c>
      <c r="AL16" s="199">
        <v>9253.6279126283953</v>
      </c>
      <c r="AM16" s="199">
        <v>11207.373596019726</v>
      </c>
      <c r="AN16" s="199">
        <v>12126.541324663956</v>
      </c>
      <c r="AO16" s="199">
        <v>12993.168808170389</v>
      </c>
      <c r="AP16" s="199">
        <v>12848.642516311435</v>
      </c>
      <c r="AQ16" s="199">
        <v>11158.507292676199</v>
      </c>
      <c r="AR16" s="199">
        <v>7982.8440250208787</v>
      </c>
      <c r="AS16" s="199">
        <v>6382.3664819327387</v>
      </c>
      <c r="AT16" s="199">
        <v>6580.4953168121601</v>
      </c>
      <c r="AU16" s="199">
        <v>8864.555406898824</v>
      </c>
      <c r="AV16" s="199">
        <v>11048.133931246572</v>
      </c>
      <c r="AW16" s="199">
        <v>11456.808809409018</v>
      </c>
      <c r="AX16" s="199">
        <v>10182.139189834379</v>
      </c>
      <c r="AY16" s="199">
        <v>9183.4650474798273</v>
      </c>
      <c r="AZ16" s="199">
        <v>4344.6927939529696</v>
      </c>
      <c r="BA16" s="199">
        <v>0</v>
      </c>
      <c r="BB16" s="199">
        <v>0</v>
      </c>
      <c r="BC16" s="199">
        <v>0</v>
      </c>
      <c r="BD16" s="199">
        <v>0</v>
      </c>
      <c r="BE16" s="199">
        <v>0</v>
      </c>
      <c r="BF16" s="199">
        <v>0</v>
      </c>
      <c r="BG16" s="199">
        <v>0</v>
      </c>
      <c r="BH16" s="199">
        <v>0</v>
      </c>
      <c r="BI16" s="199">
        <v>0</v>
      </c>
      <c r="BJ16" s="199">
        <v>0</v>
      </c>
      <c r="BK16" s="199">
        <v>0</v>
      </c>
      <c r="BL16" s="199">
        <v>0</v>
      </c>
      <c r="BM16" s="199">
        <v>0</v>
      </c>
      <c r="BN16" s="199">
        <v>0</v>
      </c>
      <c r="BO16" s="199">
        <v>0</v>
      </c>
      <c r="BP16" s="199">
        <v>0</v>
      </c>
      <c r="BQ16" s="199">
        <v>0</v>
      </c>
      <c r="BR16" s="199">
        <v>0</v>
      </c>
      <c r="BS16" s="199">
        <v>0</v>
      </c>
      <c r="BT16" s="199">
        <v>0</v>
      </c>
      <c r="BU16" s="199">
        <v>0</v>
      </c>
      <c r="BV16" s="199">
        <v>0</v>
      </c>
      <c r="BW16" s="199">
        <v>0</v>
      </c>
      <c r="BX16" s="199">
        <v>0</v>
      </c>
      <c r="BY16" s="199">
        <v>0</v>
      </c>
      <c r="BZ16" s="199">
        <v>0</v>
      </c>
      <c r="CA16" s="199">
        <v>0</v>
      </c>
      <c r="CB16" s="199">
        <v>0</v>
      </c>
      <c r="CC16" s="199">
        <v>0</v>
      </c>
      <c r="CD16" s="199">
        <v>0</v>
      </c>
      <c r="CE16" s="199">
        <v>0</v>
      </c>
      <c r="CF16" s="224">
        <v>0</v>
      </c>
    </row>
    <row r="17" spans="1:84" ht="26.25" customHeight="1" x14ac:dyDescent="0.35">
      <c r="A17" s="443"/>
      <c r="B17" s="59" t="s">
        <v>833</v>
      </c>
      <c r="C17" s="39"/>
      <c r="D17" s="199">
        <f t="shared" ref="D17:BO17" si="6">SUM(D18,D19)</f>
        <v>0</v>
      </c>
      <c r="E17" s="199">
        <f t="shared" si="6"/>
        <v>0</v>
      </c>
      <c r="F17" s="199">
        <f t="shared" si="6"/>
        <v>0</v>
      </c>
      <c r="G17" s="199">
        <f t="shared" si="6"/>
        <v>0</v>
      </c>
      <c r="H17" s="199">
        <f t="shared" si="6"/>
        <v>0</v>
      </c>
      <c r="I17" s="199">
        <f t="shared" si="6"/>
        <v>0</v>
      </c>
      <c r="J17" s="199">
        <f t="shared" si="6"/>
        <v>0</v>
      </c>
      <c r="K17" s="199">
        <f t="shared" si="6"/>
        <v>0</v>
      </c>
      <c r="L17" s="199">
        <f t="shared" si="6"/>
        <v>0</v>
      </c>
      <c r="M17" s="199">
        <f t="shared" si="6"/>
        <v>0</v>
      </c>
      <c r="N17" s="199">
        <f t="shared" si="6"/>
        <v>0</v>
      </c>
      <c r="O17" s="199">
        <f t="shared" si="6"/>
        <v>0</v>
      </c>
      <c r="P17" s="199">
        <f t="shared" si="6"/>
        <v>0</v>
      </c>
      <c r="Q17" s="199">
        <f t="shared" si="6"/>
        <v>0</v>
      </c>
      <c r="R17" s="199">
        <f t="shared" si="6"/>
        <v>0</v>
      </c>
      <c r="S17" s="199">
        <f t="shared" si="6"/>
        <v>0</v>
      </c>
      <c r="T17" s="199">
        <f t="shared" si="6"/>
        <v>0</v>
      </c>
      <c r="U17" s="199">
        <f t="shared" si="6"/>
        <v>0</v>
      </c>
      <c r="V17" s="199">
        <f t="shared" si="6"/>
        <v>0</v>
      </c>
      <c r="W17" s="199">
        <f t="shared" si="6"/>
        <v>0</v>
      </c>
      <c r="X17" s="199">
        <f t="shared" si="6"/>
        <v>0</v>
      </c>
      <c r="Y17" s="199">
        <f t="shared" si="6"/>
        <v>0</v>
      </c>
      <c r="Z17" s="199">
        <f t="shared" si="6"/>
        <v>0</v>
      </c>
      <c r="AA17" s="199">
        <f t="shared" si="6"/>
        <v>0</v>
      </c>
      <c r="AB17" s="199">
        <f t="shared" si="6"/>
        <v>0</v>
      </c>
      <c r="AC17" s="199">
        <f t="shared" si="6"/>
        <v>0</v>
      </c>
      <c r="AD17" s="199">
        <f t="shared" si="6"/>
        <v>0</v>
      </c>
      <c r="AE17" s="199">
        <f t="shared" si="6"/>
        <v>0</v>
      </c>
      <c r="AF17" s="199">
        <f t="shared" si="6"/>
        <v>0</v>
      </c>
      <c r="AG17" s="199">
        <f t="shared" si="6"/>
        <v>0</v>
      </c>
      <c r="AH17" s="199">
        <f t="shared" si="6"/>
        <v>0</v>
      </c>
      <c r="AI17" s="199">
        <f t="shared" si="6"/>
        <v>0</v>
      </c>
      <c r="AJ17" s="199">
        <f t="shared" si="6"/>
        <v>0</v>
      </c>
      <c r="AK17" s="199">
        <f t="shared" si="6"/>
        <v>0</v>
      </c>
      <c r="AL17" s="199">
        <f t="shared" si="6"/>
        <v>0</v>
      </c>
      <c r="AM17" s="199">
        <f t="shared" si="6"/>
        <v>0</v>
      </c>
      <c r="AN17" s="199">
        <f t="shared" si="6"/>
        <v>0</v>
      </c>
      <c r="AO17" s="199">
        <f t="shared" si="6"/>
        <v>0</v>
      </c>
      <c r="AP17" s="199">
        <f t="shared" si="6"/>
        <v>0</v>
      </c>
      <c r="AQ17" s="199">
        <f t="shared" si="6"/>
        <v>0</v>
      </c>
      <c r="AR17" s="199">
        <f t="shared" si="6"/>
        <v>0</v>
      </c>
      <c r="AS17" s="199">
        <f t="shared" si="6"/>
        <v>0</v>
      </c>
      <c r="AT17" s="199">
        <f t="shared" si="6"/>
        <v>0</v>
      </c>
      <c r="AU17" s="199">
        <f t="shared" si="6"/>
        <v>0</v>
      </c>
      <c r="AV17" s="199">
        <f t="shared" si="6"/>
        <v>0</v>
      </c>
      <c r="AW17" s="199">
        <f t="shared" si="6"/>
        <v>0</v>
      </c>
      <c r="AX17" s="199">
        <f t="shared" si="6"/>
        <v>0</v>
      </c>
      <c r="AY17" s="199">
        <f t="shared" si="6"/>
        <v>0</v>
      </c>
      <c r="AZ17" s="199">
        <f t="shared" si="6"/>
        <v>3989.0928572941916</v>
      </c>
      <c r="BA17" s="199">
        <f t="shared" si="6"/>
        <v>7172.0160918667862</v>
      </c>
      <c r="BB17" s="199">
        <f t="shared" si="6"/>
        <v>6465.1358472022985</v>
      </c>
      <c r="BC17" s="199">
        <f t="shared" si="6"/>
        <v>5837.351468793403</v>
      </c>
      <c r="BD17" s="199">
        <f t="shared" si="6"/>
        <v>5116.4831193363189</v>
      </c>
      <c r="BE17" s="199">
        <f t="shared" si="6"/>
        <v>4548.1814869620111</v>
      </c>
      <c r="BF17" s="199">
        <f t="shared" si="6"/>
        <v>4478.7744316966782</v>
      </c>
      <c r="BG17" s="199">
        <f t="shared" si="6"/>
        <v>4270.8616795506441</v>
      </c>
      <c r="BH17" s="199">
        <f t="shared" si="6"/>
        <v>3571.6674021486751</v>
      </c>
      <c r="BI17" s="199">
        <f t="shared" si="6"/>
        <v>3644.8242857710948</v>
      </c>
      <c r="BJ17" s="199">
        <f t="shared" si="6"/>
        <v>3747.408292893444</v>
      </c>
      <c r="BK17" s="199">
        <f t="shared" si="6"/>
        <v>3361.4886404680856</v>
      </c>
      <c r="BL17" s="199">
        <f t="shared" si="6"/>
        <v>4135.379251147112</v>
      </c>
      <c r="BM17" s="199">
        <f t="shared" si="6"/>
        <v>6689.7887907965651</v>
      </c>
      <c r="BN17" s="199">
        <f t="shared" si="6"/>
        <v>6270.9136540438794</v>
      </c>
      <c r="BO17" s="199">
        <f t="shared" si="6"/>
        <v>6796.6553277374069</v>
      </c>
      <c r="BP17" s="199">
        <f t="shared" ref="BP17:CF17" si="7">SUM(BP18,BP19)</f>
        <v>6993.1525831763975</v>
      </c>
      <c r="BQ17" s="199">
        <f t="shared" si="7"/>
        <v>5757.3102516009121</v>
      </c>
      <c r="BR17" s="199">
        <f t="shared" si="7"/>
        <v>4018.9478046579193</v>
      </c>
      <c r="BS17" s="199">
        <f t="shared" si="7"/>
        <v>3011.8629074707269</v>
      </c>
      <c r="BT17" s="199">
        <f t="shared" si="7"/>
        <v>2387.3000355649879</v>
      </c>
      <c r="BU17" s="199">
        <f t="shared" si="7"/>
        <v>2089.1911846354633</v>
      </c>
      <c r="BV17" s="199">
        <f t="shared" si="7"/>
        <v>1594.1201887168168</v>
      </c>
      <c r="BW17" s="199">
        <f t="shared" si="7"/>
        <v>855.8305873323003</v>
      </c>
      <c r="BX17" s="199">
        <f t="shared" si="7"/>
        <v>1189.727741675935</v>
      </c>
      <c r="BY17" s="199">
        <f t="shared" si="7"/>
        <v>561.9601444986348</v>
      </c>
      <c r="BZ17" s="199">
        <f t="shared" si="7"/>
        <v>358.18242076867807</v>
      </c>
      <c r="CA17" s="199">
        <f t="shared" si="7"/>
        <v>306.59510141693136</v>
      </c>
      <c r="CB17" s="199">
        <f t="shared" si="7"/>
        <v>226.95477883487214</v>
      </c>
      <c r="CC17" s="199">
        <f t="shared" si="7"/>
        <v>120.81155026721675</v>
      </c>
      <c r="CD17" s="199">
        <f t="shared" si="7"/>
        <v>116.30165917036274</v>
      </c>
      <c r="CE17" s="199">
        <f t="shared" si="7"/>
        <v>116.67541675129094</v>
      </c>
      <c r="CF17" s="224">
        <f t="shared" si="7"/>
        <v>114.90105359064114</v>
      </c>
    </row>
    <row r="18" spans="1:84" x14ac:dyDescent="0.35">
      <c r="A18" s="443"/>
      <c r="B18" s="203" t="s">
        <v>267</v>
      </c>
      <c r="C18" s="39"/>
      <c r="D18" s="199">
        <v>0</v>
      </c>
      <c r="E18" s="199">
        <v>0</v>
      </c>
      <c r="F18" s="199">
        <v>0</v>
      </c>
      <c r="G18" s="199">
        <v>0</v>
      </c>
      <c r="H18" s="199">
        <v>0</v>
      </c>
      <c r="I18" s="199">
        <v>0</v>
      </c>
      <c r="J18" s="199">
        <v>0</v>
      </c>
      <c r="K18" s="199">
        <v>0</v>
      </c>
      <c r="L18" s="199">
        <v>0</v>
      </c>
      <c r="M18" s="199">
        <v>0</v>
      </c>
      <c r="N18" s="199">
        <v>0</v>
      </c>
      <c r="O18" s="199">
        <v>0</v>
      </c>
      <c r="P18" s="199">
        <v>0</v>
      </c>
      <c r="Q18" s="199">
        <v>0</v>
      </c>
      <c r="R18" s="199">
        <v>0</v>
      </c>
      <c r="S18" s="199">
        <v>0</v>
      </c>
      <c r="T18" s="199">
        <v>0</v>
      </c>
      <c r="U18" s="199">
        <v>0</v>
      </c>
      <c r="V18" s="199">
        <v>0</v>
      </c>
      <c r="W18" s="199">
        <v>0</v>
      </c>
      <c r="X18" s="199">
        <v>0</v>
      </c>
      <c r="Y18" s="199">
        <v>0</v>
      </c>
      <c r="Z18" s="199">
        <v>0</v>
      </c>
      <c r="AA18" s="199">
        <v>0</v>
      </c>
      <c r="AB18" s="199">
        <v>0</v>
      </c>
      <c r="AC18" s="199">
        <v>0</v>
      </c>
      <c r="AD18" s="199">
        <v>0</v>
      </c>
      <c r="AE18" s="199">
        <v>0</v>
      </c>
      <c r="AF18" s="199">
        <v>0</v>
      </c>
      <c r="AG18" s="199">
        <v>0</v>
      </c>
      <c r="AH18" s="199">
        <v>0</v>
      </c>
      <c r="AI18" s="199">
        <v>0</v>
      </c>
      <c r="AJ18" s="199">
        <v>0</v>
      </c>
      <c r="AK18" s="199">
        <v>0</v>
      </c>
      <c r="AL18" s="199">
        <v>0</v>
      </c>
      <c r="AM18" s="199">
        <v>0</v>
      </c>
      <c r="AN18" s="199">
        <v>0</v>
      </c>
      <c r="AO18" s="199">
        <v>0</v>
      </c>
      <c r="AP18" s="199">
        <v>0</v>
      </c>
      <c r="AQ18" s="199">
        <v>0</v>
      </c>
      <c r="AR18" s="199">
        <v>0</v>
      </c>
      <c r="AS18" s="199">
        <v>0</v>
      </c>
      <c r="AT18" s="199">
        <v>0</v>
      </c>
      <c r="AU18" s="199">
        <v>0</v>
      </c>
      <c r="AV18" s="199">
        <v>0</v>
      </c>
      <c r="AW18" s="199">
        <v>0</v>
      </c>
      <c r="AX18" s="199">
        <v>0</v>
      </c>
      <c r="AY18" s="199">
        <v>0</v>
      </c>
      <c r="AZ18" s="199">
        <v>612.7655998688025</v>
      </c>
      <c r="BA18" s="199">
        <v>874.99544615657589</v>
      </c>
      <c r="BB18" s="199">
        <v>861.80901070457935</v>
      </c>
      <c r="BC18" s="199">
        <v>823.15958283562372</v>
      </c>
      <c r="BD18" s="199">
        <v>793.42749551382099</v>
      </c>
      <c r="BE18" s="199">
        <v>819.99779092821313</v>
      </c>
      <c r="BF18" s="199">
        <v>885.21479682230415</v>
      </c>
      <c r="BG18" s="199">
        <v>846.44769141254619</v>
      </c>
      <c r="BH18" s="199">
        <v>721.36410553543283</v>
      </c>
      <c r="BI18" s="199">
        <v>766.81791137014102</v>
      </c>
      <c r="BJ18" s="199">
        <v>734.06963602598046</v>
      </c>
      <c r="BK18" s="199">
        <v>635.90492855831258</v>
      </c>
      <c r="BL18" s="199">
        <v>1053.3768895589319</v>
      </c>
      <c r="BM18" s="199">
        <v>1554.8874890409954</v>
      </c>
      <c r="BN18" s="199">
        <v>1123.0633931632174</v>
      </c>
      <c r="BO18" s="199">
        <v>1032.9691950634281</v>
      </c>
      <c r="BP18" s="199">
        <v>895.93532881204453</v>
      </c>
      <c r="BQ18" s="199">
        <v>699.03369605135151</v>
      </c>
      <c r="BR18" s="199">
        <v>484.1170624951834</v>
      </c>
      <c r="BS18" s="199">
        <v>403.44310502006272</v>
      </c>
      <c r="BT18" s="199">
        <v>336.38799471856515</v>
      </c>
      <c r="BU18" s="199">
        <v>281.06591878373365</v>
      </c>
      <c r="BV18" s="199">
        <v>190.10440193142296</v>
      </c>
      <c r="BW18" s="199">
        <v>132.81148348802969</v>
      </c>
      <c r="BX18" s="199">
        <v>694.65903693707094</v>
      </c>
      <c r="BY18" s="199">
        <v>217.97067106230475</v>
      </c>
      <c r="BZ18" s="199">
        <v>116.37195909558059</v>
      </c>
      <c r="CA18" s="199">
        <v>156.8878649185408</v>
      </c>
      <c r="CB18" s="199">
        <v>130.98450771493074</v>
      </c>
      <c r="CC18" s="199">
        <v>120.81155026721675</v>
      </c>
      <c r="CD18" s="199">
        <v>116.30165917036274</v>
      </c>
      <c r="CE18" s="199">
        <v>116.67541675129094</v>
      </c>
      <c r="CF18" s="224">
        <v>114.90105359064114</v>
      </c>
    </row>
    <row r="19" spans="1:84" x14ac:dyDescent="0.35">
      <c r="A19" s="443"/>
      <c r="B19" s="203" t="s">
        <v>277</v>
      </c>
      <c r="C19" s="39"/>
      <c r="D19" s="199">
        <v>0</v>
      </c>
      <c r="E19" s="199">
        <v>0</v>
      </c>
      <c r="F19" s="199">
        <v>0</v>
      </c>
      <c r="G19" s="199">
        <v>0</v>
      </c>
      <c r="H19" s="199">
        <v>0</v>
      </c>
      <c r="I19" s="199">
        <v>0</v>
      </c>
      <c r="J19" s="199">
        <v>0</v>
      </c>
      <c r="K19" s="199">
        <v>0</v>
      </c>
      <c r="L19" s="199">
        <v>0</v>
      </c>
      <c r="M19" s="199">
        <v>0</v>
      </c>
      <c r="N19" s="199">
        <v>0</v>
      </c>
      <c r="O19" s="199">
        <v>0</v>
      </c>
      <c r="P19" s="199">
        <v>0</v>
      </c>
      <c r="Q19" s="199">
        <v>0</v>
      </c>
      <c r="R19" s="199">
        <v>0</v>
      </c>
      <c r="S19" s="199">
        <v>0</v>
      </c>
      <c r="T19" s="199">
        <v>0</v>
      </c>
      <c r="U19" s="199">
        <v>0</v>
      </c>
      <c r="V19" s="199">
        <v>0</v>
      </c>
      <c r="W19" s="199">
        <v>0</v>
      </c>
      <c r="X19" s="199">
        <v>0</v>
      </c>
      <c r="Y19" s="199">
        <v>0</v>
      </c>
      <c r="Z19" s="199">
        <v>0</v>
      </c>
      <c r="AA19" s="199">
        <v>0</v>
      </c>
      <c r="AB19" s="199">
        <v>0</v>
      </c>
      <c r="AC19" s="199">
        <v>0</v>
      </c>
      <c r="AD19" s="199">
        <v>0</v>
      </c>
      <c r="AE19" s="199">
        <v>0</v>
      </c>
      <c r="AF19" s="199">
        <v>0</v>
      </c>
      <c r="AG19" s="199">
        <v>0</v>
      </c>
      <c r="AH19" s="199">
        <v>0</v>
      </c>
      <c r="AI19" s="199">
        <v>0</v>
      </c>
      <c r="AJ19" s="199">
        <v>0</v>
      </c>
      <c r="AK19" s="199">
        <v>0</v>
      </c>
      <c r="AL19" s="199">
        <v>0</v>
      </c>
      <c r="AM19" s="199">
        <v>0</v>
      </c>
      <c r="AN19" s="199">
        <v>0</v>
      </c>
      <c r="AO19" s="199">
        <v>0</v>
      </c>
      <c r="AP19" s="199">
        <v>0</v>
      </c>
      <c r="AQ19" s="199">
        <v>0</v>
      </c>
      <c r="AR19" s="199">
        <v>0</v>
      </c>
      <c r="AS19" s="199">
        <v>0</v>
      </c>
      <c r="AT19" s="199">
        <v>0</v>
      </c>
      <c r="AU19" s="199">
        <v>0</v>
      </c>
      <c r="AV19" s="199">
        <v>0</v>
      </c>
      <c r="AW19" s="199">
        <v>0</v>
      </c>
      <c r="AX19" s="199">
        <v>0</v>
      </c>
      <c r="AY19" s="199">
        <v>0</v>
      </c>
      <c r="AZ19" s="199">
        <v>3376.3272574253892</v>
      </c>
      <c r="BA19" s="199">
        <v>6297.0206457102104</v>
      </c>
      <c r="BB19" s="199">
        <v>5603.3268364977193</v>
      </c>
      <c r="BC19" s="199">
        <v>5014.191885957779</v>
      </c>
      <c r="BD19" s="199">
        <v>4323.0556238224981</v>
      </c>
      <c r="BE19" s="199">
        <v>3728.1836960337982</v>
      </c>
      <c r="BF19" s="199">
        <v>3593.5596348743743</v>
      </c>
      <c r="BG19" s="199">
        <v>3424.4139881380975</v>
      </c>
      <c r="BH19" s="199">
        <v>2850.3032966132423</v>
      </c>
      <c r="BI19" s="199">
        <v>2878.0063744009535</v>
      </c>
      <c r="BJ19" s="199">
        <v>3013.3386568674637</v>
      </c>
      <c r="BK19" s="199">
        <v>2725.5837119097732</v>
      </c>
      <c r="BL19" s="199">
        <v>3082.0023615881801</v>
      </c>
      <c r="BM19" s="199">
        <v>5134.9013017555699</v>
      </c>
      <c r="BN19" s="199">
        <v>5147.8502608806621</v>
      </c>
      <c r="BO19" s="199">
        <v>5763.686132673979</v>
      </c>
      <c r="BP19" s="199">
        <v>6097.2172543643528</v>
      </c>
      <c r="BQ19" s="199">
        <v>5058.2765555495607</v>
      </c>
      <c r="BR19" s="199">
        <v>3534.830742162736</v>
      </c>
      <c r="BS19" s="199">
        <v>2608.4198024506641</v>
      </c>
      <c r="BT19" s="199">
        <v>2050.9120408464228</v>
      </c>
      <c r="BU19" s="199">
        <v>1808.1252658517296</v>
      </c>
      <c r="BV19" s="199">
        <v>1404.0157867853939</v>
      </c>
      <c r="BW19" s="199">
        <v>723.0191038442706</v>
      </c>
      <c r="BX19" s="199">
        <v>495.06870473886414</v>
      </c>
      <c r="BY19" s="199">
        <v>343.98947343633006</v>
      </c>
      <c r="BZ19" s="199">
        <v>241.81046167309751</v>
      </c>
      <c r="CA19" s="199">
        <v>149.70723649839059</v>
      </c>
      <c r="CB19" s="199">
        <v>95.970271119941401</v>
      </c>
      <c r="CC19" s="199">
        <v>0</v>
      </c>
      <c r="CD19" s="199">
        <v>0</v>
      </c>
      <c r="CE19" s="199">
        <v>0</v>
      </c>
      <c r="CF19" s="224">
        <v>0</v>
      </c>
    </row>
    <row r="20" spans="1:84" x14ac:dyDescent="0.35">
      <c r="A20" s="443"/>
      <c r="B20" s="297" t="s">
        <v>438</v>
      </c>
      <c r="C20" s="59"/>
      <c r="D20" s="199">
        <v>0</v>
      </c>
      <c r="E20" s="199">
        <v>0</v>
      </c>
      <c r="F20" s="199">
        <v>0</v>
      </c>
      <c r="G20" s="199">
        <v>0</v>
      </c>
      <c r="H20" s="199">
        <v>0</v>
      </c>
      <c r="I20" s="199">
        <v>0</v>
      </c>
      <c r="J20" s="199">
        <v>0</v>
      </c>
      <c r="K20" s="199">
        <v>0</v>
      </c>
      <c r="L20" s="199">
        <v>0</v>
      </c>
      <c r="M20" s="199">
        <v>0</v>
      </c>
      <c r="N20" s="199">
        <v>0</v>
      </c>
      <c r="O20" s="199">
        <v>0</v>
      </c>
      <c r="P20" s="199">
        <v>0</v>
      </c>
      <c r="Q20" s="199">
        <v>0</v>
      </c>
      <c r="R20" s="199">
        <v>0</v>
      </c>
      <c r="S20" s="199">
        <v>0</v>
      </c>
      <c r="T20" s="199">
        <v>0</v>
      </c>
      <c r="U20" s="199">
        <v>0</v>
      </c>
      <c r="V20" s="199">
        <v>0</v>
      </c>
      <c r="W20" s="199">
        <v>0</v>
      </c>
      <c r="X20" s="199">
        <v>0</v>
      </c>
      <c r="Y20" s="199">
        <v>0</v>
      </c>
      <c r="Z20" s="199">
        <v>0</v>
      </c>
      <c r="AA20" s="199">
        <v>0</v>
      </c>
      <c r="AB20" s="199">
        <v>0</v>
      </c>
      <c r="AC20" s="199">
        <v>0</v>
      </c>
      <c r="AD20" s="199">
        <v>0</v>
      </c>
      <c r="AE20" s="199">
        <v>0</v>
      </c>
      <c r="AF20" s="199">
        <v>0</v>
      </c>
      <c r="AG20" s="199">
        <v>0</v>
      </c>
      <c r="AH20" s="199">
        <v>0</v>
      </c>
      <c r="AI20" s="199">
        <v>0</v>
      </c>
      <c r="AJ20" s="199">
        <v>0</v>
      </c>
      <c r="AK20" s="199">
        <v>0</v>
      </c>
      <c r="AL20" s="199">
        <v>0</v>
      </c>
      <c r="AM20" s="199">
        <v>0</v>
      </c>
      <c r="AN20" s="199">
        <v>0</v>
      </c>
      <c r="AO20" s="199">
        <v>0</v>
      </c>
      <c r="AP20" s="199">
        <v>0</v>
      </c>
      <c r="AQ20" s="199">
        <v>0</v>
      </c>
      <c r="AR20" s="199">
        <v>0</v>
      </c>
      <c r="AS20" s="199">
        <v>0</v>
      </c>
      <c r="AT20" s="199">
        <v>0</v>
      </c>
      <c r="AU20" s="199">
        <v>0</v>
      </c>
      <c r="AV20" s="199">
        <v>0</v>
      </c>
      <c r="AW20" s="199">
        <v>0</v>
      </c>
      <c r="AX20" s="199">
        <v>0</v>
      </c>
      <c r="AY20" s="199">
        <v>0</v>
      </c>
      <c r="AZ20" s="199">
        <v>394.65892714971835</v>
      </c>
      <c r="BA20" s="199">
        <v>607.88133511787169</v>
      </c>
      <c r="BB20" s="199">
        <v>554.25424099176098</v>
      </c>
      <c r="BC20" s="199">
        <v>511.09100300456572</v>
      </c>
      <c r="BD20" s="199">
        <v>541.43242063325397</v>
      </c>
      <c r="BE20" s="199">
        <v>495.73916472568408</v>
      </c>
      <c r="BF20" s="199">
        <v>494.6454803542249</v>
      </c>
      <c r="BG20" s="199">
        <v>427.03351655755631</v>
      </c>
      <c r="BH20" s="199">
        <v>231.49346585408227</v>
      </c>
      <c r="BI20" s="199">
        <v>38.043437447315476</v>
      </c>
      <c r="BJ20" s="199">
        <v>18.77639116086706</v>
      </c>
      <c r="BK20" s="199">
        <v>0</v>
      </c>
      <c r="BL20" s="199">
        <v>0</v>
      </c>
      <c r="BM20" s="199">
        <v>0</v>
      </c>
      <c r="BN20" s="199">
        <v>0</v>
      </c>
      <c r="BO20" s="199">
        <v>0</v>
      </c>
      <c r="BP20" s="199">
        <v>0</v>
      </c>
      <c r="BQ20" s="199">
        <v>0</v>
      </c>
      <c r="BR20" s="199">
        <v>0</v>
      </c>
      <c r="BS20" s="199">
        <v>0</v>
      </c>
      <c r="BT20" s="199">
        <v>0</v>
      </c>
      <c r="BU20" s="199">
        <v>0</v>
      </c>
      <c r="BV20" s="199">
        <v>0</v>
      </c>
      <c r="BW20" s="199">
        <v>0</v>
      </c>
      <c r="BX20" s="199">
        <v>0</v>
      </c>
      <c r="BY20" s="199">
        <v>0</v>
      </c>
      <c r="BZ20" s="199">
        <v>0</v>
      </c>
      <c r="CA20" s="199">
        <v>0</v>
      </c>
      <c r="CB20" s="199">
        <v>0</v>
      </c>
      <c r="CC20" s="199">
        <v>0</v>
      </c>
      <c r="CD20" s="199">
        <v>0</v>
      </c>
      <c r="CE20" s="199">
        <v>0</v>
      </c>
      <c r="CF20" s="224">
        <v>0</v>
      </c>
    </row>
    <row r="21" spans="1:84" x14ac:dyDescent="0.35">
      <c r="A21" s="443"/>
      <c r="B21" s="297" t="s">
        <v>451</v>
      </c>
      <c r="C21" s="59"/>
      <c r="D21" s="199">
        <v>0</v>
      </c>
      <c r="E21" s="199">
        <v>0</v>
      </c>
      <c r="F21" s="199">
        <v>0</v>
      </c>
      <c r="G21" s="199">
        <v>0</v>
      </c>
      <c r="H21" s="199">
        <v>0</v>
      </c>
      <c r="I21" s="199">
        <v>0</v>
      </c>
      <c r="J21" s="199">
        <v>0</v>
      </c>
      <c r="K21" s="199">
        <v>0</v>
      </c>
      <c r="L21" s="199">
        <v>0</v>
      </c>
      <c r="M21" s="199">
        <v>0</v>
      </c>
      <c r="N21" s="199">
        <v>0</v>
      </c>
      <c r="O21" s="199">
        <v>0</v>
      </c>
      <c r="P21" s="199">
        <v>0</v>
      </c>
      <c r="Q21" s="199">
        <v>0</v>
      </c>
      <c r="R21" s="199">
        <v>0</v>
      </c>
      <c r="S21" s="199">
        <v>0</v>
      </c>
      <c r="T21" s="199">
        <v>0</v>
      </c>
      <c r="U21" s="199">
        <v>0</v>
      </c>
      <c r="V21" s="199">
        <v>0</v>
      </c>
      <c r="W21" s="199">
        <v>0</v>
      </c>
      <c r="X21" s="199">
        <v>0</v>
      </c>
      <c r="Y21" s="199">
        <v>0</v>
      </c>
      <c r="Z21" s="199">
        <v>0</v>
      </c>
      <c r="AA21" s="199">
        <v>0</v>
      </c>
      <c r="AB21" s="199">
        <v>0</v>
      </c>
      <c r="AC21" s="199">
        <v>0</v>
      </c>
      <c r="AD21" s="199">
        <v>0</v>
      </c>
      <c r="AE21" s="199">
        <v>0</v>
      </c>
      <c r="AF21" s="199">
        <v>0</v>
      </c>
      <c r="AG21" s="199">
        <v>0</v>
      </c>
      <c r="AH21" s="199">
        <v>0</v>
      </c>
      <c r="AI21" s="199">
        <v>0</v>
      </c>
      <c r="AJ21" s="199">
        <v>0</v>
      </c>
      <c r="AK21" s="199">
        <v>0</v>
      </c>
      <c r="AL21" s="199">
        <v>0</v>
      </c>
      <c r="AM21" s="199">
        <v>0</v>
      </c>
      <c r="AN21" s="199">
        <v>0</v>
      </c>
      <c r="AO21" s="199">
        <v>0</v>
      </c>
      <c r="AP21" s="199">
        <v>0</v>
      </c>
      <c r="AQ21" s="199">
        <v>0</v>
      </c>
      <c r="AR21" s="199">
        <v>0</v>
      </c>
      <c r="AS21" s="199">
        <v>0</v>
      </c>
      <c r="AT21" s="199">
        <v>0</v>
      </c>
      <c r="AU21" s="199">
        <v>0</v>
      </c>
      <c r="AV21" s="199">
        <v>0</v>
      </c>
      <c r="AW21" s="199">
        <v>0</v>
      </c>
      <c r="AX21" s="199">
        <v>0</v>
      </c>
      <c r="AY21" s="199">
        <v>0</v>
      </c>
      <c r="AZ21" s="199">
        <v>2981.668330275671</v>
      </c>
      <c r="BA21" s="199">
        <v>5689.1393105923389</v>
      </c>
      <c r="BB21" s="199">
        <v>5049.0725955059579</v>
      </c>
      <c r="BC21" s="199">
        <v>4503.1008829532138</v>
      </c>
      <c r="BD21" s="199">
        <v>3781.6232031892441</v>
      </c>
      <c r="BE21" s="199">
        <v>3232.4445313081142</v>
      </c>
      <c r="BF21" s="199">
        <v>3098.9141545201492</v>
      </c>
      <c r="BG21" s="199">
        <v>2997.3804715805413</v>
      </c>
      <c r="BH21" s="199">
        <v>2618.8098307591599</v>
      </c>
      <c r="BI21" s="199">
        <v>2839.9629369536378</v>
      </c>
      <c r="BJ21" s="199">
        <v>2994.5622657065969</v>
      </c>
      <c r="BK21" s="199">
        <v>2725.5837119097732</v>
      </c>
      <c r="BL21" s="199">
        <v>3082.0023615881801</v>
      </c>
      <c r="BM21" s="199">
        <v>5134.9013017555699</v>
      </c>
      <c r="BN21" s="199">
        <v>5147.8502608806621</v>
      </c>
      <c r="BO21" s="199">
        <v>5763.686132673979</v>
      </c>
      <c r="BP21" s="199">
        <v>6097.2172543643528</v>
      </c>
      <c r="BQ21" s="199">
        <v>5058.2765555495607</v>
      </c>
      <c r="BR21" s="199">
        <v>3534.830742162736</v>
      </c>
      <c r="BS21" s="199">
        <v>2608.4198024506641</v>
      </c>
      <c r="BT21" s="199">
        <v>2050.9120408464228</v>
      </c>
      <c r="BU21" s="199">
        <v>1808.1252658517296</v>
      </c>
      <c r="BV21" s="199">
        <v>1404.0157867853939</v>
      </c>
      <c r="BW21" s="199">
        <v>723.0191038442706</v>
      </c>
      <c r="BX21" s="199">
        <v>495.06870473886414</v>
      </c>
      <c r="BY21" s="199">
        <v>343.98947343633006</v>
      </c>
      <c r="BZ21" s="199">
        <v>241.81046167309751</v>
      </c>
      <c r="CA21" s="199">
        <v>149.70723649839059</v>
      </c>
      <c r="CB21" s="199">
        <v>95.970271119941401</v>
      </c>
      <c r="CC21" s="199">
        <v>0</v>
      </c>
      <c r="CD21" s="199">
        <v>0</v>
      </c>
      <c r="CE21" s="199">
        <v>0</v>
      </c>
      <c r="CF21" s="224">
        <v>0</v>
      </c>
    </row>
    <row r="22" spans="1:84" s="425" customFormat="1" ht="32.25" customHeight="1" x14ac:dyDescent="0.25">
      <c r="A22" s="672"/>
      <c r="B22" s="673" t="s">
        <v>316</v>
      </c>
      <c r="C22" s="674"/>
      <c r="D22" s="675">
        <v>617.94716067213676</v>
      </c>
      <c r="E22" s="675">
        <v>761.05071366989466</v>
      </c>
      <c r="F22" s="675">
        <v>657.41169371891317</v>
      </c>
      <c r="G22" s="675">
        <v>533.31205313988823</v>
      </c>
      <c r="H22" s="675">
        <v>885.24996208130096</v>
      </c>
      <c r="I22" s="675">
        <v>718.3386838210738</v>
      </c>
      <c r="J22" s="675">
        <v>497.85400852572258</v>
      </c>
      <c r="K22" s="675">
        <v>478.70577742857944</v>
      </c>
      <c r="L22" s="675">
        <v>600.02074644814729</v>
      </c>
      <c r="M22" s="675">
        <v>697.08729100514154</v>
      </c>
      <c r="N22" s="675">
        <v>1323.6208036764951</v>
      </c>
      <c r="O22" s="675">
        <v>1116.870671397596</v>
      </c>
      <c r="P22" s="675">
        <v>789.21247982553643</v>
      </c>
      <c r="Q22" s="675">
        <v>915.00436304601976</v>
      </c>
      <c r="R22" s="675">
        <v>1576.6920871837124</v>
      </c>
      <c r="S22" s="675">
        <v>1553.0497467252796</v>
      </c>
      <c r="T22" s="675">
        <v>1030.8680898052251</v>
      </c>
      <c r="U22" s="675">
        <v>1071.8951378210747</v>
      </c>
      <c r="V22" s="675">
        <v>1623.3275390957899</v>
      </c>
      <c r="W22" s="675">
        <v>2455.9257730556283</v>
      </c>
      <c r="X22" s="675">
        <v>2364.4830741530991</v>
      </c>
      <c r="Y22" s="675">
        <v>2279.8575544664318</v>
      </c>
      <c r="Z22" s="675">
        <v>2455.4361544902354</v>
      </c>
      <c r="AA22" s="675">
        <v>3633.6576798689225</v>
      </c>
      <c r="AB22" s="675">
        <v>2924.9936451711883</v>
      </c>
      <c r="AC22" s="675">
        <v>2238.6212861178942</v>
      </c>
      <c r="AD22" s="675">
        <v>2288.2926268127289</v>
      </c>
      <c r="AE22" s="675">
        <v>3901.7031037638012</v>
      </c>
      <c r="AF22" s="675">
        <v>4211.2578471270617</v>
      </c>
      <c r="AG22" s="675">
        <v>4166.1901664743209</v>
      </c>
      <c r="AH22" s="675">
        <v>3763.4777823763493</v>
      </c>
      <c r="AI22" s="675">
        <v>3327.0910459131014</v>
      </c>
      <c r="AJ22" s="675">
        <v>5476.3823565401444</v>
      </c>
      <c r="AK22" s="675">
        <v>6587.7977013607697</v>
      </c>
      <c r="AL22" s="675">
        <v>5407.2621226889723</v>
      </c>
      <c r="AM22" s="675">
        <v>5151.1938204610169</v>
      </c>
      <c r="AN22" s="675">
        <v>5130.2097078605157</v>
      </c>
      <c r="AO22" s="675">
        <v>4899.4174741772067</v>
      </c>
      <c r="AP22" s="675">
        <v>5138.2717073994527</v>
      </c>
      <c r="AQ22" s="675">
        <v>4110.3852680360324</v>
      </c>
      <c r="AR22" s="675">
        <v>2901.4688704340665</v>
      </c>
      <c r="AS22" s="675">
        <v>1779.1301412064954</v>
      </c>
      <c r="AT22" s="675">
        <v>1946.6148178547467</v>
      </c>
      <c r="AU22" s="675">
        <v>3385.0254595036758</v>
      </c>
      <c r="AV22" s="675">
        <v>3615.2558698931216</v>
      </c>
      <c r="AW22" s="675">
        <v>3298.5784114109597</v>
      </c>
      <c r="AX22" s="675">
        <v>2552.8683736877383</v>
      </c>
      <c r="AY22" s="675">
        <v>2097.9866769374985</v>
      </c>
      <c r="AZ22" s="675">
        <v>1081.6572227651511</v>
      </c>
      <c r="BA22" s="675">
        <v>0</v>
      </c>
      <c r="BB22" s="675">
        <v>0</v>
      </c>
      <c r="BC22" s="675">
        <v>0</v>
      </c>
      <c r="BD22" s="675">
        <v>0</v>
      </c>
      <c r="BE22" s="675">
        <v>0</v>
      </c>
      <c r="BF22" s="675">
        <v>0</v>
      </c>
      <c r="BG22" s="675">
        <v>0</v>
      </c>
      <c r="BH22" s="675">
        <v>0</v>
      </c>
      <c r="BI22" s="675">
        <v>0</v>
      </c>
      <c r="BJ22" s="675">
        <v>0</v>
      </c>
      <c r="BK22" s="675">
        <v>0</v>
      </c>
      <c r="BL22" s="675">
        <v>0</v>
      </c>
      <c r="BM22" s="675">
        <v>0</v>
      </c>
      <c r="BN22" s="675">
        <v>0</v>
      </c>
      <c r="BO22" s="675">
        <v>0</v>
      </c>
      <c r="BP22" s="675">
        <v>0</v>
      </c>
      <c r="BQ22" s="675">
        <v>0</v>
      </c>
      <c r="BR22" s="675">
        <v>0</v>
      </c>
      <c r="BS22" s="675">
        <v>0</v>
      </c>
      <c r="BT22" s="675">
        <v>0</v>
      </c>
      <c r="BU22" s="675">
        <v>0</v>
      </c>
      <c r="BV22" s="675">
        <v>0</v>
      </c>
      <c r="BW22" s="675">
        <v>0</v>
      </c>
      <c r="BX22" s="675">
        <v>0</v>
      </c>
      <c r="BY22" s="675">
        <v>0</v>
      </c>
      <c r="BZ22" s="675">
        <v>0</v>
      </c>
      <c r="CA22" s="675">
        <v>0</v>
      </c>
      <c r="CB22" s="675">
        <v>0</v>
      </c>
      <c r="CC22" s="675">
        <v>0</v>
      </c>
      <c r="CD22" s="675">
        <v>0</v>
      </c>
      <c r="CE22" s="675">
        <v>0</v>
      </c>
      <c r="CF22" s="676">
        <v>0</v>
      </c>
    </row>
    <row r="23" spans="1:84" s="682" customFormat="1" ht="28.5" customHeight="1" thickBot="1" x14ac:dyDescent="0.3">
      <c r="A23" s="684"/>
      <c r="B23" s="32" t="s">
        <v>834</v>
      </c>
      <c r="C23" s="685"/>
      <c r="D23" s="679"/>
      <c r="E23" s="679"/>
      <c r="F23" s="679"/>
      <c r="G23" s="679"/>
      <c r="H23" s="679"/>
      <c r="I23" s="679"/>
      <c r="J23" s="679"/>
      <c r="K23" s="679"/>
      <c r="L23" s="679"/>
      <c r="M23" s="679"/>
      <c r="N23" s="679"/>
      <c r="O23" s="679"/>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c r="AM23" s="679"/>
      <c r="AN23" s="679"/>
      <c r="AO23" s="679"/>
      <c r="AP23" s="679"/>
      <c r="AQ23" s="679"/>
      <c r="AR23" s="679"/>
      <c r="AS23" s="679"/>
      <c r="AT23" s="679"/>
      <c r="AU23" s="679"/>
      <c r="AV23" s="679"/>
      <c r="AW23" s="679"/>
      <c r="AX23" s="679"/>
      <c r="AY23" s="679"/>
      <c r="AZ23" s="679"/>
      <c r="BA23" s="679"/>
      <c r="BB23" s="679"/>
      <c r="BC23" s="679"/>
      <c r="BD23" s="679"/>
      <c r="BE23" s="679"/>
      <c r="BF23" s="679"/>
      <c r="BG23" s="679"/>
      <c r="BH23" s="679"/>
      <c r="BI23" s="679"/>
      <c r="BJ23" s="679"/>
      <c r="BK23" s="679"/>
      <c r="BL23" s="679"/>
      <c r="BM23" s="679"/>
      <c r="BN23" s="679"/>
      <c r="BO23" s="679"/>
      <c r="BP23" s="680"/>
      <c r="BQ23" s="680">
        <v>6.7337331014950896</v>
      </c>
      <c r="BR23" s="680">
        <v>66.401532566837332</v>
      </c>
      <c r="BS23" s="680">
        <v>595.09017611613103</v>
      </c>
      <c r="BT23" s="680">
        <v>1137.1687962765534</v>
      </c>
      <c r="BU23" s="680">
        <v>1661.4575718688741</v>
      </c>
      <c r="BV23" s="680">
        <v>2411.5364228581038</v>
      </c>
      <c r="BW23" s="680">
        <v>8095.0198422392441</v>
      </c>
      <c r="BX23" s="680">
        <v>18875.971722624578</v>
      </c>
      <c r="BY23" s="680">
        <v>15043.575363824131</v>
      </c>
      <c r="BZ23" s="680">
        <v>9699.4110812335239</v>
      </c>
      <c r="CA23" s="680">
        <v>11217.226012820645</v>
      </c>
      <c r="CB23" s="680">
        <v>17432.881687689889</v>
      </c>
      <c r="CC23" s="680">
        <v>19065.914354241926</v>
      </c>
      <c r="CD23" s="680">
        <v>19072.19967456624</v>
      </c>
      <c r="CE23" s="680">
        <v>19012.828063406603</v>
      </c>
      <c r="CF23" s="662">
        <v>18784.95108508852</v>
      </c>
    </row>
    <row r="24" spans="1:84" ht="31" x14ac:dyDescent="0.35">
      <c r="A24" s="620"/>
      <c r="B24" s="505" t="s">
        <v>836</v>
      </c>
      <c r="C24" s="506"/>
      <c r="D24" s="489" t="s">
        <v>861</v>
      </c>
      <c r="E24" s="489" t="s">
        <v>862</v>
      </c>
      <c r="F24" s="489" t="s">
        <v>863</v>
      </c>
      <c r="G24" s="489" t="s">
        <v>864</v>
      </c>
      <c r="H24" s="489" t="s">
        <v>865</v>
      </c>
      <c r="I24" s="489" t="s">
        <v>866</v>
      </c>
      <c r="J24" s="489" t="s">
        <v>867</v>
      </c>
      <c r="K24" s="489" t="s">
        <v>868</v>
      </c>
      <c r="L24" s="489" t="s">
        <v>869</v>
      </c>
      <c r="M24" s="489" t="s">
        <v>870</v>
      </c>
      <c r="N24" s="489" t="s">
        <v>871</v>
      </c>
      <c r="O24" s="489" t="s">
        <v>872</v>
      </c>
      <c r="P24" s="489" t="s">
        <v>873</v>
      </c>
      <c r="Q24" s="489" t="s">
        <v>874</v>
      </c>
      <c r="R24" s="489" t="s">
        <v>875</v>
      </c>
      <c r="S24" s="489" t="s">
        <v>876</v>
      </c>
      <c r="T24" s="489" t="s">
        <v>877</v>
      </c>
      <c r="U24" s="489" t="s">
        <v>878</v>
      </c>
      <c r="V24" s="489" t="s">
        <v>879</v>
      </c>
      <c r="W24" s="489" t="s">
        <v>880</v>
      </c>
      <c r="X24" s="489" t="s">
        <v>881</v>
      </c>
      <c r="Y24" s="489" t="s">
        <v>882</v>
      </c>
      <c r="Z24" s="489" t="s">
        <v>883</v>
      </c>
      <c r="AA24" s="489" t="s">
        <v>884</v>
      </c>
      <c r="AB24" s="489" t="s">
        <v>885</v>
      </c>
      <c r="AC24" s="489" t="s">
        <v>886</v>
      </c>
      <c r="AD24" s="489" t="s">
        <v>887</v>
      </c>
      <c r="AE24" s="489" t="s">
        <v>888</v>
      </c>
      <c r="AF24" s="489" t="s">
        <v>889</v>
      </c>
      <c r="AG24" s="489" t="s">
        <v>890</v>
      </c>
      <c r="AH24" s="489" t="s">
        <v>891</v>
      </c>
      <c r="AI24" s="489" t="s">
        <v>892</v>
      </c>
      <c r="AJ24" s="489" t="s">
        <v>893</v>
      </c>
      <c r="AK24" s="489" t="s">
        <v>894</v>
      </c>
      <c r="AL24" s="489" t="s">
        <v>895</v>
      </c>
      <c r="AM24" s="489" t="s">
        <v>896</v>
      </c>
      <c r="AN24" s="489" t="s">
        <v>897</v>
      </c>
      <c r="AO24" s="489" t="s">
        <v>898</v>
      </c>
      <c r="AP24" s="489" t="s">
        <v>899</v>
      </c>
      <c r="AQ24" s="489" t="s">
        <v>900</v>
      </c>
      <c r="AR24" s="489" t="s">
        <v>901</v>
      </c>
      <c r="AS24" s="489" t="s">
        <v>902</v>
      </c>
      <c r="AT24" s="489" t="s">
        <v>903</v>
      </c>
      <c r="AU24" s="489" t="s">
        <v>904</v>
      </c>
      <c r="AV24" s="489" t="s">
        <v>905</v>
      </c>
      <c r="AW24" s="489" t="s">
        <v>906</v>
      </c>
      <c r="AX24" s="489" t="s">
        <v>907</v>
      </c>
      <c r="AY24" s="489" t="s">
        <v>908</v>
      </c>
      <c r="AZ24" s="489" t="s">
        <v>909</v>
      </c>
      <c r="BA24" s="489" t="s">
        <v>910</v>
      </c>
      <c r="BB24" s="489" t="s">
        <v>911</v>
      </c>
      <c r="BC24" s="489" t="s">
        <v>912</v>
      </c>
      <c r="BD24" s="489" t="s">
        <v>913</v>
      </c>
      <c r="BE24" s="489" t="s">
        <v>914</v>
      </c>
      <c r="BF24" s="489" t="s">
        <v>915</v>
      </c>
      <c r="BG24" s="489" t="s">
        <v>916</v>
      </c>
      <c r="BH24" s="489" t="s">
        <v>917</v>
      </c>
      <c r="BI24" s="489" t="s">
        <v>918</v>
      </c>
      <c r="BJ24" s="489" t="s">
        <v>919</v>
      </c>
      <c r="BK24" s="489" t="s">
        <v>920</v>
      </c>
      <c r="BL24" s="489" t="s">
        <v>921</v>
      </c>
      <c r="BM24" s="489" t="s">
        <v>922</v>
      </c>
      <c r="BN24" s="489" t="s">
        <v>923</v>
      </c>
      <c r="BO24" s="489" t="s">
        <v>924</v>
      </c>
      <c r="BP24" s="489" t="s">
        <v>925</v>
      </c>
      <c r="BQ24" s="489" t="s">
        <v>926</v>
      </c>
      <c r="BR24" s="489" t="s">
        <v>927</v>
      </c>
      <c r="BS24" s="489" t="s">
        <v>928</v>
      </c>
      <c r="BT24" s="489" t="s">
        <v>929</v>
      </c>
      <c r="BU24" s="489" t="s">
        <v>930</v>
      </c>
      <c r="BV24" s="489" t="s">
        <v>931</v>
      </c>
      <c r="BW24" s="489" t="s">
        <v>932</v>
      </c>
      <c r="BX24" s="489" t="s">
        <v>933</v>
      </c>
      <c r="BY24" s="489" t="s">
        <v>934</v>
      </c>
      <c r="BZ24" s="489" t="s">
        <v>935</v>
      </c>
      <c r="CA24" s="489" t="s">
        <v>936</v>
      </c>
      <c r="CB24" s="489" t="s">
        <v>937</v>
      </c>
      <c r="CC24" s="489" t="s">
        <v>938</v>
      </c>
      <c r="CD24" s="489" t="s">
        <v>939</v>
      </c>
      <c r="CE24" s="489" t="s">
        <v>940</v>
      </c>
      <c r="CF24" s="490" t="s">
        <v>941</v>
      </c>
    </row>
    <row r="25" spans="1:84" s="251" customFormat="1" ht="26.25" customHeight="1" x14ac:dyDescent="0.35">
      <c r="A25" s="683"/>
      <c r="B25" s="106" t="s">
        <v>214</v>
      </c>
      <c r="D25" s="269">
        <v>0</v>
      </c>
      <c r="E25" s="269">
        <v>0</v>
      </c>
      <c r="F25" s="269">
        <v>0</v>
      </c>
      <c r="G25" s="269">
        <v>0</v>
      </c>
      <c r="H25" s="269">
        <v>0</v>
      </c>
      <c r="I25" s="269">
        <v>0</v>
      </c>
      <c r="J25" s="269">
        <v>0</v>
      </c>
      <c r="K25" s="269">
        <v>0</v>
      </c>
      <c r="L25" s="269">
        <v>0</v>
      </c>
      <c r="M25" s="269">
        <v>0</v>
      </c>
      <c r="N25" s="269">
        <v>0</v>
      </c>
      <c r="O25" s="269">
        <v>0</v>
      </c>
      <c r="P25" s="269">
        <v>0</v>
      </c>
      <c r="Q25" s="269">
        <v>0</v>
      </c>
      <c r="R25" s="269">
        <v>0</v>
      </c>
      <c r="S25" s="269">
        <v>0</v>
      </c>
      <c r="T25" s="269">
        <v>0</v>
      </c>
      <c r="U25" s="269">
        <v>0</v>
      </c>
      <c r="V25" s="269">
        <v>0</v>
      </c>
      <c r="W25" s="269">
        <v>0</v>
      </c>
      <c r="X25" s="269">
        <v>0</v>
      </c>
      <c r="Y25" s="269">
        <v>0</v>
      </c>
      <c r="Z25" s="269">
        <v>0</v>
      </c>
      <c r="AA25" s="269">
        <v>0</v>
      </c>
      <c r="AB25" s="269">
        <v>0</v>
      </c>
      <c r="AC25" s="269">
        <v>0</v>
      </c>
      <c r="AD25" s="269">
        <v>0</v>
      </c>
      <c r="AE25" s="269">
        <v>0</v>
      </c>
      <c r="AF25" s="269">
        <v>1210</v>
      </c>
      <c r="AG25" s="269">
        <v>1307</v>
      </c>
      <c r="AH25" s="269">
        <v>1234</v>
      </c>
      <c r="AI25" s="269">
        <v>1136</v>
      </c>
      <c r="AJ25" s="269">
        <v>1697</v>
      </c>
      <c r="AK25" s="269">
        <v>2234</v>
      </c>
      <c r="AL25" s="269">
        <v>2771</v>
      </c>
      <c r="AM25" s="269">
        <v>2877</v>
      </c>
      <c r="AN25" s="269">
        <v>2997</v>
      </c>
      <c r="AO25" s="269">
        <v>3028</v>
      </c>
      <c r="AP25" s="269">
        <v>3054</v>
      </c>
      <c r="AQ25" s="269">
        <v>2589</v>
      </c>
      <c r="AR25" s="269">
        <v>2024</v>
      </c>
      <c r="AS25" s="269">
        <v>1518</v>
      </c>
      <c r="AT25" s="269">
        <v>1516</v>
      </c>
      <c r="AU25" s="269">
        <v>2223</v>
      </c>
      <c r="AV25" s="269">
        <v>2640</v>
      </c>
      <c r="AW25" s="269">
        <v>2612</v>
      </c>
      <c r="AX25" s="269">
        <v>2412</v>
      </c>
      <c r="AY25" s="269">
        <v>2151</v>
      </c>
      <c r="AZ25" s="269">
        <v>1931</v>
      </c>
      <c r="BA25" s="269">
        <v>1252</v>
      </c>
      <c r="BB25" s="269">
        <v>1110</v>
      </c>
      <c r="BC25" s="269">
        <v>1177</v>
      </c>
      <c r="BD25" s="269">
        <v>1022</v>
      </c>
      <c r="BE25" s="269">
        <v>932</v>
      </c>
      <c r="BF25" s="269">
        <v>920</v>
      </c>
      <c r="BG25" s="269">
        <v>898</v>
      </c>
      <c r="BH25" s="269">
        <v>819</v>
      </c>
      <c r="BI25" s="269">
        <v>870</v>
      </c>
      <c r="BJ25" s="269">
        <v>927</v>
      </c>
      <c r="BK25" s="269">
        <v>818</v>
      </c>
      <c r="BL25" s="269">
        <v>1025</v>
      </c>
      <c r="BM25" s="269">
        <v>1538</v>
      </c>
      <c r="BN25" s="269">
        <v>1415</v>
      </c>
      <c r="BO25" s="269">
        <v>1515</v>
      </c>
      <c r="BP25" s="269">
        <v>1507</v>
      </c>
      <c r="BQ25" s="269">
        <v>1274</v>
      </c>
      <c r="BR25" s="269">
        <v>898</v>
      </c>
      <c r="BS25" s="269">
        <v>739</v>
      </c>
      <c r="BT25" s="269">
        <v>794</v>
      </c>
      <c r="BU25" s="269">
        <v>782</v>
      </c>
      <c r="BV25" s="269">
        <v>909</v>
      </c>
      <c r="BW25" s="269">
        <v>1028</v>
      </c>
      <c r="BX25" s="269">
        <v>2159</v>
      </c>
      <c r="BY25" s="269">
        <v>1625</v>
      </c>
      <c r="BZ25" s="269">
        <v>1240</v>
      </c>
      <c r="CA25" s="269">
        <v>1336</v>
      </c>
      <c r="CB25" s="269">
        <v>1772</v>
      </c>
      <c r="CC25" s="269">
        <v>1899</v>
      </c>
      <c r="CD25" s="269">
        <v>1894</v>
      </c>
      <c r="CE25" s="269">
        <v>1893</v>
      </c>
      <c r="CF25" s="658">
        <v>1861</v>
      </c>
    </row>
    <row r="26" spans="1:84" ht="23.25" customHeight="1" x14ac:dyDescent="0.35">
      <c r="A26" s="443"/>
      <c r="B26" s="59" t="s">
        <v>837</v>
      </c>
      <c r="C26" s="427"/>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0</v>
      </c>
      <c r="AB26" s="199">
        <v>0</v>
      </c>
      <c r="AC26" s="199">
        <v>0</v>
      </c>
      <c r="AD26" s="199">
        <v>0</v>
      </c>
      <c r="AE26" s="199">
        <v>0</v>
      </c>
      <c r="AF26" s="199">
        <v>576</v>
      </c>
      <c r="AG26" s="199">
        <v>645</v>
      </c>
      <c r="AH26" s="199">
        <v>612</v>
      </c>
      <c r="AI26" s="199">
        <v>551</v>
      </c>
      <c r="AJ26" s="199">
        <v>746</v>
      </c>
      <c r="AK26" s="199">
        <v>1179</v>
      </c>
      <c r="AL26" s="199">
        <v>1611</v>
      </c>
      <c r="AM26" s="199">
        <v>1813</v>
      </c>
      <c r="AN26" s="199">
        <v>1885</v>
      </c>
      <c r="AO26" s="199">
        <v>1892</v>
      </c>
      <c r="AP26" s="199">
        <v>1832</v>
      </c>
      <c r="AQ26" s="199">
        <v>1578</v>
      </c>
      <c r="AR26" s="199">
        <v>1249</v>
      </c>
      <c r="AS26" s="199">
        <v>1031</v>
      </c>
      <c r="AT26" s="199">
        <v>1007</v>
      </c>
      <c r="AU26" s="199">
        <v>1441</v>
      </c>
      <c r="AV26" s="199">
        <v>1753</v>
      </c>
      <c r="AW26" s="199">
        <v>1790</v>
      </c>
      <c r="AX26" s="199">
        <v>1800</v>
      </c>
      <c r="AY26" s="199">
        <v>1659</v>
      </c>
      <c r="AZ26" s="199"/>
      <c r="BA26" s="199">
        <v>0</v>
      </c>
      <c r="BB26" s="199">
        <v>0</v>
      </c>
      <c r="BC26" s="199">
        <v>0</v>
      </c>
      <c r="BD26" s="199">
        <v>0</v>
      </c>
      <c r="BE26" s="199">
        <v>0</v>
      </c>
      <c r="BF26" s="199">
        <v>0</v>
      </c>
      <c r="BG26" s="199">
        <v>0</v>
      </c>
      <c r="BH26" s="199">
        <v>0</v>
      </c>
      <c r="BI26" s="199">
        <v>0</v>
      </c>
      <c r="BJ26" s="199">
        <v>0</v>
      </c>
      <c r="BK26" s="199">
        <v>0</v>
      </c>
      <c r="BL26" s="199">
        <v>0</v>
      </c>
      <c r="BM26" s="199">
        <v>0</v>
      </c>
      <c r="BN26" s="199">
        <v>0</v>
      </c>
      <c r="BO26" s="199">
        <v>0</v>
      </c>
      <c r="BP26" s="199">
        <v>0</v>
      </c>
      <c r="BQ26" s="199">
        <v>0</v>
      </c>
      <c r="BR26" s="199">
        <v>0</v>
      </c>
      <c r="BS26" s="199">
        <v>0</v>
      </c>
      <c r="BT26" s="199">
        <v>0</v>
      </c>
      <c r="BU26" s="199">
        <v>0</v>
      </c>
      <c r="BV26" s="199">
        <v>0</v>
      </c>
      <c r="BW26" s="199">
        <v>0</v>
      </c>
      <c r="BX26" s="199">
        <v>0</v>
      </c>
      <c r="BY26" s="199">
        <v>0</v>
      </c>
      <c r="BZ26" s="199">
        <v>0</v>
      </c>
      <c r="CA26" s="199">
        <v>0</v>
      </c>
      <c r="CB26" s="199">
        <v>0</v>
      </c>
      <c r="CC26" s="199">
        <v>0</v>
      </c>
      <c r="CD26" s="199">
        <v>0</v>
      </c>
      <c r="CE26" s="199">
        <v>0</v>
      </c>
      <c r="CF26" s="224">
        <v>0</v>
      </c>
    </row>
    <row r="27" spans="1:84" ht="24" customHeight="1" x14ac:dyDescent="0.35">
      <c r="A27" s="443"/>
      <c r="B27" s="59" t="s">
        <v>833</v>
      </c>
      <c r="C27" s="427"/>
      <c r="D27" s="686" t="s">
        <v>415</v>
      </c>
      <c r="E27" s="686" t="s">
        <v>415</v>
      </c>
      <c r="F27" s="686" t="s">
        <v>415</v>
      </c>
      <c r="G27" s="686" t="s">
        <v>415</v>
      </c>
      <c r="H27" s="686" t="s">
        <v>415</v>
      </c>
      <c r="I27" s="686" t="s">
        <v>415</v>
      </c>
      <c r="J27" s="686" t="s">
        <v>415</v>
      </c>
      <c r="K27" s="686" t="s">
        <v>415</v>
      </c>
      <c r="L27" s="686" t="s">
        <v>415</v>
      </c>
      <c r="M27" s="686" t="s">
        <v>415</v>
      </c>
      <c r="N27" s="686" t="s">
        <v>415</v>
      </c>
      <c r="O27" s="686" t="s">
        <v>415</v>
      </c>
      <c r="P27" s="686" t="s">
        <v>415</v>
      </c>
      <c r="Q27" s="686" t="s">
        <v>415</v>
      </c>
      <c r="R27" s="686" t="s">
        <v>415</v>
      </c>
      <c r="S27" s="686" t="s">
        <v>415</v>
      </c>
      <c r="T27" s="686" t="s">
        <v>415</v>
      </c>
      <c r="U27" s="686" t="s">
        <v>415</v>
      </c>
      <c r="V27" s="686" t="s">
        <v>415</v>
      </c>
      <c r="W27" s="686" t="s">
        <v>415</v>
      </c>
      <c r="X27" s="686" t="s">
        <v>415</v>
      </c>
      <c r="Y27" s="686" t="s">
        <v>415</v>
      </c>
      <c r="Z27" s="686" t="s">
        <v>415</v>
      </c>
      <c r="AA27" s="686" t="s">
        <v>415</v>
      </c>
      <c r="AB27" s="686" t="s">
        <v>415</v>
      </c>
      <c r="AC27" s="686" t="s">
        <v>415</v>
      </c>
      <c r="AD27" s="686" t="s">
        <v>415</v>
      </c>
      <c r="AE27" s="686" t="s">
        <v>415</v>
      </c>
      <c r="AF27" s="686" t="s">
        <v>415</v>
      </c>
      <c r="AG27" s="686" t="s">
        <v>415</v>
      </c>
      <c r="AH27" s="686" t="s">
        <v>415</v>
      </c>
      <c r="AI27" s="686" t="s">
        <v>415</v>
      </c>
      <c r="AJ27" s="686" t="s">
        <v>415</v>
      </c>
      <c r="AK27" s="686" t="s">
        <v>415</v>
      </c>
      <c r="AL27" s="686" t="s">
        <v>415</v>
      </c>
      <c r="AM27" s="686" t="s">
        <v>415</v>
      </c>
      <c r="AN27" s="686" t="s">
        <v>415</v>
      </c>
      <c r="AO27" s="686" t="s">
        <v>415</v>
      </c>
      <c r="AP27" s="686" t="s">
        <v>415</v>
      </c>
      <c r="AQ27" s="686" t="s">
        <v>415</v>
      </c>
      <c r="AR27" s="686" t="s">
        <v>415</v>
      </c>
      <c r="AS27" s="686" t="s">
        <v>415</v>
      </c>
      <c r="AT27" s="686" t="s">
        <v>415</v>
      </c>
      <c r="AU27" s="686" t="s">
        <v>415</v>
      </c>
      <c r="AV27" s="686" t="s">
        <v>415</v>
      </c>
      <c r="AW27" s="686" t="s">
        <v>415</v>
      </c>
      <c r="AX27" s="686" t="s">
        <v>415</v>
      </c>
      <c r="AY27" s="686" t="s">
        <v>415</v>
      </c>
      <c r="AZ27" s="199">
        <v>1931</v>
      </c>
      <c r="BA27" s="199">
        <v>1252</v>
      </c>
      <c r="BB27" s="199">
        <v>1110</v>
      </c>
      <c r="BC27" s="199">
        <v>1177</v>
      </c>
      <c r="BD27" s="199">
        <v>1022</v>
      </c>
      <c r="BE27" s="199">
        <v>932</v>
      </c>
      <c r="BF27" s="199">
        <v>920</v>
      </c>
      <c r="BG27" s="199">
        <v>898</v>
      </c>
      <c r="BH27" s="199">
        <v>819</v>
      </c>
      <c r="BI27" s="199">
        <v>870</v>
      </c>
      <c r="BJ27" s="199">
        <v>927</v>
      </c>
      <c r="BK27" s="199">
        <v>818</v>
      </c>
      <c r="BL27" s="199">
        <v>1025</v>
      </c>
      <c r="BM27" s="199">
        <v>1538</v>
      </c>
      <c r="BN27" s="199">
        <v>1415</v>
      </c>
      <c r="BO27" s="199">
        <v>1515</v>
      </c>
      <c r="BP27" s="199">
        <v>1507</v>
      </c>
      <c r="BQ27" s="199">
        <v>1273</v>
      </c>
      <c r="BR27" s="199">
        <v>885</v>
      </c>
      <c r="BS27" s="199">
        <v>652</v>
      </c>
      <c r="BT27" s="199">
        <v>564</v>
      </c>
      <c r="BU27" s="199">
        <v>443</v>
      </c>
      <c r="BV27" s="199">
        <v>333</v>
      </c>
      <c r="BW27" s="199">
        <v>171</v>
      </c>
      <c r="BX27" s="199">
        <v>277</v>
      </c>
      <c r="BY27" s="199">
        <v>127</v>
      </c>
      <c r="BZ27" s="199">
        <v>78</v>
      </c>
      <c r="CA27" s="199">
        <v>69</v>
      </c>
      <c r="CB27" s="199">
        <v>53</v>
      </c>
      <c r="CC27" s="199">
        <v>35</v>
      </c>
      <c r="CD27" s="199">
        <v>34</v>
      </c>
      <c r="CE27" s="199">
        <v>34</v>
      </c>
      <c r="CF27" s="224">
        <v>33</v>
      </c>
    </row>
    <row r="28" spans="1:84" x14ac:dyDescent="0.35">
      <c r="A28" s="443"/>
      <c r="B28" s="203" t="s">
        <v>356</v>
      </c>
      <c r="C28" s="427"/>
      <c r="D28" s="686" t="s">
        <v>415</v>
      </c>
      <c r="E28" s="686" t="s">
        <v>415</v>
      </c>
      <c r="F28" s="686" t="s">
        <v>415</v>
      </c>
      <c r="G28" s="686" t="s">
        <v>415</v>
      </c>
      <c r="H28" s="686" t="s">
        <v>415</v>
      </c>
      <c r="I28" s="686" t="s">
        <v>415</v>
      </c>
      <c r="J28" s="686" t="s">
        <v>415</v>
      </c>
      <c r="K28" s="686" t="s">
        <v>415</v>
      </c>
      <c r="L28" s="686" t="s">
        <v>415</v>
      </c>
      <c r="M28" s="686" t="s">
        <v>415</v>
      </c>
      <c r="N28" s="686" t="s">
        <v>415</v>
      </c>
      <c r="O28" s="686" t="s">
        <v>415</v>
      </c>
      <c r="P28" s="686" t="s">
        <v>415</v>
      </c>
      <c r="Q28" s="686" t="s">
        <v>415</v>
      </c>
      <c r="R28" s="686" t="s">
        <v>415</v>
      </c>
      <c r="S28" s="686" t="s">
        <v>415</v>
      </c>
      <c r="T28" s="686" t="s">
        <v>415</v>
      </c>
      <c r="U28" s="686" t="s">
        <v>415</v>
      </c>
      <c r="V28" s="686" t="s">
        <v>415</v>
      </c>
      <c r="W28" s="686" t="s">
        <v>415</v>
      </c>
      <c r="X28" s="686" t="s">
        <v>415</v>
      </c>
      <c r="Y28" s="686" t="s">
        <v>415</v>
      </c>
      <c r="Z28" s="686" t="s">
        <v>415</v>
      </c>
      <c r="AA28" s="686" t="s">
        <v>415</v>
      </c>
      <c r="AB28" s="686" t="s">
        <v>415</v>
      </c>
      <c r="AC28" s="686" t="s">
        <v>415</v>
      </c>
      <c r="AD28" s="686" t="s">
        <v>415</v>
      </c>
      <c r="AE28" s="686" t="s">
        <v>415</v>
      </c>
      <c r="AF28" s="686" t="s">
        <v>415</v>
      </c>
      <c r="AG28" s="686" t="s">
        <v>415</v>
      </c>
      <c r="AH28" s="686" t="s">
        <v>415</v>
      </c>
      <c r="AI28" s="686" t="s">
        <v>415</v>
      </c>
      <c r="AJ28" s="686" t="s">
        <v>415</v>
      </c>
      <c r="AK28" s="686" t="s">
        <v>415</v>
      </c>
      <c r="AL28" s="686" t="s">
        <v>415</v>
      </c>
      <c r="AM28" s="686" t="s">
        <v>415</v>
      </c>
      <c r="AN28" s="686" t="s">
        <v>415</v>
      </c>
      <c r="AO28" s="686" t="s">
        <v>415</v>
      </c>
      <c r="AP28" s="686" t="s">
        <v>415</v>
      </c>
      <c r="AQ28" s="686" t="s">
        <v>415</v>
      </c>
      <c r="AR28" s="686" t="s">
        <v>415</v>
      </c>
      <c r="AS28" s="686" t="s">
        <v>415</v>
      </c>
      <c r="AT28" s="686" t="s">
        <v>415</v>
      </c>
      <c r="AU28" s="686" t="s">
        <v>415</v>
      </c>
      <c r="AV28" s="686" t="s">
        <v>415</v>
      </c>
      <c r="AW28" s="686" t="s">
        <v>415</v>
      </c>
      <c r="AX28" s="686" t="s">
        <v>415</v>
      </c>
      <c r="AY28" s="686" t="s">
        <v>415</v>
      </c>
      <c r="AZ28" s="199">
        <v>308</v>
      </c>
      <c r="BA28" s="199">
        <v>170</v>
      </c>
      <c r="BB28" s="199">
        <v>162</v>
      </c>
      <c r="BC28" s="199">
        <v>178</v>
      </c>
      <c r="BD28" s="199">
        <v>168</v>
      </c>
      <c r="BE28" s="199">
        <v>178</v>
      </c>
      <c r="BF28" s="199">
        <v>190</v>
      </c>
      <c r="BG28" s="199">
        <v>185</v>
      </c>
      <c r="BH28" s="199">
        <v>158</v>
      </c>
      <c r="BI28" s="199">
        <v>165</v>
      </c>
      <c r="BJ28" s="199">
        <v>157</v>
      </c>
      <c r="BK28" s="199">
        <v>142</v>
      </c>
      <c r="BL28" s="199">
        <v>244</v>
      </c>
      <c r="BM28" s="199">
        <v>321</v>
      </c>
      <c r="BN28" s="199">
        <v>234</v>
      </c>
      <c r="BO28" s="199">
        <v>212</v>
      </c>
      <c r="BP28" s="199">
        <v>178</v>
      </c>
      <c r="BQ28" s="199">
        <v>145</v>
      </c>
      <c r="BR28" s="199">
        <v>111</v>
      </c>
      <c r="BS28" s="199">
        <v>86</v>
      </c>
      <c r="BT28" s="199">
        <v>92</v>
      </c>
      <c r="BU28" s="199">
        <v>68</v>
      </c>
      <c r="BV28" s="199">
        <v>38</v>
      </c>
      <c r="BW28" s="199">
        <v>24</v>
      </c>
      <c r="BX28" s="199">
        <v>156</v>
      </c>
      <c r="BY28" s="199">
        <v>48</v>
      </c>
      <c r="BZ28" s="199">
        <v>28</v>
      </c>
      <c r="CA28" s="199">
        <v>33</v>
      </c>
      <c r="CB28" s="199">
        <v>27</v>
      </c>
      <c r="CC28" s="199">
        <v>24</v>
      </c>
      <c r="CD28" s="199">
        <v>23</v>
      </c>
      <c r="CE28" s="199">
        <v>23</v>
      </c>
      <c r="CF28" s="224">
        <v>23</v>
      </c>
    </row>
    <row r="29" spans="1:84" x14ac:dyDescent="0.35">
      <c r="A29" s="443"/>
      <c r="B29" s="203" t="s">
        <v>357</v>
      </c>
      <c r="C29" s="427"/>
      <c r="D29" s="686" t="s">
        <v>415</v>
      </c>
      <c r="E29" s="686" t="s">
        <v>415</v>
      </c>
      <c r="F29" s="686" t="s">
        <v>415</v>
      </c>
      <c r="G29" s="686" t="s">
        <v>415</v>
      </c>
      <c r="H29" s="686" t="s">
        <v>415</v>
      </c>
      <c r="I29" s="686" t="s">
        <v>415</v>
      </c>
      <c r="J29" s="686" t="s">
        <v>415</v>
      </c>
      <c r="K29" s="686" t="s">
        <v>415</v>
      </c>
      <c r="L29" s="686" t="s">
        <v>415</v>
      </c>
      <c r="M29" s="686" t="s">
        <v>415</v>
      </c>
      <c r="N29" s="686" t="s">
        <v>415</v>
      </c>
      <c r="O29" s="686" t="s">
        <v>415</v>
      </c>
      <c r="P29" s="686" t="s">
        <v>415</v>
      </c>
      <c r="Q29" s="686" t="s">
        <v>415</v>
      </c>
      <c r="R29" s="686" t="s">
        <v>415</v>
      </c>
      <c r="S29" s="686" t="s">
        <v>415</v>
      </c>
      <c r="T29" s="686" t="s">
        <v>415</v>
      </c>
      <c r="U29" s="686" t="s">
        <v>415</v>
      </c>
      <c r="V29" s="686" t="s">
        <v>415</v>
      </c>
      <c r="W29" s="686" t="s">
        <v>415</v>
      </c>
      <c r="X29" s="686" t="s">
        <v>415</v>
      </c>
      <c r="Y29" s="686" t="s">
        <v>415</v>
      </c>
      <c r="Z29" s="686" t="s">
        <v>415</v>
      </c>
      <c r="AA29" s="686" t="s">
        <v>415</v>
      </c>
      <c r="AB29" s="686" t="s">
        <v>415</v>
      </c>
      <c r="AC29" s="686" t="s">
        <v>415</v>
      </c>
      <c r="AD29" s="686" t="s">
        <v>415</v>
      </c>
      <c r="AE29" s="686" t="s">
        <v>415</v>
      </c>
      <c r="AF29" s="686" t="s">
        <v>415</v>
      </c>
      <c r="AG29" s="686" t="s">
        <v>415</v>
      </c>
      <c r="AH29" s="686" t="s">
        <v>415</v>
      </c>
      <c r="AI29" s="686" t="s">
        <v>415</v>
      </c>
      <c r="AJ29" s="686" t="s">
        <v>415</v>
      </c>
      <c r="AK29" s="686" t="s">
        <v>415</v>
      </c>
      <c r="AL29" s="686" t="s">
        <v>415</v>
      </c>
      <c r="AM29" s="686" t="s">
        <v>415</v>
      </c>
      <c r="AN29" s="686" t="s">
        <v>415</v>
      </c>
      <c r="AO29" s="686" t="s">
        <v>415</v>
      </c>
      <c r="AP29" s="686" t="s">
        <v>415</v>
      </c>
      <c r="AQ29" s="686" t="s">
        <v>415</v>
      </c>
      <c r="AR29" s="686" t="s">
        <v>415</v>
      </c>
      <c r="AS29" s="686" t="s">
        <v>415</v>
      </c>
      <c r="AT29" s="686" t="s">
        <v>415</v>
      </c>
      <c r="AU29" s="686" t="s">
        <v>415</v>
      </c>
      <c r="AV29" s="686" t="s">
        <v>415</v>
      </c>
      <c r="AW29" s="686" t="s">
        <v>415</v>
      </c>
      <c r="AX29" s="686" t="s">
        <v>415</v>
      </c>
      <c r="AY29" s="686" t="s">
        <v>415</v>
      </c>
      <c r="AZ29" s="199">
        <v>48</v>
      </c>
      <c r="BA29" s="199">
        <v>25</v>
      </c>
      <c r="BB29" s="199">
        <v>23</v>
      </c>
      <c r="BC29" s="199">
        <v>24</v>
      </c>
      <c r="BD29" s="199">
        <v>21</v>
      </c>
      <c r="BE29" s="199">
        <v>20</v>
      </c>
      <c r="BF29" s="199">
        <v>19</v>
      </c>
      <c r="BG29" s="199">
        <v>18</v>
      </c>
      <c r="BH29" s="199">
        <v>14</v>
      </c>
      <c r="BI29" s="199">
        <v>15</v>
      </c>
      <c r="BJ29" s="199">
        <v>15</v>
      </c>
      <c r="BK29" s="199">
        <v>13</v>
      </c>
      <c r="BL29" s="199">
        <v>21</v>
      </c>
      <c r="BM29" s="199">
        <v>30</v>
      </c>
      <c r="BN29" s="199">
        <v>22</v>
      </c>
      <c r="BO29" s="199">
        <v>19</v>
      </c>
      <c r="BP29" s="199">
        <v>18</v>
      </c>
      <c r="BQ29" s="199">
        <v>15</v>
      </c>
      <c r="BR29" s="199">
        <v>11</v>
      </c>
      <c r="BS29" s="199">
        <v>9</v>
      </c>
      <c r="BT29" s="199">
        <v>8</v>
      </c>
      <c r="BU29" s="199">
        <v>6</v>
      </c>
      <c r="BV29" s="199">
        <v>3</v>
      </c>
      <c r="BW29" s="199">
        <v>0</v>
      </c>
      <c r="BX29" s="199">
        <v>0</v>
      </c>
      <c r="BY29" s="199">
        <v>0</v>
      </c>
      <c r="BZ29" s="199">
        <v>0</v>
      </c>
      <c r="CA29" s="199">
        <v>0</v>
      </c>
      <c r="CB29" s="199">
        <v>0</v>
      </c>
      <c r="CC29" s="199">
        <v>0</v>
      </c>
      <c r="CD29" s="199">
        <v>0</v>
      </c>
      <c r="CE29" s="199">
        <v>0</v>
      </c>
      <c r="CF29" s="224">
        <v>0</v>
      </c>
    </row>
    <row r="30" spans="1:84" x14ac:dyDescent="0.35">
      <c r="A30" s="443"/>
      <c r="B30" s="203" t="s">
        <v>358</v>
      </c>
      <c r="C30" s="427"/>
      <c r="D30" s="686" t="s">
        <v>415</v>
      </c>
      <c r="E30" s="686" t="s">
        <v>415</v>
      </c>
      <c r="F30" s="686" t="s">
        <v>415</v>
      </c>
      <c r="G30" s="686" t="s">
        <v>415</v>
      </c>
      <c r="H30" s="686" t="s">
        <v>415</v>
      </c>
      <c r="I30" s="686" t="s">
        <v>415</v>
      </c>
      <c r="J30" s="686" t="s">
        <v>415</v>
      </c>
      <c r="K30" s="686" t="s">
        <v>415</v>
      </c>
      <c r="L30" s="686" t="s">
        <v>415</v>
      </c>
      <c r="M30" s="686" t="s">
        <v>415</v>
      </c>
      <c r="N30" s="686" t="s">
        <v>415</v>
      </c>
      <c r="O30" s="686" t="s">
        <v>415</v>
      </c>
      <c r="P30" s="686" t="s">
        <v>415</v>
      </c>
      <c r="Q30" s="686" t="s">
        <v>415</v>
      </c>
      <c r="R30" s="686" t="s">
        <v>415</v>
      </c>
      <c r="S30" s="686" t="s">
        <v>415</v>
      </c>
      <c r="T30" s="686" t="s">
        <v>415</v>
      </c>
      <c r="U30" s="686" t="s">
        <v>415</v>
      </c>
      <c r="V30" s="686" t="s">
        <v>415</v>
      </c>
      <c r="W30" s="686" t="s">
        <v>415</v>
      </c>
      <c r="X30" s="686" t="s">
        <v>415</v>
      </c>
      <c r="Y30" s="686" t="s">
        <v>415</v>
      </c>
      <c r="Z30" s="686" t="s">
        <v>415</v>
      </c>
      <c r="AA30" s="686" t="s">
        <v>415</v>
      </c>
      <c r="AB30" s="686" t="s">
        <v>415</v>
      </c>
      <c r="AC30" s="686" t="s">
        <v>415</v>
      </c>
      <c r="AD30" s="686" t="s">
        <v>415</v>
      </c>
      <c r="AE30" s="686" t="s">
        <v>415</v>
      </c>
      <c r="AF30" s="686" t="s">
        <v>415</v>
      </c>
      <c r="AG30" s="686" t="s">
        <v>415</v>
      </c>
      <c r="AH30" s="686" t="s">
        <v>415</v>
      </c>
      <c r="AI30" s="686" t="s">
        <v>415</v>
      </c>
      <c r="AJ30" s="686" t="s">
        <v>415</v>
      </c>
      <c r="AK30" s="686" t="s">
        <v>415</v>
      </c>
      <c r="AL30" s="686" t="s">
        <v>415</v>
      </c>
      <c r="AM30" s="686" t="s">
        <v>415</v>
      </c>
      <c r="AN30" s="686" t="s">
        <v>415</v>
      </c>
      <c r="AO30" s="686" t="s">
        <v>415</v>
      </c>
      <c r="AP30" s="686" t="s">
        <v>415</v>
      </c>
      <c r="AQ30" s="686" t="s">
        <v>415</v>
      </c>
      <c r="AR30" s="686" t="s">
        <v>415</v>
      </c>
      <c r="AS30" s="686" t="s">
        <v>415</v>
      </c>
      <c r="AT30" s="686" t="s">
        <v>415</v>
      </c>
      <c r="AU30" s="686" t="s">
        <v>415</v>
      </c>
      <c r="AV30" s="686" t="s">
        <v>415</v>
      </c>
      <c r="AW30" s="686" t="s">
        <v>415</v>
      </c>
      <c r="AX30" s="686" t="s">
        <v>415</v>
      </c>
      <c r="AY30" s="686" t="s">
        <v>415</v>
      </c>
      <c r="AZ30" s="199">
        <v>1389</v>
      </c>
      <c r="BA30" s="199">
        <v>962</v>
      </c>
      <c r="BB30" s="199">
        <v>846</v>
      </c>
      <c r="BC30" s="199">
        <v>888</v>
      </c>
      <c r="BD30" s="199">
        <v>764</v>
      </c>
      <c r="BE30" s="199">
        <v>666</v>
      </c>
      <c r="BF30" s="199">
        <v>646</v>
      </c>
      <c r="BG30" s="199">
        <v>631</v>
      </c>
      <c r="BH30" s="199">
        <v>588</v>
      </c>
      <c r="BI30" s="199">
        <v>632</v>
      </c>
      <c r="BJ30" s="199">
        <v>691</v>
      </c>
      <c r="BK30" s="199">
        <v>609</v>
      </c>
      <c r="BL30" s="199">
        <v>695</v>
      </c>
      <c r="BM30" s="199">
        <v>1072</v>
      </c>
      <c r="BN30" s="199">
        <v>1069</v>
      </c>
      <c r="BO30" s="199">
        <v>1208</v>
      </c>
      <c r="BP30" s="199">
        <v>1242</v>
      </c>
      <c r="BQ30" s="199">
        <v>1045</v>
      </c>
      <c r="BR30" s="199">
        <v>710</v>
      </c>
      <c r="BS30" s="199">
        <v>522</v>
      </c>
      <c r="BT30" s="199">
        <v>424</v>
      </c>
      <c r="BU30" s="199">
        <v>333</v>
      </c>
      <c r="BV30" s="199">
        <v>274</v>
      </c>
      <c r="BW30" s="199">
        <v>138</v>
      </c>
      <c r="BX30" s="199">
        <v>97</v>
      </c>
      <c r="BY30" s="199">
        <v>66</v>
      </c>
      <c r="BZ30" s="199">
        <v>42</v>
      </c>
      <c r="CA30" s="199">
        <v>27</v>
      </c>
      <c r="CB30" s="199">
        <v>16</v>
      </c>
      <c r="CC30" s="199">
        <v>0</v>
      </c>
      <c r="CD30" s="199">
        <v>0</v>
      </c>
      <c r="CE30" s="199">
        <v>0</v>
      </c>
      <c r="CF30" s="224">
        <v>0</v>
      </c>
    </row>
    <row r="31" spans="1:84" x14ac:dyDescent="0.35">
      <c r="A31" s="443"/>
      <c r="B31" s="203" t="s">
        <v>359</v>
      </c>
      <c r="C31" s="427"/>
      <c r="D31" s="686" t="s">
        <v>415</v>
      </c>
      <c r="E31" s="686" t="s">
        <v>415</v>
      </c>
      <c r="F31" s="686" t="s">
        <v>415</v>
      </c>
      <c r="G31" s="686" t="s">
        <v>415</v>
      </c>
      <c r="H31" s="686" t="s">
        <v>415</v>
      </c>
      <c r="I31" s="686" t="s">
        <v>415</v>
      </c>
      <c r="J31" s="686" t="s">
        <v>415</v>
      </c>
      <c r="K31" s="686" t="s">
        <v>415</v>
      </c>
      <c r="L31" s="686" t="s">
        <v>415</v>
      </c>
      <c r="M31" s="686" t="s">
        <v>415</v>
      </c>
      <c r="N31" s="686" t="s">
        <v>415</v>
      </c>
      <c r="O31" s="686" t="s">
        <v>415</v>
      </c>
      <c r="P31" s="686" t="s">
        <v>415</v>
      </c>
      <c r="Q31" s="686" t="s">
        <v>415</v>
      </c>
      <c r="R31" s="686" t="s">
        <v>415</v>
      </c>
      <c r="S31" s="686" t="s">
        <v>415</v>
      </c>
      <c r="T31" s="686" t="s">
        <v>415</v>
      </c>
      <c r="U31" s="686" t="s">
        <v>415</v>
      </c>
      <c r="V31" s="686" t="s">
        <v>415</v>
      </c>
      <c r="W31" s="686" t="s">
        <v>415</v>
      </c>
      <c r="X31" s="686" t="s">
        <v>415</v>
      </c>
      <c r="Y31" s="686" t="s">
        <v>415</v>
      </c>
      <c r="Z31" s="686" t="s">
        <v>415</v>
      </c>
      <c r="AA31" s="686" t="s">
        <v>415</v>
      </c>
      <c r="AB31" s="686" t="s">
        <v>415</v>
      </c>
      <c r="AC31" s="686" t="s">
        <v>415</v>
      </c>
      <c r="AD31" s="686" t="s">
        <v>415</v>
      </c>
      <c r="AE31" s="686" t="s">
        <v>415</v>
      </c>
      <c r="AF31" s="686" t="s">
        <v>415</v>
      </c>
      <c r="AG31" s="686" t="s">
        <v>415</v>
      </c>
      <c r="AH31" s="686" t="s">
        <v>415</v>
      </c>
      <c r="AI31" s="686" t="s">
        <v>415</v>
      </c>
      <c r="AJ31" s="686" t="s">
        <v>415</v>
      </c>
      <c r="AK31" s="686" t="s">
        <v>415</v>
      </c>
      <c r="AL31" s="686" t="s">
        <v>415</v>
      </c>
      <c r="AM31" s="686" t="s">
        <v>415</v>
      </c>
      <c r="AN31" s="686" t="s">
        <v>415</v>
      </c>
      <c r="AO31" s="686" t="s">
        <v>415</v>
      </c>
      <c r="AP31" s="686" t="s">
        <v>415</v>
      </c>
      <c r="AQ31" s="686" t="s">
        <v>415</v>
      </c>
      <c r="AR31" s="686" t="s">
        <v>415</v>
      </c>
      <c r="AS31" s="686" t="s">
        <v>415</v>
      </c>
      <c r="AT31" s="686" t="s">
        <v>415</v>
      </c>
      <c r="AU31" s="686" t="s">
        <v>415</v>
      </c>
      <c r="AV31" s="686" t="s">
        <v>415</v>
      </c>
      <c r="AW31" s="686" t="s">
        <v>415</v>
      </c>
      <c r="AX31" s="686" t="s">
        <v>415</v>
      </c>
      <c r="AY31" s="686" t="s">
        <v>415</v>
      </c>
      <c r="AZ31" s="199">
        <v>187</v>
      </c>
      <c r="BA31" s="199">
        <v>96</v>
      </c>
      <c r="BB31" s="199">
        <v>79</v>
      </c>
      <c r="BC31" s="199">
        <v>87</v>
      </c>
      <c r="BD31" s="199">
        <v>69</v>
      </c>
      <c r="BE31" s="199">
        <v>67</v>
      </c>
      <c r="BF31" s="199">
        <v>65</v>
      </c>
      <c r="BG31" s="199">
        <v>64</v>
      </c>
      <c r="BH31" s="199">
        <v>59</v>
      </c>
      <c r="BI31" s="199">
        <v>58</v>
      </c>
      <c r="BJ31" s="199">
        <v>64</v>
      </c>
      <c r="BK31" s="199">
        <v>54</v>
      </c>
      <c r="BL31" s="199">
        <v>66</v>
      </c>
      <c r="BM31" s="199">
        <v>114</v>
      </c>
      <c r="BN31" s="199">
        <v>91</v>
      </c>
      <c r="BO31" s="199">
        <v>77</v>
      </c>
      <c r="BP31" s="199">
        <v>69</v>
      </c>
      <c r="BQ31" s="199">
        <v>68</v>
      </c>
      <c r="BR31" s="199">
        <v>53</v>
      </c>
      <c r="BS31" s="199">
        <v>35</v>
      </c>
      <c r="BT31" s="199">
        <v>41</v>
      </c>
      <c r="BU31" s="199">
        <v>36</v>
      </c>
      <c r="BV31" s="199">
        <v>19</v>
      </c>
      <c r="BW31" s="199">
        <v>8</v>
      </c>
      <c r="BX31" s="199">
        <v>24</v>
      </c>
      <c r="BY31" s="199">
        <v>13</v>
      </c>
      <c r="BZ31" s="199">
        <v>9</v>
      </c>
      <c r="CA31" s="199">
        <v>9</v>
      </c>
      <c r="CB31" s="199">
        <v>11</v>
      </c>
      <c r="CC31" s="199">
        <v>11</v>
      </c>
      <c r="CD31" s="199">
        <v>11</v>
      </c>
      <c r="CE31" s="199">
        <v>10</v>
      </c>
      <c r="CF31" s="224">
        <v>10</v>
      </c>
    </row>
    <row r="32" spans="1:84" ht="24.75" customHeight="1" x14ac:dyDescent="0.35">
      <c r="A32" s="443"/>
      <c r="B32" s="203" t="s">
        <v>838</v>
      </c>
      <c r="C32" s="427"/>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v>355</v>
      </c>
      <c r="BA32" s="199">
        <v>195</v>
      </c>
      <c r="BB32" s="199">
        <v>185</v>
      </c>
      <c r="BC32" s="199">
        <v>202</v>
      </c>
      <c r="BD32" s="199">
        <v>189</v>
      </c>
      <c r="BE32" s="199">
        <v>198</v>
      </c>
      <c r="BF32" s="199">
        <v>209</v>
      </c>
      <c r="BG32" s="199">
        <v>203</v>
      </c>
      <c r="BH32" s="199">
        <v>173</v>
      </c>
      <c r="BI32" s="199">
        <v>180</v>
      </c>
      <c r="BJ32" s="199">
        <v>172</v>
      </c>
      <c r="BK32" s="199">
        <v>155</v>
      </c>
      <c r="BL32" s="199">
        <v>265</v>
      </c>
      <c r="BM32" s="199">
        <v>352</v>
      </c>
      <c r="BN32" s="199">
        <v>256</v>
      </c>
      <c r="BO32" s="199">
        <v>231</v>
      </c>
      <c r="BP32" s="199">
        <v>196</v>
      </c>
      <c r="BQ32" s="199">
        <v>160</v>
      </c>
      <c r="BR32" s="199">
        <v>121</v>
      </c>
      <c r="BS32" s="199">
        <v>95</v>
      </c>
      <c r="BT32" s="199">
        <v>99</v>
      </c>
      <c r="BU32" s="199">
        <v>74</v>
      </c>
      <c r="BV32" s="199">
        <v>41</v>
      </c>
      <c r="BW32" s="199">
        <v>24</v>
      </c>
      <c r="BX32" s="199">
        <v>156</v>
      </c>
      <c r="BY32" s="199">
        <v>48</v>
      </c>
      <c r="BZ32" s="199">
        <v>28</v>
      </c>
      <c r="CA32" s="199">
        <v>33</v>
      </c>
      <c r="CB32" s="199">
        <v>27</v>
      </c>
      <c r="CC32" s="199">
        <v>24</v>
      </c>
      <c r="CD32" s="199">
        <v>23</v>
      </c>
      <c r="CE32" s="199">
        <v>23</v>
      </c>
      <c r="CF32" s="224">
        <v>23</v>
      </c>
    </row>
    <row r="33" spans="1:84" x14ac:dyDescent="0.35">
      <c r="A33" s="443"/>
      <c r="B33" s="203" t="s">
        <v>839</v>
      </c>
      <c r="C33" s="427"/>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v>1437</v>
      </c>
      <c r="BA33" s="199">
        <v>987</v>
      </c>
      <c r="BB33" s="199">
        <v>869</v>
      </c>
      <c r="BC33" s="199">
        <v>913</v>
      </c>
      <c r="BD33" s="199">
        <v>785</v>
      </c>
      <c r="BE33" s="199">
        <v>686</v>
      </c>
      <c r="BF33" s="199">
        <v>665</v>
      </c>
      <c r="BG33" s="199">
        <v>649</v>
      </c>
      <c r="BH33" s="199">
        <v>602</v>
      </c>
      <c r="BI33" s="199">
        <v>647</v>
      </c>
      <c r="BJ33" s="199">
        <v>706</v>
      </c>
      <c r="BK33" s="199">
        <v>622</v>
      </c>
      <c r="BL33" s="199">
        <v>716</v>
      </c>
      <c r="BM33" s="199">
        <v>1103</v>
      </c>
      <c r="BN33" s="199">
        <v>1091</v>
      </c>
      <c r="BO33" s="199">
        <v>1227</v>
      </c>
      <c r="BP33" s="199">
        <v>1260</v>
      </c>
      <c r="BQ33" s="199">
        <v>1059</v>
      </c>
      <c r="BR33" s="199">
        <v>721</v>
      </c>
      <c r="BS33" s="199">
        <v>531</v>
      </c>
      <c r="BT33" s="199">
        <v>432</v>
      </c>
      <c r="BU33" s="199">
        <v>339</v>
      </c>
      <c r="BV33" s="199">
        <v>277</v>
      </c>
      <c r="BW33" s="199">
        <v>138</v>
      </c>
      <c r="BX33" s="199">
        <v>97</v>
      </c>
      <c r="BY33" s="199">
        <v>66</v>
      </c>
      <c r="BZ33" s="199">
        <v>42</v>
      </c>
      <c r="CA33" s="199">
        <v>27</v>
      </c>
      <c r="CB33" s="199">
        <v>16</v>
      </c>
      <c r="CC33" s="199">
        <v>0</v>
      </c>
      <c r="CD33" s="199">
        <v>0</v>
      </c>
      <c r="CE33" s="199">
        <v>0</v>
      </c>
      <c r="CF33" s="224">
        <v>0</v>
      </c>
    </row>
    <row r="34" spans="1:84" ht="23.25" customHeight="1" x14ac:dyDescent="0.35">
      <c r="A34" s="443"/>
      <c r="B34" s="59" t="s">
        <v>840</v>
      </c>
      <c r="C34" s="427"/>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0</v>
      </c>
      <c r="Y34" s="199">
        <v>0</v>
      </c>
      <c r="Z34" s="199">
        <v>0</v>
      </c>
      <c r="AA34" s="199">
        <v>0</v>
      </c>
      <c r="AB34" s="199">
        <v>0</v>
      </c>
      <c r="AC34" s="199">
        <v>0</v>
      </c>
      <c r="AD34" s="199">
        <v>0</v>
      </c>
      <c r="AE34" s="199">
        <v>0</v>
      </c>
      <c r="AF34" s="199">
        <v>1210</v>
      </c>
      <c r="AG34" s="199">
        <v>1307</v>
      </c>
      <c r="AH34" s="199">
        <v>1234</v>
      </c>
      <c r="AI34" s="199">
        <v>1136</v>
      </c>
      <c r="AJ34" s="199">
        <v>1697</v>
      </c>
      <c r="AK34" s="199">
        <v>2234</v>
      </c>
      <c r="AL34" s="199">
        <v>2771</v>
      </c>
      <c r="AM34" s="199">
        <v>2877</v>
      </c>
      <c r="AN34" s="199">
        <v>2997</v>
      </c>
      <c r="AO34" s="199">
        <v>3028</v>
      </c>
      <c r="AP34" s="199">
        <v>3054</v>
      </c>
      <c r="AQ34" s="199">
        <v>2589</v>
      </c>
      <c r="AR34" s="199">
        <v>2024</v>
      </c>
      <c r="AS34" s="199">
        <v>1518</v>
      </c>
      <c r="AT34" s="199">
        <v>1516</v>
      </c>
      <c r="AU34" s="199">
        <v>2223</v>
      </c>
      <c r="AV34" s="199">
        <v>2640</v>
      </c>
      <c r="AW34" s="199">
        <v>2612</v>
      </c>
      <c r="AX34" s="199">
        <v>2412</v>
      </c>
      <c r="AY34" s="199">
        <v>2151</v>
      </c>
      <c r="AZ34" s="199"/>
      <c r="BA34" s="199">
        <v>0</v>
      </c>
      <c r="BB34" s="199">
        <v>0</v>
      </c>
      <c r="BC34" s="199">
        <v>0</v>
      </c>
      <c r="BD34" s="199">
        <v>0</v>
      </c>
      <c r="BE34" s="199">
        <v>0</v>
      </c>
      <c r="BF34" s="199">
        <v>0</v>
      </c>
      <c r="BG34" s="199">
        <v>0</v>
      </c>
      <c r="BH34" s="199">
        <v>0</v>
      </c>
      <c r="BI34" s="199">
        <v>0</v>
      </c>
      <c r="BJ34" s="199">
        <v>0</v>
      </c>
      <c r="BK34" s="199">
        <v>0</v>
      </c>
      <c r="BL34" s="199">
        <v>0</v>
      </c>
      <c r="BM34" s="199">
        <v>0</v>
      </c>
      <c r="BN34" s="199">
        <v>0</v>
      </c>
      <c r="BO34" s="199">
        <v>0</v>
      </c>
      <c r="BP34" s="199">
        <v>0</v>
      </c>
      <c r="BQ34" s="199">
        <v>0</v>
      </c>
      <c r="BR34" s="199">
        <v>0</v>
      </c>
      <c r="BS34" s="199">
        <v>0</v>
      </c>
      <c r="BT34" s="199">
        <v>0</v>
      </c>
      <c r="BU34" s="199">
        <v>0</v>
      </c>
      <c r="BV34" s="199">
        <v>0</v>
      </c>
      <c r="BW34" s="199">
        <v>0</v>
      </c>
      <c r="BX34" s="199">
        <v>0</v>
      </c>
      <c r="BY34" s="199">
        <v>0</v>
      </c>
      <c r="BZ34" s="199">
        <v>0</v>
      </c>
      <c r="CA34" s="199">
        <v>0</v>
      </c>
      <c r="CB34" s="199">
        <v>0</v>
      </c>
      <c r="CC34" s="199">
        <v>0</v>
      </c>
      <c r="CD34" s="199">
        <v>0</v>
      </c>
      <c r="CE34" s="199">
        <v>0</v>
      </c>
      <c r="CF34" s="224">
        <v>0</v>
      </c>
    </row>
    <row r="35" spans="1:84" x14ac:dyDescent="0.35">
      <c r="A35" s="443"/>
      <c r="B35" s="258" t="s">
        <v>841</v>
      </c>
      <c r="C35" s="427"/>
      <c r="D35" s="199">
        <v>0</v>
      </c>
      <c r="E35" s="199">
        <v>0</v>
      </c>
      <c r="F35" s="199">
        <v>0</v>
      </c>
      <c r="G35" s="199">
        <v>0</v>
      </c>
      <c r="H35" s="199">
        <v>0</v>
      </c>
      <c r="I35" s="199">
        <v>0</v>
      </c>
      <c r="J35" s="199">
        <v>0</v>
      </c>
      <c r="K35" s="199">
        <v>0</v>
      </c>
      <c r="L35" s="199">
        <v>0</v>
      </c>
      <c r="M35" s="199">
        <v>0</v>
      </c>
      <c r="N35" s="199">
        <v>0</v>
      </c>
      <c r="O35" s="199">
        <v>0</v>
      </c>
      <c r="P35" s="199">
        <v>0</v>
      </c>
      <c r="Q35" s="199">
        <v>0</v>
      </c>
      <c r="R35" s="199">
        <v>0</v>
      </c>
      <c r="S35" s="199">
        <v>0</v>
      </c>
      <c r="T35" s="199">
        <v>0</v>
      </c>
      <c r="U35" s="199">
        <v>0</v>
      </c>
      <c r="V35" s="199">
        <v>0</v>
      </c>
      <c r="W35" s="199">
        <v>0</v>
      </c>
      <c r="X35" s="199">
        <v>0</v>
      </c>
      <c r="Y35" s="199">
        <v>0</v>
      </c>
      <c r="Z35" s="199">
        <v>0</v>
      </c>
      <c r="AA35" s="199">
        <v>0</v>
      </c>
      <c r="AB35" s="199">
        <v>0</v>
      </c>
      <c r="AC35" s="199">
        <v>0</v>
      </c>
      <c r="AD35" s="199">
        <v>0</v>
      </c>
      <c r="AE35" s="199">
        <v>0</v>
      </c>
      <c r="AF35" s="199">
        <v>434</v>
      </c>
      <c r="AG35" s="199">
        <v>429</v>
      </c>
      <c r="AH35" s="199">
        <v>406</v>
      </c>
      <c r="AI35" s="199">
        <v>379</v>
      </c>
      <c r="AJ35" s="199">
        <v>681</v>
      </c>
      <c r="AK35" s="199">
        <v>700</v>
      </c>
      <c r="AL35" s="199">
        <v>719</v>
      </c>
      <c r="AM35" s="199">
        <v>694</v>
      </c>
      <c r="AN35" s="199">
        <v>710</v>
      </c>
      <c r="AO35" s="199">
        <v>686</v>
      </c>
      <c r="AP35" s="199">
        <v>738</v>
      </c>
      <c r="AQ35" s="199">
        <v>581</v>
      </c>
      <c r="AR35" s="199">
        <v>425</v>
      </c>
      <c r="AS35" s="199">
        <v>233</v>
      </c>
      <c r="AT35" s="199">
        <v>272</v>
      </c>
      <c r="AU35" s="199">
        <v>489</v>
      </c>
      <c r="AV35" s="199">
        <v>538</v>
      </c>
      <c r="AW35" s="199">
        <v>503</v>
      </c>
      <c r="AX35" s="199">
        <v>358</v>
      </c>
      <c r="AY35" s="199">
        <v>272</v>
      </c>
      <c r="AZ35" s="199"/>
      <c r="BA35" s="199">
        <v>0</v>
      </c>
      <c r="BB35" s="199">
        <v>0</v>
      </c>
      <c r="BC35" s="199">
        <v>0</v>
      </c>
      <c r="BD35" s="199">
        <v>0</v>
      </c>
      <c r="BE35" s="199">
        <v>0</v>
      </c>
      <c r="BF35" s="199">
        <v>0</v>
      </c>
      <c r="BG35" s="199">
        <v>0</v>
      </c>
      <c r="BH35" s="199">
        <v>0</v>
      </c>
      <c r="BI35" s="199">
        <v>0</v>
      </c>
      <c r="BJ35" s="199">
        <v>0</v>
      </c>
      <c r="BK35" s="199">
        <v>0</v>
      </c>
      <c r="BL35" s="199">
        <v>0</v>
      </c>
      <c r="BM35" s="199">
        <v>0</v>
      </c>
      <c r="BN35" s="199">
        <v>0</v>
      </c>
      <c r="BO35" s="199">
        <v>0</v>
      </c>
      <c r="BP35" s="199">
        <v>0</v>
      </c>
      <c r="BQ35" s="199">
        <v>0</v>
      </c>
      <c r="BR35" s="199">
        <v>0</v>
      </c>
      <c r="BS35" s="199">
        <v>0</v>
      </c>
      <c r="BT35" s="199">
        <v>0</v>
      </c>
      <c r="BU35" s="199">
        <v>0</v>
      </c>
      <c r="BV35" s="199">
        <v>0</v>
      </c>
      <c r="BW35" s="199">
        <v>0</v>
      </c>
      <c r="BX35" s="199">
        <v>0</v>
      </c>
      <c r="BY35" s="199">
        <v>0</v>
      </c>
      <c r="BZ35" s="199">
        <v>0</v>
      </c>
      <c r="CA35" s="199">
        <v>0</v>
      </c>
      <c r="CB35" s="199">
        <v>0</v>
      </c>
      <c r="CC35" s="199">
        <v>0</v>
      </c>
      <c r="CD35" s="199">
        <v>0</v>
      </c>
      <c r="CE35" s="199">
        <v>0</v>
      </c>
      <c r="CF35" s="224">
        <v>0</v>
      </c>
    </row>
    <row r="36" spans="1:84" x14ac:dyDescent="0.35">
      <c r="A36" s="443"/>
      <c r="B36" s="258" t="s">
        <v>842</v>
      </c>
      <c r="C36" s="427"/>
      <c r="D36" s="199">
        <v>0</v>
      </c>
      <c r="E36" s="199">
        <v>0</v>
      </c>
      <c r="F36" s="199">
        <v>0</v>
      </c>
      <c r="G36" s="199">
        <v>0</v>
      </c>
      <c r="H36" s="199">
        <v>0</v>
      </c>
      <c r="I36" s="199">
        <v>0</v>
      </c>
      <c r="J36" s="199">
        <v>0</v>
      </c>
      <c r="K36" s="199">
        <v>0</v>
      </c>
      <c r="L36" s="199">
        <v>0</v>
      </c>
      <c r="M36" s="199">
        <v>0</v>
      </c>
      <c r="N36" s="199">
        <v>0</v>
      </c>
      <c r="O36" s="199">
        <v>0</v>
      </c>
      <c r="P36" s="199">
        <v>0</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138</v>
      </c>
      <c r="AG36" s="199">
        <v>123</v>
      </c>
      <c r="AH36" s="199">
        <v>98</v>
      </c>
      <c r="AI36" s="199">
        <v>82</v>
      </c>
      <c r="AJ36" s="199">
        <v>142</v>
      </c>
      <c r="AK36" s="199">
        <v>200</v>
      </c>
      <c r="AL36" s="199">
        <v>258</v>
      </c>
      <c r="AM36" s="199">
        <v>232</v>
      </c>
      <c r="AN36" s="199">
        <v>203</v>
      </c>
      <c r="AO36" s="199">
        <v>200</v>
      </c>
      <c r="AP36" s="199">
        <v>186</v>
      </c>
      <c r="AQ36" s="199">
        <v>135</v>
      </c>
      <c r="AR36" s="199">
        <v>121</v>
      </c>
      <c r="AS36" s="199">
        <v>86</v>
      </c>
      <c r="AT36" s="199">
        <v>56</v>
      </c>
      <c r="AU36" s="199">
        <v>113</v>
      </c>
      <c r="AV36" s="199">
        <v>122</v>
      </c>
      <c r="AW36" s="199">
        <v>106</v>
      </c>
      <c r="AX36" s="199">
        <v>129</v>
      </c>
      <c r="AY36" s="199">
        <v>124</v>
      </c>
      <c r="AZ36" s="199"/>
      <c r="BA36" s="199">
        <v>0</v>
      </c>
      <c r="BB36" s="199">
        <v>0</v>
      </c>
      <c r="BC36" s="199">
        <v>0</v>
      </c>
      <c r="BD36" s="199">
        <v>0</v>
      </c>
      <c r="BE36" s="199">
        <v>0</v>
      </c>
      <c r="BF36" s="199">
        <v>0</v>
      </c>
      <c r="BG36" s="199">
        <v>0</v>
      </c>
      <c r="BH36" s="199">
        <v>0</v>
      </c>
      <c r="BI36" s="199">
        <v>0</v>
      </c>
      <c r="BJ36" s="199">
        <v>0</v>
      </c>
      <c r="BK36" s="199">
        <v>0</v>
      </c>
      <c r="BL36" s="199">
        <v>0</v>
      </c>
      <c r="BM36" s="199">
        <v>0</v>
      </c>
      <c r="BN36" s="199">
        <v>0</v>
      </c>
      <c r="BO36" s="199">
        <v>0</v>
      </c>
      <c r="BP36" s="199">
        <v>0</v>
      </c>
      <c r="BQ36" s="199">
        <v>0</v>
      </c>
      <c r="BR36" s="199">
        <v>0</v>
      </c>
      <c r="BS36" s="199">
        <v>0</v>
      </c>
      <c r="BT36" s="199">
        <v>0</v>
      </c>
      <c r="BU36" s="199">
        <v>0</v>
      </c>
      <c r="BV36" s="199">
        <v>0</v>
      </c>
      <c r="BW36" s="199">
        <v>0</v>
      </c>
      <c r="BX36" s="199">
        <v>0</v>
      </c>
      <c r="BY36" s="199">
        <v>0</v>
      </c>
      <c r="BZ36" s="199">
        <v>0</v>
      </c>
      <c r="CA36" s="199">
        <v>0</v>
      </c>
      <c r="CB36" s="199">
        <v>0</v>
      </c>
      <c r="CC36" s="199">
        <v>0</v>
      </c>
      <c r="CD36" s="199">
        <v>0</v>
      </c>
      <c r="CE36" s="199">
        <v>0</v>
      </c>
      <c r="CF36" s="224">
        <v>0</v>
      </c>
    </row>
    <row r="37" spans="1:84" x14ac:dyDescent="0.35">
      <c r="A37" s="443"/>
      <c r="B37" s="258" t="s">
        <v>843</v>
      </c>
      <c r="C37" s="427"/>
      <c r="D37" s="199">
        <v>0</v>
      </c>
      <c r="E37" s="199">
        <v>0</v>
      </c>
      <c r="F37" s="199">
        <v>0</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199">
        <v>0</v>
      </c>
      <c r="X37" s="199">
        <v>0</v>
      </c>
      <c r="Y37" s="199">
        <v>0</v>
      </c>
      <c r="Z37" s="199">
        <v>0</v>
      </c>
      <c r="AA37" s="199">
        <v>0</v>
      </c>
      <c r="AB37" s="199">
        <v>0</v>
      </c>
      <c r="AC37" s="199">
        <v>0</v>
      </c>
      <c r="AD37" s="199">
        <v>0</v>
      </c>
      <c r="AE37" s="199">
        <v>0</v>
      </c>
      <c r="AF37" s="199">
        <v>438</v>
      </c>
      <c r="AG37" s="199">
        <v>522</v>
      </c>
      <c r="AH37" s="199">
        <v>514</v>
      </c>
      <c r="AI37" s="199">
        <v>469</v>
      </c>
      <c r="AJ37" s="199">
        <v>604</v>
      </c>
      <c r="AK37" s="199">
        <v>979</v>
      </c>
      <c r="AL37" s="199">
        <v>1353</v>
      </c>
      <c r="AM37" s="199">
        <v>1582</v>
      </c>
      <c r="AN37" s="199">
        <v>1682</v>
      </c>
      <c r="AO37" s="199">
        <v>1692</v>
      </c>
      <c r="AP37" s="199">
        <v>1647</v>
      </c>
      <c r="AQ37" s="199">
        <v>1442</v>
      </c>
      <c r="AR37" s="199">
        <v>1129</v>
      </c>
      <c r="AS37" s="199">
        <v>945</v>
      </c>
      <c r="AT37" s="199">
        <v>951</v>
      </c>
      <c r="AU37" s="199">
        <v>1327</v>
      </c>
      <c r="AV37" s="199">
        <v>1631</v>
      </c>
      <c r="AW37" s="199">
        <v>1684</v>
      </c>
      <c r="AX37" s="199">
        <v>1672</v>
      </c>
      <c r="AY37" s="199">
        <v>1536</v>
      </c>
      <c r="AZ37" s="199"/>
      <c r="BA37" s="199">
        <v>0</v>
      </c>
      <c r="BB37" s="199">
        <v>0</v>
      </c>
      <c r="BC37" s="199">
        <v>0</v>
      </c>
      <c r="BD37" s="199">
        <v>0</v>
      </c>
      <c r="BE37" s="199">
        <v>0</v>
      </c>
      <c r="BF37" s="199">
        <v>0</v>
      </c>
      <c r="BG37" s="199">
        <v>0</v>
      </c>
      <c r="BH37" s="199">
        <v>0</v>
      </c>
      <c r="BI37" s="199">
        <v>0</v>
      </c>
      <c r="BJ37" s="199">
        <v>0</v>
      </c>
      <c r="BK37" s="199">
        <v>0</v>
      </c>
      <c r="BL37" s="199">
        <v>0</v>
      </c>
      <c r="BM37" s="199">
        <v>0</v>
      </c>
      <c r="BN37" s="199">
        <v>0</v>
      </c>
      <c r="BO37" s="199">
        <v>0</v>
      </c>
      <c r="BP37" s="199">
        <v>0</v>
      </c>
      <c r="BQ37" s="199">
        <v>0</v>
      </c>
      <c r="BR37" s="199">
        <v>0</v>
      </c>
      <c r="BS37" s="199">
        <v>0</v>
      </c>
      <c r="BT37" s="199">
        <v>0</v>
      </c>
      <c r="BU37" s="199">
        <v>0</v>
      </c>
      <c r="BV37" s="199">
        <v>0</v>
      </c>
      <c r="BW37" s="199">
        <v>0</v>
      </c>
      <c r="BX37" s="199">
        <v>0</v>
      </c>
      <c r="BY37" s="199">
        <v>0</v>
      </c>
      <c r="BZ37" s="199">
        <v>0</v>
      </c>
      <c r="CA37" s="199">
        <v>0</v>
      </c>
      <c r="CB37" s="199">
        <v>0</v>
      </c>
      <c r="CC37" s="199">
        <v>0</v>
      </c>
      <c r="CD37" s="199">
        <v>0</v>
      </c>
      <c r="CE37" s="199">
        <v>0</v>
      </c>
      <c r="CF37" s="224">
        <v>0</v>
      </c>
    </row>
    <row r="38" spans="1:84" x14ac:dyDescent="0.35">
      <c r="A38" s="443"/>
      <c r="B38" s="258" t="s">
        <v>359</v>
      </c>
      <c r="C38" s="427"/>
      <c r="D38" s="199">
        <v>0</v>
      </c>
      <c r="E38" s="199">
        <v>0</v>
      </c>
      <c r="F38" s="199">
        <v>0</v>
      </c>
      <c r="G38" s="199">
        <v>0</v>
      </c>
      <c r="H38" s="199">
        <v>0</v>
      </c>
      <c r="I38" s="199">
        <v>0</v>
      </c>
      <c r="J38" s="199">
        <v>0</v>
      </c>
      <c r="K38" s="199">
        <v>0</v>
      </c>
      <c r="L38" s="199">
        <v>0</v>
      </c>
      <c r="M38" s="199">
        <v>0</v>
      </c>
      <c r="N38" s="199">
        <v>0</v>
      </c>
      <c r="O38" s="199">
        <v>0</v>
      </c>
      <c r="P38" s="199">
        <v>0</v>
      </c>
      <c r="Q38" s="199">
        <v>0</v>
      </c>
      <c r="R38" s="199">
        <v>0</v>
      </c>
      <c r="S38" s="199">
        <v>0</v>
      </c>
      <c r="T38" s="199">
        <v>0</v>
      </c>
      <c r="U38" s="199">
        <v>0</v>
      </c>
      <c r="V38" s="199">
        <v>0</v>
      </c>
      <c r="W38" s="199">
        <v>0</v>
      </c>
      <c r="X38" s="199">
        <v>0</v>
      </c>
      <c r="Y38" s="199">
        <v>0</v>
      </c>
      <c r="Z38" s="199">
        <v>0</v>
      </c>
      <c r="AA38" s="199">
        <v>0</v>
      </c>
      <c r="AB38" s="199">
        <v>0</v>
      </c>
      <c r="AC38" s="199">
        <v>0</v>
      </c>
      <c r="AD38" s="199">
        <v>0</v>
      </c>
      <c r="AE38" s="199">
        <v>0</v>
      </c>
      <c r="AF38" s="199">
        <v>201</v>
      </c>
      <c r="AG38" s="199">
        <v>233</v>
      </c>
      <c r="AH38" s="199">
        <v>216</v>
      </c>
      <c r="AI38" s="199">
        <v>206</v>
      </c>
      <c r="AJ38" s="199">
        <v>269</v>
      </c>
      <c r="AK38" s="199">
        <v>355</v>
      </c>
      <c r="AL38" s="199">
        <v>440</v>
      </c>
      <c r="AM38" s="199">
        <v>370</v>
      </c>
      <c r="AN38" s="199">
        <v>401</v>
      </c>
      <c r="AO38" s="199">
        <v>450</v>
      </c>
      <c r="AP38" s="199">
        <v>484</v>
      </c>
      <c r="AQ38" s="199">
        <v>431</v>
      </c>
      <c r="AR38" s="199">
        <v>350</v>
      </c>
      <c r="AS38" s="199">
        <v>254</v>
      </c>
      <c r="AT38" s="199">
        <v>237</v>
      </c>
      <c r="AU38" s="199">
        <v>293</v>
      </c>
      <c r="AV38" s="199">
        <v>350</v>
      </c>
      <c r="AW38" s="199">
        <v>319</v>
      </c>
      <c r="AX38" s="199">
        <v>254</v>
      </c>
      <c r="AY38" s="199">
        <v>220</v>
      </c>
      <c r="AZ38" s="199"/>
      <c r="BA38" s="199">
        <v>0</v>
      </c>
      <c r="BB38" s="199">
        <v>0</v>
      </c>
      <c r="BC38" s="199">
        <v>0</v>
      </c>
      <c r="BD38" s="199">
        <v>0</v>
      </c>
      <c r="BE38" s="199">
        <v>0</v>
      </c>
      <c r="BF38" s="199">
        <v>0</v>
      </c>
      <c r="BG38" s="199">
        <v>0</v>
      </c>
      <c r="BH38" s="199">
        <v>0</v>
      </c>
      <c r="BI38" s="199">
        <v>0</v>
      </c>
      <c r="BJ38" s="199">
        <v>0</v>
      </c>
      <c r="BK38" s="199">
        <v>0</v>
      </c>
      <c r="BL38" s="199">
        <v>0</v>
      </c>
      <c r="BM38" s="199">
        <v>0</v>
      </c>
      <c r="BN38" s="199">
        <v>0</v>
      </c>
      <c r="BO38" s="199">
        <v>0</v>
      </c>
      <c r="BP38" s="199">
        <v>0</v>
      </c>
      <c r="BQ38" s="199">
        <v>0</v>
      </c>
      <c r="BR38" s="199">
        <v>0</v>
      </c>
      <c r="BS38" s="199">
        <v>0</v>
      </c>
      <c r="BT38" s="199">
        <v>0</v>
      </c>
      <c r="BU38" s="199">
        <v>0</v>
      </c>
      <c r="BV38" s="199">
        <v>0</v>
      </c>
      <c r="BW38" s="199">
        <v>0</v>
      </c>
      <c r="BX38" s="199">
        <v>0</v>
      </c>
      <c r="BY38" s="199">
        <v>0</v>
      </c>
      <c r="BZ38" s="199">
        <v>0</v>
      </c>
      <c r="CA38" s="199">
        <v>0</v>
      </c>
      <c r="CB38" s="199">
        <v>0</v>
      </c>
      <c r="CC38" s="199">
        <v>0</v>
      </c>
      <c r="CD38" s="199">
        <v>0</v>
      </c>
      <c r="CE38" s="199">
        <v>0</v>
      </c>
      <c r="CF38" s="224">
        <v>0</v>
      </c>
    </row>
    <row r="39" spans="1:84" ht="23.25" customHeight="1" x14ac:dyDescent="0.35">
      <c r="A39" s="443"/>
      <c r="B39" s="59" t="s">
        <v>316</v>
      </c>
      <c r="C39" s="427"/>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572</v>
      </c>
      <c r="AG39" s="199">
        <v>552</v>
      </c>
      <c r="AH39" s="199">
        <v>503</v>
      </c>
      <c r="AI39" s="199">
        <v>461</v>
      </c>
      <c r="AJ39" s="199">
        <v>823</v>
      </c>
      <c r="AK39" s="199">
        <v>901</v>
      </c>
      <c r="AL39" s="199">
        <v>978</v>
      </c>
      <c r="AM39" s="199">
        <v>925</v>
      </c>
      <c r="AN39" s="199">
        <v>913</v>
      </c>
      <c r="AO39" s="199">
        <v>886</v>
      </c>
      <c r="AP39" s="199">
        <v>924</v>
      </c>
      <c r="AQ39" s="199">
        <v>716</v>
      </c>
      <c r="AR39" s="199">
        <v>546</v>
      </c>
      <c r="AS39" s="199">
        <v>319</v>
      </c>
      <c r="AT39" s="199">
        <v>328</v>
      </c>
      <c r="AU39" s="199">
        <v>603</v>
      </c>
      <c r="AV39" s="199">
        <v>660</v>
      </c>
      <c r="AW39" s="199">
        <v>609</v>
      </c>
      <c r="AX39" s="199">
        <v>487</v>
      </c>
      <c r="AY39" s="199">
        <v>395</v>
      </c>
      <c r="AZ39" s="199"/>
      <c r="BA39" s="199">
        <v>0</v>
      </c>
      <c r="BB39" s="199">
        <v>0</v>
      </c>
      <c r="BC39" s="199">
        <v>0</v>
      </c>
      <c r="BD39" s="199">
        <v>0</v>
      </c>
      <c r="BE39" s="199">
        <v>0</v>
      </c>
      <c r="BF39" s="199">
        <v>0</v>
      </c>
      <c r="BG39" s="199">
        <v>0</v>
      </c>
      <c r="BH39" s="199">
        <v>0</v>
      </c>
      <c r="BI39" s="199">
        <v>0</v>
      </c>
      <c r="BJ39" s="199">
        <v>0</v>
      </c>
      <c r="BK39" s="199">
        <v>0</v>
      </c>
      <c r="BL39" s="199">
        <v>0</v>
      </c>
      <c r="BM39" s="199">
        <v>0</v>
      </c>
      <c r="BN39" s="199">
        <v>0</v>
      </c>
      <c r="BO39" s="199">
        <v>0</v>
      </c>
      <c r="BP39" s="199">
        <v>0</v>
      </c>
      <c r="BQ39" s="199">
        <v>0</v>
      </c>
      <c r="BR39" s="199">
        <v>0</v>
      </c>
      <c r="BS39" s="199">
        <v>0</v>
      </c>
      <c r="BT39" s="199">
        <v>0</v>
      </c>
      <c r="BU39" s="199">
        <v>0</v>
      </c>
      <c r="BV39" s="199">
        <v>0</v>
      </c>
      <c r="BW39" s="199">
        <v>0</v>
      </c>
      <c r="BX39" s="199">
        <v>0</v>
      </c>
      <c r="BY39" s="199">
        <v>0</v>
      </c>
      <c r="BZ39" s="199">
        <v>0</v>
      </c>
      <c r="CA39" s="199">
        <v>0</v>
      </c>
      <c r="CB39" s="199">
        <v>0</v>
      </c>
      <c r="CC39" s="199">
        <v>0</v>
      </c>
      <c r="CD39" s="199">
        <v>0</v>
      </c>
      <c r="CE39" s="199">
        <v>0</v>
      </c>
      <c r="CF39" s="224">
        <v>0</v>
      </c>
    </row>
    <row r="40" spans="1:84" s="251" customFormat="1" ht="30.75" customHeight="1" x14ac:dyDescent="0.35">
      <c r="A40" s="683"/>
      <c r="B40" s="32" t="s">
        <v>834</v>
      </c>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199"/>
      <c r="BP40" s="199"/>
      <c r="BQ40" s="199">
        <v>2</v>
      </c>
      <c r="BR40" s="199">
        <v>13</v>
      </c>
      <c r="BS40" s="199">
        <v>88</v>
      </c>
      <c r="BT40" s="199">
        <v>230</v>
      </c>
      <c r="BU40" s="199">
        <v>339</v>
      </c>
      <c r="BV40" s="199">
        <v>576</v>
      </c>
      <c r="BW40" s="199">
        <v>857</v>
      </c>
      <c r="BX40" s="199">
        <v>1881</v>
      </c>
      <c r="BY40" s="199">
        <v>1498</v>
      </c>
      <c r="BZ40" s="199">
        <v>1162</v>
      </c>
      <c r="CA40" s="199">
        <v>1267</v>
      </c>
      <c r="CB40" s="199">
        <v>1718</v>
      </c>
      <c r="CC40" s="199">
        <v>1864</v>
      </c>
      <c r="CD40" s="199">
        <v>1860</v>
      </c>
      <c r="CE40" s="199">
        <v>1860</v>
      </c>
      <c r="CF40" s="224">
        <v>1827</v>
      </c>
    </row>
    <row r="41" spans="1:84" ht="37.5" customHeight="1" x14ac:dyDescent="0.35">
      <c r="A41" s="443"/>
      <c r="B41" s="106" t="s">
        <v>844</v>
      </c>
      <c r="C41" s="427"/>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224"/>
    </row>
    <row r="42" spans="1:84" s="441" customFormat="1" ht="77.25" customHeight="1" thickBot="1" x14ac:dyDescent="0.3">
      <c r="A42" s="687"/>
      <c r="B42" s="688" t="s">
        <v>845</v>
      </c>
      <c r="C42" s="547"/>
      <c r="D42" s="661"/>
      <c r="E42" s="661"/>
      <c r="F42" s="661"/>
      <c r="G42" s="661"/>
      <c r="H42" s="661"/>
      <c r="I42" s="661"/>
      <c r="J42" s="661"/>
      <c r="K42" s="661"/>
      <c r="L42" s="661"/>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661"/>
      <c r="AP42" s="661"/>
      <c r="AQ42" s="661"/>
      <c r="AR42" s="661"/>
      <c r="AS42" s="661"/>
      <c r="AT42" s="661"/>
      <c r="AU42" s="661"/>
      <c r="AV42" s="661"/>
      <c r="AW42" s="661"/>
      <c r="AX42" s="661"/>
      <c r="AY42" s="661"/>
      <c r="AZ42" s="661"/>
      <c r="BA42" s="661"/>
      <c r="BB42" s="661"/>
      <c r="BC42" s="661"/>
      <c r="BD42" s="661"/>
      <c r="BE42" s="661"/>
      <c r="BF42" s="661"/>
      <c r="BG42" s="661"/>
      <c r="BH42" s="661"/>
      <c r="BI42" s="661"/>
      <c r="BJ42" s="661"/>
      <c r="BK42" s="661"/>
      <c r="BL42" s="661"/>
      <c r="BM42" s="661"/>
      <c r="BN42" s="661"/>
      <c r="BO42" s="661"/>
      <c r="BP42" s="661"/>
      <c r="BQ42" s="661"/>
      <c r="BR42" s="661"/>
      <c r="BS42" s="661"/>
      <c r="BT42" s="661"/>
      <c r="BU42" s="661"/>
      <c r="BV42" s="661"/>
      <c r="BW42" s="661"/>
      <c r="BX42" s="661"/>
      <c r="BY42" s="661"/>
      <c r="BZ42" s="661"/>
      <c r="CA42" s="661"/>
      <c r="CB42" s="661"/>
      <c r="CC42" s="661"/>
      <c r="CD42" s="661"/>
      <c r="CE42" s="661"/>
      <c r="CF42" s="662"/>
    </row>
    <row r="47" spans="1:84" x14ac:dyDescent="0.35">
      <c r="AY47" s="689"/>
    </row>
    <row r="48" spans="1:84" x14ac:dyDescent="0.35">
      <c r="AY48" s="689"/>
    </row>
    <row r="49" spans="51:51" x14ac:dyDescent="0.35">
      <c r="AY49" s="689"/>
    </row>
    <row r="50" spans="51:51" x14ac:dyDescent="0.35">
      <c r="AY50" s="689"/>
    </row>
    <row r="51" spans="51:51" x14ac:dyDescent="0.35">
      <c r="AY51" s="689"/>
    </row>
    <row r="55" spans="51:51" x14ac:dyDescent="0.35">
      <c r="AY55" s="689"/>
    </row>
    <row r="56" spans="51:51" x14ac:dyDescent="0.35">
      <c r="AY56" s="689"/>
    </row>
    <row r="57" spans="51:51" x14ac:dyDescent="0.35">
      <c r="AY57" s="689"/>
    </row>
    <row r="58" spans="51:51" x14ac:dyDescent="0.35">
      <c r="AY58" s="689"/>
    </row>
    <row r="59" spans="51:51" x14ac:dyDescent="0.35">
      <c r="AY59" s="689"/>
    </row>
    <row r="60" spans="51:51" x14ac:dyDescent="0.35">
      <c r="AY60" s="689"/>
    </row>
    <row r="61" spans="51:51" x14ac:dyDescent="0.35">
      <c r="AY61" s="689"/>
    </row>
    <row r="62" spans="51:51" x14ac:dyDescent="0.35">
      <c r="AY62" s="689"/>
    </row>
    <row r="63" spans="51:51" x14ac:dyDescent="0.35">
      <c r="AY63" s="689"/>
    </row>
    <row r="64" spans="51:51" x14ac:dyDescent="0.35">
      <c r="AY64" s="689"/>
    </row>
    <row r="65" spans="51:57" x14ac:dyDescent="0.35">
      <c r="AY65" s="689"/>
    </row>
    <row r="66" spans="51:57" x14ac:dyDescent="0.35">
      <c r="AY66" s="689"/>
    </row>
    <row r="67" spans="51:57" x14ac:dyDescent="0.35">
      <c r="AY67" s="689"/>
    </row>
    <row r="68" spans="51:57" x14ac:dyDescent="0.35">
      <c r="AY68" s="689"/>
    </row>
    <row r="69" spans="51:57" x14ac:dyDescent="0.35">
      <c r="AY69" s="689"/>
    </row>
    <row r="70" spans="51:57" x14ac:dyDescent="0.35">
      <c r="AY70" s="689"/>
    </row>
    <row r="71" spans="51:57" x14ac:dyDescent="0.35">
      <c r="AY71" s="689"/>
    </row>
    <row r="72" spans="51:57" x14ac:dyDescent="0.35">
      <c r="AY72" s="689"/>
    </row>
    <row r="73" spans="51:57" x14ac:dyDescent="0.35">
      <c r="AY73" s="689"/>
    </row>
    <row r="74" spans="51:57" x14ac:dyDescent="0.35">
      <c r="AY74" s="427"/>
      <c r="AZ74" s="427"/>
      <c r="BA74" s="427"/>
      <c r="BB74" s="427"/>
      <c r="BC74" s="427"/>
      <c r="BD74" s="427"/>
      <c r="BE74" s="427"/>
    </row>
    <row r="75" spans="51:57" x14ac:dyDescent="0.35">
      <c r="AY75" s="427"/>
      <c r="AZ75" s="427"/>
      <c r="BA75" s="427"/>
      <c r="BB75" s="427"/>
      <c r="BC75" s="427"/>
      <c r="BD75" s="427"/>
      <c r="BE75" s="427"/>
    </row>
    <row r="76" spans="51:57" x14ac:dyDescent="0.35">
      <c r="AY76" s="427"/>
      <c r="AZ76" s="427"/>
      <c r="BA76" s="427"/>
      <c r="BB76" s="427"/>
      <c r="BC76" s="427"/>
      <c r="BD76" s="427"/>
      <c r="BE76" s="427"/>
    </row>
    <row r="77" spans="51:57" x14ac:dyDescent="0.35">
      <c r="AY77" s="427"/>
      <c r="AZ77" s="427"/>
      <c r="BA77" s="427"/>
      <c r="BB77" s="427"/>
      <c r="BC77" s="427"/>
      <c r="BD77" s="427"/>
      <c r="BE77" s="427"/>
    </row>
    <row r="78" spans="51:57" x14ac:dyDescent="0.35">
      <c r="AY78" s="427"/>
      <c r="AZ78" s="427"/>
      <c r="BA78" s="427"/>
      <c r="BB78" s="427"/>
      <c r="BC78" s="427"/>
      <c r="BD78" s="427"/>
      <c r="BE78" s="427"/>
    </row>
    <row r="79" spans="51:57" x14ac:dyDescent="0.35">
      <c r="AY79" s="427"/>
      <c r="AZ79" s="427"/>
      <c r="BA79" s="427"/>
      <c r="BB79" s="427"/>
      <c r="BC79" s="427"/>
      <c r="BD79" s="427"/>
      <c r="BE79" s="427"/>
    </row>
    <row r="80" spans="51:57" x14ac:dyDescent="0.35">
      <c r="AY80" s="427"/>
      <c r="AZ80" s="427"/>
      <c r="BA80" s="427"/>
      <c r="BB80" s="427"/>
      <c r="BC80" s="427"/>
      <c r="BD80" s="427"/>
      <c r="BE80" s="427"/>
    </row>
    <row r="81" spans="51:57" x14ac:dyDescent="0.35">
      <c r="AY81" s="427"/>
      <c r="AZ81" s="427"/>
      <c r="BA81" s="427"/>
      <c r="BB81" s="427"/>
      <c r="BC81" s="427"/>
      <c r="BD81" s="427"/>
      <c r="BE81" s="427"/>
    </row>
    <row r="82" spans="51:57" x14ac:dyDescent="0.35">
      <c r="AY82" s="427"/>
      <c r="AZ82" s="427"/>
      <c r="BA82" s="427"/>
      <c r="BB82" s="427"/>
      <c r="BC82" s="427"/>
      <c r="BD82" s="427"/>
      <c r="BE82" s="427"/>
    </row>
    <row r="83" spans="51:57" x14ac:dyDescent="0.35">
      <c r="AY83" s="427"/>
      <c r="AZ83" s="427"/>
      <c r="BA83" s="427"/>
      <c r="BB83" s="427"/>
      <c r="BC83" s="427"/>
      <c r="BD83" s="427"/>
      <c r="BE83" s="427"/>
    </row>
    <row r="84" spans="51:57" x14ac:dyDescent="0.35">
      <c r="AY84" s="427"/>
      <c r="AZ84" s="427"/>
      <c r="BA84" s="427"/>
      <c r="BB84" s="427"/>
      <c r="BC84" s="427"/>
      <c r="BD84" s="427"/>
      <c r="BE84" s="427"/>
    </row>
    <row r="85" spans="51:57" x14ac:dyDescent="0.35">
      <c r="AY85" s="427"/>
      <c r="AZ85" s="427"/>
      <c r="BA85" s="427"/>
      <c r="BB85" s="427"/>
      <c r="BC85" s="427"/>
      <c r="BD85" s="427"/>
      <c r="BE85" s="427"/>
    </row>
    <row r="86" spans="51:57" x14ac:dyDescent="0.35">
      <c r="AY86" s="427"/>
      <c r="AZ86" s="427"/>
      <c r="BA86" s="427"/>
      <c r="BB86" s="427"/>
      <c r="BC86" s="427"/>
      <c r="BD86" s="427"/>
      <c r="BE86" s="427"/>
    </row>
    <row r="87" spans="51:57" x14ac:dyDescent="0.35">
      <c r="AY87" s="427"/>
      <c r="AZ87" s="427"/>
      <c r="BA87" s="427"/>
      <c r="BB87" s="427"/>
      <c r="BC87" s="427"/>
      <c r="BD87" s="427"/>
      <c r="BE87" s="427"/>
    </row>
    <row r="88" spans="51:57" x14ac:dyDescent="0.35">
      <c r="AY88" s="427"/>
      <c r="AZ88" s="427"/>
      <c r="BA88" s="427"/>
      <c r="BB88" s="427"/>
      <c r="BC88" s="427"/>
      <c r="BD88" s="427"/>
      <c r="BE88" s="427"/>
    </row>
    <row r="89" spans="51:57" x14ac:dyDescent="0.35">
      <c r="AY89" s="427"/>
      <c r="AZ89" s="427"/>
      <c r="BA89" s="427"/>
      <c r="BB89" s="427"/>
      <c r="BC89" s="427"/>
      <c r="BD89" s="427"/>
      <c r="BE89" s="427"/>
    </row>
    <row r="90" spans="51:57" x14ac:dyDescent="0.35">
      <c r="AY90" s="427"/>
      <c r="AZ90" s="427"/>
      <c r="BA90" s="427"/>
      <c r="BB90" s="427"/>
      <c r="BC90" s="427"/>
      <c r="BD90" s="427"/>
      <c r="BE90" s="427"/>
    </row>
  </sheetData>
  <hyperlinks>
    <hyperlink ref="B1" location="Notes!A1" display="Information relating to this table can be found in the 'Notes' tab" xr:uid="{825534A1-6210-44B5-B652-45DF95EDB430}"/>
    <hyperlink ref="A1" location="Contents!A1" display="Contents page" xr:uid="{67ACFF86-F4BE-4695-A4F7-AFD80F7AA695}"/>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DE415-E329-4BCD-8B51-A1EEA1D2FB9D}">
  <dimension ref="A1:CH47"/>
  <sheetViews>
    <sheetView zoomScale="55" zoomScaleNormal="55" workbookViewId="0">
      <pane xSplit="2" topLeftCell="BU1" activePane="topRight" state="frozen"/>
      <selection pane="topRight"/>
    </sheetView>
  </sheetViews>
  <sheetFormatPr defaultColWidth="9" defaultRowHeight="12.5" x14ac:dyDescent="0.25"/>
  <cols>
    <col min="1" max="1" width="23" style="1" customWidth="1"/>
    <col min="2" max="2" width="103.08984375" style="1" customWidth="1"/>
    <col min="3" max="3" width="10.54296875" style="1" customWidth="1"/>
    <col min="4" max="84" width="12.54296875" style="1" customWidth="1"/>
    <col min="85" max="16384" width="9" style="1"/>
  </cols>
  <sheetData>
    <row r="1" spans="1:84" ht="26.25" customHeight="1" thickBot="1" x14ac:dyDescent="0.3">
      <c r="A1" s="29" t="s">
        <v>45</v>
      </c>
      <c r="B1" s="113" t="s">
        <v>200</v>
      </c>
    </row>
    <row r="2" spans="1:84" ht="15.5" x14ac:dyDescent="0.35">
      <c r="A2" s="33" t="s">
        <v>584</v>
      </c>
      <c r="B2" s="181" t="s">
        <v>846</v>
      </c>
      <c r="C2" s="690"/>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ht="16" thickBot="1" x14ac:dyDescent="0.4">
      <c r="A3" s="116">
        <v>2024</v>
      </c>
      <c r="B3" s="271" t="s">
        <v>847</v>
      </c>
      <c r="C3" s="691"/>
      <c r="D3" s="272" t="s">
        <v>542</v>
      </c>
      <c r="E3" s="272" t="s">
        <v>542</v>
      </c>
      <c r="F3" s="272" t="s">
        <v>542</v>
      </c>
      <c r="G3" s="272" t="s">
        <v>542</v>
      </c>
      <c r="H3" s="272" t="s">
        <v>542</v>
      </c>
      <c r="I3" s="272" t="s">
        <v>542</v>
      </c>
      <c r="J3" s="272" t="s">
        <v>542</v>
      </c>
      <c r="K3" s="272" t="s">
        <v>542</v>
      </c>
      <c r="L3" s="272" t="s">
        <v>542</v>
      </c>
      <c r="M3" s="272" t="s">
        <v>542</v>
      </c>
      <c r="N3" s="272" t="s">
        <v>542</v>
      </c>
      <c r="O3" s="272" t="s">
        <v>542</v>
      </c>
      <c r="P3" s="272" t="s">
        <v>542</v>
      </c>
      <c r="Q3" s="272" t="s">
        <v>542</v>
      </c>
      <c r="R3" s="272" t="s">
        <v>542</v>
      </c>
      <c r="S3" s="272" t="s">
        <v>542</v>
      </c>
      <c r="T3" s="272" t="s">
        <v>542</v>
      </c>
      <c r="U3" s="272" t="s">
        <v>542</v>
      </c>
      <c r="V3" s="272" t="s">
        <v>542</v>
      </c>
      <c r="W3" s="272" t="s">
        <v>542</v>
      </c>
      <c r="X3" s="272" t="s">
        <v>542</v>
      </c>
      <c r="Y3" s="272" t="s">
        <v>542</v>
      </c>
      <c r="Z3" s="272" t="s">
        <v>542</v>
      </c>
      <c r="AA3" s="272" t="s">
        <v>542</v>
      </c>
      <c r="AB3" s="272" t="s">
        <v>542</v>
      </c>
      <c r="AC3" s="272" t="s">
        <v>542</v>
      </c>
      <c r="AD3" s="272" t="s">
        <v>542</v>
      </c>
      <c r="AE3" s="272" t="s">
        <v>542</v>
      </c>
      <c r="AF3" s="272" t="s">
        <v>542</v>
      </c>
      <c r="AG3" s="272" t="s">
        <v>542</v>
      </c>
      <c r="AH3" s="272" t="s">
        <v>542</v>
      </c>
      <c r="AI3" s="272" t="s">
        <v>542</v>
      </c>
      <c r="AJ3" s="272" t="s">
        <v>542</v>
      </c>
      <c r="AK3" s="272" t="s">
        <v>542</v>
      </c>
      <c r="AL3" s="272" t="s">
        <v>542</v>
      </c>
      <c r="AM3" s="272" t="s">
        <v>542</v>
      </c>
      <c r="AN3" s="272" t="s">
        <v>542</v>
      </c>
      <c r="AO3" s="272" t="s">
        <v>542</v>
      </c>
      <c r="AP3" s="272" t="s">
        <v>542</v>
      </c>
      <c r="AQ3" s="272" t="s">
        <v>542</v>
      </c>
      <c r="AR3" s="272" t="s">
        <v>542</v>
      </c>
      <c r="AS3" s="272" t="s">
        <v>542</v>
      </c>
      <c r="AT3" s="272" t="s">
        <v>542</v>
      </c>
      <c r="AU3" s="272" t="s">
        <v>542</v>
      </c>
      <c r="AV3" s="272" t="s">
        <v>542</v>
      </c>
      <c r="AW3" s="272" t="s">
        <v>542</v>
      </c>
      <c r="AX3" s="272" t="s">
        <v>542</v>
      </c>
      <c r="AY3" s="272" t="s">
        <v>542</v>
      </c>
      <c r="AZ3" s="272" t="s">
        <v>542</v>
      </c>
      <c r="BA3" s="272" t="s">
        <v>542</v>
      </c>
      <c r="BB3" s="272" t="s">
        <v>542</v>
      </c>
      <c r="BC3" s="272" t="s">
        <v>542</v>
      </c>
      <c r="BD3" s="272" t="s">
        <v>542</v>
      </c>
      <c r="BE3" s="272" t="s">
        <v>542</v>
      </c>
      <c r="BF3" s="272" t="s">
        <v>542</v>
      </c>
      <c r="BG3" s="272" t="s">
        <v>542</v>
      </c>
      <c r="BH3" s="272" t="s">
        <v>542</v>
      </c>
      <c r="BI3" s="272" t="s">
        <v>542</v>
      </c>
      <c r="BJ3" s="272" t="s">
        <v>542</v>
      </c>
      <c r="BK3" s="272" t="s">
        <v>542</v>
      </c>
      <c r="BL3" s="272" t="s">
        <v>542</v>
      </c>
      <c r="BM3" s="272" t="s">
        <v>542</v>
      </c>
      <c r="BN3" s="272" t="s">
        <v>542</v>
      </c>
      <c r="BO3" s="272" t="s">
        <v>542</v>
      </c>
      <c r="BP3" s="272" t="s">
        <v>542</v>
      </c>
      <c r="BQ3" s="272" t="s">
        <v>542</v>
      </c>
      <c r="BR3" s="272" t="s">
        <v>542</v>
      </c>
      <c r="BS3" s="272" t="s">
        <v>542</v>
      </c>
      <c r="BT3" s="272" t="s">
        <v>542</v>
      </c>
      <c r="BU3" s="272" t="s">
        <v>542</v>
      </c>
      <c r="BV3" s="272" t="s">
        <v>542</v>
      </c>
      <c r="BW3" s="272" t="s">
        <v>542</v>
      </c>
      <c r="BX3" s="272" t="s">
        <v>542</v>
      </c>
      <c r="BY3" s="272" t="s">
        <v>542</v>
      </c>
      <c r="BZ3" s="272" t="s">
        <v>542</v>
      </c>
      <c r="CA3" s="272" t="s">
        <v>543</v>
      </c>
      <c r="CB3" s="272" t="s">
        <v>543</v>
      </c>
      <c r="CC3" s="272" t="s">
        <v>543</v>
      </c>
      <c r="CD3" s="272" t="s">
        <v>543</v>
      </c>
      <c r="CE3" s="272" t="s">
        <v>543</v>
      </c>
      <c r="CF3" s="273" t="s">
        <v>543</v>
      </c>
    </row>
    <row r="4" spans="1:84" ht="25.5" customHeight="1" x14ac:dyDescent="0.35">
      <c r="A4" s="669"/>
      <c r="B4" s="692" t="s">
        <v>848</v>
      </c>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c r="AT4" s="690"/>
      <c r="AU4" s="690"/>
      <c r="AV4" s="690"/>
      <c r="AW4" s="690"/>
      <c r="AX4" s="690"/>
      <c r="AY4" s="690"/>
      <c r="AZ4" s="690"/>
      <c r="BA4" s="690"/>
      <c r="BB4" s="690"/>
      <c r="BC4" s="690"/>
      <c r="BD4" s="690"/>
      <c r="BE4" s="690"/>
      <c r="BF4" s="690"/>
      <c r="BG4" s="690"/>
      <c r="BH4" s="690"/>
      <c r="BI4" s="690"/>
      <c r="BJ4" s="690"/>
      <c r="BK4" s="690"/>
      <c r="BL4" s="690"/>
      <c r="BM4" s="690"/>
      <c r="BN4" s="690"/>
      <c r="BO4" s="690"/>
      <c r="BP4" s="690"/>
      <c r="BQ4" s="690"/>
      <c r="BR4" s="690"/>
      <c r="BS4" s="690"/>
      <c r="BT4" s="690"/>
      <c r="BU4" s="690"/>
      <c r="BV4" s="690"/>
      <c r="BW4" s="195">
        <f>SUM(BW5,BW8:BW11,BW14:BW15)</f>
        <v>64232.683382971576</v>
      </c>
      <c r="BX4" s="195">
        <f t="shared" ref="BX4:CD4" si="0">SUM(BX5,BX8:BX11,BX14:BX15)</f>
        <v>80051.673566714482</v>
      </c>
      <c r="BY4" s="195">
        <f t="shared" si="0"/>
        <v>75630.105440926534</v>
      </c>
      <c r="BZ4" s="195">
        <f t="shared" si="0"/>
        <v>73386.38170446713</v>
      </c>
      <c r="CA4" s="195">
        <f t="shared" si="0"/>
        <v>81894.619434318243</v>
      </c>
      <c r="CB4" s="195">
        <f t="shared" si="0"/>
        <v>89477.519369037444</v>
      </c>
      <c r="CC4" s="195">
        <f t="shared" si="0"/>
        <v>91789.956691187283</v>
      </c>
      <c r="CD4" s="195">
        <f t="shared" si="0"/>
        <v>94593.716331050804</v>
      </c>
      <c r="CE4" s="195">
        <f>SUM(CE5,CE8:CE11,CE14:CE15)</f>
        <v>97273.107168623887</v>
      </c>
      <c r="CF4" s="693">
        <f>SUM(CF5,CF8:CF11,CF14:CF15)</f>
        <v>101121.38177491058</v>
      </c>
    </row>
    <row r="5" spans="1:84" s="8" customFormat="1" ht="24.75" customHeight="1" x14ac:dyDescent="0.35">
      <c r="A5" s="694"/>
      <c r="B5" s="59" t="s">
        <v>276</v>
      </c>
      <c r="BW5" s="199">
        <f>SUM(BW6:BW7)</f>
        <v>13850.988828140005</v>
      </c>
      <c r="BX5" s="199">
        <f t="shared" ref="BX5:CF5" si="1">SUM(BX6:BX7)</f>
        <v>13427.615083349996</v>
      </c>
      <c r="BY5" s="199">
        <f t="shared" si="1"/>
        <v>12688.531819610009</v>
      </c>
      <c r="BZ5" s="199">
        <f t="shared" si="1"/>
        <v>12088.053886384507</v>
      </c>
      <c r="CA5" s="199">
        <f t="shared" si="1"/>
        <v>12741.909665757052</v>
      </c>
      <c r="CB5" s="199">
        <f t="shared" si="1"/>
        <v>12973.636236774077</v>
      </c>
      <c r="CC5" s="199">
        <f t="shared" si="1"/>
        <v>11769.931531032016</v>
      </c>
      <c r="CD5" s="199">
        <f t="shared" si="1"/>
        <v>11326.625944928901</v>
      </c>
      <c r="CE5" s="199">
        <f t="shared" si="1"/>
        <v>10975.735267125185</v>
      </c>
      <c r="CF5" s="224">
        <f t="shared" si="1"/>
        <v>9230.9920943513243</v>
      </c>
    </row>
    <row r="6" spans="1:84" ht="15.5" x14ac:dyDescent="0.35">
      <c r="A6" s="443"/>
      <c r="B6" s="203" t="s">
        <v>267</v>
      </c>
      <c r="BW6" s="199">
        <v>4511.989815750002</v>
      </c>
      <c r="BX6" s="199">
        <v>4567.4223184649991</v>
      </c>
      <c r="BY6" s="199">
        <v>4506.7600548399996</v>
      </c>
      <c r="BZ6" s="199">
        <v>4527.0250167543891</v>
      </c>
      <c r="CA6" s="199">
        <v>4916.6434900307986</v>
      </c>
      <c r="CB6" s="199">
        <v>5243.528332338672</v>
      </c>
      <c r="CC6" s="199">
        <v>5196.7963938024232</v>
      </c>
      <c r="CD6" s="199">
        <v>5227.2254433717289</v>
      </c>
      <c r="CE6" s="199">
        <v>5298.9962031711393</v>
      </c>
      <c r="CF6" s="224">
        <v>5296.4856870586445</v>
      </c>
    </row>
    <row r="7" spans="1:84" ht="15.5" x14ac:dyDescent="0.35">
      <c r="A7" s="443"/>
      <c r="B7" s="203" t="s">
        <v>277</v>
      </c>
      <c r="BW7" s="199">
        <v>9338.9990123900043</v>
      </c>
      <c r="BX7" s="199">
        <v>8860.1927648849978</v>
      </c>
      <c r="BY7" s="199">
        <v>8181.7717647700092</v>
      </c>
      <c r="BZ7" s="199">
        <v>7561.0288696301177</v>
      </c>
      <c r="CA7" s="199">
        <v>7825.2661757262522</v>
      </c>
      <c r="CB7" s="199">
        <v>7730.1079044354046</v>
      </c>
      <c r="CC7" s="199">
        <v>6573.1351372295921</v>
      </c>
      <c r="CD7" s="199">
        <v>6099.400501557172</v>
      </c>
      <c r="CE7" s="199">
        <v>5676.7390639540454</v>
      </c>
      <c r="CF7" s="224">
        <v>3934.5064072926798</v>
      </c>
    </row>
    <row r="8" spans="1:84" ht="25.5" customHeight="1" x14ac:dyDescent="0.35">
      <c r="A8" s="443"/>
      <c r="B8" s="695" t="s">
        <v>849</v>
      </c>
      <c r="BW8" s="199">
        <v>12614.417210150652</v>
      </c>
      <c r="BX8" s="199">
        <v>11568.044655145477</v>
      </c>
      <c r="BY8" s="199">
        <v>10435.36452682639</v>
      </c>
      <c r="BZ8" s="199">
        <v>9689.0704626740935</v>
      </c>
      <c r="CA8" s="199">
        <v>9347.4879150445613</v>
      </c>
      <c r="CB8" s="199">
        <v>7646.0254768749264</v>
      </c>
      <c r="CC8" s="199">
        <v>5608.0268179255127</v>
      </c>
      <c r="CD8" s="199">
        <v>5683.104767289984</v>
      </c>
      <c r="CE8" s="199">
        <v>5508.9044904037137</v>
      </c>
      <c r="CF8" s="224">
        <v>4644.7541538996929</v>
      </c>
    </row>
    <row r="9" spans="1:84" ht="24" customHeight="1" x14ac:dyDescent="0.35">
      <c r="A9" s="443"/>
      <c r="B9" s="695" t="s">
        <v>850</v>
      </c>
      <c r="BW9" s="199">
        <v>1.4391787459022238</v>
      </c>
      <c r="BX9" s="199">
        <v>1.1305357672420586</v>
      </c>
      <c r="BY9" s="199">
        <v>0.8463306989047672</v>
      </c>
      <c r="BZ9" s="199">
        <v>0.93882621519002041</v>
      </c>
      <c r="CA9" s="199">
        <v>0.64578596712366032</v>
      </c>
      <c r="CB9" s="199">
        <v>0.19978703634892778</v>
      </c>
      <c r="CC9" s="199">
        <v>0</v>
      </c>
      <c r="CD9" s="199">
        <v>0</v>
      </c>
      <c r="CE9" s="199">
        <v>0</v>
      </c>
      <c r="CF9" s="224">
        <v>0</v>
      </c>
    </row>
    <row r="10" spans="1:84" ht="15.5" x14ac:dyDescent="0.35">
      <c r="A10" s="443"/>
      <c r="B10" s="695" t="s">
        <v>851</v>
      </c>
      <c r="BW10" s="199">
        <v>1374.130836994098</v>
      </c>
      <c r="BX10" s="199">
        <v>1079.4378839427623</v>
      </c>
      <c r="BY10" s="199">
        <v>766.81751579832155</v>
      </c>
      <c r="BZ10" s="199">
        <v>864.6196753148098</v>
      </c>
      <c r="CA10" s="199">
        <v>647.04507211404189</v>
      </c>
      <c r="CB10" s="199">
        <v>204.83015718727248</v>
      </c>
      <c r="CC10" s="199">
        <v>0.23034356481017504</v>
      </c>
      <c r="CD10" s="199">
        <v>0.2300975924898262</v>
      </c>
      <c r="CE10" s="199">
        <v>0.22976932396294059</v>
      </c>
      <c r="CF10" s="224">
        <v>0.2298924509603345</v>
      </c>
    </row>
    <row r="11" spans="1:84" s="8" customFormat="1" ht="25.5" customHeight="1" x14ac:dyDescent="0.35">
      <c r="A11" s="443"/>
      <c r="B11" s="59" t="s">
        <v>292</v>
      </c>
      <c r="BW11" s="199">
        <f>SUM(BW12:BW13)</f>
        <v>713.74196914999993</v>
      </c>
      <c r="BX11" s="199">
        <f t="shared" ref="BX11:CF11" si="2">SUM(BX12:BX13)</f>
        <v>1046.2354867050001</v>
      </c>
      <c r="BY11" s="199">
        <f t="shared" si="2"/>
        <v>490.13371098000005</v>
      </c>
      <c r="BZ11" s="199">
        <f t="shared" si="2"/>
        <v>333.50056829999994</v>
      </c>
      <c r="CA11" s="199">
        <f t="shared" si="2"/>
        <v>304.15020522627435</v>
      </c>
      <c r="CB11" s="199">
        <f t="shared" si="2"/>
        <v>226.95477883487214</v>
      </c>
      <c r="CC11" s="199">
        <f t="shared" si="2"/>
        <v>122.4402964443657</v>
      </c>
      <c r="CD11" s="199">
        <f t="shared" si="2"/>
        <v>119.9246874666169</v>
      </c>
      <c r="CE11" s="199">
        <f t="shared" si="2"/>
        <v>122.56338562149338</v>
      </c>
      <c r="CF11" s="224">
        <f t="shared" si="2"/>
        <v>123.03229177071385</v>
      </c>
    </row>
    <row r="12" spans="1:84" ht="15.5" x14ac:dyDescent="0.35">
      <c r="A12" s="443"/>
      <c r="B12" s="203" t="s">
        <v>267</v>
      </c>
      <c r="BW12" s="199">
        <v>110.7615586</v>
      </c>
      <c r="BX12" s="199">
        <v>610.87668224000004</v>
      </c>
      <c r="BY12" s="199">
        <v>190.11094458999997</v>
      </c>
      <c r="BZ12" s="199">
        <v>108.35292923999998</v>
      </c>
      <c r="CA12" s="199">
        <v>155.63678640643488</v>
      </c>
      <c r="CB12" s="199">
        <v>130.98450771493074</v>
      </c>
      <c r="CC12" s="199">
        <v>122.4402964443657</v>
      </c>
      <c r="CD12" s="199">
        <v>119.9246874666169</v>
      </c>
      <c r="CE12" s="199">
        <v>122.56338562149338</v>
      </c>
      <c r="CF12" s="224">
        <v>123.03229177071385</v>
      </c>
    </row>
    <row r="13" spans="1:84" ht="15.5" x14ac:dyDescent="0.35">
      <c r="A13" s="696"/>
      <c r="B13" s="203" t="s">
        <v>277</v>
      </c>
      <c r="BW13" s="199">
        <v>602.98041054999987</v>
      </c>
      <c r="BX13" s="199">
        <v>435.35880446500005</v>
      </c>
      <c r="BY13" s="199">
        <v>300.02276639000007</v>
      </c>
      <c r="BZ13" s="199">
        <v>225.14763905999999</v>
      </c>
      <c r="CA13" s="199">
        <v>148.51341881983944</v>
      </c>
      <c r="CB13" s="199">
        <v>95.970271119941401</v>
      </c>
      <c r="CC13" s="199">
        <v>0</v>
      </c>
      <c r="CD13" s="199">
        <v>0</v>
      </c>
      <c r="CE13" s="199">
        <v>0</v>
      </c>
      <c r="CF13" s="224">
        <v>0</v>
      </c>
    </row>
    <row r="14" spans="1:84" ht="26.25" customHeight="1" x14ac:dyDescent="0.35">
      <c r="A14" s="696"/>
      <c r="B14" s="695" t="s">
        <v>852</v>
      </c>
      <c r="BW14" s="697">
        <f>'Non-DWP Welfare'!BW5</f>
        <v>17289.709190680911</v>
      </c>
      <c r="BX14" s="697">
        <f>'Non-DWP Welfare'!BX5</f>
        <v>14608.861107788984</v>
      </c>
      <c r="BY14" s="697">
        <f>'Non-DWP Welfare'!BY5</f>
        <v>10312.729845620875</v>
      </c>
      <c r="BZ14" s="697">
        <f>'Non-DWP Welfare'!BZ5</f>
        <v>8472.6054711388624</v>
      </c>
      <c r="CA14" s="697">
        <f>'Non-DWP Welfare'!CA5</f>
        <v>6957.2235936198413</v>
      </c>
      <c r="CB14" s="697">
        <f>'Non-DWP Welfare'!CB5</f>
        <v>1443.225903519733</v>
      </c>
      <c r="CC14" s="697">
        <f>'Non-DWP Welfare'!CC5</f>
        <v>0</v>
      </c>
      <c r="CD14" s="697">
        <f>'Non-DWP Welfare'!CD5</f>
        <v>-102.72172096803372</v>
      </c>
      <c r="CE14" s="697">
        <f>'Non-DWP Welfare'!CE5</f>
        <v>-90.378789347994811</v>
      </c>
      <c r="CF14" s="698">
        <f>'Non-DWP Welfare'!CF5</f>
        <v>-79.83461437136333</v>
      </c>
    </row>
    <row r="15" spans="1:84" s="701" customFormat="1" ht="33" customHeight="1" thickBot="1" x14ac:dyDescent="0.3">
      <c r="A15" s="699"/>
      <c r="B15" s="700" t="s">
        <v>853</v>
      </c>
      <c r="BW15" s="702">
        <v>18388.256169110005</v>
      </c>
      <c r="BX15" s="702">
        <v>38320.348814015022</v>
      </c>
      <c r="BY15" s="702">
        <v>40935.681691392034</v>
      </c>
      <c r="BZ15" s="702">
        <v>41937.592814439668</v>
      </c>
      <c r="CA15" s="702">
        <v>51896.157196589353</v>
      </c>
      <c r="CB15" s="702">
        <v>66982.647028810214</v>
      </c>
      <c r="CC15" s="702">
        <v>74289.327702220573</v>
      </c>
      <c r="CD15" s="702">
        <v>77566.552554740847</v>
      </c>
      <c r="CE15" s="702">
        <v>80756.053045497523</v>
      </c>
      <c r="CF15" s="703">
        <v>87202.207956809245</v>
      </c>
    </row>
    <row r="16" spans="1:84" ht="25.5" customHeight="1" x14ac:dyDescent="0.35">
      <c r="A16" s="704"/>
      <c r="B16" s="181" t="s">
        <v>854</v>
      </c>
      <c r="C16" s="690"/>
      <c r="D16" s="37" t="s">
        <v>586</v>
      </c>
      <c r="E16" s="37" t="s">
        <v>587</v>
      </c>
      <c r="F16" s="37" t="s">
        <v>588</v>
      </c>
      <c r="G16" s="37" t="s">
        <v>589</v>
      </c>
      <c r="H16" s="37" t="s">
        <v>590</v>
      </c>
      <c r="I16" s="37" t="s">
        <v>591</v>
      </c>
      <c r="J16" s="37" t="s">
        <v>592</v>
      </c>
      <c r="K16" s="37" t="s">
        <v>593</v>
      </c>
      <c r="L16" s="37" t="s">
        <v>594</v>
      </c>
      <c r="M16" s="37" t="s">
        <v>595</v>
      </c>
      <c r="N16" s="37" t="s">
        <v>596</v>
      </c>
      <c r="O16" s="37" t="s">
        <v>597</v>
      </c>
      <c r="P16" s="37" t="s">
        <v>598</v>
      </c>
      <c r="Q16" s="37" t="s">
        <v>599</v>
      </c>
      <c r="R16" s="37" t="s">
        <v>600</v>
      </c>
      <c r="S16" s="37" t="s">
        <v>601</v>
      </c>
      <c r="T16" s="37" t="s">
        <v>602</v>
      </c>
      <c r="U16" s="37" t="s">
        <v>603</v>
      </c>
      <c r="V16" s="37" t="s">
        <v>604</v>
      </c>
      <c r="W16" s="37" t="s">
        <v>605</v>
      </c>
      <c r="X16" s="37" t="s">
        <v>606</v>
      </c>
      <c r="Y16" s="37" t="s">
        <v>607</v>
      </c>
      <c r="Z16" s="37" t="s">
        <v>608</v>
      </c>
      <c r="AA16" s="37" t="s">
        <v>609</v>
      </c>
      <c r="AB16" s="37" t="s">
        <v>610</v>
      </c>
      <c r="AC16" s="37" t="s">
        <v>611</v>
      </c>
      <c r="AD16" s="37" t="s">
        <v>612</v>
      </c>
      <c r="AE16" s="37" t="s">
        <v>613</v>
      </c>
      <c r="AF16" s="37" t="s">
        <v>614</v>
      </c>
      <c r="AG16" s="37" t="s">
        <v>615</v>
      </c>
      <c r="AH16" s="37" t="s">
        <v>616</v>
      </c>
      <c r="AI16" s="37" t="s">
        <v>617</v>
      </c>
      <c r="AJ16" s="37" t="s">
        <v>618</v>
      </c>
      <c r="AK16" s="37" t="s">
        <v>619</v>
      </c>
      <c r="AL16" s="37" t="s">
        <v>620</v>
      </c>
      <c r="AM16" s="37" t="s">
        <v>621</v>
      </c>
      <c r="AN16" s="37" t="s">
        <v>622</v>
      </c>
      <c r="AO16" s="37" t="s">
        <v>623</v>
      </c>
      <c r="AP16" s="37" t="s">
        <v>624</v>
      </c>
      <c r="AQ16" s="37" t="s">
        <v>625</v>
      </c>
      <c r="AR16" s="37" t="s">
        <v>626</v>
      </c>
      <c r="AS16" s="37" t="s">
        <v>627</v>
      </c>
      <c r="AT16" s="37" t="s">
        <v>628</v>
      </c>
      <c r="AU16" s="37" t="s">
        <v>629</v>
      </c>
      <c r="AV16" s="37" t="s">
        <v>630</v>
      </c>
      <c r="AW16" s="37" t="s">
        <v>631</v>
      </c>
      <c r="AX16" s="37" t="s">
        <v>632</v>
      </c>
      <c r="AY16" s="37" t="s">
        <v>633</v>
      </c>
      <c r="AZ16" s="37" t="s">
        <v>634</v>
      </c>
      <c r="BA16" s="37" t="s">
        <v>635</v>
      </c>
      <c r="BB16" s="37" t="s">
        <v>636</v>
      </c>
      <c r="BC16" s="37" t="s">
        <v>637</v>
      </c>
      <c r="BD16" s="37" t="s">
        <v>638</v>
      </c>
      <c r="BE16" s="37" t="s">
        <v>639</v>
      </c>
      <c r="BF16" s="37" t="s">
        <v>515</v>
      </c>
      <c r="BG16" s="37" t="s">
        <v>516</v>
      </c>
      <c r="BH16" s="37" t="s">
        <v>517</v>
      </c>
      <c r="BI16" s="37" t="s">
        <v>518</v>
      </c>
      <c r="BJ16" s="37" t="s">
        <v>519</v>
      </c>
      <c r="BK16" s="37" t="s">
        <v>520</v>
      </c>
      <c r="BL16" s="37" t="s">
        <v>521</v>
      </c>
      <c r="BM16" s="37" t="s">
        <v>522</v>
      </c>
      <c r="BN16" s="37" t="s">
        <v>523</v>
      </c>
      <c r="BO16" s="37" t="s">
        <v>524</v>
      </c>
      <c r="BP16" s="37" t="s">
        <v>525</v>
      </c>
      <c r="BQ16" s="37" t="s">
        <v>526</v>
      </c>
      <c r="BR16" s="37" t="s">
        <v>527</v>
      </c>
      <c r="BS16" s="37" t="s">
        <v>528</v>
      </c>
      <c r="BT16" s="37" t="s">
        <v>529</v>
      </c>
      <c r="BU16" s="37" t="s">
        <v>530</v>
      </c>
      <c r="BV16" s="37" t="s">
        <v>531</v>
      </c>
      <c r="BW16" s="37" t="s">
        <v>532</v>
      </c>
      <c r="BX16" s="37" t="s">
        <v>533</v>
      </c>
      <c r="BY16" s="37" t="s">
        <v>534</v>
      </c>
      <c r="BZ16" s="37" t="s">
        <v>535</v>
      </c>
      <c r="CA16" s="37" t="s">
        <v>536</v>
      </c>
      <c r="CB16" s="37" t="s">
        <v>537</v>
      </c>
      <c r="CC16" s="37" t="s">
        <v>538</v>
      </c>
      <c r="CD16" s="37" t="s">
        <v>539</v>
      </c>
      <c r="CE16" s="37" t="s">
        <v>540</v>
      </c>
      <c r="CF16" s="38" t="s">
        <v>541</v>
      </c>
    </row>
    <row r="17" spans="1:84" ht="16" thickBot="1" x14ac:dyDescent="0.4">
      <c r="A17" s="704"/>
      <c r="B17" s="271" t="s">
        <v>855</v>
      </c>
      <c r="C17" s="691"/>
      <c r="D17" s="272" t="s">
        <v>542</v>
      </c>
      <c r="E17" s="272" t="s">
        <v>542</v>
      </c>
      <c r="F17" s="272" t="s">
        <v>542</v>
      </c>
      <c r="G17" s="272" t="s">
        <v>542</v>
      </c>
      <c r="H17" s="272" t="s">
        <v>542</v>
      </c>
      <c r="I17" s="272" t="s">
        <v>542</v>
      </c>
      <c r="J17" s="272" t="s">
        <v>542</v>
      </c>
      <c r="K17" s="272" t="s">
        <v>542</v>
      </c>
      <c r="L17" s="272" t="s">
        <v>542</v>
      </c>
      <c r="M17" s="272" t="s">
        <v>542</v>
      </c>
      <c r="N17" s="272" t="s">
        <v>542</v>
      </c>
      <c r="O17" s="272" t="s">
        <v>542</v>
      </c>
      <c r="P17" s="272" t="s">
        <v>542</v>
      </c>
      <c r="Q17" s="272" t="s">
        <v>542</v>
      </c>
      <c r="R17" s="272" t="s">
        <v>542</v>
      </c>
      <c r="S17" s="272" t="s">
        <v>542</v>
      </c>
      <c r="T17" s="272" t="s">
        <v>542</v>
      </c>
      <c r="U17" s="272" t="s">
        <v>542</v>
      </c>
      <c r="V17" s="272" t="s">
        <v>542</v>
      </c>
      <c r="W17" s="272" t="s">
        <v>542</v>
      </c>
      <c r="X17" s="272" t="s">
        <v>542</v>
      </c>
      <c r="Y17" s="272" t="s">
        <v>542</v>
      </c>
      <c r="Z17" s="272" t="s">
        <v>542</v>
      </c>
      <c r="AA17" s="272" t="s">
        <v>542</v>
      </c>
      <c r="AB17" s="272" t="s">
        <v>542</v>
      </c>
      <c r="AC17" s="272" t="s">
        <v>542</v>
      </c>
      <c r="AD17" s="272" t="s">
        <v>542</v>
      </c>
      <c r="AE17" s="272" t="s">
        <v>542</v>
      </c>
      <c r="AF17" s="272" t="s">
        <v>542</v>
      </c>
      <c r="AG17" s="272" t="s">
        <v>542</v>
      </c>
      <c r="AH17" s="272" t="s">
        <v>542</v>
      </c>
      <c r="AI17" s="272" t="s">
        <v>542</v>
      </c>
      <c r="AJ17" s="272" t="s">
        <v>542</v>
      </c>
      <c r="AK17" s="272" t="s">
        <v>542</v>
      </c>
      <c r="AL17" s="272" t="s">
        <v>542</v>
      </c>
      <c r="AM17" s="272" t="s">
        <v>542</v>
      </c>
      <c r="AN17" s="272" t="s">
        <v>542</v>
      </c>
      <c r="AO17" s="272" t="s">
        <v>542</v>
      </c>
      <c r="AP17" s="272" t="s">
        <v>542</v>
      </c>
      <c r="AQ17" s="272" t="s">
        <v>542</v>
      </c>
      <c r="AR17" s="272" t="s">
        <v>542</v>
      </c>
      <c r="AS17" s="272" t="s">
        <v>542</v>
      </c>
      <c r="AT17" s="272" t="s">
        <v>542</v>
      </c>
      <c r="AU17" s="272" t="s">
        <v>542</v>
      </c>
      <c r="AV17" s="272" t="s">
        <v>542</v>
      </c>
      <c r="AW17" s="272" t="s">
        <v>542</v>
      </c>
      <c r="AX17" s="272" t="s">
        <v>542</v>
      </c>
      <c r="AY17" s="272" t="s">
        <v>542</v>
      </c>
      <c r="AZ17" s="272" t="s">
        <v>542</v>
      </c>
      <c r="BA17" s="272" t="s">
        <v>542</v>
      </c>
      <c r="BB17" s="272" t="s">
        <v>542</v>
      </c>
      <c r="BC17" s="272" t="s">
        <v>542</v>
      </c>
      <c r="BD17" s="272" t="s">
        <v>542</v>
      </c>
      <c r="BE17" s="272" t="s">
        <v>542</v>
      </c>
      <c r="BF17" s="272" t="s">
        <v>542</v>
      </c>
      <c r="BG17" s="272" t="s">
        <v>542</v>
      </c>
      <c r="BH17" s="272" t="s">
        <v>542</v>
      </c>
      <c r="BI17" s="272" t="s">
        <v>542</v>
      </c>
      <c r="BJ17" s="272" t="s">
        <v>542</v>
      </c>
      <c r="BK17" s="272" t="s">
        <v>542</v>
      </c>
      <c r="BL17" s="272" t="s">
        <v>542</v>
      </c>
      <c r="BM17" s="272" t="s">
        <v>542</v>
      </c>
      <c r="BN17" s="272" t="s">
        <v>542</v>
      </c>
      <c r="BO17" s="272" t="s">
        <v>542</v>
      </c>
      <c r="BP17" s="272" t="s">
        <v>542</v>
      </c>
      <c r="BQ17" s="272" t="s">
        <v>542</v>
      </c>
      <c r="BR17" s="705" t="s">
        <v>542</v>
      </c>
      <c r="BS17" s="705" t="s">
        <v>542</v>
      </c>
      <c r="BT17" s="705" t="s">
        <v>542</v>
      </c>
      <c r="BU17" s="705" t="s">
        <v>542</v>
      </c>
      <c r="BV17" s="705" t="s">
        <v>542</v>
      </c>
      <c r="BW17" s="272" t="s">
        <v>542</v>
      </c>
      <c r="BX17" s="272" t="s">
        <v>542</v>
      </c>
      <c r="BY17" s="272" t="s">
        <v>542</v>
      </c>
      <c r="BZ17" s="272" t="s">
        <v>542</v>
      </c>
      <c r="CA17" s="272" t="s">
        <v>543</v>
      </c>
      <c r="CB17" s="272" t="s">
        <v>543</v>
      </c>
      <c r="CC17" s="272" t="s">
        <v>543</v>
      </c>
      <c r="CD17" s="272" t="s">
        <v>543</v>
      </c>
      <c r="CE17" s="272" t="s">
        <v>543</v>
      </c>
      <c r="CF17" s="273" t="s">
        <v>543</v>
      </c>
    </row>
    <row r="18" spans="1:84" s="706" customFormat="1" ht="25.5" customHeight="1" x14ac:dyDescent="0.35">
      <c r="A18" s="704"/>
      <c r="B18" s="692" t="s">
        <v>848</v>
      </c>
      <c r="D18" s="707"/>
      <c r="E18" s="707"/>
      <c r="F18" s="707"/>
      <c r="G18" s="707"/>
      <c r="H18" s="707"/>
      <c r="I18" s="707"/>
      <c r="J18" s="707"/>
      <c r="K18" s="707"/>
      <c r="L18" s="707"/>
      <c r="M18" s="707"/>
      <c r="N18" s="707"/>
      <c r="O18" s="707"/>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c r="BA18" s="707"/>
      <c r="BB18" s="707"/>
      <c r="BC18" s="707"/>
      <c r="BD18" s="707"/>
      <c r="BE18" s="707"/>
      <c r="BF18" s="707"/>
      <c r="BG18" s="707"/>
      <c r="BH18" s="707"/>
      <c r="BI18" s="707"/>
      <c r="BJ18" s="707"/>
      <c r="BK18" s="707"/>
      <c r="BL18" s="707"/>
      <c r="BM18" s="707"/>
      <c r="BN18" s="707"/>
      <c r="BO18" s="707"/>
      <c r="BP18" s="707"/>
      <c r="BQ18" s="707"/>
      <c r="BR18" s="707"/>
      <c r="BS18" s="707"/>
      <c r="BT18" s="707"/>
      <c r="BU18" s="707"/>
      <c r="BV18" s="707"/>
      <c r="BW18" s="195">
        <f>SUM(BW19,BW22:BW25,BW28:BW29)</f>
        <v>77019.844035576505</v>
      </c>
      <c r="BX18" s="195">
        <f t="shared" ref="BX18:CF18" si="3">SUM(BX19,BX22:BX25,BX28:BX29)</f>
        <v>91030.841545867443</v>
      </c>
      <c r="BY18" s="195">
        <f t="shared" si="3"/>
        <v>86713.28666018715</v>
      </c>
      <c r="BZ18" s="195">
        <f t="shared" si="3"/>
        <v>78817.592378778179</v>
      </c>
      <c r="CA18" s="195">
        <f t="shared" si="3"/>
        <v>82552.925230762863</v>
      </c>
      <c r="CB18" s="195">
        <f t="shared" si="3"/>
        <v>89477.519369037444</v>
      </c>
      <c r="CC18" s="195">
        <f t="shared" si="3"/>
        <v>90568.932686811648</v>
      </c>
      <c r="CD18" s="195">
        <f t="shared" si="3"/>
        <v>91735.958531926779</v>
      </c>
      <c r="CE18" s="195">
        <f t="shared" si="3"/>
        <v>92600.088191443429</v>
      </c>
      <c r="CF18" s="693">
        <f t="shared" si="3"/>
        <v>94438.241694563098</v>
      </c>
    </row>
    <row r="19" spans="1:84" ht="25.5" customHeight="1" x14ac:dyDescent="0.35">
      <c r="A19" s="683"/>
      <c r="B19" s="59" t="s">
        <v>276</v>
      </c>
      <c r="BW19" s="199">
        <v>16608.382883855516</v>
      </c>
      <c r="BX19" s="199">
        <v>15269.226070241426</v>
      </c>
      <c r="BY19" s="199">
        <v>14547.967248705578</v>
      </c>
      <c r="BZ19" s="199">
        <v>12982.671740195145</v>
      </c>
      <c r="CA19" s="199">
        <v>12844.334868397733</v>
      </c>
      <c r="CB19" s="199">
        <v>12973.636236774077</v>
      </c>
      <c r="CC19" s="199">
        <v>11613.36354203516</v>
      </c>
      <c r="CD19" s="199">
        <v>10984.438800926651</v>
      </c>
      <c r="CE19" s="199">
        <v>10448.458811332801</v>
      </c>
      <c r="CF19" s="224">
        <v>8620.9132745775569</v>
      </c>
    </row>
    <row r="20" spans="1:84" ht="15.5" x14ac:dyDescent="0.35">
      <c r="A20" s="443"/>
      <c r="B20" s="203" t="s">
        <v>267</v>
      </c>
      <c r="BW20" s="199">
        <v>5410.2169424748372</v>
      </c>
      <c r="BX20" s="199">
        <v>5193.8489080898589</v>
      </c>
      <c r="BY20" s="199">
        <v>5167.2012654969276</v>
      </c>
      <c r="BZ20" s="199">
        <v>4862.0630173044683</v>
      </c>
      <c r="CA20" s="199">
        <v>4956.1656824641468</v>
      </c>
      <c r="CB20" s="199">
        <v>5243.528332338672</v>
      </c>
      <c r="CC20" s="199">
        <v>5127.6666831954817</v>
      </c>
      <c r="CD20" s="199">
        <v>5069.3064519421514</v>
      </c>
      <c r="CE20" s="199">
        <v>5044.4313955054386</v>
      </c>
      <c r="CF20" s="224">
        <v>4946.4394835864641</v>
      </c>
    </row>
    <row r="21" spans="1:84" ht="15.5" x14ac:dyDescent="0.35">
      <c r="A21" s="443"/>
      <c r="B21" s="203" t="s">
        <v>277</v>
      </c>
      <c r="BW21" s="199">
        <v>11198.165941380681</v>
      </c>
      <c r="BX21" s="199">
        <v>10075.377162151568</v>
      </c>
      <c r="BY21" s="199">
        <v>9380.7659832086501</v>
      </c>
      <c r="BZ21" s="199">
        <v>8120.6087228906763</v>
      </c>
      <c r="CA21" s="199">
        <v>7888.1691859335851</v>
      </c>
      <c r="CB21" s="199">
        <v>7730.1079044354046</v>
      </c>
      <c r="CC21" s="199">
        <v>6485.6968588396776</v>
      </c>
      <c r="CD21" s="199">
        <v>5915.1323489845008</v>
      </c>
      <c r="CE21" s="199">
        <v>5404.0274158273633</v>
      </c>
      <c r="CF21" s="224">
        <v>3674.4737909910923</v>
      </c>
    </row>
    <row r="22" spans="1:84" ht="25.5" customHeight="1" x14ac:dyDescent="0.35">
      <c r="A22" s="443"/>
      <c r="B22" s="695" t="s">
        <v>849</v>
      </c>
      <c r="BW22" s="199">
        <v>15125.640016201802</v>
      </c>
      <c r="BX22" s="199">
        <v>13154.613677382566</v>
      </c>
      <c r="BY22" s="199">
        <v>11964.610525699134</v>
      </c>
      <c r="BZ22" s="199">
        <v>10406.143326859521</v>
      </c>
      <c r="CA22" s="199">
        <v>9422.6272284594688</v>
      </c>
      <c r="CB22" s="199">
        <v>7646.0254768749264</v>
      </c>
      <c r="CC22" s="199">
        <v>5533.4267678905535</v>
      </c>
      <c r="CD22" s="199">
        <v>5511.4132680880357</v>
      </c>
      <c r="CE22" s="199">
        <v>5244.2556478155457</v>
      </c>
      <c r="CF22" s="224">
        <v>4337.7810676499039</v>
      </c>
    </row>
    <row r="23" spans="1:84" ht="24" customHeight="1" x14ac:dyDescent="0.35">
      <c r="A23" s="443"/>
      <c r="B23" s="695" t="s">
        <v>850</v>
      </c>
      <c r="BW23" s="199">
        <v>1.7256841332288408</v>
      </c>
      <c r="BX23" s="199">
        <v>1.2855898909343857</v>
      </c>
      <c r="BY23" s="199">
        <v>0.97035586656384998</v>
      </c>
      <c r="BZ23" s="199">
        <v>1.0083072666172048</v>
      </c>
      <c r="CA23" s="199">
        <v>0.65097708527472586</v>
      </c>
      <c r="CB23" s="199">
        <v>0.19978703634892778</v>
      </c>
      <c r="CC23" s="199">
        <v>0</v>
      </c>
      <c r="CD23" s="199">
        <v>0</v>
      </c>
      <c r="CE23" s="199">
        <v>0</v>
      </c>
      <c r="CF23" s="224">
        <v>0</v>
      </c>
    </row>
    <row r="24" spans="1:84" ht="15.5" x14ac:dyDescent="0.35">
      <c r="A24" s="443"/>
      <c r="B24" s="695" t="s">
        <v>851</v>
      </c>
      <c r="BW24" s="199">
        <v>1647.6867721490698</v>
      </c>
      <c r="BX24" s="199">
        <v>1227.4838812696289</v>
      </c>
      <c r="BY24" s="199">
        <v>879.19045829453819</v>
      </c>
      <c r="BZ24" s="199">
        <v>928.60881745156257</v>
      </c>
      <c r="CA24" s="199">
        <v>652.24631151750748</v>
      </c>
      <c r="CB24" s="199">
        <v>204.83015718727248</v>
      </c>
      <c r="CC24" s="199">
        <v>0.22727944938812603</v>
      </c>
      <c r="CD24" s="199">
        <v>0.22314614566014268</v>
      </c>
      <c r="CE24" s="199">
        <v>0.21873116097518441</v>
      </c>
      <c r="CF24" s="224">
        <v>0.21469879531387331</v>
      </c>
    </row>
    <row r="25" spans="1:84" ht="25.5" customHeight="1" x14ac:dyDescent="0.35">
      <c r="A25" s="443"/>
      <c r="B25" s="59" t="s">
        <v>292</v>
      </c>
      <c r="BW25" s="199">
        <v>855.83058733230041</v>
      </c>
      <c r="BX25" s="199">
        <v>1189.727741675935</v>
      </c>
      <c r="BY25" s="199">
        <v>561.9601444986348</v>
      </c>
      <c r="BZ25" s="199">
        <v>358.18242076867807</v>
      </c>
      <c r="CA25" s="199">
        <v>306.59510141693141</v>
      </c>
      <c r="CB25" s="199">
        <v>226.95477883487214</v>
      </c>
      <c r="CC25" s="199">
        <v>120.81155026721675</v>
      </c>
      <c r="CD25" s="199">
        <v>116.30165917036274</v>
      </c>
      <c r="CE25" s="199">
        <v>116.67541675129094</v>
      </c>
      <c r="CF25" s="224">
        <v>114.90105359064114</v>
      </c>
    </row>
    <row r="26" spans="1:84" ht="15.5" x14ac:dyDescent="0.35">
      <c r="A26" s="443"/>
      <c r="B26" s="203" t="s">
        <v>267</v>
      </c>
      <c r="BW26" s="199">
        <v>132.81148348802969</v>
      </c>
      <c r="BX26" s="199">
        <v>694.65903693707094</v>
      </c>
      <c r="BY26" s="199">
        <v>217.97067106230475</v>
      </c>
      <c r="BZ26" s="199">
        <v>116.37195909558059</v>
      </c>
      <c r="CA26" s="199">
        <v>156.8878649185408</v>
      </c>
      <c r="CB26" s="199">
        <v>130.98450771493074</v>
      </c>
      <c r="CC26" s="199">
        <v>120.81155026721675</v>
      </c>
      <c r="CD26" s="199">
        <v>116.30165917036274</v>
      </c>
      <c r="CE26" s="199">
        <v>116.67541675129094</v>
      </c>
      <c r="CF26" s="224">
        <v>114.90105359064114</v>
      </c>
    </row>
    <row r="27" spans="1:84" ht="15.5" x14ac:dyDescent="0.35">
      <c r="A27" s="443"/>
      <c r="B27" s="203" t="s">
        <v>277</v>
      </c>
      <c r="BW27" s="199">
        <v>723.0191038442706</v>
      </c>
      <c r="BX27" s="199">
        <v>495.06870473886414</v>
      </c>
      <c r="BY27" s="199">
        <v>343.98947343633006</v>
      </c>
      <c r="BZ27" s="199">
        <v>241.81046167309751</v>
      </c>
      <c r="CA27" s="199">
        <v>149.70723649839059</v>
      </c>
      <c r="CB27" s="199">
        <v>95.970271119941401</v>
      </c>
      <c r="CC27" s="199">
        <v>0</v>
      </c>
      <c r="CD27" s="199">
        <v>0</v>
      </c>
      <c r="CE27" s="199">
        <v>0</v>
      </c>
      <c r="CF27" s="224">
        <v>0</v>
      </c>
    </row>
    <row r="28" spans="1:84" ht="25.5" customHeight="1" x14ac:dyDescent="0.35">
      <c r="A28" s="696"/>
      <c r="B28" s="695" t="s">
        <v>852</v>
      </c>
      <c r="BW28" s="199">
        <v>20731.668601591464</v>
      </c>
      <c r="BX28" s="199">
        <v>16612.481181426287</v>
      </c>
      <c r="BY28" s="199">
        <v>11824.004397969211</v>
      </c>
      <c r="BZ28" s="199">
        <v>9099.6496747812726</v>
      </c>
      <c r="CA28" s="199">
        <v>7013.1488870087978</v>
      </c>
      <c r="CB28" s="199">
        <v>1443.225903519733</v>
      </c>
      <c r="CC28" s="199">
        <v>0</v>
      </c>
      <c r="CD28" s="199">
        <v>-99.618409134840832</v>
      </c>
      <c r="CE28" s="199">
        <v>-86.036974739095356</v>
      </c>
      <c r="CF28" s="224">
        <v>-74.558322634250999</v>
      </c>
    </row>
    <row r="29" spans="1:84" ht="26.5" customHeight="1" thickBot="1" x14ac:dyDescent="0.4">
      <c r="A29" s="696"/>
      <c r="B29" s="695" t="s">
        <v>853</v>
      </c>
      <c r="BW29" s="199">
        <v>22048.909490313126</v>
      </c>
      <c r="BX29" s="199">
        <v>43576.023403980667</v>
      </c>
      <c r="BY29" s="199">
        <v>46934.58352915349</v>
      </c>
      <c r="BZ29" s="199">
        <v>45041.328091455376</v>
      </c>
      <c r="CA29" s="199">
        <v>52313.321856877148</v>
      </c>
      <c r="CB29" s="199">
        <v>66982.647028810214</v>
      </c>
      <c r="CC29" s="199">
        <v>73301.103547169332</v>
      </c>
      <c r="CD29" s="199">
        <v>75223.200066730904</v>
      </c>
      <c r="CE29" s="199">
        <v>76876.516559121912</v>
      </c>
      <c r="CF29" s="224">
        <v>81438.989922583933</v>
      </c>
    </row>
    <row r="30" spans="1:84" ht="15.5" x14ac:dyDescent="0.35">
      <c r="B30" s="181" t="s">
        <v>856</v>
      </c>
      <c r="C30" s="690"/>
      <c r="D30" s="37" t="s">
        <v>586</v>
      </c>
      <c r="E30" s="37" t="s">
        <v>587</v>
      </c>
      <c r="F30" s="37" t="s">
        <v>588</v>
      </c>
      <c r="G30" s="37" t="s">
        <v>589</v>
      </c>
      <c r="H30" s="37" t="s">
        <v>590</v>
      </c>
      <c r="I30" s="37" t="s">
        <v>591</v>
      </c>
      <c r="J30" s="37" t="s">
        <v>592</v>
      </c>
      <c r="K30" s="37" t="s">
        <v>593</v>
      </c>
      <c r="L30" s="37" t="s">
        <v>594</v>
      </c>
      <c r="M30" s="37" t="s">
        <v>595</v>
      </c>
      <c r="N30" s="37" t="s">
        <v>596</v>
      </c>
      <c r="O30" s="37" t="s">
        <v>597</v>
      </c>
      <c r="P30" s="37" t="s">
        <v>598</v>
      </c>
      <c r="Q30" s="37" t="s">
        <v>599</v>
      </c>
      <c r="R30" s="37" t="s">
        <v>600</v>
      </c>
      <c r="S30" s="37" t="s">
        <v>601</v>
      </c>
      <c r="T30" s="37" t="s">
        <v>602</v>
      </c>
      <c r="U30" s="37" t="s">
        <v>603</v>
      </c>
      <c r="V30" s="37" t="s">
        <v>604</v>
      </c>
      <c r="W30" s="37" t="s">
        <v>605</v>
      </c>
      <c r="X30" s="37" t="s">
        <v>606</v>
      </c>
      <c r="Y30" s="37" t="s">
        <v>607</v>
      </c>
      <c r="Z30" s="37" t="s">
        <v>608</v>
      </c>
      <c r="AA30" s="37" t="s">
        <v>609</v>
      </c>
      <c r="AB30" s="37" t="s">
        <v>610</v>
      </c>
      <c r="AC30" s="37" t="s">
        <v>611</v>
      </c>
      <c r="AD30" s="37" t="s">
        <v>612</v>
      </c>
      <c r="AE30" s="37" t="s">
        <v>613</v>
      </c>
      <c r="AF30" s="37" t="s">
        <v>614</v>
      </c>
      <c r="AG30" s="37" t="s">
        <v>615</v>
      </c>
      <c r="AH30" s="37" t="s">
        <v>616</v>
      </c>
      <c r="AI30" s="37" t="s">
        <v>617</v>
      </c>
      <c r="AJ30" s="37" t="s">
        <v>618</v>
      </c>
      <c r="AK30" s="37" t="s">
        <v>619</v>
      </c>
      <c r="AL30" s="37" t="s">
        <v>620</v>
      </c>
      <c r="AM30" s="37" t="s">
        <v>621</v>
      </c>
      <c r="AN30" s="37" t="s">
        <v>622</v>
      </c>
      <c r="AO30" s="37" t="s">
        <v>623</v>
      </c>
      <c r="AP30" s="37" t="s">
        <v>624</v>
      </c>
      <c r="AQ30" s="37" t="s">
        <v>625</v>
      </c>
      <c r="AR30" s="37" t="s">
        <v>626</v>
      </c>
      <c r="AS30" s="37" t="s">
        <v>627</v>
      </c>
      <c r="AT30" s="37" t="s">
        <v>628</v>
      </c>
      <c r="AU30" s="37" t="s">
        <v>629</v>
      </c>
      <c r="AV30" s="37" t="s">
        <v>630</v>
      </c>
      <c r="AW30" s="37" t="s">
        <v>631</v>
      </c>
      <c r="AX30" s="37" t="s">
        <v>632</v>
      </c>
      <c r="AY30" s="37" t="s">
        <v>633</v>
      </c>
      <c r="AZ30" s="37" t="s">
        <v>634</v>
      </c>
      <c r="BA30" s="37" t="s">
        <v>635</v>
      </c>
      <c r="BB30" s="37" t="s">
        <v>636</v>
      </c>
      <c r="BC30" s="37" t="s">
        <v>637</v>
      </c>
      <c r="BD30" s="37" t="s">
        <v>638</v>
      </c>
      <c r="BE30" s="37" t="s">
        <v>639</v>
      </c>
      <c r="BF30" s="37" t="s">
        <v>515</v>
      </c>
      <c r="BG30" s="37" t="s">
        <v>516</v>
      </c>
      <c r="BH30" s="37" t="s">
        <v>517</v>
      </c>
      <c r="BI30" s="37" t="s">
        <v>518</v>
      </c>
      <c r="BJ30" s="37" t="s">
        <v>519</v>
      </c>
      <c r="BK30" s="37" t="s">
        <v>520</v>
      </c>
      <c r="BL30" s="37" t="s">
        <v>521</v>
      </c>
      <c r="BM30" s="37" t="s">
        <v>522</v>
      </c>
      <c r="BN30" s="37" t="s">
        <v>523</v>
      </c>
      <c r="BO30" s="37" t="s">
        <v>524</v>
      </c>
      <c r="BP30" s="37" t="s">
        <v>525</v>
      </c>
      <c r="BQ30" s="37" t="s">
        <v>526</v>
      </c>
      <c r="BR30" s="37" t="s">
        <v>527</v>
      </c>
      <c r="BS30" s="37" t="s">
        <v>528</v>
      </c>
      <c r="BT30" s="37" t="s">
        <v>529</v>
      </c>
      <c r="BU30" s="37" t="s">
        <v>530</v>
      </c>
      <c r="BV30" s="37" t="s">
        <v>531</v>
      </c>
      <c r="BW30" s="37" t="s">
        <v>532</v>
      </c>
      <c r="BX30" s="37" t="s">
        <v>533</v>
      </c>
      <c r="BY30" s="37" t="s">
        <v>534</v>
      </c>
      <c r="BZ30" s="37" t="s">
        <v>535</v>
      </c>
      <c r="CA30" s="37" t="s">
        <v>536</v>
      </c>
      <c r="CB30" s="37" t="s">
        <v>537</v>
      </c>
      <c r="CC30" s="37" t="s">
        <v>538</v>
      </c>
      <c r="CD30" s="37" t="s">
        <v>539</v>
      </c>
      <c r="CE30" s="37" t="s">
        <v>540</v>
      </c>
      <c r="CF30" s="38" t="s">
        <v>541</v>
      </c>
    </row>
    <row r="31" spans="1:84" ht="16" thickBot="1" x14ac:dyDescent="0.4">
      <c r="A31" s="696"/>
      <c r="B31" s="271" t="s">
        <v>352</v>
      </c>
      <c r="C31" s="691"/>
      <c r="D31" s="272" t="s">
        <v>542</v>
      </c>
      <c r="E31" s="272" t="s">
        <v>542</v>
      </c>
      <c r="F31" s="272" t="s">
        <v>542</v>
      </c>
      <c r="G31" s="272" t="s">
        <v>542</v>
      </c>
      <c r="H31" s="272" t="s">
        <v>542</v>
      </c>
      <c r="I31" s="272" t="s">
        <v>542</v>
      </c>
      <c r="J31" s="272" t="s">
        <v>542</v>
      </c>
      <c r="K31" s="272" t="s">
        <v>542</v>
      </c>
      <c r="L31" s="272" t="s">
        <v>542</v>
      </c>
      <c r="M31" s="272" t="s">
        <v>542</v>
      </c>
      <c r="N31" s="272" t="s">
        <v>542</v>
      </c>
      <c r="O31" s="272" t="s">
        <v>542</v>
      </c>
      <c r="P31" s="272" t="s">
        <v>542</v>
      </c>
      <c r="Q31" s="272" t="s">
        <v>542</v>
      </c>
      <c r="R31" s="272" t="s">
        <v>542</v>
      </c>
      <c r="S31" s="272" t="s">
        <v>542</v>
      </c>
      <c r="T31" s="272" t="s">
        <v>542</v>
      </c>
      <c r="U31" s="272" t="s">
        <v>542</v>
      </c>
      <c r="V31" s="272" t="s">
        <v>542</v>
      </c>
      <c r="W31" s="272" t="s">
        <v>542</v>
      </c>
      <c r="X31" s="272" t="s">
        <v>542</v>
      </c>
      <c r="Y31" s="272" t="s">
        <v>542</v>
      </c>
      <c r="Z31" s="272" t="s">
        <v>542</v>
      </c>
      <c r="AA31" s="272" t="s">
        <v>542</v>
      </c>
      <c r="AB31" s="272" t="s">
        <v>542</v>
      </c>
      <c r="AC31" s="272" t="s">
        <v>542</v>
      </c>
      <c r="AD31" s="272" t="s">
        <v>542</v>
      </c>
      <c r="AE31" s="272" t="s">
        <v>542</v>
      </c>
      <c r="AF31" s="272" t="s">
        <v>542</v>
      </c>
      <c r="AG31" s="272" t="s">
        <v>542</v>
      </c>
      <c r="AH31" s="272" t="s">
        <v>542</v>
      </c>
      <c r="AI31" s="272" t="s">
        <v>542</v>
      </c>
      <c r="AJ31" s="272" t="s">
        <v>542</v>
      </c>
      <c r="AK31" s="272" t="s">
        <v>542</v>
      </c>
      <c r="AL31" s="272" t="s">
        <v>542</v>
      </c>
      <c r="AM31" s="272" t="s">
        <v>542</v>
      </c>
      <c r="AN31" s="272" t="s">
        <v>542</v>
      </c>
      <c r="AO31" s="272" t="s">
        <v>542</v>
      </c>
      <c r="AP31" s="272" t="s">
        <v>542</v>
      </c>
      <c r="AQ31" s="272" t="s">
        <v>542</v>
      </c>
      <c r="AR31" s="272" t="s">
        <v>542</v>
      </c>
      <c r="AS31" s="272" t="s">
        <v>542</v>
      </c>
      <c r="AT31" s="272" t="s">
        <v>542</v>
      </c>
      <c r="AU31" s="272" t="s">
        <v>542</v>
      </c>
      <c r="AV31" s="272" t="s">
        <v>542</v>
      </c>
      <c r="AW31" s="272" t="s">
        <v>542</v>
      </c>
      <c r="AX31" s="272" t="s">
        <v>542</v>
      </c>
      <c r="AY31" s="272" t="s">
        <v>542</v>
      </c>
      <c r="AZ31" s="272" t="s">
        <v>542</v>
      </c>
      <c r="BA31" s="272" t="s">
        <v>542</v>
      </c>
      <c r="BB31" s="272" t="s">
        <v>542</v>
      </c>
      <c r="BC31" s="272" t="s">
        <v>542</v>
      </c>
      <c r="BD31" s="272" t="s">
        <v>542</v>
      </c>
      <c r="BE31" s="272" t="s">
        <v>542</v>
      </c>
      <c r="BF31" s="272" t="s">
        <v>542</v>
      </c>
      <c r="BG31" s="272" t="s">
        <v>542</v>
      </c>
      <c r="BH31" s="272" t="s">
        <v>542</v>
      </c>
      <c r="BI31" s="272" t="s">
        <v>542</v>
      </c>
      <c r="BJ31" s="272" t="s">
        <v>542</v>
      </c>
      <c r="BK31" s="272" t="s">
        <v>542</v>
      </c>
      <c r="BL31" s="272" t="s">
        <v>542</v>
      </c>
      <c r="BM31" s="272" t="s">
        <v>542</v>
      </c>
      <c r="BN31" s="272" t="s">
        <v>542</v>
      </c>
      <c r="BO31" s="272" t="s">
        <v>542</v>
      </c>
      <c r="BP31" s="272" t="s">
        <v>542</v>
      </c>
      <c r="BQ31" s="272" t="s">
        <v>542</v>
      </c>
      <c r="BR31" s="705" t="s">
        <v>542</v>
      </c>
      <c r="BS31" s="705" t="s">
        <v>542</v>
      </c>
      <c r="BT31" s="705" t="s">
        <v>542</v>
      </c>
      <c r="BU31" s="705" t="s">
        <v>542</v>
      </c>
      <c r="BV31" s="705" t="s">
        <v>542</v>
      </c>
      <c r="BW31" s="272" t="s">
        <v>542</v>
      </c>
      <c r="BX31" s="272" t="s">
        <v>542</v>
      </c>
      <c r="BY31" s="272" t="s">
        <v>542</v>
      </c>
      <c r="BZ31" s="272" t="s">
        <v>542</v>
      </c>
      <c r="CA31" s="272" t="s">
        <v>543</v>
      </c>
      <c r="CB31" s="272" t="s">
        <v>543</v>
      </c>
      <c r="CC31" s="272" t="s">
        <v>543</v>
      </c>
      <c r="CD31" s="272" t="s">
        <v>543</v>
      </c>
      <c r="CE31" s="272" t="s">
        <v>543</v>
      </c>
      <c r="CF31" s="273" t="s">
        <v>543</v>
      </c>
    </row>
    <row r="32" spans="1:84" ht="15.5" x14ac:dyDescent="0.35">
      <c r="A32" s="708"/>
      <c r="B32" s="106"/>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709"/>
      <c r="BS32" s="709"/>
      <c r="BT32" s="709"/>
      <c r="BU32" s="709"/>
      <c r="BV32" s="709"/>
      <c r="BW32" s="43"/>
      <c r="BX32" s="43"/>
      <c r="BY32" s="43"/>
      <c r="BZ32" s="43"/>
      <c r="CA32" s="43"/>
      <c r="CB32" s="43"/>
      <c r="CC32" s="43"/>
      <c r="CD32" s="43"/>
      <c r="CE32" s="43"/>
      <c r="CF32" s="224"/>
    </row>
    <row r="33" spans="1:86" ht="15.5" x14ac:dyDescent="0.35">
      <c r="A33" s="708"/>
      <c r="B33" s="61" t="s">
        <v>276</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709"/>
      <c r="BS33" s="709"/>
      <c r="BT33" s="709"/>
      <c r="BU33" s="709"/>
      <c r="BV33" s="709"/>
      <c r="BW33" s="199">
        <v>1961</v>
      </c>
      <c r="BX33" s="199">
        <v>1875</v>
      </c>
      <c r="BY33" s="199">
        <v>1769</v>
      </c>
      <c r="BZ33" s="199">
        <v>1663</v>
      </c>
      <c r="CA33" s="199">
        <v>1575</v>
      </c>
      <c r="CB33" s="199">
        <v>1478</v>
      </c>
      <c r="CC33" s="199">
        <v>1367</v>
      </c>
      <c r="CD33" s="199">
        <v>1318</v>
      </c>
      <c r="CE33" s="199">
        <v>1281</v>
      </c>
      <c r="CF33" s="224">
        <v>1116</v>
      </c>
    </row>
    <row r="34" spans="1:86" ht="27" customHeight="1" x14ac:dyDescent="0.35">
      <c r="B34" s="710" t="s">
        <v>849</v>
      </c>
      <c r="C34" s="708"/>
      <c r="D34" s="708"/>
      <c r="E34" s="708"/>
      <c r="F34" s="708"/>
      <c r="G34" s="708"/>
      <c r="H34" s="708"/>
      <c r="I34" s="708"/>
      <c r="BW34" s="199">
        <v>2187</v>
      </c>
      <c r="BX34" s="199">
        <v>1843</v>
      </c>
      <c r="BY34" s="199">
        <v>1599</v>
      </c>
      <c r="BZ34" s="199">
        <v>1388</v>
      </c>
      <c r="CA34" s="199">
        <v>1251</v>
      </c>
      <c r="CB34" s="199">
        <v>951</v>
      </c>
      <c r="CC34" s="199">
        <v>706</v>
      </c>
      <c r="CD34" s="199">
        <v>695</v>
      </c>
      <c r="CE34" s="199">
        <v>658</v>
      </c>
      <c r="CF34" s="224">
        <v>524</v>
      </c>
    </row>
    <row r="35" spans="1:86" ht="25.5" customHeight="1" x14ac:dyDescent="0.35">
      <c r="A35" s="708"/>
      <c r="B35" s="710" t="s">
        <v>367</v>
      </c>
      <c r="C35" s="708"/>
      <c r="D35" s="708"/>
      <c r="E35" s="708"/>
      <c r="F35" s="708"/>
      <c r="G35" s="708"/>
      <c r="H35" s="708"/>
      <c r="I35" s="708"/>
      <c r="BW35" s="199">
        <v>359</v>
      </c>
      <c r="BX35" s="199">
        <v>272</v>
      </c>
      <c r="BY35" s="199">
        <v>210</v>
      </c>
      <c r="BZ35" s="199">
        <v>166</v>
      </c>
      <c r="CA35" s="199">
        <v>134</v>
      </c>
      <c r="CB35" s="199">
        <v>39</v>
      </c>
      <c r="CC35" s="199">
        <v>0</v>
      </c>
      <c r="CD35" s="199">
        <v>0</v>
      </c>
      <c r="CE35" s="199">
        <v>0</v>
      </c>
      <c r="CF35" s="224">
        <v>0</v>
      </c>
    </row>
    <row r="36" spans="1:86" ht="21.5" customHeight="1" x14ac:dyDescent="0.35">
      <c r="B36" s="61" t="s">
        <v>292</v>
      </c>
      <c r="BW36" s="199">
        <v>171</v>
      </c>
      <c r="BX36" s="199">
        <v>277</v>
      </c>
      <c r="BY36" s="199">
        <v>127</v>
      </c>
      <c r="BZ36" s="199">
        <v>78</v>
      </c>
      <c r="CA36" s="199">
        <v>69</v>
      </c>
      <c r="CB36" s="199">
        <v>53</v>
      </c>
      <c r="CC36" s="199">
        <v>35</v>
      </c>
      <c r="CD36" s="199">
        <v>34</v>
      </c>
      <c r="CE36" s="199">
        <v>34</v>
      </c>
      <c r="CF36" s="224">
        <v>33</v>
      </c>
    </row>
    <row r="37" spans="1:86" ht="20" customHeight="1" x14ac:dyDescent="0.35">
      <c r="B37" s="106" t="s">
        <v>317</v>
      </c>
      <c r="BW37" s="199">
        <v>2130</v>
      </c>
      <c r="BX37" s="199">
        <v>4005</v>
      </c>
      <c r="BY37" s="199">
        <v>4102</v>
      </c>
      <c r="BZ37" s="199">
        <v>4279</v>
      </c>
      <c r="CA37" s="199">
        <v>4763</v>
      </c>
      <c r="CB37" s="199">
        <v>5545</v>
      </c>
      <c r="CC37" s="199">
        <v>6036</v>
      </c>
      <c r="CD37" s="199">
        <v>6218</v>
      </c>
      <c r="CE37" s="199">
        <v>6364</v>
      </c>
      <c r="CF37" s="224">
        <v>6672</v>
      </c>
    </row>
    <row r="38" spans="1:86" ht="18" customHeight="1" x14ac:dyDescent="0.35">
      <c r="B38" s="710" t="s">
        <v>943</v>
      </c>
      <c r="BW38" s="199"/>
      <c r="BX38" s="199"/>
      <c r="BY38" s="199"/>
      <c r="BZ38" s="199"/>
      <c r="CA38" s="199"/>
      <c r="CB38" s="199"/>
      <c r="CC38" s="199"/>
      <c r="CD38" s="199"/>
      <c r="CE38" s="199"/>
      <c r="CF38" s="224"/>
    </row>
    <row r="39" spans="1:86" ht="18" customHeight="1" x14ac:dyDescent="0.35">
      <c r="B39" s="695" t="s">
        <v>509</v>
      </c>
      <c r="BW39" s="199">
        <v>166</v>
      </c>
      <c r="BX39" s="199">
        <v>287</v>
      </c>
      <c r="BY39" s="199">
        <v>373</v>
      </c>
      <c r="BZ39" s="199">
        <v>482</v>
      </c>
      <c r="CA39" s="199">
        <v>565</v>
      </c>
      <c r="CB39" s="199">
        <v>661</v>
      </c>
      <c r="CC39" s="199">
        <v>744</v>
      </c>
      <c r="CD39" s="199">
        <v>771</v>
      </c>
      <c r="CE39" s="199">
        <v>796</v>
      </c>
      <c r="CF39" s="224">
        <v>845</v>
      </c>
    </row>
    <row r="40" spans="1:86" ht="24" customHeight="1" x14ac:dyDescent="0.35">
      <c r="B40" s="695" t="s">
        <v>857</v>
      </c>
      <c r="BW40" s="199">
        <v>588</v>
      </c>
      <c r="BX40" s="199">
        <v>831</v>
      </c>
      <c r="BY40" s="199">
        <v>1181</v>
      </c>
      <c r="BZ40" s="199">
        <v>1494</v>
      </c>
      <c r="CA40" s="199">
        <v>1777</v>
      </c>
      <c r="CB40" s="199">
        <v>2025</v>
      </c>
      <c r="CC40" s="199">
        <v>2303</v>
      </c>
      <c r="CD40" s="199">
        <v>2489</v>
      </c>
      <c r="CE40" s="199">
        <v>2639</v>
      </c>
      <c r="CF40" s="224">
        <v>2939</v>
      </c>
    </row>
    <row r="41" spans="1:86" ht="15.5" x14ac:dyDescent="0.35">
      <c r="B41" s="711" t="s">
        <v>667</v>
      </c>
      <c r="BW41" s="199">
        <v>146</v>
      </c>
      <c r="BX41" s="199">
        <v>113</v>
      </c>
      <c r="BY41" s="199">
        <v>183</v>
      </c>
      <c r="BZ41" s="199">
        <v>186</v>
      </c>
      <c r="CA41" s="199">
        <v>183</v>
      </c>
      <c r="CB41" s="199">
        <v>215</v>
      </c>
      <c r="CC41" s="199">
        <v>233</v>
      </c>
      <c r="CD41" s="199">
        <v>240</v>
      </c>
      <c r="CE41" s="199">
        <v>240</v>
      </c>
      <c r="CF41" s="224">
        <v>237</v>
      </c>
    </row>
    <row r="42" spans="1:86" ht="15.5" x14ac:dyDescent="0.35">
      <c r="B42" s="711" t="s">
        <v>668</v>
      </c>
      <c r="BW42" s="199">
        <v>123</v>
      </c>
      <c r="BX42" s="199">
        <v>173</v>
      </c>
      <c r="BY42" s="199">
        <v>223</v>
      </c>
      <c r="BZ42" s="199">
        <v>281</v>
      </c>
      <c r="CA42" s="199">
        <v>327</v>
      </c>
      <c r="CB42" s="199">
        <v>332</v>
      </c>
      <c r="CC42" s="199">
        <v>389</v>
      </c>
      <c r="CD42" s="199">
        <v>471</v>
      </c>
      <c r="CE42" s="199">
        <v>551</v>
      </c>
      <c r="CF42" s="224">
        <v>646</v>
      </c>
    </row>
    <row r="43" spans="1:86" ht="15.5" x14ac:dyDescent="0.35">
      <c r="B43" s="711" t="s">
        <v>669</v>
      </c>
      <c r="BW43" s="199">
        <v>318</v>
      </c>
      <c r="BX43" s="199">
        <v>545</v>
      </c>
      <c r="BY43" s="199">
        <v>775</v>
      </c>
      <c r="BZ43" s="199">
        <v>1027</v>
      </c>
      <c r="CA43" s="199">
        <v>1268</v>
      </c>
      <c r="CB43" s="199">
        <v>1478</v>
      </c>
      <c r="CC43" s="199">
        <v>1681</v>
      </c>
      <c r="CD43" s="199">
        <v>1778</v>
      </c>
      <c r="CE43" s="199">
        <v>1848</v>
      </c>
      <c r="CF43" s="224">
        <v>2056</v>
      </c>
    </row>
    <row r="44" spans="1:86" ht="27.5" customHeight="1" x14ac:dyDescent="0.35">
      <c r="B44" s="695" t="s">
        <v>752</v>
      </c>
      <c r="BW44" s="199">
        <v>1380</v>
      </c>
      <c r="BX44" s="199">
        <v>2447</v>
      </c>
      <c r="BY44" s="199">
        <v>2711</v>
      </c>
      <c r="BZ44" s="199">
        <v>2911</v>
      </c>
      <c r="CA44" s="199">
        <v>3216</v>
      </c>
      <c r="CB44" s="199">
        <v>3784</v>
      </c>
      <c r="CC44" s="199">
        <v>4182</v>
      </c>
      <c r="CD44" s="199">
        <v>4324</v>
      </c>
      <c r="CE44" s="199">
        <v>4453</v>
      </c>
      <c r="CF44" s="224">
        <v>4689</v>
      </c>
      <c r="CH44" s="712"/>
    </row>
    <row r="45" spans="1:86" ht="15.5" x14ac:dyDescent="0.35">
      <c r="B45" s="711" t="s">
        <v>858</v>
      </c>
      <c r="BW45" s="199">
        <v>298</v>
      </c>
      <c r="BX45" s="199">
        <v>479</v>
      </c>
      <c r="BY45" s="199">
        <v>668</v>
      </c>
      <c r="BZ45" s="199">
        <v>876</v>
      </c>
      <c r="CA45" s="199">
        <v>1068</v>
      </c>
      <c r="CB45" s="199">
        <v>1242</v>
      </c>
      <c r="CC45" s="199">
        <v>1448</v>
      </c>
      <c r="CD45" s="199">
        <v>1584</v>
      </c>
      <c r="CE45" s="199">
        <v>1706</v>
      </c>
      <c r="CF45" s="224">
        <v>1929</v>
      </c>
    </row>
    <row r="46" spans="1:86" ht="128.5" customHeight="1" thickBot="1" x14ac:dyDescent="0.4">
      <c r="B46" s="713" t="s">
        <v>859</v>
      </c>
      <c r="BW46" s="199"/>
      <c r="BX46" s="199"/>
      <c r="BY46" s="199"/>
      <c r="BZ46" s="199"/>
      <c r="CA46" s="199"/>
      <c r="CB46" s="199"/>
      <c r="CC46" s="199"/>
      <c r="CD46" s="199"/>
      <c r="CE46" s="199"/>
      <c r="CF46" s="664"/>
    </row>
    <row r="47" spans="1:86" ht="13.5" customHeight="1" x14ac:dyDescent="0.25">
      <c r="A47" s="690"/>
      <c r="B47" s="690"/>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0"/>
      <c r="BO47" s="690"/>
      <c r="BP47" s="690"/>
      <c r="BQ47" s="690"/>
      <c r="BR47" s="690"/>
      <c r="BS47" s="690"/>
      <c r="BT47" s="690"/>
      <c r="BU47" s="690"/>
      <c r="BV47" s="690"/>
      <c r="BW47" s="690"/>
      <c r="BX47" s="690"/>
      <c r="BY47" s="690"/>
      <c r="BZ47" s="690"/>
      <c r="CA47" s="690"/>
      <c r="CB47" s="690"/>
      <c r="CC47" s="690"/>
      <c r="CD47" s="690"/>
      <c r="CE47" s="690"/>
      <c r="CF47" s="690"/>
    </row>
  </sheetData>
  <hyperlinks>
    <hyperlink ref="A1" location="Contents!A1" display="Contents page" xr:uid="{B9842775-7CEB-49E9-A295-777E04F40FB7}"/>
    <hyperlink ref="B1" location="Notes!A1" display="Information relating to this table can be found in the 'Notes' tab" xr:uid="{39AB6FC4-3921-48EC-950C-AEF1BA99312D}"/>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E3F7-565C-4870-BCEB-27458F3D6665}">
  <dimension ref="A1:CR44"/>
  <sheetViews>
    <sheetView zoomScale="70" zoomScaleNormal="70" workbookViewId="0">
      <pane xSplit="2" topLeftCell="BL1" activePane="topRight" state="frozen"/>
      <selection pane="topRight"/>
    </sheetView>
  </sheetViews>
  <sheetFormatPr defaultColWidth="9" defaultRowHeight="15.5" x14ac:dyDescent="0.35"/>
  <cols>
    <col min="1" max="1" width="23" style="39" bestFit="1" customWidth="1"/>
    <col min="2" max="2" width="82.453125" style="39" customWidth="1"/>
    <col min="3" max="3" width="25.54296875" style="39" customWidth="1"/>
    <col min="4" max="84" width="12.54296875" style="39" customWidth="1"/>
    <col min="85" max="16384" width="9" style="39"/>
  </cols>
  <sheetData>
    <row r="1" spans="1:84" s="32" customFormat="1" ht="25.5" customHeight="1" thickBot="1" x14ac:dyDescent="0.3">
      <c r="A1" s="29" t="s">
        <v>45</v>
      </c>
      <c r="B1" s="113" t="s">
        <v>200</v>
      </c>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row>
    <row r="2" spans="1:84" ht="33" customHeight="1" x14ac:dyDescent="0.35">
      <c r="A2" s="33" t="s">
        <v>584</v>
      </c>
      <c r="B2" s="34" t="s">
        <v>227</v>
      </c>
      <c r="C2" s="35"/>
      <c r="D2" s="36"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41" customFormat="1" x14ac:dyDescent="0.35">
      <c r="A3" s="116">
        <v>2024</v>
      </c>
      <c r="B3" s="40" t="s">
        <v>228</v>
      </c>
      <c r="D3" s="42"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5"/>
      <c r="B4" s="46" t="s">
        <v>229</v>
      </c>
      <c r="C4" s="47"/>
      <c r="D4" s="48"/>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50"/>
      <c r="BU4" s="50"/>
      <c r="BV4" s="50"/>
      <c r="BW4" s="50"/>
      <c r="BX4" s="50"/>
      <c r="BY4" s="50"/>
      <c r="BZ4" s="50"/>
      <c r="CA4" s="50"/>
      <c r="CB4" s="50"/>
      <c r="CC4" s="50"/>
      <c r="CD4" s="50"/>
      <c r="CE4" s="50"/>
      <c r="CF4" s="51"/>
    </row>
    <row r="5" spans="1:84" ht="39" customHeight="1" x14ac:dyDescent="0.35">
      <c r="A5" s="103"/>
      <c r="B5" s="52" t="s">
        <v>230</v>
      </c>
      <c r="D5" s="8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92"/>
    </row>
    <row r="6" spans="1:84" ht="24" customHeight="1" x14ac:dyDescent="0.35">
      <c r="A6" s="103"/>
      <c r="B6" s="59" t="s">
        <v>231</v>
      </c>
      <c r="D6" s="86"/>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60">
        <f>('Table 2a'!AH16+'Table 2a'!AH75+'Non-DWP Welfare'!AH4)/1000</f>
        <v>6.5303932275744847</v>
      </c>
      <c r="AI6" s="60">
        <f>('Table 2a'!AI16+'Table 2a'!AI75+'Non-DWP Welfare'!AI4)/1000</f>
        <v>8.0082544726797984</v>
      </c>
      <c r="AJ6" s="60">
        <f>('Table 2a'!AJ16+'Table 2a'!AJ75+'Non-DWP Welfare'!AJ4)/1000</f>
        <v>9.7639073887635135</v>
      </c>
      <c r="AK6" s="60">
        <f>('Table 2a'!AK16+'Table 2a'!AK75+'Non-DWP Welfare'!AK4)/1000</f>
        <v>12.432822842754492</v>
      </c>
      <c r="AL6" s="60">
        <f>('Table 2a'!AL16+'Table 2a'!AL75+'Non-DWP Welfare'!AL4)/1000</f>
        <v>14.483889065160064</v>
      </c>
      <c r="AM6" s="60">
        <f>('Table 2a'!AM16+'Table 2a'!AM75+'Non-DWP Welfare'!AM4)/1000</f>
        <v>16.700940583831397</v>
      </c>
      <c r="AN6" s="60">
        <f>('Table 2a'!AN16+'Table 2a'!AN75+'Non-DWP Welfare'!AN4)/1000</f>
        <v>18.400169608004333</v>
      </c>
      <c r="AO6" s="60">
        <f>('Table 2a'!AO16+'Table 2a'!AO75+'Non-DWP Welfare'!AO4)/1000</f>
        <v>19.984552299373735</v>
      </c>
      <c r="AP6" s="60">
        <f>('Table 2a'!AP16+'Table 2a'!AP75+'Non-DWP Welfare'!AP4)/1000</f>
        <v>21.436717140396105</v>
      </c>
      <c r="AQ6" s="60">
        <f>('Table 2a'!AQ16+'Table 2a'!AQ75+'Non-DWP Welfare'!AQ4)/1000</f>
        <v>21.842965560266343</v>
      </c>
      <c r="AR6" s="60">
        <f>('Table 2a'!AR16+'Table 2a'!AR75+'Non-DWP Welfare'!AR4)/1000</f>
        <v>21.261016618702275</v>
      </c>
      <c r="AS6" s="60">
        <f>('Table 2a'!AS16+'Table 2a'!AS75+'Non-DWP Welfare'!AS4)/1000</f>
        <v>21.877504623899004</v>
      </c>
      <c r="AT6" s="60">
        <f>('Table 2a'!AT16+'Table 2a'!AT75+'Non-DWP Welfare'!AT4)/1000</f>
        <v>24.74140334027414</v>
      </c>
      <c r="AU6" s="60">
        <f>('Table 2a'!AU16+'Table 2a'!AU75+'Non-DWP Welfare'!AU4)/1000</f>
        <v>30.772089843474689</v>
      </c>
      <c r="AV6" s="60">
        <f>('Table 2a'!AV16+'Table 2a'!AV75+'Non-DWP Welfare'!AV4)/1000</f>
        <v>36.506436051976408</v>
      </c>
      <c r="AW6" s="60">
        <f>('Table 2a'!AW16+'Table 2a'!AW75+'Non-DWP Welfare'!AW4)/1000</f>
        <v>40.727242623732145</v>
      </c>
      <c r="AX6" s="60">
        <f>('Table 2a'!AX16+'Table 2a'!AX75+'Non-DWP Welfare'!AX4)/1000</f>
        <v>42.085281828583554</v>
      </c>
      <c r="AY6" s="60">
        <f>('Table 2a'!AY16+'Table 2a'!AY75+'Non-DWP Welfare'!AY4)/1000</f>
        <v>44.19618049267153</v>
      </c>
      <c r="AZ6" s="60">
        <f>('Table 2a'!AZ16+'Table 2a'!AZ75+'Non-DWP Welfare'!AZ4)/1000</f>
        <v>45.2994222612855</v>
      </c>
      <c r="BA6" s="60">
        <f>('Table 2a'!BA16+'Table 2a'!BA75+'Non-DWP Welfare'!BA4)/1000</f>
        <v>44.597627128238344</v>
      </c>
      <c r="BB6" s="60">
        <f>('Table 2a'!BB16+'Table 2a'!BB75+'Non-DWP Welfare'!BB4)/1000</f>
        <v>44.776197020530248</v>
      </c>
      <c r="BC6" s="60">
        <f>('Table 2a'!BC16+'Table 2a'!BC75+'Non-DWP Welfare'!BC4)/1000</f>
        <v>46.195463584808905</v>
      </c>
      <c r="BD6" s="60">
        <f>('Table 2a'!BD16+'Table 2a'!BD75+'Non-DWP Welfare'!BD4)/1000</f>
        <v>48.603459086007312</v>
      </c>
      <c r="BE6" s="60">
        <f>('Table 2a'!BE16+'Table 2a'!BE75+'Non-DWP Welfare'!BE4)/1000</f>
        <v>50.924726190605242</v>
      </c>
      <c r="BF6" s="60">
        <f>('Table 2a'!BF16+'Table 2a'!BF75+'Non-DWP Welfare'!BF4)/1000</f>
        <v>53.365339033969299</v>
      </c>
      <c r="BG6" s="60">
        <f>('Table 2a'!BG16+'Table 2a'!BG75+'Non-DWP Welfare'!BG4)/1000</f>
        <v>61.441118774873594</v>
      </c>
      <c r="BH6" s="60">
        <f>('Table 2a'!BH16+'Table 2a'!BH75+'Non-DWP Welfare'!BH4)/1000</f>
        <v>64.608257580742659</v>
      </c>
      <c r="BI6" s="60">
        <f>('Table 2a'!BI16+'Table 2a'!BI75+'Non-DWP Welfare'!BI4)/1000</f>
        <v>67.051203233391234</v>
      </c>
      <c r="BJ6" s="60">
        <f>('Table 2a'!BJ16+'Table 2a'!BJ75+'Non-DWP Welfare'!BJ4)/1000</f>
        <v>69.392053499624765</v>
      </c>
      <c r="BK6" s="60">
        <f>('Table 2a'!BK16+'Table 2a'!BK75+'Non-DWP Welfare'!BK4)/1000</f>
        <v>72.873172859955162</v>
      </c>
      <c r="BL6" s="60">
        <f>('Table 2a'!BL16+'Table 2a'!BL75+'Non-DWP Welfare'!BL4)/1000</f>
        <v>79.87565271653834</v>
      </c>
      <c r="BM6" s="60">
        <f>('Table 2a'!BM16+'Table 2a'!BM75+'Non-DWP Welfare'!BM4)/1000</f>
        <v>90.080088405952566</v>
      </c>
      <c r="BN6" s="60">
        <f>('Table 2a'!BN16+'Table 2a'!BN75+'Non-DWP Welfare'!BN4)/1000</f>
        <v>93.174333728095107</v>
      </c>
      <c r="BO6" s="60">
        <f>('Table 2a'!BO16+'Table 2a'!BO75+'Non-DWP Welfare'!BO4)/1000</f>
        <v>95.494290735977671</v>
      </c>
      <c r="BP6" s="60">
        <f>('Table 2a'!BP16+'Table 2a'!BP75+'Non-DWP Welfare'!BP4)/1000</f>
        <v>97.336349506280953</v>
      </c>
      <c r="BQ6" s="60">
        <f>('Table 2a'!BQ16+'Table 2a'!BQ75+'Non-DWP Welfare'!BQ4)/1000</f>
        <v>93.193411964890686</v>
      </c>
      <c r="BR6" s="60">
        <f>('Table 2a'!BR16+'Table 2a'!BR75+'Non-DWP Welfare'!BR4)/1000</f>
        <v>94.067315006554338</v>
      </c>
      <c r="BS6" s="60">
        <f>('Table 2a'!BS16+'Table 2a'!BS75+'Non-DWP Welfare'!BS4)/1000</f>
        <v>94.474360865375715</v>
      </c>
      <c r="BT6" s="60">
        <f>('Table 2a'!BT16+'Table 2a'!BT75+'Non-DWP Welfare'!BT4)/1000</f>
        <v>93.900475379771436</v>
      </c>
      <c r="BU6" s="60">
        <f>('Table 2a'!BU16+'Table 2a'!BU75+'Non-DWP Welfare'!BU4)/1000</f>
        <v>95.040019325049215</v>
      </c>
      <c r="BV6" s="60">
        <f>('Table 2a'!BV16+'Table 2a'!BV75+'Non-DWP Welfare'!BV4)/1000</f>
        <v>95.544740229045331</v>
      </c>
      <c r="BW6" s="60">
        <f>('Table 2a'!BW16+'Table 2a'!BW75+'Non-DWP Welfare'!BW4)/1000</f>
        <v>97.253742344228058</v>
      </c>
      <c r="BX6" s="60">
        <f>('Table 2a'!BX16+'Table 2a'!BX75+'Non-DWP Welfare'!BX4)/1000</f>
        <v>113.52215133563904</v>
      </c>
      <c r="BY6" s="60">
        <f>('Table 2a'!BY16+'Table 2a'!BY75+'Non-DWP Welfare'!BY4)/1000</f>
        <v>110.28256543100321</v>
      </c>
      <c r="BZ6" s="60">
        <f>('Table 2a'!BZ16+'Table 2a'!BZ75+'Non-DWP Welfare'!BZ4)/1000</f>
        <v>111.11054604290408</v>
      </c>
      <c r="CA6" s="60">
        <f>('Table 2a'!CA16+'Table 2a'!CA75+'Non-DWP Welfare'!CA4)/1000</f>
        <v>124.9380852707409</v>
      </c>
      <c r="CB6" s="60">
        <f>('Table 2a'!CB16+'Table 2a'!CB75+'Non-DWP Welfare'!CB4)/1000</f>
        <v>137.9865563400661</v>
      </c>
      <c r="CC6" s="60">
        <f>('Table 2a'!CC16+'Table 2a'!CC75+'Non-DWP Welfare'!CC4)/1000</f>
        <v>142.82778622390754</v>
      </c>
      <c r="CD6" s="60">
        <f>('Table 2a'!CD16+'Table 2a'!CD75+'Non-DWP Welfare'!CD4)/1000</f>
        <v>148.30701666124691</v>
      </c>
      <c r="CE6" s="60">
        <f>('Table 2a'!CE16+'Table 2a'!CE75+'Non-DWP Welfare'!CE4)/1000</f>
        <v>154.28066244136201</v>
      </c>
      <c r="CF6" s="70">
        <f>('Table 2a'!CF16+'Table 2a'!CF75+'Non-DWP Welfare'!CF4)/1000</f>
        <v>160.47402633493627</v>
      </c>
    </row>
    <row r="7" spans="1:84" x14ac:dyDescent="0.35">
      <c r="A7" s="103"/>
      <c r="B7" s="59" t="s">
        <v>232</v>
      </c>
      <c r="D7" s="86"/>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60">
        <f>'Table 2a'!AH125/1000</f>
        <v>9.3426067724255155</v>
      </c>
      <c r="AI7" s="60">
        <f>'Table 2a'!AI125/1000</f>
        <v>10.7688055273202</v>
      </c>
      <c r="AJ7" s="60">
        <f>'Table 2a'!AJ125/1000</f>
        <v>12.894152611236493</v>
      </c>
      <c r="AK7" s="60">
        <f>'Table 2a'!AK125/1000</f>
        <v>15.265487157245504</v>
      </c>
      <c r="AL7" s="60">
        <f>'Table 2a'!AL125/1000</f>
        <v>17.144170934839934</v>
      </c>
      <c r="AM7" s="60">
        <f>'Table 2a'!AM125/1000</f>
        <v>18.631119416168602</v>
      </c>
      <c r="AN7" s="60">
        <f>'Table 2a'!AN125/1000</f>
        <v>19.850890391995662</v>
      </c>
      <c r="AO7" s="60">
        <f>'Table 2a'!AO125/1000</f>
        <v>21.783507700626259</v>
      </c>
      <c r="AP7" s="60">
        <f>'Table 2a'!AP125/1000</f>
        <v>23.480940859603898</v>
      </c>
      <c r="AQ7" s="60">
        <f>'Table 2a'!AQ125/1000</f>
        <v>24.857778439733668</v>
      </c>
      <c r="AR7" s="60">
        <f>'Table 2a'!AR125/1000</f>
        <v>26.056733891297718</v>
      </c>
      <c r="AS7" s="60">
        <f>'Table 2a'!AS125/1000</f>
        <v>28.436744857101015</v>
      </c>
      <c r="AT7" s="60">
        <f>'Table 2a'!AT125/1000</f>
        <v>31.737396375410903</v>
      </c>
      <c r="AU7" s="60">
        <f>'Table 2a'!AU125/1000</f>
        <v>35.530798624968625</v>
      </c>
      <c r="AV7" s="60">
        <f>'Table 2a'!AV125/1000</f>
        <v>38.751015948023621</v>
      </c>
      <c r="AW7" s="60">
        <f>'Table 2a'!AW125/1000</f>
        <v>41.710323376267837</v>
      </c>
      <c r="AX7" s="60">
        <f>'Table 2a'!AX125/1000</f>
        <v>42.777385385416402</v>
      </c>
      <c r="AY7" s="60">
        <f>'Table 2a'!AY125/1000</f>
        <v>44.514638660369798</v>
      </c>
      <c r="AZ7" s="60">
        <f>'Table 2a'!AZ125/1000</f>
        <v>46.918527495714486</v>
      </c>
      <c r="BA7" s="60">
        <f>'Table 2a'!BA125/1000</f>
        <v>48.749766628761677</v>
      </c>
      <c r="BB7" s="60">
        <f>'Table 2a'!BB125/1000</f>
        <v>50.789120539508168</v>
      </c>
      <c r="BC7" s="60">
        <f>'Table 2a'!BC125/1000</f>
        <v>53.90831506305399</v>
      </c>
      <c r="BD7" s="60">
        <f>'Table 2a'!BD125/1000</f>
        <v>57.068777236767062</v>
      </c>
      <c r="BE7" s="60">
        <f>'Table 2a'!BE125/1000</f>
        <v>61.23818881098439</v>
      </c>
      <c r="BF7" s="60">
        <f>'Table 2a'!BF125/1000</f>
        <v>63.330305663652602</v>
      </c>
      <c r="BG7" s="60">
        <f>'Table 2a'!BG125/1000</f>
        <v>66.359817055609824</v>
      </c>
      <c r="BH7" s="60">
        <f>'Table 2a'!BH125/1000</f>
        <v>71.129788265206841</v>
      </c>
      <c r="BI7" s="60">
        <f>'Table 2a'!BI125/1000</f>
        <v>75.376245272177542</v>
      </c>
      <c r="BJ7" s="60">
        <f>'Table 2a'!BJ125/1000</f>
        <v>77.92730893875661</v>
      </c>
      <c r="BK7" s="60">
        <f>'Table 2a'!BK125/1000</f>
        <v>83.221265865909004</v>
      </c>
      <c r="BL7" s="60">
        <f>'Table 2a'!BL125/1000</f>
        <v>90.381387301769209</v>
      </c>
      <c r="BM7" s="60">
        <f>'Table 2a'!BM125/1000</f>
        <v>96.605813211114963</v>
      </c>
      <c r="BN7" s="60">
        <f>'Table 2a'!BN125/1000</f>
        <v>100.33216468939261</v>
      </c>
      <c r="BO7" s="60">
        <f>'Table 2a'!BO125/1000</f>
        <v>104.20046115099119</v>
      </c>
      <c r="BP7" s="60">
        <f>'Table 2a'!BP125/1000</f>
        <v>109.86639345323555</v>
      </c>
      <c r="BQ7" s="60">
        <f>'Table 2a'!BQ125/1000</f>
        <v>110.68657640979058</v>
      </c>
      <c r="BR7" s="60">
        <f>'Table 2a'!BR125/1000</f>
        <v>114.11378757387685</v>
      </c>
      <c r="BS7" s="60">
        <f>'Table 2a'!BS125/1000</f>
        <v>116.21705739555901</v>
      </c>
      <c r="BT7" s="60">
        <f>'Table 2a'!BT125/1000</f>
        <v>117.73372288378923</v>
      </c>
      <c r="BU7" s="60">
        <f>'Table 2a'!BU125/1000</f>
        <v>119.36572188526956</v>
      </c>
      <c r="BV7" s="60">
        <f>'Table 2a'!BV125/1000</f>
        <v>121.59848772844833</v>
      </c>
      <c r="BW7" s="60">
        <f>'Table 2a'!BW125/1000</f>
        <v>123.84232308540639</v>
      </c>
      <c r="BX7" s="60">
        <f>'Table 2a'!BX125/1000</f>
        <v>125.71265204535774</v>
      </c>
      <c r="BY7" s="60">
        <f>'Table 2a'!BY125/1000</f>
        <v>127.65324987203903</v>
      </c>
      <c r="BZ7" s="60">
        <f>'Table 2a'!BZ125/1000</f>
        <v>135.01625665309223</v>
      </c>
      <c r="CA7" s="60">
        <f>'Table 2a'!CA125/1000</f>
        <v>151.12741837036756</v>
      </c>
      <c r="CB7" s="60">
        <f>'Table 2a'!CB125/1000</f>
        <v>167.59859489275811</v>
      </c>
      <c r="CC7" s="60">
        <f>'Table 2a'!CC125/1000</f>
        <v>176.35591087284746</v>
      </c>
      <c r="CD7" s="60">
        <f>'Table 2a'!CD125/1000</f>
        <v>181.24600637210349</v>
      </c>
      <c r="CE7" s="60">
        <f>'Table 2a'!CE125/1000</f>
        <v>183.59858859303466</v>
      </c>
      <c r="CF7" s="70">
        <f>'Table 2a'!CF125/1000</f>
        <v>188.99110548796133</v>
      </c>
    </row>
    <row r="8" spans="1:84" ht="24" customHeight="1" x14ac:dyDescent="0.35">
      <c r="A8" s="103"/>
      <c r="B8" s="106" t="s">
        <v>214</v>
      </c>
      <c r="D8" s="86"/>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64">
        <f>SUM(AH9:AH10)</f>
        <v>15.872999999999999</v>
      </c>
      <c r="AI8" s="64">
        <f t="shared" ref="AI8:CF8" si="0">SUM(AI9:AI10)</f>
        <v>18.777059999999999</v>
      </c>
      <c r="AJ8" s="64">
        <f t="shared" si="0"/>
        <v>22.658060000000006</v>
      </c>
      <c r="AK8" s="64">
        <f t="shared" si="0"/>
        <v>27.698309999999996</v>
      </c>
      <c r="AL8" s="64">
        <f t="shared" si="0"/>
        <v>31.628059999999998</v>
      </c>
      <c r="AM8" s="64">
        <f t="shared" si="0"/>
        <v>35.332059999999998</v>
      </c>
      <c r="AN8" s="64">
        <f t="shared" si="0"/>
        <v>38.251059999999995</v>
      </c>
      <c r="AO8" s="64">
        <f t="shared" si="0"/>
        <v>41.768059999999998</v>
      </c>
      <c r="AP8" s="64">
        <f t="shared" si="0"/>
        <v>44.917658000000003</v>
      </c>
      <c r="AQ8" s="64">
        <f t="shared" si="0"/>
        <v>46.700744000000014</v>
      </c>
      <c r="AR8" s="64">
        <f t="shared" si="0"/>
        <v>47.317750509999989</v>
      </c>
      <c r="AS8" s="64">
        <f t="shared" si="0"/>
        <v>50.314249481000019</v>
      </c>
      <c r="AT8" s="64">
        <f t="shared" si="0"/>
        <v>56.478799715685049</v>
      </c>
      <c r="AU8" s="64">
        <f t="shared" si="0"/>
        <v>66.302888468443314</v>
      </c>
      <c r="AV8" s="64">
        <f t="shared" si="0"/>
        <v>75.257452000000029</v>
      </c>
      <c r="AW8" s="64">
        <f t="shared" si="0"/>
        <v>82.437565999999975</v>
      </c>
      <c r="AX8" s="64">
        <f t="shared" si="0"/>
        <v>84.862667213999956</v>
      </c>
      <c r="AY8" s="64">
        <f t="shared" si="0"/>
        <v>88.710819153041328</v>
      </c>
      <c r="AZ8" s="64">
        <f t="shared" si="0"/>
        <v>92.217949756999985</v>
      </c>
      <c r="BA8" s="64">
        <f t="shared" si="0"/>
        <v>93.34739375700002</v>
      </c>
      <c r="BB8" s="64">
        <f t="shared" si="0"/>
        <v>95.565317560038423</v>
      </c>
      <c r="BC8" s="64">
        <f t="shared" si="0"/>
        <v>100.1037786478629</v>
      </c>
      <c r="BD8" s="64">
        <f t="shared" si="0"/>
        <v>105.67223632277438</v>
      </c>
      <c r="BE8" s="64">
        <f t="shared" si="0"/>
        <v>112.16291500158964</v>
      </c>
      <c r="BF8" s="64">
        <f t="shared" si="0"/>
        <v>116.69564469762189</v>
      </c>
      <c r="BG8" s="64">
        <f t="shared" si="0"/>
        <v>127.80093583048341</v>
      </c>
      <c r="BH8" s="64">
        <f t="shared" si="0"/>
        <v>135.7380458459495</v>
      </c>
      <c r="BI8" s="64">
        <f t="shared" si="0"/>
        <v>142.4274485055688</v>
      </c>
      <c r="BJ8" s="64">
        <f t="shared" si="0"/>
        <v>147.31936243838138</v>
      </c>
      <c r="BK8" s="64">
        <f t="shared" si="0"/>
        <v>156.09443872586417</v>
      </c>
      <c r="BL8" s="64">
        <f t="shared" si="0"/>
        <v>170.25704001830755</v>
      </c>
      <c r="BM8" s="64">
        <f t="shared" si="0"/>
        <v>186.68590161706751</v>
      </c>
      <c r="BN8" s="64">
        <f t="shared" si="0"/>
        <v>193.50649841748771</v>
      </c>
      <c r="BO8" s="64">
        <f t="shared" si="0"/>
        <v>199.69475188696887</v>
      </c>
      <c r="BP8" s="64">
        <f t="shared" si="0"/>
        <v>207.20274295951651</v>
      </c>
      <c r="BQ8" s="64">
        <f t="shared" si="0"/>
        <v>203.87998837468126</v>
      </c>
      <c r="BR8" s="64">
        <f t="shared" si="0"/>
        <v>208.18110258043117</v>
      </c>
      <c r="BS8" s="64">
        <f t="shared" si="0"/>
        <v>210.69141826093471</v>
      </c>
      <c r="BT8" s="64">
        <f t="shared" si="0"/>
        <v>211.63419826356068</v>
      </c>
      <c r="BU8" s="64">
        <f t="shared" si="0"/>
        <v>214.40574121031875</v>
      </c>
      <c r="BV8" s="64">
        <f t="shared" si="0"/>
        <v>217.14322795749365</v>
      </c>
      <c r="BW8" s="64">
        <f t="shared" si="0"/>
        <v>221.09606542963445</v>
      </c>
      <c r="BX8" s="64">
        <f t="shared" si="0"/>
        <v>239.23480338099677</v>
      </c>
      <c r="BY8" s="64">
        <f t="shared" si="0"/>
        <v>237.93581530304226</v>
      </c>
      <c r="BZ8" s="64">
        <f t="shared" si="0"/>
        <v>246.12680269599628</v>
      </c>
      <c r="CA8" s="64">
        <f t="shared" si="0"/>
        <v>276.06550364110842</v>
      </c>
      <c r="CB8" s="64">
        <f t="shared" si="0"/>
        <v>305.58515123282422</v>
      </c>
      <c r="CC8" s="64">
        <f t="shared" si="0"/>
        <v>319.183697096755</v>
      </c>
      <c r="CD8" s="64">
        <f t="shared" si="0"/>
        <v>329.55302303335037</v>
      </c>
      <c r="CE8" s="64">
        <f t="shared" si="0"/>
        <v>337.8792510343967</v>
      </c>
      <c r="CF8" s="117">
        <f t="shared" si="0"/>
        <v>349.46513182289766</v>
      </c>
    </row>
    <row r="9" spans="1:84" x14ac:dyDescent="0.35">
      <c r="A9" s="103"/>
      <c r="B9" s="59" t="s">
        <v>233</v>
      </c>
      <c r="D9" s="86"/>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60">
        <f>SUM('Table 2a'!AH16,'Table 2a'!AH75,'Table 2a'!AH125-'Table 1a'!AH87)/1000</f>
        <v>15.872999999999999</v>
      </c>
      <c r="AI9" s="60">
        <f>SUM('Table 2a'!AI16,'Table 2a'!AI75,'Table 2a'!AI125-'Table 1a'!AI87)/1000</f>
        <v>18.777059999999999</v>
      </c>
      <c r="AJ9" s="60">
        <f>SUM('Table 2a'!AJ16,'Table 2a'!AJ75,'Table 2a'!AJ125-'Table 1a'!AJ87)/1000</f>
        <v>22.658060000000006</v>
      </c>
      <c r="AK9" s="60">
        <f>SUM('Table 2a'!AK16,'Table 2a'!AK75,'Table 2a'!AK125-'Table 1a'!AK87)/1000</f>
        <v>27.698309999999996</v>
      </c>
      <c r="AL9" s="60">
        <f>SUM('Table 2a'!AL16,'Table 2a'!AL75,'Table 2a'!AL125-'Table 1a'!AL87)/1000</f>
        <v>31.628059999999998</v>
      </c>
      <c r="AM9" s="60">
        <f>SUM('Table 2a'!AM16,'Table 2a'!AM75,'Table 2a'!AM125-'Table 1a'!AM87)/1000</f>
        <v>35.332059999999998</v>
      </c>
      <c r="AN9" s="60">
        <f>SUM('Table 2a'!AN16,'Table 2a'!AN75,'Table 2a'!AN125-'Table 1a'!AN87)/1000</f>
        <v>38.251059999999995</v>
      </c>
      <c r="AO9" s="60">
        <f>SUM('Table 2a'!AO16,'Table 2a'!AO75,'Table 2a'!AO125-'Table 1a'!AO87)/1000</f>
        <v>41.768059999999998</v>
      </c>
      <c r="AP9" s="60">
        <f>SUM('Table 2a'!AP16,'Table 2a'!AP75,'Table 2a'!AP125-'Table 1a'!AP87)/1000</f>
        <v>44.917658000000003</v>
      </c>
      <c r="AQ9" s="60">
        <f>SUM('Table 2a'!AQ16,'Table 2a'!AQ75,'Table 2a'!AQ125-'Table 1a'!AQ87)/1000</f>
        <v>46.700744000000014</v>
      </c>
      <c r="AR9" s="60">
        <f>SUM('Table 2a'!AR16,'Table 2a'!AR75,'Table 2a'!AR125-'Table 1a'!AR87)/1000</f>
        <v>47.317750509999989</v>
      </c>
      <c r="AS9" s="60">
        <f>SUM('Table 2a'!AS16,'Table 2a'!AS75,'Table 2a'!AS125-'Table 1a'!AS87)/1000</f>
        <v>50.314249481000019</v>
      </c>
      <c r="AT9" s="60">
        <f>SUM('Table 2a'!AT16,'Table 2a'!AT75,'Table 2a'!AT125-'Table 1a'!AT87)/1000</f>
        <v>56.478799715685049</v>
      </c>
      <c r="AU9" s="60">
        <f>SUM('Table 2a'!AU16,'Table 2a'!AU75,'Table 2a'!AU125-'Table 1a'!AU87)/1000</f>
        <v>62.322729468443313</v>
      </c>
      <c r="AV9" s="60">
        <f>SUM('Table 2a'!AV16,'Table 2a'!AV75,'Table 2a'!AV125-'Table 1a'!AV87)/1000</f>
        <v>70.755024000000034</v>
      </c>
      <c r="AW9" s="60">
        <f>SUM('Table 2a'!AW16,'Table 2a'!AW75,'Table 2a'!AW125-'Table 1a'!AW87)/1000</f>
        <v>77.496390999999974</v>
      </c>
      <c r="AX9" s="60">
        <f>SUM('Table 2a'!AX16,'Table 2a'!AX75,'Table 2a'!AX125-'Table 1a'!AX87)/1000</f>
        <v>79.690671811775147</v>
      </c>
      <c r="AY9" s="60">
        <f>SUM('Table 2a'!AY16,'Table 2a'!AY75,'Table 2a'!AY125-'Table 1a'!AY87)/1000</f>
        <v>83.299626860138801</v>
      </c>
      <c r="AZ9" s="60">
        <f>SUM('Table 2a'!AZ16,'Table 2a'!AZ75,'Table 2a'!AZ125-'Table 1a'!AZ87)/1000</f>
        <v>86.67607494808054</v>
      </c>
      <c r="BA9" s="60">
        <f>SUM('Table 2a'!BA16,'Table 2a'!BA75,'Table 2a'!BA125-'Table 1a'!BA87)/1000</f>
        <v>87.926874053839455</v>
      </c>
      <c r="BB9" s="60">
        <f>SUM('Table 2a'!BB16,'Table 2a'!BB75,'Table 2a'!BB125-'Table 1a'!BB87)/1000</f>
        <v>90.248553723961322</v>
      </c>
      <c r="BC9" s="60">
        <f>SUM('Table 2a'!BC16,'Table 2a'!BC75,'Table 2a'!BC125-'Table 1a'!BC87)/1000</f>
        <v>93.746448396197465</v>
      </c>
      <c r="BD9" s="60">
        <f>SUM('Table 2a'!BD16,'Table 2a'!BD75,'Table 2a'!BD125-'Table 1a'!BD87)/1000</f>
        <v>96.115685924979189</v>
      </c>
      <c r="BE9" s="60">
        <f>SUM('Table 2a'!BE16,'Table 2a'!BE75,'Table 2a'!BE125-'Table 1a'!BE87)/1000</f>
        <v>101.43716308374756</v>
      </c>
      <c r="BF9" s="60">
        <f>SUM('Table 2a'!BF16,'Table 2a'!BF75,'Table 2a'!BF125-'Table 1a'!BF87)/1000</f>
        <v>105.0300765651435</v>
      </c>
      <c r="BG9" s="60">
        <f>SUM('Table 2a'!BG16,'Table 2a'!BG75,'Table 2a'!BG125-'Table 1a'!BG87)/1000</f>
        <v>100.72854788745592</v>
      </c>
      <c r="BH9" s="60">
        <f>SUM('Table 2a'!BH16,'Table 2a'!BH75,'Table 2a'!BH125-'Table 1a'!BH87)/1000</f>
        <v>110.63168917917214</v>
      </c>
      <c r="BI9" s="60">
        <f>SUM('Table 2a'!BI16,'Table 2a'!BI75,'Table 2a'!BI125-'Table 1a'!BI87)/1000</f>
        <v>115.27802456074372</v>
      </c>
      <c r="BJ9" s="60">
        <f>SUM('Table 2a'!BJ16,'Table 2a'!BJ75,'Table 2a'!BJ125-'Table 1a'!BJ87)/1000</f>
        <v>118.73496725744042</v>
      </c>
      <c r="BK9" s="60">
        <f>SUM('Table 2a'!BK16,'Table 2a'!BK75,'Table 2a'!BK125-'Table 1a'!BK87)/1000</f>
        <v>125.8052694908574</v>
      </c>
      <c r="BL9" s="60">
        <f>SUM('Table 2a'!BL16,'Table 2a'!BL75,'Table 2a'!BL125-'Table 1a'!BL87)/1000</f>
        <v>135.30295700645357</v>
      </c>
      <c r="BM9" s="60">
        <f>SUM('Table 2a'!BM16,'Table 2a'!BM75,'Table 2a'!BM125-'Table 1a'!BM87)/1000</f>
        <v>147.5026787945221</v>
      </c>
      <c r="BN9" s="60">
        <f>SUM('Table 2a'!BN16,'Table 2a'!BN75,'Table 2a'!BN125-'Table 1a'!BN87)/1000</f>
        <v>152.83584738980352</v>
      </c>
      <c r="BO9" s="60">
        <f>SUM('Table 2a'!BO16,'Table 2a'!BO75,'Table 2a'!BO125-'Table 1a'!BO87)/1000</f>
        <v>158.43272684456639</v>
      </c>
      <c r="BP9" s="60">
        <f>SUM('Table 2a'!BP16,'Table 2a'!BP75,'Table 2a'!BP125-'Table 1a'!BP87)/1000</f>
        <v>166.00983893256202</v>
      </c>
      <c r="BQ9" s="60">
        <f>SUM('Table 2a'!BQ16,'Table 2a'!BQ75,'Table 2a'!BQ125-'Table 1a'!BQ87)/1000</f>
        <v>163.61580177976666</v>
      </c>
      <c r="BR9" s="60">
        <f>SUM('Table 2a'!BR16,'Table 2a'!BR75,'Table 2a'!BR125-'Table 1a'!BR87)/1000</f>
        <v>167.63041000387506</v>
      </c>
      <c r="BS9" s="60">
        <f>SUM('Table 2a'!BS16,'Table 2a'!BS75,'Table 2a'!BS125-'Table 1a'!BS87)/1000</f>
        <v>171.07996465392105</v>
      </c>
      <c r="BT9" s="60">
        <f>SUM('Table 2a'!BT16,'Table 2a'!BT75,'Table 2a'!BT125-'Table 1a'!BT87)/1000</f>
        <v>173.18768038279009</v>
      </c>
      <c r="BU9" s="60">
        <f>SUM('Table 2a'!BU16,'Table 2a'!BU75,'Table 2a'!BU125-'Table 1a'!BU87)/1000</f>
        <v>177.41139845483767</v>
      </c>
      <c r="BV9" s="60">
        <f>SUM('Table 2a'!BV16,'Table 2a'!BV75,'Table 2a'!BV125-'Table 1a'!BV87)/1000</f>
        <v>183.18676599196604</v>
      </c>
      <c r="BW9" s="60">
        <f>SUM('Table 2a'!BW16,'Table 2a'!BW75,'Table 2a'!BW125-'Table 1a'!BW87)/1000</f>
        <v>191.91739111119193</v>
      </c>
      <c r="BX9" s="60">
        <f>SUM('Table 2a'!BX16,'Table 2a'!BX75,'Table 2a'!BX125-'Table 1a'!BX87)/1000</f>
        <v>212.72187323173199</v>
      </c>
      <c r="BY9" s="60">
        <f>SUM('Table 2a'!BY16,'Table 2a'!BY75,'Table 2a'!BY125-'Table 1a'!BY87)/1000</f>
        <v>215.63386114434212</v>
      </c>
      <c r="BZ9" s="60">
        <f>SUM('Table 2a'!BZ16,'Table 2a'!BZ75,'Table 2a'!BZ125-'Table 1a'!BZ87)/1000</f>
        <v>225.23509412900873</v>
      </c>
      <c r="CA9" s="60">
        <f>SUM('Table 2a'!CA16,'Table 2a'!CA75,'Table 2a'!CA125-'Table 1a'!CA87)/1000</f>
        <v>255.74265950490559</v>
      </c>
      <c r="CB9" s="60">
        <f>SUM('Table 2a'!CB16,'Table 2a'!CB75,'Table 2a'!CB125-'Table 1a'!CB87)/1000</f>
        <v>289.95469632592767</v>
      </c>
      <c r="CC9" s="60">
        <f>SUM('Table 2a'!CC16,'Table 2a'!CC75,'Table 2a'!CC125-'Table 1a'!CC87)/1000</f>
        <v>305.10657081784467</v>
      </c>
      <c r="CD9" s="60">
        <f>SUM('Table 2a'!CD16,'Table 2a'!CD75,'Table 2a'!CD125-'Table 1a'!CD87)/1000</f>
        <v>315.5876068599203</v>
      </c>
      <c r="CE9" s="60">
        <f>SUM('Table 2a'!CE16,'Table 2a'!CE75,'Table 2a'!CE125-'Table 1a'!CE87)/1000</f>
        <v>323.88907325408945</v>
      </c>
      <c r="CF9" s="70">
        <f>SUM('Table 2a'!CF16,'Table 2a'!CF75,'Table 2a'!CF125-'Table 1a'!CF87)/1000</f>
        <v>335.49418164403227</v>
      </c>
    </row>
    <row r="10" spans="1:84" x14ac:dyDescent="0.35">
      <c r="A10" s="103"/>
      <c r="B10" s="59" t="s">
        <v>234</v>
      </c>
      <c r="D10" s="86"/>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60">
        <f>('Non-DWP Welfare'!AH4+'Table 1a'!AH87)/1000</f>
        <v>0</v>
      </c>
      <c r="AI10" s="60">
        <f>('Non-DWP Welfare'!AI4+'Table 1a'!AI87)/1000</f>
        <v>0</v>
      </c>
      <c r="AJ10" s="60">
        <f>('Non-DWP Welfare'!AJ4+'Table 1a'!AJ87)/1000</f>
        <v>0</v>
      </c>
      <c r="AK10" s="60">
        <f>('Non-DWP Welfare'!AK4+'Table 1a'!AK87)/1000</f>
        <v>0</v>
      </c>
      <c r="AL10" s="60">
        <f>('Non-DWP Welfare'!AL4+'Table 1a'!AL87)/1000</f>
        <v>0</v>
      </c>
      <c r="AM10" s="60">
        <f>('Non-DWP Welfare'!AM4+'Table 1a'!AM87)/1000</f>
        <v>0</v>
      </c>
      <c r="AN10" s="60">
        <f>('Non-DWP Welfare'!AN4+'Table 1a'!AN87)/1000</f>
        <v>0</v>
      </c>
      <c r="AO10" s="60">
        <f>('Non-DWP Welfare'!AO4+'Table 1a'!AO87)/1000</f>
        <v>0</v>
      </c>
      <c r="AP10" s="60">
        <f>('Non-DWP Welfare'!AP4+'Table 1a'!AP87)/1000</f>
        <v>0</v>
      </c>
      <c r="AQ10" s="60">
        <f>('Non-DWP Welfare'!AQ4+'Table 1a'!AQ87)/1000</f>
        <v>0</v>
      </c>
      <c r="AR10" s="60">
        <f>('Non-DWP Welfare'!AR4+'Table 1a'!AR87)/1000</f>
        <v>0</v>
      </c>
      <c r="AS10" s="60">
        <f>('Non-DWP Welfare'!AS4+'Table 1a'!AS87)/1000</f>
        <v>0</v>
      </c>
      <c r="AT10" s="60">
        <f>('Non-DWP Welfare'!AT4+'Table 1a'!AT87)/1000</f>
        <v>0</v>
      </c>
      <c r="AU10" s="60">
        <f>('Non-DWP Welfare'!AU4+'Table 1a'!AU87)/1000</f>
        <v>3.9801589999999996</v>
      </c>
      <c r="AV10" s="60">
        <f>('Non-DWP Welfare'!AV4+'Table 1a'!AV87)/1000</f>
        <v>4.5024279999999992</v>
      </c>
      <c r="AW10" s="60">
        <f>('Non-DWP Welfare'!AW4+'Table 1a'!AW87)/1000</f>
        <v>4.9411750000000021</v>
      </c>
      <c r="AX10" s="60">
        <f>('Non-DWP Welfare'!AX4+'Table 1a'!AX87)/1000</f>
        <v>5.1719954022248151</v>
      </c>
      <c r="AY10" s="60">
        <f>('Non-DWP Welfare'!AY4+'Table 1a'!AY87)/1000</f>
        <v>5.411192292902526</v>
      </c>
      <c r="AZ10" s="60">
        <f>('Non-DWP Welfare'!AZ4+'Table 1a'!AZ87)/1000</f>
        <v>5.5418748089194496</v>
      </c>
      <c r="BA10" s="60">
        <f>('Non-DWP Welfare'!BA4+'Table 1a'!BA87)/1000</f>
        <v>5.4205197031605667</v>
      </c>
      <c r="BB10" s="60">
        <f>('Non-DWP Welfare'!BB4+'Table 1a'!BB87)/1000</f>
        <v>5.3167638360770972</v>
      </c>
      <c r="BC10" s="60">
        <f>('Non-DWP Welfare'!BC4+'Table 1a'!BC87)/1000</f>
        <v>6.3573302516654238</v>
      </c>
      <c r="BD10" s="60">
        <f>('Non-DWP Welfare'!BD4+'Table 1a'!BD87)/1000</f>
        <v>9.5565503977951956</v>
      </c>
      <c r="BE10" s="60">
        <f>('Non-DWP Welfare'!BE4+'Table 1a'!BE87)/1000</f>
        <v>10.725751917842073</v>
      </c>
      <c r="BF10" s="60">
        <f>('Non-DWP Welfare'!BF4+'Table 1a'!BF87)/1000</f>
        <v>11.665568132478386</v>
      </c>
      <c r="BG10" s="60">
        <f>('Non-DWP Welfare'!BG4+'Table 1a'!BG87)/1000</f>
        <v>27.072387943027497</v>
      </c>
      <c r="BH10" s="60">
        <f>('Non-DWP Welfare'!BH4+'Table 1a'!BH87)/1000</f>
        <v>25.106356666777348</v>
      </c>
      <c r="BI10" s="60">
        <f>('Non-DWP Welfare'!BI4+'Table 1a'!BI87)/1000</f>
        <v>27.149423944825088</v>
      </c>
      <c r="BJ10" s="60">
        <f>('Non-DWP Welfare'!BJ4+'Table 1a'!BJ87)/1000</f>
        <v>28.584395180940959</v>
      </c>
      <c r="BK10" s="60">
        <f>('Non-DWP Welfare'!BK4+'Table 1a'!BK87)/1000</f>
        <v>30.289169235006767</v>
      </c>
      <c r="BL10" s="60">
        <f>('Non-DWP Welfare'!BL4+'Table 1a'!BL87)/1000</f>
        <v>34.954083011853982</v>
      </c>
      <c r="BM10" s="60">
        <f>('Non-DWP Welfare'!BM4+'Table 1a'!BM87)/1000</f>
        <v>39.183222822545424</v>
      </c>
      <c r="BN10" s="60">
        <f>('Non-DWP Welfare'!BN4+'Table 1a'!BN87)/1000</f>
        <v>40.670651027684187</v>
      </c>
      <c r="BO10" s="60">
        <f>('Non-DWP Welfare'!BO4+'Table 1a'!BO87)/1000</f>
        <v>41.262025042402492</v>
      </c>
      <c r="BP10" s="60">
        <f>('Non-DWP Welfare'!BP4+'Table 1a'!BP87)/1000</f>
        <v>41.192904026954501</v>
      </c>
      <c r="BQ10" s="60">
        <f>('Non-DWP Welfare'!BQ4+'Table 1a'!BQ87)/1000</f>
        <v>40.264186594914619</v>
      </c>
      <c r="BR10" s="60">
        <f>('Non-DWP Welfare'!BR4+'Table 1a'!BR87)/1000</f>
        <v>40.550692576556116</v>
      </c>
      <c r="BS10" s="60">
        <f>('Non-DWP Welfare'!BS4+'Table 1a'!BS87)/1000</f>
        <v>39.611453607013665</v>
      </c>
      <c r="BT10" s="60">
        <f>('Non-DWP Welfare'!BT4+'Table 1a'!BT87)/1000</f>
        <v>38.446517880770578</v>
      </c>
      <c r="BU10" s="60">
        <f>('Non-DWP Welfare'!BU4+'Table 1a'!BU87)/1000</f>
        <v>36.994342755481085</v>
      </c>
      <c r="BV10" s="60">
        <f>('Non-DWP Welfare'!BV4+'Table 1a'!BV87)/1000</f>
        <v>33.956461965527623</v>
      </c>
      <c r="BW10" s="60">
        <f>('Non-DWP Welfare'!BW4+'Table 1a'!BW87)/1000</f>
        <v>29.178674318442514</v>
      </c>
      <c r="BX10" s="60">
        <f>('Non-DWP Welfare'!BX4+'Table 1a'!BX87)/1000</f>
        <v>26.512930149264786</v>
      </c>
      <c r="BY10" s="60">
        <f>('Non-DWP Welfare'!BY4+'Table 1a'!BY87)/1000</f>
        <v>22.301954158700131</v>
      </c>
      <c r="BZ10" s="60">
        <f>('Non-DWP Welfare'!BZ4+'Table 1a'!BZ87)/1000</f>
        <v>20.891708566987557</v>
      </c>
      <c r="CA10" s="60">
        <f>('Non-DWP Welfare'!CA4+'Table 1a'!CA87)/1000</f>
        <v>20.322844136202839</v>
      </c>
      <c r="CB10" s="60">
        <f>('Non-DWP Welfare'!CB4+'Table 1a'!CB87)/1000</f>
        <v>15.63045490689656</v>
      </c>
      <c r="CC10" s="60">
        <f>('Non-DWP Welfare'!CC4+'Table 1a'!CC87)/1000</f>
        <v>14.077126278910352</v>
      </c>
      <c r="CD10" s="60">
        <f>('Non-DWP Welfare'!CD4+'Table 1a'!CD87)/1000</f>
        <v>13.965416173430068</v>
      </c>
      <c r="CE10" s="60">
        <f>('Non-DWP Welfare'!CE4+'Table 1a'!CE87)/1000</f>
        <v>13.990177780307235</v>
      </c>
      <c r="CF10" s="70">
        <f>('Non-DWP Welfare'!CF4+'Table 1a'!CF87)/1000</f>
        <v>13.97095017886538</v>
      </c>
    </row>
    <row r="11" spans="1:84" ht="31" x14ac:dyDescent="0.35">
      <c r="A11" s="103"/>
      <c r="B11" s="52" t="s">
        <v>235</v>
      </c>
      <c r="D11" s="86"/>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70"/>
    </row>
    <row r="12" spans="1:84" ht="21.75" customHeight="1" x14ac:dyDescent="0.35">
      <c r="A12" s="103"/>
      <c r="B12" s="59" t="s">
        <v>216</v>
      </c>
      <c r="D12" s="86"/>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60">
        <f>'Cost of Living'!AH4</f>
        <v>0</v>
      </c>
      <c r="AI12" s="60">
        <f>'Cost of Living'!AI4/1000</f>
        <v>0</v>
      </c>
      <c r="AJ12" s="60">
        <f>'Cost of Living'!AJ4/1000</f>
        <v>0</v>
      </c>
      <c r="AK12" s="60">
        <f>'Cost of Living'!AK4/1000</f>
        <v>0</v>
      </c>
      <c r="AL12" s="60">
        <f>'Cost of Living'!AL4/1000</f>
        <v>0</v>
      </c>
      <c r="AM12" s="60">
        <f>'Cost of Living'!AM4/1000</f>
        <v>0</v>
      </c>
      <c r="AN12" s="60">
        <f>'Cost of Living'!AN4/1000</f>
        <v>0</v>
      </c>
      <c r="AO12" s="60">
        <f>'Cost of Living'!AO4/1000</f>
        <v>0</v>
      </c>
      <c r="AP12" s="60">
        <f>'Cost of Living'!AP4/1000</f>
        <v>0</v>
      </c>
      <c r="AQ12" s="60">
        <f>'Cost of Living'!AQ4/1000</f>
        <v>0</v>
      </c>
      <c r="AR12" s="60">
        <f>'Cost of Living'!AR4/1000</f>
        <v>0</v>
      </c>
      <c r="AS12" s="60">
        <f>'Cost of Living'!AS4/1000</f>
        <v>0</v>
      </c>
      <c r="AT12" s="60">
        <f>'Cost of Living'!AT4/1000</f>
        <v>0</v>
      </c>
      <c r="AU12" s="60">
        <f>'Cost of Living'!AU4/1000</f>
        <v>0</v>
      </c>
      <c r="AV12" s="60">
        <f>'Cost of Living'!AV4/1000</f>
        <v>0</v>
      </c>
      <c r="AW12" s="60">
        <f>'Cost of Living'!AW4/1000</f>
        <v>0</v>
      </c>
      <c r="AX12" s="60">
        <f>'Cost of Living'!AX4/1000</f>
        <v>0</v>
      </c>
      <c r="AY12" s="60">
        <f>'Cost of Living'!AY4/1000</f>
        <v>0</v>
      </c>
      <c r="AZ12" s="60">
        <f>'Cost of Living'!AZ4/1000</f>
        <v>0</v>
      </c>
      <c r="BA12" s="60">
        <f>'Cost of Living'!BA4/1000</f>
        <v>0</v>
      </c>
      <c r="BB12" s="60">
        <f>'Cost of Living'!BB4/1000</f>
        <v>0</v>
      </c>
      <c r="BC12" s="60">
        <f>'Cost of Living'!BC4/1000</f>
        <v>0</v>
      </c>
      <c r="BD12" s="60">
        <f>'Cost of Living'!BD4/1000</f>
        <v>0</v>
      </c>
      <c r="BE12" s="60">
        <f>'Cost of Living'!BE4/1000</f>
        <v>0</v>
      </c>
      <c r="BF12" s="60">
        <f>'Cost of Living'!BF4/1000</f>
        <v>0</v>
      </c>
      <c r="BG12" s="60">
        <f>'Cost of Living'!BG4/1000</f>
        <v>0</v>
      </c>
      <c r="BH12" s="60">
        <f>'Cost of Living'!BH4/1000</f>
        <v>0</v>
      </c>
      <c r="BI12" s="60">
        <f>'Cost of Living'!BI4/1000</f>
        <v>0</v>
      </c>
      <c r="BJ12" s="60">
        <f>'Cost of Living'!BJ4/1000</f>
        <v>0</v>
      </c>
      <c r="BK12" s="60">
        <f>'Cost of Living'!BK4/1000</f>
        <v>0</v>
      </c>
      <c r="BL12" s="60">
        <f>'Cost of Living'!BL4/1000</f>
        <v>0</v>
      </c>
      <c r="BM12" s="60">
        <f>'Cost of Living'!BM4/1000</f>
        <v>0</v>
      </c>
      <c r="BN12" s="60">
        <f>'Cost of Living'!BN4/1000</f>
        <v>0</v>
      </c>
      <c r="BO12" s="60">
        <f>'Cost of Living'!BO4/1000</f>
        <v>0</v>
      </c>
      <c r="BP12" s="60">
        <f>'Cost of Living'!BP4/1000</f>
        <v>0</v>
      </c>
      <c r="BQ12" s="60">
        <f>'Cost of Living'!BQ4/1000</f>
        <v>0</v>
      </c>
      <c r="BR12" s="60">
        <f>'Cost of Living'!BR4/1000</f>
        <v>0</v>
      </c>
      <c r="BS12" s="60">
        <f>'Cost of Living'!BS4/1000</f>
        <v>0</v>
      </c>
      <c r="BT12" s="60">
        <f>'Cost of Living'!BT4/1000</f>
        <v>0</v>
      </c>
      <c r="BU12" s="60">
        <f>'Cost of Living'!BU4/1000</f>
        <v>0</v>
      </c>
      <c r="BV12" s="60">
        <f>'Cost of Living'!BV4/1000</f>
        <v>0</v>
      </c>
      <c r="BW12" s="60">
        <f>'Cost of Living'!BW4/1000</f>
        <v>0</v>
      </c>
      <c r="BX12" s="60">
        <f>'Cost of Living'!BX4/1000</f>
        <v>0</v>
      </c>
      <c r="BY12" s="60">
        <f>'Cost of Living'!BY4/1000</f>
        <v>0</v>
      </c>
      <c r="BZ12" s="60">
        <f>'Cost of Living'!BZ4/1000</f>
        <v>7.9827257020666664</v>
      </c>
      <c r="CA12" s="60">
        <f>'Cost of Living'!CA4/1000</f>
        <v>9.9780933673066663</v>
      </c>
      <c r="CB12" s="60">
        <f>'Cost of Living'!CB4/1000</f>
        <v>2.1560414281005663E-3</v>
      </c>
      <c r="CC12" s="60">
        <f>'Cost of Living'!CC4/1000</f>
        <v>0</v>
      </c>
      <c r="CD12" s="60">
        <f>'Cost of Living'!CD4/1000</f>
        <v>0</v>
      </c>
      <c r="CE12" s="60">
        <f>'Cost of Living'!CE4/1000</f>
        <v>0</v>
      </c>
      <c r="CF12" s="70">
        <f>'Cost of Living'!CF4/1000</f>
        <v>0</v>
      </c>
    </row>
    <row r="13" spans="1:84" ht="16" thickBot="1" x14ac:dyDescent="0.4">
      <c r="A13" s="103"/>
      <c r="B13" s="76" t="s">
        <v>217</v>
      </c>
      <c r="C13" s="118"/>
      <c r="D13" s="119"/>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1">
        <f>AH8+AH12</f>
        <v>15.872999999999999</v>
      </c>
      <c r="AI13" s="121">
        <f t="shared" ref="AI13:CF13" si="1">AI8+AI12</f>
        <v>18.777059999999999</v>
      </c>
      <c r="AJ13" s="121">
        <f t="shared" si="1"/>
        <v>22.658060000000006</v>
      </c>
      <c r="AK13" s="121">
        <f t="shared" si="1"/>
        <v>27.698309999999996</v>
      </c>
      <c r="AL13" s="121">
        <f t="shared" si="1"/>
        <v>31.628059999999998</v>
      </c>
      <c r="AM13" s="121">
        <f t="shared" si="1"/>
        <v>35.332059999999998</v>
      </c>
      <c r="AN13" s="121">
        <f t="shared" si="1"/>
        <v>38.251059999999995</v>
      </c>
      <c r="AO13" s="121">
        <f t="shared" si="1"/>
        <v>41.768059999999998</v>
      </c>
      <c r="AP13" s="121">
        <f t="shared" si="1"/>
        <v>44.917658000000003</v>
      </c>
      <c r="AQ13" s="121">
        <f t="shared" si="1"/>
        <v>46.700744000000014</v>
      </c>
      <c r="AR13" s="121">
        <f t="shared" si="1"/>
        <v>47.317750509999989</v>
      </c>
      <c r="AS13" s="121">
        <f t="shared" si="1"/>
        <v>50.314249481000019</v>
      </c>
      <c r="AT13" s="121">
        <f t="shared" si="1"/>
        <v>56.478799715685049</v>
      </c>
      <c r="AU13" s="121">
        <f t="shared" si="1"/>
        <v>66.302888468443314</v>
      </c>
      <c r="AV13" s="121">
        <f t="shared" si="1"/>
        <v>75.257452000000029</v>
      </c>
      <c r="AW13" s="121">
        <f t="shared" si="1"/>
        <v>82.437565999999975</v>
      </c>
      <c r="AX13" s="121">
        <f t="shared" si="1"/>
        <v>84.862667213999956</v>
      </c>
      <c r="AY13" s="121">
        <f t="shared" si="1"/>
        <v>88.710819153041328</v>
      </c>
      <c r="AZ13" s="121">
        <f t="shared" si="1"/>
        <v>92.217949756999985</v>
      </c>
      <c r="BA13" s="121">
        <f t="shared" si="1"/>
        <v>93.34739375700002</v>
      </c>
      <c r="BB13" s="121">
        <f t="shared" si="1"/>
        <v>95.565317560038423</v>
      </c>
      <c r="BC13" s="121">
        <f t="shared" si="1"/>
        <v>100.1037786478629</v>
      </c>
      <c r="BD13" s="121">
        <f t="shared" si="1"/>
        <v>105.67223632277438</v>
      </c>
      <c r="BE13" s="121">
        <f t="shared" si="1"/>
        <v>112.16291500158964</v>
      </c>
      <c r="BF13" s="121">
        <f t="shared" si="1"/>
        <v>116.69564469762189</v>
      </c>
      <c r="BG13" s="121">
        <f t="shared" si="1"/>
        <v>127.80093583048341</v>
      </c>
      <c r="BH13" s="121">
        <f t="shared" si="1"/>
        <v>135.7380458459495</v>
      </c>
      <c r="BI13" s="121">
        <f t="shared" si="1"/>
        <v>142.4274485055688</v>
      </c>
      <c r="BJ13" s="121">
        <f t="shared" si="1"/>
        <v>147.31936243838138</v>
      </c>
      <c r="BK13" s="121">
        <f t="shared" si="1"/>
        <v>156.09443872586417</v>
      </c>
      <c r="BL13" s="121">
        <f t="shared" si="1"/>
        <v>170.25704001830755</v>
      </c>
      <c r="BM13" s="121">
        <f t="shared" si="1"/>
        <v>186.68590161706751</v>
      </c>
      <c r="BN13" s="121">
        <f t="shared" si="1"/>
        <v>193.50649841748771</v>
      </c>
      <c r="BO13" s="121">
        <f t="shared" si="1"/>
        <v>199.69475188696887</v>
      </c>
      <c r="BP13" s="121">
        <f t="shared" si="1"/>
        <v>207.20274295951651</v>
      </c>
      <c r="BQ13" s="121">
        <f t="shared" si="1"/>
        <v>203.87998837468126</v>
      </c>
      <c r="BR13" s="121">
        <f t="shared" si="1"/>
        <v>208.18110258043117</v>
      </c>
      <c r="BS13" s="121">
        <f t="shared" si="1"/>
        <v>210.69141826093471</v>
      </c>
      <c r="BT13" s="121">
        <f t="shared" si="1"/>
        <v>211.63419826356068</v>
      </c>
      <c r="BU13" s="121">
        <f t="shared" si="1"/>
        <v>214.40574121031875</v>
      </c>
      <c r="BV13" s="121">
        <f t="shared" si="1"/>
        <v>217.14322795749365</v>
      </c>
      <c r="BW13" s="121">
        <f t="shared" si="1"/>
        <v>221.09606542963445</v>
      </c>
      <c r="BX13" s="121">
        <f t="shared" si="1"/>
        <v>239.23480338099677</v>
      </c>
      <c r="BY13" s="121">
        <f t="shared" si="1"/>
        <v>237.93581530304226</v>
      </c>
      <c r="BZ13" s="121">
        <f t="shared" si="1"/>
        <v>254.10952839806293</v>
      </c>
      <c r="CA13" s="121">
        <f t="shared" si="1"/>
        <v>286.04359700841508</v>
      </c>
      <c r="CB13" s="121">
        <f t="shared" si="1"/>
        <v>305.58730727425234</v>
      </c>
      <c r="CC13" s="121">
        <f t="shared" si="1"/>
        <v>319.183697096755</v>
      </c>
      <c r="CD13" s="121">
        <f t="shared" si="1"/>
        <v>329.55302303335037</v>
      </c>
      <c r="CE13" s="121">
        <f t="shared" si="1"/>
        <v>337.8792510343967</v>
      </c>
      <c r="CF13" s="122">
        <f t="shared" si="1"/>
        <v>349.46513182289766</v>
      </c>
    </row>
    <row r="14" spans="1:84" ht="39" customHeight="1" x14ac:dyDescent="0.35">
      <c r="A14" s="103"/>
      <c r="B14" s="52" t="s">
        <v>236</v>
      </c>
      <c r="D14" s="86"/>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8"/>
    </row>
    <row r="15" spans="1:84" ht="24" customHeight="1" x14ac:dyDescent="0.35">
      <c r="A15" s="103"/>
      <c r="B15" s="59" t="s">
        <v>231</v>
      </c>
      <c r="D15" s="86"/>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v>38.887642123667014</v>
      </c>
      <c r="AI15" s="57">
        <v>40.802743873578102</v>
      </c>
      <c r="AJ15" s="57">
        <v>41.774132933372236</v>
      </c>
      <c r="AK15" s="57">
        <v>48.122750731447539</v>
      </c>
      <c r="AL15" s="57">
        <v>52.212123154179331</v>
      </c>
      <c r="AM15" s="57">
        <v>57.46812420261783</v>
      </c>
      <c r="AN15" s="57">
        <v>59.820487166833864</v>
      </c>
      <c r="AO15" s="57">
        <v>61.619046412309601</v>
      </c>
      <c r="AP15" s="57">
        <v>63.522305179943608</v>
      </c>
      <c r="AQ15" s="57">
        <v>61.16308419018997</v>
      </c>
      <c r="AR15" s="57">
        <v>55.738384065838119</v>
      </c>
      <c r="AS15" s="57">
        <v>53.071171501292852</v>
      </c>
      <c r="AT15" s="57">
        <v>55.368783174720136</v>
      </c>
      <c r="AU15" s="57">
        <v>64.947832238940464</v>
      </c>
      <c r="AV15" s="57">
        <v>74.981965951798415</v>
      </c>
      <c r="AW15" s="57">
        <v>81.332444147553232</v>
      </c>
      <c r="AX15" s="57">
        <v>82.677637935953172</v>
      </c>
      <c r="AY15" s="57">
        <v>84.153862489437856</v>
      </c>
      <c r="AZ15" s="57">
        <v>83.430298206375525</v>
      </c>
      <c r="BA15" s="57">
        <v>82.151712490310729</v>
      </c>
      <c r="BB15" s="57">
        <v>81.368515062660791</v>
      </c>
      <c r="BC15" s="57">
        <v>82.842406378318856</v>
      </c>
      <c r="BD15" s="57">
        <v>86.280290177332006</v>
      </c>
      <c r="BE15" s="57">
        <v>88.892187414136657</v>
      </c>
      <c r="BF15" s="57">
        <v>91.082607614992469</v>
      </c>
      <c r="BG15" s="57">
        <v>102.53505352888605</v>
      </c>
      <c r="BH15" s="57">
        <v>104.67724519116889</v>
      </c>
      <c r="BI15" s="57">
        <v>105.74134561982147</v>
      </c>
      <c r="BJ15" s="57">
        <v>106.58272431131137</v>
      </c>
      <c r="BK15" s="57">
        <v>109.28558508240208</v>
      </c>
      <c r="BL15" s="57">
        <v>115.62339411112353</v>
      </c>
      <c r="BM15" s="57">
        <v>128.65382264768377</v>
      </c>
      <c r="BN15" s="57">
        <v>130.61140745678378</v>
      </c>
      <c r="BO15" s="57">
        <v>131.5451466998353</v>
      </c>
      <c r="BP15" s="57">
        <v>131.66602595871871</v>
      </c>
      <c r="BQ15" s="57">
        <v>123.68366330216679</v>
      </c>
      <c r="BR15" s="57">
        <v>123.34308686928976</v>
      </c>
      <c r="BS15" s="57">
        <v>122.99194008400477</v>
      </c>
      <c r="BT15" s="57">
        <v>119.52609293135106</v>
      </c>
      <c r="BU15" s="57">
        <v>119.1113500600663</v>
      </c>
      <c r="BV15" s="57">
        <v>117.27017131028278</v>
      </c>
      <c r="BW15" s="57">
        <v>116.61459046586167</v>
      </c>
      <c r="BX15" s="57">
        <v>129.09182918665962</v>
      </c>
      <c r="BY15" s="57">
        <v>126.44387647071184</v>
      </c>
      <c r="BZ15" s="57">
        <v>119.3336627803793</v>
      </c>
      <c r="CA15" s="57">
        <v>125.94239381138178</v>
      </c>
      <c r="CB15" s="57">
        <v>137.9865563400661</v>
      </c>
      <c r="CC15" s="57">
        <v>140.92783810585851</v>
      </c>
      <c r="CD15" s="57">
        <v>143.82653370775739</v>
      </c>
      <c r="CE15" s="57">
        <v>146.86898942725063</v>
      </c>
      <c r="CF15" s="58">
        <v>149.86825356532563</v>
      </c>
    </row>
    <row r="16" spans="1:84" x14ac:dyDescent="0.35">
      <c r="A16" s="103"/>
      <c r="B16" s="59" t="s">
        <v>232</v>
      </c>
      <c r="D16" s="8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v>55.634007939085826</v>
      </c>
      <c r="AI16" s="57">
        <v>54.867988430515396</v>
      </c>
      <c r="AJ16" s="57">
        <v>55.166648330243405</v>
      </c>
      <c r="AK16" s="57">
        <v>59.086921976882657</v>
      </c>
      <c r="AL16" s="57">
        <v>61.802017413910107</v>
      </c>
      <c r="AM16" s="57">
        <v>64.109891252397432</v>
      </c>
      <c r="AN16" s="57">
        <v>64.536901520083134</v>
      </c>
      <c r="AO16" s="57">
        <v>67.165826480378882</v>
      </c>
      <c r="AP16" s="57">
        <v>69.579846644764999</v>
      </c>
      <c r="AQ16" s="57">
        <v>69.604944040024421</v>
      </c>
      <c r="AR16" s="57">
        <v>68.3109499033514</v>
      </c>
      <c r="AS16" s="57">
        <v>68.982792562232873</v>
      </c>
      <c r="AT16" s="57">
        <v>71.025115037828087</v>
      </c>
      <c r="AU16" s="57">
        <v>74.991603110094985</v>
      </c>
      <c r="AV16" s="57">
        <v>79.592194490730023</v>
      </c>
      <c r="AW16" s="57">
        <v>83.295659804867398</v>
      </c>
      <c r="AX16" s="57">
        <v>84.037293492474788</v>
      </c>
      <c r="AY16" s="57">
        <v>84.760238075616883</v>
      </c>
      <c r="AZ16" s="57">
        <v>86.412288390637983</v>
      </c>
      <c r="BA16" s="57">
        <v>89.800221893867629</v>
      </c>
      <c r="BB16" s="57">
        <v>92.295362148407065</v>
      </c>
      <c r="BC16" s="57">
        <v>96.673876546885623</v>
      </c>
      <c r="BD16" s="57">
        <v>101.30782361273027</v>
      </c>
      <c r="BE16" s="57">
        <v>106.89495975518005</v>
      </c>
      <c r="BF16" s="57">
        <v>108.09056000240615</v>
      </c>
      <c r="BG16" s="57">
        <v>110.74354649848314</v>
      </c>
      <c r="BH16" s="57">
        <v>115.24332284194374</v>
      </c>
      <c r="BI16" s="57">
        <v>118.87013533681882</v>
      </c>
      <c r="BJ16" s="57">
        <v>119.69244987088902</v>
      </c>
      <c r="BK16" s="57">
        <v>124.80429181987449</v>
      </c>
      <c r="BL16" s="57">
        <v>130.83089037642171</v>
      </c>
      <c r="BM16" s="57">
        <v>137.97396716116845</v>
      </c>
      <c r="BN16" s="57">
        <v>140.64522620048476</v>
      </c>
      <c r="BO16" s="57">
        <v>143.53805701531286</v>
      </c>
      <c r="BP16" s="57">
        <v>148.6153064685364</v>
      </c>
      <c r="BQ16" s="57">
        <v>146.90009690701802</v>
      </c>
      <c r="BR16" s="57">
        <v>149.62845290872451</v>
      </c>
      <c r="BS16" s="57">
        <v>151.2977831128415</v>
      </c>
      <c r="BT16" s="57">
        <v>149.86347881251777</v>
      </c>
      <c r="BU16" s="57">
        <v>149.59816281204758</v>
      </c>
      <c r="BV16" s="57">
        <v>149.24814754639411</v>
      </c>
      <c r="BW16" s="57">
        <v>148.49630914797083</v>
      </c>
      <c r="BX16" s="57">
        <v>142.95426939593725</v>
      </c>
      <c r="BY16" s="57">
        <v>146.36014037960874</v>
      </c>
      <c r="BZ16" s="57">
        <v>145.00859742951664</v>
      </c>
      <c r="CA16" s="57">
        <v>152.34224855337752</v>
      </c>
      <c r="CB16" s="57">
        <v>167.59859489275811</v>
      </c>
      <c r="CC16" s="57">
        <v>174.00995922136411</v>
      </c>
      <c r="CD16" s="57">
        <v>175.77040811505583</v>
      </c>
      <c r="CE16" s="57">
        <v>174.77847670752129</v>
      </c>
      <c r="CF16" s="58">
        <v>176.50063107249849</v>
      </c>
    </row>
    <row r="17" spans="1:84" ht="24" customHeight="1" x14ac:dyDescent="0.35">
      <c r="A17" s="103"/>
      <c r="B17" s="106" t="s">
        <v>214</v>
      </c>
      <c r="D17" s="86"/>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64">
        <f t="shared" ref="AH17:CF17" si="2">SUM(AH15, AH16)</f>
        <v>94.52165006275284</v>
      </c>
      <c r="AI17" s="64">
        <f t="shared" si="2"/>
        <v>95.670732304093491</v>
      </c>
      <c r="AJ17" s="64">
        <f t="shared" si="2"/>
        <v>96.940781263615634</v>
      </c>
      <c r="AK17" s="64">
        <f t="shared" si="2"/>
        <v>107.2096727083302</v>
      </c>
      <c r="AL17" s="64">
        <f t="shared" si="2"/>
        <v>114.01414056808943</v>
      </c>
      <c r="AM17" s="64">
        <f t="shared" si="2"/>
        <v>121.57801545501526</v>
      </c>
      <c r="AN17" s="64">
        <f t="shared" si="2"/>
        <v>124.35738868691701</v>
      </c>
      <c r="AO17" s="64">
        <f t="shared" si="2"/>
        <v>128.7848728926885</v>
      </c>
      <c r="AP17" s="64">
        <f t="shared" si="2"/>
        <v>133.10215182470861</v>
      </c>
      <c r="AQ17" s="64">
        <f t="shared" si="2"/>
        <v>130.76802823021438</v>
      </c>
      <c r="AR17" s="64">
        <f t="shared" si="2"/>
        <v>124.04933396918952</v>
      </c>
      <c r="AS17" s="64">
        <f t="shared" si="2"/>
        <v>122.05396406352573</v>
      </c>
      <c r="AT17" s="64">
        <f t="shared" si="2"/>
        <v>126.39389821254822</v>
      </c>
      <c r="AU17" s="64">
        <f t="shared" si="2"/>
        <v>139.93943534903545</v>
      </c>
      <c r="AV17" s="64">
        <f t="shared" si="2"/>
        <v>154.57416044252844</v>
      </c>
      <c r="AW17" s="64">
        <f t="shared" si="2"/>
        <v>164.62810395242064</v>
      </c>
      <c r="AX17" s="64">
        <f t="shared" si="2"/>
        <v>166.71493142842797</v>
      </c>
      <c r="AY17" s="64">
        <f t="shared" si="2"/>
        <v>168.91410056505475</v>
      </c>
      <c r="AZ17" s="64">
        <f t="shared" si="2"/>
        <v>169.84258659701351</v>
      </c>
      <c r="BA17" s="64">
        <f t="shared" si="2"/>
        <v>171.95193438417834</v>
      </c>
      <c r="BB17" s="64">
        <f t="shared" si="2"/>
        <v>173.66387721106787</v>
      </c>
      <c r="BC17" s="64">
        <f t="shared" si="2"/>
        <v>179.51628292520448</v>
      </c>
      <c r="BD17" s="64">
        <f t="shared" si="2"/>
        <v>187.58811379006227</v>
      </c>
      <c r="BE17" s="64">
        <f t="shared" si="2"/>
        <v>195.78714716931671</v>
      </c>
      <c r="BF17" s="64">
        <f t="shared" si="2"/>
        <v>199.17316761739863</v>
      </c>
      <c r="BG17" s="64">
        <f t="shared" si="2"/>
        <v>213.27860002736918</v>
      </c>
      <c r="BH17" s="64">
        <f t="shared" si="2"/>
        <v>219.92056803311263</v>
      </c>
      <c r="BI17" s="64">
        <f t="shared" si="2"/>
        <v>224.61148095664029</v>
      </c>
      <c r="BJ17" s="64">
        <f t="shared" si="2"/>
        <v>226.27517418220037</v>
      </c>
      <c r="BK17" s="64">
        <f t="shared" si="2"/>
        <v>234.08987690227656</v>
      </c>
      <c r="BL17" s="64">
        <f t="shared" si="2"/>
        <v>246.45428448754524</v>
      </c>
      <c r="BM17" s="64">
        <f t="shared" si="2"/>
        <v>266.62778980885219</v>
      </c>
      <c r="BN17" s="64">
        <f t="shared" si="2"/>
        <v>271.25663365726854</v>
      </c>
      <c r="BO17" s="64">
        <f t="shared" si="2"/>
        <v>275.08320371514816</v>
      </c>
      <c r="BP17" s="64">
        <f t="shared" si="2"/>
        <v>280.28133242725511</v>
      </c>
      <c r="BQ17" s="64">
        <f t="shared" si="2"/>
        <v>270.58376020918479</v>
      </c>
      <c r="BR17" s="64">
        <f t="shared" si="2"/>
        <v>272.97153977801429</v>
      </c>
      <c r="BS17" s="64">
        <f t="shared" si="2"/>
        <v>274.28972319684624</v>
      </c>
      <c r="BT17" s="64">
        <f t="shared" si="2"/>
        <v>269.38957174386883</v>
      </c>
      <c r="BU17" s="64">
        <f t="shared" si="2"/>
        <v>268.70951287211386</v>
      </c>
      <c r="BV17" s="64">
        <f t="shared" si="2"/>
        <v>266.5183188566769</v>
      </c>
      <c r="BW17" s="64">
        <f t="shared" si="2"/>
        <v>265.11089961383249</v>
      </c>
      <c r="BX17" s="64">
        <f t="shared" si="2"/>
        <v>272.04609858259687</v>
      </c>
      <c r="BY17" s="64">
        <f t="shared" si="2"/>
        <v>272.80401685032058</v>
      </c>
      <c r="BZ17" s="64">
        <f t="shared" si="2"/>
        <v>264.34226020989593</v>
      </c>
      <c r="CA17" s="64">
        <f t="shared" si="2"/>
        <v>278.28464236475929</v>
      </c>
      <c r="CB17" s="64">
        <f t="shared" si="2"/>
        <v>305.58515123282422</v>
      </c>
      <c r="CC17" s="64">
        <f t="shared" si="2"/>
        <v>314.9377973272226</v>
      </c>
      <c r="CD17" s="64">
        <f t="shared" si="2"/>
        <v>319.59694182281322</v>
      </c>
      <c r="CE17" s="64">
        <f t="shared" si="2"/>
        <v>321.64746613477189</v>
      </c>
      <c r="CF17" s="117">
        <f t="shared" si="2"/>
        <v>326.36888463782412</v>
      </c>
    </row>
    <row r="18" spans="1:84" x14ac:dyDescent="0.35">
      <c r="A18" s="103"/>
      <c r="B18" s="59" t="s">
        <v>233</v>
      </c>
      <c r="D18" s="86"/>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v>94.52165006275284</v>
      </c>
      <c r="AI18" s="57">
        <v>95.670732304093505</v>
      </c>
      <c r="AJ18" s="57">
        <v>96.940781263615634</v>
      </c>
      <c r="AK18" s="57">
        <v>107.2096727083302</v>
      </c>
      <c r="AL18" s="57">
        <v>114.01414056808945</v>
      </c>
      <c r="AM18" s="57">
        <v>121.57801545501526</v>
      </c>
      <c r="AN18" s="57">
        <v>124.35738868691699</v>
      </c>
      <c r="AO18" s="57">
        <v>128.7848728926885</v>
      </c>
      <c r="AP18" s="57">
        <v>133.10215182470861</v>
      </c>
      <c r="AQ18" s="57">
        <v>130.76802823021438</v>
      </c>
      <c r="AR18" s="57">
        <v>124.0493339691895</v>
      </c>
      <c r="AS18" s="57">
        <v>122.05396406352574</v>
      </c>
      <c r="AT18" s="57">
        <v>126.39389821254824</v>
      </c>
      <c r="AU18" s="57">
        <v>131.53887821004329</v>
      </c>
      <c r="AV18" s="57">
        <v>145.32645128473061</v>
      </c>
      <c r="AW18" s="57">
        <v>154.76056041593262</v>
      </c>
      <c r="AX18" s="57">
        <v>156.55441105902096</v>
      </c>
      <c r="AY18" s="57">
        <v>158.6106597010567</v>
      </c>
      <c r="AZ18" s="57">
        <v>159.63582799281605</v>
      </c>
      <c r="BA18" s="57">
        <v>161.96698664420873</v>
      </c>
      <c r="BB18" s="57">
        <v>164.00211031107654</v>
      </c>
      <c r="BC18" s="57">
        <v>168.11567136466078</v>
      </c>
      <c r="BD18" s="57">
        <v>170.62343767602314</v>
      </c>
      <c r="BE18" s="57">
        <v>177.06469894112681</v>
      </c>
      <c r="BF18" s="57">
        <v>179.26267170280985</v>
      </c>
      <c r="BG18" s="57">
        <v>168.09926732243986</v>
      </c>
      <c r="BH18" s="57">
        <v>179.24365843868765</v>
      </c>
      <c r="BI18" s="57">
        <v>181.79619230721681</v>
      </c>
      <c r="BJ18" s="57">
        <v>182.37097251172696</v>
      </c>
      <c r="BK18" s="57">
        <v>188.66617087167788</v>
      </c>
      <c r="BL18" s="57">
        <v>195.85676724139543</v>
      </c>
      <c r="BM18" s="57">
        <v>210.66568443148543</v>
      </c>
      <c r="BN18" s="57">
        <v>214.24467810724173</v>
      </c>
      <c r="BO18" s="57">
        <v>218.24400321946692</v>
      </c>
      <c r="BP18" s="57">
        <v>224.56005257200417</v>
      </c>
      <c r="BQ18" s="57">
        <v>217.14626937220171</v>
      </c>
      <c r="BR18" s="57">
        <v>219.80059940694568</v>
      </c>
      <c r="BS18" s="57">
        <v>222.72134544813076</v>
      </c>
      <c r="BT18" s="57">
        <v>220.45092632681067</v>
      </c>
      <c r="BU18" s="57">
        <v>222.345400769826</v>
      </c>
      <c r="BV18" s="57">
        <v>224.84067022586314</v>
      </c>
      <c r="BW18" s="57">
        <v>230.12346289455158</v>
      </c>
      <c r="BX18" s="57">
        <v>241.89689325307947</v>
      </c>
      <c r="BY18" s="57">
        <v>247.23383242744899</v>
      </c>
      <c r="BZ18" s="57">
        <v>241.90438915419813</v>
      </c>
      <c r="CA18" s="57">
        <v>257.79843406388341</v>
      </c>
      <c r="CB18" s="57">
        <v>289.95469632592767</v>
      </c>
      <c r="CC18" s="57">
        <v>301.04793019646729</v>
      </c>
      <c r="CD18" s="57">
        <v>306.05343292330775</v>
      </c>
      <c r="CE18" s="57">
        <v>308.32937921456409</v>
      </c>
      <c r="CF18" s="58">
        <v>313.32127841907936</v>
      </c>
    </row>
    <row r="19" spans="1:84" x14ac:dyDescent="0.35">
      <c r="A19" s="103"/>
      <c r="B19" s="59" t="s">
        <v>234</v>
      </c>
      <c r="D19" s="8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v>0</v>
      </c>
      <c r="AI19" s="57">
        <v>0</v>
      </c>
      <c r="AJ19" s="57">
        <v>0</v>
      </c>
      <c r="AK19" s="57">
        <v>0</v>
      </c>
      <c r="AL19" s="57">
        <v>0</v>
      </c>
      <c r="AM19" s="57">
        <v>0</v>
      </c>
      <c r="AN19" s="57">
        <v>0</v>
      </c>
      <c r="AO19" s="57">
        <v>0</v>
      </c>
      <c r="AP19" s="57">
        <v>0</v>
      </c>
      <c r="AQ19" s="57">
        <v>0</v>
      </c>
      <c r="AR19" s="57">
        <v>0</v>
      </c>
      <c r="AS19" s="57">
        <v>0</v>
      </c>
      <c r="AT19" s="57">
        <v>0</v>
      </c>
      <c r="AU19" s="57">
        <v>8.400557138992145</v>
      </c>
      <c r="AV19" s="57">
        <v>9.2477091577978481</v>
      </c>
      <c r="AW19" s="57">
        <v>9.8675435364879949</v>
      </c>
      <c r="AX19" s="57">
        <v>10.160520369407006</v>
      </c>
      <c r="AY19" s="57">
        <v>10.303440863998045</v>
      </c>
      <c r="AZ19" s="57">
        <v>10.206758604197468</v>
      </c>
      <c r="BA19" s="57">
        <v>9.9849477399696216</v>
      </c>
      <c r="BB19" s="57">
        <v>9.6617668999913278</v>
      </c>
      <c r="BC19" s="57">
        <v>11.400611560543682</v>
      </c>
      <c r="BD19" s="57">
        <v>16.964676114039143</v>
      </c>
      <c r="BE19" s="57">
        <v>18.722448228189908</v>
      </c>
      <c r="BF19" s="57">
        <v>19.910495914588751</v>
      </c>
      <c r="BG19" s="57">
        <v>45.17933270492933</v>
      </c>
      <c r="BH19" s="57">
        <v>40.676909594424963</v>
      </c>
      <c r="BI19" s="57">
        <v>42.815288649423536</v>
      </c>
      <c r="BJ19" s="57">
        <v>43.904201670473434</v>
      </c>
      <c r="BK19" s="57">
        <v>45.423706030598709</v>
      </c>
      <c r="BL19" s="57">
        <v>50.597517246149799</v>
      </c>
      <c r="BM19" s="57">
        <v>55.96210537736679</v>
      </c>
      <c r="BN19" s="57">
        <v>57.011955550026805</v>
      </c>
      <c r="BO19" s="57">
        <v>56.839200495681276</v>
      </c>
      <c r="BP19" s="57">
        <v>55.721279855250962</v>
      </c>
      <c r="BQ19" s="57">
        <v>53.437490836983102</v>
      </c>
      <c r="BR19" s="57">
        <v>53.170940371068568</v>
      </c>
      <c r="BS19" s="57">
        <v>51.568377748715498</v>
      </c>
      <c r="BT19" s="57">
        <v>48.938645417058162</v>
      </c>
      <c r="BU19" s="57">
        <v>46.364112102287848</v>
      </c>
      <c r="BV19" s="57">
        <v>41.677648630813742</v>
      </c>
      <c r="BW19" s="57">
        <v>34.987436719280907</v>
      </c>
      <c r="BX19" s="57">
        <v>30.14920532951739</v>
      </c>
      <c r="BY19" s="57">
        <v>25.570184422871613</v>
      </c>
      <c r="BZ19" s="57">
        <v>22.437871055697794</v>
      </c>
      <c r="CA19" s="57">
        <v>20.486208300875866</v>
      </c>
      <c r="CB19" s="57">
        <v>15.63045490689656</v>
      </c>
      <c r="CC19" s="57">
        <v>13.889867130755347</v>
      </c>
      <c r="CD19" s="57">
        <v>13.543508899505445</v>
      </c>
      <c r="CE19" s="57">
        <v>13.31808692020781</v>
      </c>
      <c r="CF19" s="58">
        <v>13.047606218744781</v>
      </c>
    </row>
    <row r="20" spans="1:84" ht="31" x14ac:dyDescent="0.35">
      <c r="A20" s="103"/>
      <c r="B20" s="52" t="s">
        <v>237</v>
      </c>
      <c r="D20" s="86"/>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8"/>
    </row>
    <row r="21" spans="1:84" x14ac:dyDescent="0.35">
      <c r="A21" s="103"/>
      <c r="B21" s="59" t="s">
        <v>216</v>
      </c>
      <c r="D21" s="86"/>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v>0</v>
      </c>
      <c r="AI21" s="57">
        <v>0</v>
      </c>
      <c r="AJ21" s="57">
        <v>0</v>
      </c>
      <c r="AK21" s="57">
        <v>0</v>
      </c>
      <c r="AL21" s="57">
        <v>0</v>
      </c>
      <c r="AM21" s="57">
        <v>0</v>
      </c>
      <c r="AN21" s="57">
        <v>0</v>
      </c>
      <c r="AO21" s="57">
        <v>0</v>
      </c>
      <c r="AP21" s="57">
        <v>0</v>
      </c>
      <c r="AQ21" s="57">
        <v>0</v>
      </c>
      <c r="AR21" s="57">
        <v>0</v>
      </c>
      <c r="AS21" s="57">
        <v>0</v>
      </c>
      <c r="AT21" s="57">
        <v>0</v>
      </c>
      <c r="AU21" s="57">
        <v>0</v>
      </c>
      <c r="AV21" s="57">
        <v>0</v>
      </c>
      <c r="AW21" s="57">
        <v>0</v>
      </c>
      <c r="AX21" s="57">
        <v>0</v>
      </c>
      <c r="AY21" s="57">
        <v>0</v>
      </c>
      <c r="AZ21" s="57">
        <v>0</v>
      </c>
      <c r="BA21" s="57">
        <v>0</v>
      </c>
      <c r="BB21" s="57">
        <v>0</v>
      </c>
      <c r="BC21" s="57">
        <v>0</v>
      </c>
      <c r="BD21" s="57">
        <v>0</v>
      </c>
      <c r="BE21" s="57">
        <v>0</v>
      </c>
      <c r="BF21" s="57">
        <v>0</v>
      </c>
      <c r="BG21" s="57">
        <v>0</v>
      </c>
      <c r="BH21" s="57">
        <v>0</v>
      </c>
      <c r="BI21" s="57">
        <v>0</v>
      </c>
      <c r="BJ21" s="57">
        <v>0</v>
      </c>
      <c r="BK21" s="57">
        <v>0</v>
      </c>
      <c r="BL21" s="57">
        <v>0</v>
      </c>
      <c r="BM21" s="57">
        <v>0</v>
      </c>
      <c r="BN21" s="57">
        <v>0</v>
      </c>
      <c r="BO21" s="57">
        <v>0</v>
      </c>
      <c r="BP21" s="57">
        <v>0</v>
      </c>
      <c r="BQ21" s="57">
        <v>0</v>
      </c>
      <c r="BR21" s="57">
        <v>0</v>
      </c>
      <c r="BS21" s="57">
        <v>0</v>
      </c>
      <c r="BT21" s="57">
        <v>0</v>
      </c>
      <c r="BU21" s="57">
        <v>0</v>
      </c>
      <c r="BV21" s="57">
        <v>0</v>
      </c>
      <c r="BW21" s="57">
        <v>0</v>
      </c>
      <c r="BX21" s="57">
        <v>0</v>
      </c>
      <c r="BY21" s="57">
        <v>0</v>
      </c>
      <c r="BZ21" s="57">
        <v>8.573514674573298</v>
      </c>
      <c r="CA21" s="57">
        <v>10.058301771064276</v>
      </c>
      <c r="CB21" s="57">
        <v>2.1560414281005663E-3</v>
      </c>
      <c r="CC21" s="57">
        <v>0</v>
      </c>
      <c r="CD21" s="57">
        <v>0</v>
      </c>
      <c r="CE21" s="57">
        <v>0</v>
      </c>
      <c r="CF21" s="58">
        <v>0</v>
      </c>
    </row>
    <row r="22" spans="1:84" ht="16" thickBot="1" x14ac:dyDescent="0.4">
      <c r="A22" s="103"/>
      <c r="B22" s="76" t="s">
        <v>217</v>
      </c>
      <c r="C22" s="118"/>
      <c r="D22" s="119"/>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1">
        <v>94.52165006275284</v>
      </c>
      <c r="AI22" s="121">
        <v>95.670732304093505</v>
      </c>
      <c r="AJ22" s="121">
        <v>96.940781263615634</v>
      </c>
      <c r="AK22" s="121">
        <v>107.2096727083302</v>
      </c>
      <c r="AL22" s="121">
        <v>114.01414056808945</v>
      </c>
      <c r="AM22" s="121">
        <v>121.57801545501526</v>
      </c>
      <c r="AN22" s="121">
        <v>124.35738868691699</v>
      </c>
      <c r="AO22" s="121">
        <v>128.7848728926885</v>
      </c>
      <c r="AP22" s="121">
        <v>133.10215182470861</v>
      </c>
      <c r="AQ22" s="121">
        <v>130.76802823021438</v>
      </c>
      <c r="AR22" s="121">
        <v>124.0493339691895</v>
      </c>
      <c r="AS22" s="121">
        <v>122.05396406352574</v>
      </c>
      <c r="AT22" s="121">
        <v>126.39389821254824</v>
      </c>
      <c r="AU22" s="121">
        <v>139.93943534903545</v>
      </c>
      <c r="AV22" s="121">
        <v>154.57416044252844</v>
      </c>
      <c r="AW22" s="121">
        <v>164.62810395242062</v>
      </c>
      <c r="AX22" s="121">
        <v>166.71493142842795</v>
      </c>
      <c r="AY22" s="121">
        <v>168.91410056505472</v>
      </c>
      <c r="AZ22" s="121">
        <v>169.84258659701351</v>
      </c>
      <c r="BA22" s="121">
        <v>171.95193438417834</v>
      </c>
      <c r="BB22" s="121">
        <v>173.66387721106787</v>
      </c>
      <c r="BC22" s="121">
        <v>179.51628292520448</v>
      </c>
      <c r="BD22" s="121">
        <v>187.58811379006229</v>
      </c>
      <c r="BE22" s="121">
        <v>195.78714716931671</v>
      </c>
      <c r="BF22" s="121">
        <v>199.1731676173986</v>
      </c>
      <c r="BG22" s="121">
        <v>213.27860002736918</v>
      </c>
      <c r="BH22" s="121">
        <v>219.92056803311263</v>
      </c>
      <c r="BI22" s="121">
        <v>224.61148095664035</v>
      </c>
      <c r="BJ22" s="121">
        <v>226.27517418220037</v>
      </c>
      <c r="BK22" s="121">
        <v>234.08987690227659</v>
      </c>
      <c r="BL22" s="121">
        <v>246.45428448754524</v>
      </c>
      <c r="BM22" s="121">
        <v>266.62778980885219</v>
      </c>
      <c r="BN22" s="121">
        <v>271.25663365726854</v>
      </c>
      <c r="BO22" s="121">
        <v>275.08320371514816</v>
      </c>
      <c r="BP22" s="121">
        <v>280.28133242725511</v>
      </c>
      <c r="BQ22" s="121">
        <v>270.58376020918479</v>
      </c>
      <c r="BR22" s="121">
        <v>272.97153977801423</v>
      </c>
      <c r="BS22" s="121">
        <v>274.28972319684624</v>
      </c>
      <c r="BT22" s="121">
        <v>269.38957174386888</v>
      </c>
      <c r="BU22" s="121">
        <v>268.70951287211386</v>
      </c>
      <c r="BV22" s="121">
        <v>266.51831885667684</v>
      </c>
      <c r="BW22" s="121">
        <v>265.11089961383249</v>
      </c>
      <c r="BX22" s="121">
        <v>272.04609858259687</v>
      </c>
      <c r="BY22" s="121">
        <v>272.80401685032064</v>
      </c>
      <c r="BZ22" s="121">
        <v>272.91577488446922</v>
      </c>
      <c r="CA22" s="121">
        <v>288.34294413582353</v>
      </c>
      <c r="CB22" s="121">
        <v>305.58730727425234</v>
      </c>
      <c r="CC22" s="121">
        <v>314.9377973272226</v>
      </c>
      <c r="CD22" s="121">
        <v>319.59694182281316</v>
      </c>
      <c r="CE22" s="121">
        <v>321.64746613477195</v>
      </c>
      <c r="CF22" s="122">
        <v>326.36888463782418</v>
      </c>
    </row>
    <row r="23" spans="1:84" ht="38.25" customHeight="1" x14ac:dyDescent="0.35">
      <c r="A23" s="103"/>
      <c r="B23" s="52" t="s">
        <v>238</v>
      </c>
      <c r="D23" s="86"/>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8"/>
    </row>
    <row r="24" spans="1:84" ht="24" customHeight="1" x14ac:dyDescent="0.35">
      <c r="A24" s="103"/>
      <c r="B24" s="59" t="s">
        <v>231</v>
      </c>
      <c r="D24" s="86"/>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4">
        <v>1973.0905740355684</v>
      </c>
      <c r="AI24" s="54">
        <v>2054.105108416135</v>
      </c>
      <c r="AJ24" s="54">
        <v>2086.7242586229199</v>
      </c>
      <c r="AK24" s="54">
        <v>2385.5029361744678</v>
      </c>
      <c r="AL24" s="54">
        <v>2560.9242276917466</v>
      </c>
      <c r="AM24" s="54">
        <v>2789.3085571333218</v>
      </c>
      <c r="AN24" s="54">
        <v>2873.4982787411791</v>
      </c>
      <c r="AO24" s="54">
        <v>2929.6365907055392</v>
      </c>
      <c r="AP24" s="54">
        <v>2989.5663205922256</v>
      </c>
      <c r="AQ24" s="54">
        <v>2849.8315250298187</v>
      </c>
      <c r="AR24" s="54">
        <v>2571.3144838233206</v>
      </c>
      <c r="AS24" s="54">
        <v>2424.226726717196</v>
      </c>
      <c r="AT24" s="54">
        <v>2504.581497929169</v>
      </c>
      <c r="AU24" s="54">
        <v>2909.5883988415226</v>
      </c>
      <c r="AV24" s="54">
        <v>3337.4267125917304</v>
      </c>
      <c r="AW24" s="54">
        <v>3598.6214834544153</v>
      </c>
      <c r="AX24" s="54">
        <v>3637.0595607932946</v>
      </c>
      <c r="AY24" s="54">
        <v>3675.6436990363768</v>
      </c>
      <c r="AZ24" s="54">
        <v>3620.4781377528002</v>
      </c>
      <c r="BA24" s="54">
        <v>3543.3130252452329</v>
      </c>
      <c r="BB24" s="54">
        <v>3486.823579990606</v>
      </c>
      <c r="BC24" s="54">
        <v>3523.259744750515</v>
      </c>
      <c r="BD24" s="54">
        <v>3638.3693251805685</v>
      </c>
      <c r="BE24" s="54">
        <v>3725.871131544101</v>
      </c>
      <c r="BF24" s="54">
        <v>3797.5188092289436</v>
      </c>
      <c r="BG24" s="54">
        <v>4252.7708436838475</v>
      </c>
      <c r="BH24" s="54">
        <v>4317.9738117635989</v>
      </c>
      <c r="BI24" s="54">
        <v>4325.4352242951982</v>
      </c>
      <c r="BJ24" s="54">
        <v>4328.6613703575649</v>
      </c>
      <c r="BK24" s="54">
        <v>4404.9892451445148</v>
      </c>
      <c r="BL24" s="54">
        <v>4621.9015784966896</v>
      </c>
      <c r="BM24" s="54">
        <v>5105.1416692330677</v>
      </c>
      <c r="BN24" s="54">
        <v>5141.6627762500402</v>
      </c>
      <c r="BO24" s="54">
        <v>5127.1726713381831</v>
      </c>
      <c r="BP24" s="54">
        <v>5097.6626957766057</v>
      </c>
      <c r="BQ24" s="54">
        <v>4755.22845497664</v>
      </c>
      <c r="BR24" s="54">
        <v>4702.3295494629792</v>
      </c>
      <c r="BS24" s="54">
        <v>4651.1271056334417</v>
      </c>
      <c r="BT24" s="54">
        <v>4481.3416274175988</v>
      </c>
      <c r="BU24" s="54">
        <v>4434.5509089894704</v>
      </c>
      <c r="BV24" s="54">
        <v>4336.8703525911778</v>
      </c>
      <c r="BW24" s="54">
        <v>4279.7475230339469</v>
      </c>
      <c r="BX24" s="54">
        <v>4706.2873594011426</v>
      </c>
      <c r="BY24" s="54">
        <v>4581.4638752543697</v>
      </c>
      <c r="BZ24" s="54">
        <v>4292.32103059372</v>
      </c>
      <c r="CA24" s="54">
        <v>4498.7289496736239</v>
      </c>
      <c r="CB24" s="54">
        <v>4895.9245490091689</v>
      </c>
      <c r="CC24" s="54">
        <v>4968.9732559452032</v>
      </c>
      <c r="CD24" s="54">
        <v>5039.7989620054677</v>
      </c>
      <c r="CE24" s="54">
        <v>5114.1080163054576</v>
      </c>
      <c r="CF24" s="92">
        <v>5186.6173940460249</v>
      </c>
    </row>
    <row r="25" spans="1:84" x14ac:dyDescent="0.35">
      <c r="A25" s="103"/>
      <c r="B25" s="59" t="s">
        <v>232</v>
      </c>
      <c r="D25" s="86"/>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4">
        <v>2822.7717255612069</v>
      </c>
      <c r="AI25" s="54">
        <v>2762.1822608998891</v>
      </c>
      <c r="AJ25" s="54">
        <v>2755.7144877488086</v>
      </c>
      <c r="AK25" s="54">
        <v>2929.0101609518988</v>
      </c>
      <c r="AL25" s="54">
        <v>3031.2937715278649</v>
      </c>
      <c r="AM25" s="54">
        <v>3111.6774864047679</v>
      </c>
      <c r="AN25" s="54">
        <v>3100.0529119071543</v>
      </c>
      <c r="AO25" s="54">
        <v>3193.3545609460789</v>
      </c>
      <c r="AP25" s="54">
        <v>3274.653927182088</v>
      </c>
      <c r="AQ25" s="54">
        <v>3243.1713745235493</v>
      </c>
      <c r="AR25" s="54">
        <v>3151.3101399340958</v>
      </c>
      <c r="AS25" s="54">
        <v>3151.0502723475638</v>
      </c>
      <c r="AT25" s="54">
        <v>3212.7884849969732</v>
      </c>
      <c r="AU25" s="54">
        <v>3359.5378151641867</v>
      </c>
      <c r="AV25" s="54">
        <v>3542.6267187755384</v>
      </c>
      <c r="AW25" s="54">
        <v>3685.4855893485865</v>
      </c>
      <c r="AX25" s="54">
        <v>3696.8719643003164</v>
      </c>
      <c r="AY25" s="54">
        <v>3702.1287650411391</v>
      </c>
      <c r="AZ25" s="54">
        <v>3749.8823290504242</v>
      </c>
      <c r="BA25" s="54">
        <v>3873.2034459291622</v>
      </c>
      <c r="BB25" s="54">
        <v>3955.0635133873443</v>
      </c>
      <c r="BC25" s="54">
        <v>4111.5075297446356</v>
      </c>
      <c r="BD25" s="54">
        <v>4272.0681290684943</v>
      </c>
      <c r="BE25" s="54">
        <v>4480.4482401122159</v>
      </c>
      <c r="BF25" s="54">
        <v>4506.6335435225456</v>
      </c>
      <c r="BG25" s="54">
        <v>4593.2284566683848</v>
      </c>
      <c r="BH25" s="54">
        <v>4753.828294806066</v>
      </c>
      <c r="BI25" s="54">
        <v>4862.4789810338098</v>
      </c>
      <c r="BJ25" s="54">
        <v>4861.0887686288106</v>
      </c>
      <c r="BK25" s="54">
        <v>5030.5039113795356</v>
      </c>
      <c r="BL25" s="54">
        <v>5229.8023544072466</v>
      </c>
      <c r="BM25" s="54">
        <v>5474.976448642331</v>
      </c>
      <c r="BN25" s="54">
        <v>5536.6551688953559</v>
      </c>
      <c r="BO25" s="54">
        <v>5594.614637552535</v>
      </c>
      <c r="BP25" s="54">
        <v>5753.8814457997951</v>
      </c>
      <c r="BQ25" s="54">
        <v>5647.8236672574403</v>
      </c>
      <c r="BR25" s="54">
        <v>5704.4323554083967</v>
      </c>
      <c r="BS25" s="54">
        <v>5721.5555716720037</v>
      </c>
      <c r="BT25" s="54">
        <v>5618.7685011830317</v>
      </c>
      <c r="BU25" s="54">
        <v>5569.5839946971982</v>
      </c>
      <c r="BV25" s="54">
        <v>5519.4757459721968</v>
      </c>
      <c r="BW25" s="54">
        <v>5449.8044259886901</v>
      </c>
      <c r="BX25" s="54">
        <v>5211.668897012195</v>
      </c>
      <c r="BY25" s="54">
        <v>5303.0934723173696</v>
      </c>
      <c r="BZ25" s="54">
        <v>5215.8245868067906</v>
      </c>
      <c r="CA25" s="54">
        <v>5441.7457306065389</v>
      </c>
      <c r="CB25" s="54">
        <v>5946.5943413549794</v>
      </c>
      <c r="CC25" s="54">
        <v>6135.4154385706806</v>
      </c>
      <c r="CD25" s="54">
        <v>6159.1383559969436</v>
      </c>
      <c r="CE25" s="54">
        <v>6085.9410301201788</v>
      </c>
      <c r="CF25" s="92">
        <v>6108.3066053191324</v>
      </c>
    </row>
    <row r="26" spans="1:84" ht="24" customHeight="1" x14ac:dyDescent="0.35">
      <c r="A26" s="103"/>
      <c r="B26" s="106" t="s">
        <v>214</v>
      </c>
      <c r="D26" s="86"/>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123">
        <v>4795.8622995967753</v>
      </c>
      <c r="AI26" s="123">
        <v>4816.2873693160236</v>
      </c>
      <c r="AJ26" s="123">
        <v>4842.4387463717285</v>
      </c>
      <c r="AK26" s="123">
        <v>5314.513097126367</v>
      </c>
      <c r="AL26" s="123">
        <v>5592.2179992196106</v>
      </c>
      <c r="AM26" s="123">
        <v>5900.9860435380897</v>
      </c>
      <c r="AN26" s="123">
        <v>5973.5511906483334</v>
      </c>
      <c r="AO26" s="123">
        <v>6122.9911516516186</v>
      </c>
      <c r="AP26" s="123">
        <v>6264.2202477743131</v>
      </c>
      <c r="AQ26" s="123">
        <v>6093.0028995533685</v>
      </c>
      <c r="AR26" s="123">
        <v>5722.6246237574169</v>
      </c>
      <c r="AS26" s="123">
        <v>5575.2769990647594</v>
      </c>
      <c r="AT26" s="123">
        <v>5717.3699829261423</v>
      </c>
      <c r="AU26" s="123">
        <v>6269.1262140057097</v>
      </c>
      <c r="AV26" s="123">
        <v>6880.0534313672688</v>
      </c>
      <c r="AW26" s="123">
        <v>7284.1070728030018</v>
      </c>
      <c r="AX26" s="123">
        <v>7333.9315250936106</v>
      </c>
      <c r="AY26" s="123">
        <v>7377.7724640775168</v>
      </c>
      <c r="AZ26" s="123">
        <v>7370.360466803224</v>
      </c>
      <c r="BA26" s="123">
        <v>7416.5164711743946</v>
      </c>
      <c r="BB26" s="123">
        <v>7441.8870933779508</v>
      </c>
      <c r="BC26" s="123">
        <v>7634.7672744951506</v>
      </c>
      <c r="BD26" s="123">
        <v>7910.4374542490632</v>
      </c>
      <c r="BE26" s="123">
        <v>8206.3193716563164</v>
      </c>
      <c r="BF26" s="123">
        <v>8304.1523527514892</v>
      </c>
      <c r="BG26" s="123">
        <v>8845.9993003522322</v>
      </c>
      <c r="BH26" s="123">
        <v>9071.8021065696666</v>
      </c>
      <c r="BI26" s="123">
        <v>9187.9142053290088</v>
      </c>
      <c r="BJ26" s="123">
        <v>9189.7501389863755</v>
      </c>
      <c r="BK26" s="123">
        <v>9435.4931565240495</v>
      </c>
      <c r="BL26" s="123">
        <v>9851.703932903938</v>
      </c>
      <c r="BM26" s="123">
        <v>10580.118117875398</v>
      </c>
      <c r="BN26" s="123">
        <v>10678.317945145396</v>
      </c>
      <c r="BO26" s="123">
        <v>10721.787308890718</v>
      </c>
      <c r="BP26" s="123">
        <v>10851.5441415764</v>
      </c>
      <c r="BQ26" s="123">
        <v>10403.052122234078</v>
      </c>
      <c r="BR26" s="123">
        <v>10406.761904871377</v>
      </c>
      <c r="BS26" s="123">
        <v>10372.682677305445</v>
      </c>
      <c r="BT26" s="123">
        <v>10100.110128600631</v>
      </c>
      <c r="BU26" s="123">
        <v>10004.134903686669</v>
      </c>
      <c r="BV26" s="123">
        <v>9856.3460985633756</v>
      </c>
      <c r="BW26" s="123">
        <v>9729.5519490226379</v>
      </c>
      <c r="BX26" s="123">
        <v>9917.9562564133394</v>
      </c>
      <c r="BY26" s="123">
        <v>9884.5573475717392</v>
      </c>
      <c r="BZ26" s="123">
        <v>9508.1456174005107</v>
      </c>
      <c r="CA26" s="123">
        <v>9940.4746802801637</v>
      </c>
      <c r="CB26" s="123">
        <v>10842.518890364148</v>
      </c>
      <c r="CC26" s="123">
        <v>11104.388694515883</v>
      </c>
      <c r="CD26" s="123">
        <v>11198.937318002412</v>
      </c>
      <c r="CE26" s="123">
        <v>11200.049046425635</v>
      </c>
      <c r="CF26" s="124">
        <v>11294.923999365157</v>
      </c>
    </row>
    <row r="27" spans="1:84" ht="14.25" customHeight="1" x14ac:dyDescent="0.35">
      <c r="A27" s="103"/>
      <c r="B27" s="59" t="s">
        <v>233</v>
      </c>
      <c r="D27" s="86"/>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4">
        <v>4795.8622995967753</v>
      </c>
      <c r="AI27" s="54">
        <v>4816.2873693160245</v>
      </c>
      <c r="AJ27" s="54">
        <v>4842.4387463717285</v>
      </c>
      <c r="AK27" s="54">
        <v>5314.513097126367</v>
      </c>
      <c r="AL27" s="54">
        <v>5592.2179992196116</v>
      </c>
      <c r="AM27" s="54">
        <v>5900.9860435380897</v>
      </c>
      <c r="AN27" s="54">
        <v>5973.5511906483325</v>
      </c>
      <c r="AO27" s="54">
        <v>6122.9911516516186</v>
      </c>
      <c r="AP27" s="54">
        <v>6264.2202477743131</v>
      </c>
      <c r="AQ27" s="54">
        <v>6093.0028995533685</v>
      </c>
      <c r="AR27" s="54">
        <v>5722.624623757416</v>
      </c>
      <c r="AS27" s="54">
        <v>5575.2769990647603</v>
      </c>
      <c r="AT27" s="54">
        <v>5717.3699829261432</v>
      </c>
      <c r="AU27" s="54">
        <v>5892.7908883631972</v>
      </c>
      <c r="AV27" s="54">
        <v>6468.4404364058673</v>
      </c>
      <c r="AW27" s="54">
        <v>6847.5094206421236</v>
      </c>
      <c r="AX27" s="54">
        <v>6886.9615985844166</v>
      </c>
      <c r="AY27" s="54">
        <v>6927.7422887554803</v>
      </c>
      <c r="AZ27" s="54">
        <v>6927.4356879368188</v>
      </c>
      <c r="BA27" s="54">
        <v>6985.8523460948345</v>
      </c>
      <c r="BB27" s="54">
        <v>7027.8586866248079</v>
      </c>
      <c r="BC27" s="54">
        <v>7149.903090403639</v>
      </c>
      <c r="BD27" s="54">
        <v>7195.0509267109364</v>
      </c>
      <c r="BE27" s="54">
        <v>7421.5774118229801</v>
      </c>
      <c r="BF27" s="54">
        <v>7474.021499929032</v>
      </c>
      <c r="BG27" s="54">
        <v>6972.1294163277717</v>
      </c>
      <c r="BH27" s="54">
        <v>7393.8650338903717</v>
      </c>
      <c r="BI27" s="54">
        <v>7436.5202110779319</v>
      </c>
      <c r="BJ27" s="54">
        <v>7406.6617163985775</v>
      </c>
      <c r="BK27" s="54">
        <v>7604.5935334079422</v>
      </c>
      <c r="BL27" s="54">
        <v>7829.1310217226774</v>
      </c>
      <c r="BM27" s="54">
        <v>8359.473055175813</v>
      </c>
      <c r="BN27" s="54">
        <v>8433.9791438061129</v>
      </c>
      <c r="BO27" s="54">
        <v>8506.3928017322614</v>
      </c>
      <c r="BP27" s="54">
        <v>8694.2048612969229</v>
      </c>
      <c r="BQ27" s="54">
        <v>8348.5570482179155</v>
      </c>
      <c r="BR27" s="54">
        <v>8379.6739632133958</v>
      </c>
      <c r="BS27" s="54">
        <v>8422.5461124478279</v>
      </c>
      <c r="BT27" s="54">
        <v>8265.2740395229794</v>
      </c>
      <c r="BU27" s="54">
        <v>8277.9852515837665</v>
      </c>
      <c r="BV27" s="54">
        <v>8315.0286715218117</v>
      </c>
      <c r="BW27" s="54">
        <v>8445.5154057524851</v>
      </c>
      <c r="BX27" s="54">
        <v>8818.8098206375234</v>
      </c>
      <c r="BY27" s="54">
        <v>8958.0682245961925</v>
      </c>
      <c r="BZ27" s="54">
        <v>8701.0762325332162</v>
      </c>
      <c r="CA27" s="54">
        <v>9208.6964794447777</v>
      </c>
      <c r="CB27" s="54">
        <v>10287.932052917033</v>
      </c>
      <c r="CC27" s="54">
        <v>10614.646006137224</v>
      </c>
      <c r="CD27" s="54">
        <v>10724.36172799111</v>
      </c>
      <c r="CE27" s="54">
        <v>10736.301489190451</v>
      </c>
      <c r="CF27" s="92">
        <v>10843.374456650918</v>
      </c>
    </row>
    <row r="28" spans="1:84" x14ac:dyDescent="0.35">
      <c r="A28" s="103"/>
      <c r="B28" s="59" t="s">
        <v>234</v>
      </c>
      <c r="D28" s="86"/>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4">
        <v>0</v>
      </c>
      <c r="AI28" s="54">
        <v>0</v>
      </c>
      <c r="AJ28" s="54">
        <v>0</v>
      </c>
      <c r="AK28" s="54">
        <v>0</v>
      </c>
      <c r="AL28" s="54">
        <v>0</v>
      </c>
      <c r="AM28" s="54">
        <v>0</v>
      </c>
      <c r="AN28" s="54">
        <v>0</v>
      </c>
      <c r="AO28" s="54">
        <v>0</v>
      </c>
      <c r="AP28" s="54">
        <v>0</v>
      </c>
      <c r="AQ28" s="54">
        <v>0</v>
      </c>
      <c r="AR28" s="54">
        <v>0</v>
      </c>
      <c r="AS28" s="54">
        <v>0</v>
      </c>
      <c r="AT28" s="54">
        <v>0</v>
      </c>
      <c r="AU28" s="54">
        <v>376.33532564251169</v>
      </c>
      <c r="AV28" s="54">
        <v>411.61299496140333</v>
      </c>
      <c r="AW28" s="54">
        <v>436.5976521608776</v>
      </c>
      <c r="AX28" s="54">
        <v>446.96992650919435</v>
      </c>
      <c r="AY28" s="54">
        <v>450.03017532203734</v>
      </c>
      <c r="AZ28" s="54">
        <v>442.92477886640637</v>
      </c>
      <c r="BA28" s="54">
        <v>430.66412507956102</v>
      </c>
      <c r="BB28" s="54">
        <v>414.02840675314229</v>
      </c>
      <c r="BC28" s="54">
        <v>484.86418409151031</v>
      </c>
      <c r="BD28" s="54">
        <v>715.38652753812687</v>
      </c>
      <c r="BE28" s="54">
        <v>784.74195983333573</v>
      </c>
      <c r="BF28" s="54">
        <v>830.13085282245584</v>
      </c>
      <c r="BG28" s="54">
        <v>1873.8698840244606</v>
      </c>
      <c r="BH28" s="54">
        <v>1677.9370726792924</v>
      </c>
      <c r="BI28" s="54">
        <v>1751.393994251079</v>
      </c>
      <c r="BJ28" s="54">
        <v>1783.0884225877987</v>
      </c>
      <c r="BK28" s="54">
        <v>1830.8996231161082</v>
      </c>
      <c r="BL28" s="54">
        <v>2022.5729111812598</v>
      </c>
      <c r="BM28" s="54">
        <v>2220.6450626995857</v>
      </c>
      <c r="BN28" s="54">
        <v>2244.3388013392823</v>
      </c>
      <c r="BO28" s="54">
        <v>2215.394507158459</v>
      </c>
      <c r="BP28" s="54">
        <v>2157.3392802794783</v>
      </c>
      <c r="BQ28" s="54">
        <v>2054.4950740161644</v>
      </c>
      <c r="BR28" s="54">
        <v>2027.087941657978</v>
      </c>
      <c r="BS28" s="54">
        <v>1950.1365648576186</v>
      </c>
      <c r="BT28" s="54">
        <v>1834.8360890776526</v>
      </c>
      <c r="BU28" s="54">
        <v>1726.1496521029012</v>
      </c>
      <c r="BV28" s="54">
        <v>1541.3174270415634</v>
      </c>
      <c r="BW28" s="54">
        <v>1284.0365432701519</v>
      </c>
      <c r="BX28" s="54">
        <v>1099.146435775815</v>
      </c>
      <c r="BY28" s="54">
        <v>926.48912297554762</v>
      </c>
      <c r="BZ28" s="54">
        <v>807.06938486729359</v>
      </c>
      <c r="CA28" s="54">
        <v>731.77820083538404</v>
      </c>
      <c r="CB28" s="54">
        <v>554.58683744711698</v>
      </c>
      <c r="CC28" s="54">
        <v>489.74268837865958</v>
      </c>
      <c r="CD28" s="54">
        <v>474.57559001130187</v>
      </c>
      <c r="CE28" s="54">
        <v>463.74755723518456</v>
      </c>
      <c r="CF28" s="92">
        <v>451.54954271424145</v>
      </c>
    </row>
    <row r="29" spans="1:84" ht="31" x14ac:dyDescent="0.35">
      <c r="A29" s="103"/>
      <c r="B29" s="52" t="s">
        <v>239</v>
      </c>
      <c r="D29" s="86"/>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92"/>
    </row>
    <row r="30" spans="1:84" ht="16" thickBot="1" x14ac:dyDescent="0.4">
      <c r="A30" s="103"/>
      <c r="B30" s="76" t="s">
        <v>217</v>
      </c>
      <c r="C30" s="118"/>
      <c r="D30" s="125"/>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7">
        <v>4795.8622995967753</v>
      </c>
      <c r="AI30" s="127">
        <v>4816.2873693160245</v>
      </c>
      <c r="AJ30" s="127">
        <v>4842.4387463717285</v>
      </c>
      <c r="AK30" s="127">
        <v>5314.513097126367</v>
      </c>
      <c r="AL30" s="127">
        <v>5592.2179992196116</v>
      </c>
      <c r="AM30" s="127">
        <v>5900.9860435380897</v>
      </c>
      <c r="AN30" s="127">
        <v>5973.5511906483325</v>
      </c>
      <c r="AO30" s="127">
        <v>6122.9911516516186</v>
      </c>
      <c r="AP30" s="127">
        <v>6264.2202477743131</v>
      </c>
      <c r="AQ30" s="127">
        <v>6093.0028995533685</v>
      </c>
      <c r="AR30" s="127">
        <v>5722.624623757416</v>
      </c>
      <c r="AS30" s="127">
        <v>5575.2769990647603</v>
      </c>
      <c r="AT30" s="127">
        <v>5717.3699829261432</v>
      </c>
      <c r="AU30" s="127">
        <v>6269.1262140057097</v>
      </c>
      <c r="AV30" s="127">
        <v>6880.0534313672688</v>
      </c>
      <c r="AW30" s="127">
        <v>7284.1070728030008</v>
      </c>
      <c r="AX30" s="127">
        <v>7333.9315250936097</v>
      </c>
      <c r="AY30" s="127">
        <v>7377.772464077515</v>
      </c>
      <c r="AZ30" s="127">
        <v>7370.360466803224</v>
      </c>
      <c r="BA30" s="127">
        <v>7416.5164711743946</v>
      </c>
      <c r="BB30" s="127">
        <v>7441.8870933779508</v>
      </c>
      <c r="BC30" s="127">
        <v>7634.7672744951506</v>
      </c>
      <c r="BD30" s="127">
        <v>7910.4374542490641</v>
      </c>
      <c r="BE30" s="127">
        <v>8206.3193716563164</v>
      </c>
      <c r="BF30" s="127">
        <v>8304.1523527514873</v>
      </c>
      <c r="BG30" s="127">
        <v>8845.9993003522322</v>
      </c>
      <c r="BH30" s="127">
        <v>9071.8021065696666</v>
      </c>
      <c r="BI30" s="127">
        <v>9187.9142053290107</v>
      </c>
      <c r="BJ30" s="127">
        <v>9189.7501389863755</v>
      </c>
      <c r="BK30" s="127">
        <v>9435.4931565240495</v>
      </c>
      <c r="BL30" s="127">
        <v>9851.703932903938</v>
      </c>
      <c r="BM30" s="127">
        <v>10580.118117875398</v>
      </c>
      <c r="BN30" s="127">
        <v>10678.317945145396</v>
      </c>
      <c r="BO30" s="127">
        <v>10721.787308890718</v>
      </c>
      <c r="BP30" s="127">
        <v>10851.5441415764</v>
      </c>
      <c r="BQ30" s="127">
        <v>10403.052122234078</v>
      </c>
      <c r="BR30" s="127">
        <v>10406.761904871373</v>
      </c>
      <c r="BS30" s="127">
        <v>10372.682677305445</v>
      </c>
      <c r="BT30" s="127">
        <v>10100.110128600634</v>
      </c>
      <c r="BU30" s="127">
        <v>10004.134903686669</v>
      </c>
      <c r="BV30" s="127">
        <v>9856.3460985633737</v>
      </c>
      <c r="BW30" s="127">
        <v>9729.5519490226379</v>
      </c>
      <c r="BX30" s="127">
        <v>9917.9562564133394</v>
      </c>
      <c r="BY30" s="127">
        <v>9884.557347571741</v>
      </c>
      <c r="BZ30" s="127">
        <v>9816.5269784210104</v>
      </c>
      <c r="CA30" s="127">
        <v>10299.762541917989</v>
      </c>
      <c r="CB30" s="127">
        <v>10842.595389237928</v>
      </c>
      <c r="CC30" s="127">
        <v>11104.388694515883</v>
      </c>
      <c r="CD30" s="127">
        <v>11198.937318002409</v>
      </c>
      <c r="CE30" s="127">
        <v>11200.049046425638</v>
      </c>
      <c r="CF30" s="128">
        <v>11294.923999365159</v>
      </c>
    </row>
    <row r="31" spans="1:84" ht="39" customHeight="1" x14ac:dyDescent="0.35">
      <c r="A31" s="103"/>
      <c r="B31" s="52" t="s">
        <v>240</v>
      </c>
      <c r="D31" s="103"/>
      <c r="CF31" s="53"/>
    </row>
    <row r="32" spans="1:84" ht="24" customHeight="1" x14ac:dyDescent="0.35">
      <c r="A32" s="103"/>
      <c r="B32" s="59" t="s">
        <v>231</v>
      </c>
      <c r="D32" s="103"/>
      <c r="AH32" s="101">
        <v>3.3949163682168063E-2</v>
      </c>
      <c r="AI32" s="101">
        <v>3.4430481154467042E-2</v>
      </c>
      <c r="AJ32" s="101">
        <v>3.6498132420111969E-2</v>
      </c>
      <c r="AK32" s="101">
        <v>4.1684373225981577E-2</v>
      </c>
      <c r="AL32" s="101">
        <v>4.4232503581199102E-2</v>
      </c>
      <c r="AM32" s="101">
        <v>4.6642594254155414E-2</v>
      </c>
      <c r="AN32" s="101">
        <v>4.7671426704572868E-2</v>
      </c>
      <c r="AO32" s="101">
        <v>4.716407921046184E-2</v>
      </c>
      <c r="AP32" s="101">
        <v>4.7094722650881306E-2</v>
      </c>
      <c r="AQ32" s="101">
        <v>4.2702743161971451E-2</v>
      </c>
      <c r="AR32" s="101">
        <v>3.7278446896888244E-2</v>
      </c>
      <c r="AS32" s="101">
        <v>3.4750523181940066E-2</v>
      </c>
      <c r="AT32" s="101">
        <v>3.6423518395150879E-2</v>
      </c>
      <c r="AU32" s="101">
        <v>4.3076264928999249E-2</v>
      </c>
      <c r="AV32" s="101">
        <v>4.9412682949642343E-2</v>
      </c>
      <c r="AW32" s="101">
        <v>5.2171606148457859E-2</v>
      </c>
      <c r="AX32" s="101">
        <v>5.1268369666509384E-2</v>
      </c>
      <c r="AY32" s="101">
        <v>5.120858118266304E-2</v>
      </c>
      <c r="AZ32" s="101">
        <v>4.9078623507211289E-2</v>
      </c>
      <c r="BA32" s="101">
        <v>4.6230152503597896E-2</v>
      </c>
      <c r="BB32" s="101">
        <v>4.433102486879778E-2</v>
      </c>
      <c r="BC32" s="101">
        <v>4.3660161657518466E-2</v>
      </c>
      <c r="BD32" s="101">
        <v>4.3604664008712518E-2</v>
      </c>
      <c r="BE32" s="101">
        <v>4.4191566538152684E-2</v>
      </c>
      <c r="BF32" s="101">
        <v>4.4145031230948477E-2</v>
      </c>
      <c r="BG32" s="101">
        <v>4.8279954812917476E-2</v>
      </c>
      <c r="BH32" s="101">
        <v>4.8137773846009105E-2</v>
      </c>
      <c r="BI32" s="101">
        <v>4.7271855338304067E-2</v>
      </c>
      <c r="BJ32" s="101">
        <v>4.6689197681168283E-2</v>
      </c>
      <c r="BK32" s="101">
        <v>4.6539883115676729E-2</v>
      </c>
      <c r="BL32" s="101">
        <v>5.045907287243756E-2</v>
      </c>
      <c r="BM32" s="101">
        <v>5.7853865444906942E-2</v>
      </c>
      <c r="BN32" s="101">
        <v>5.7238614842089773E-2</v>
      </c>
      <c r="BO32" s="101">
        <v>5.7071348073549147E-2</v>
      </c>
      <c r="BP32" s="101">
        <v>5.6415782351341356E-2</v>
      </c>
      <c r="BQ32" s="101">
        <v>5.1663529104029368E-2</v>
      </c>
      <c r="BR32" s="101">
        <v>5.0158427201048059E-2</v>
      </c>
      <c r="BS32" s="101">
        <v>4.8897241791509609E-2</v>
      </c>
      <c r="BT32" s="101">
        <v>4.6633016594501621E-2</v>
      </c>
      <c r="BU32" s="101">
        <v>4.5282855470843077E-2</v>
      </c>
      <c r="BV32" s="101">
        <v>4.3955353177608875E-2</v>
      </c>
      <c r="BW32" s="101">
        <v>4.3329629038791138E-2</v>
      </c>
      <c r="BX32" s="101">
        <v>5.4444881518269303E-2</v>
      </c>
      <c r="BY32" s="101">
        <v>4.669191396448788E-2</v>
      </c>
      <c r="BZ32" s="101">
        <v>4.3506564929794697E-2</v>
      </c>
      <c r="CA32" s="101">
        <v>4.5739818403746267E-2</v>
      </c>
      <c r="CB32" s="101">
        <v>4.953541888433434E-2</v>
      </c>
      <c r="CC32" s="101">
        <v>4.9678158670633028E-2</v>
      </c>
      <c r="CD32" s="101">
        <v>4.9686889131866349E-2</v>
      </c>
      <c r="CE32" s="101">
        <v>4.985657166168319E-2</v>
      </c>
      <c r="CF32" s="102">
        <v>5.0031247727164996E-2</v>
      </c>
    </row>
    <row r="33" spans="1:96" x14ac:dyDescent="0.35">
      <c r="A33" s="103"/>
      <c r="B33" s="59" t="s">
        <v>232</v>
      </c>
      <c r="D33" s="103"/>
      <c r="AH33" s="101">
        <v>4.8568849605555874E-2</v>
      </c>
      <c r="AI33" s="101">
        <v>4.6299122615224085E-2</v>
      </c>
      <c r="AJ33" s="101">
        <v>4.8199196357764679E-2</v>
      </c>
      <c r="AK33" s="101">
        <v>5.1181640097919284E-2</v>
      </c>
      <c r="AL33" s="101">
        <v>5.2356766808999061E-2</v>
      </c>
      <c r="AM33" s="101">
        <v>5.2033221665992488E-2</v>
      </c>
      <c r="AN33" s="101">
        <v>5.1429975185167232E-2</v>
      </c>
      <c r="AO33" s="101">
        <v>5.1409662187240419E-2</v>
      </c>
      <c r="AP33" s="101">
        <v>5.158571576619491E-2</v>
      </c>
      <c r="AQ33" s="101">
        <v>4.8596667213542728E-2</v>
      </c>
      <c r="AR33" s="101">
        <v>4.5687117793729456E-2</v>
      </c>
      <c r="AS33" s="101">
        <v>4.5169308765502542E-2</v>
      </c>
      <c r="AT33" s="101">
        <v>4.6722800028576122E-2</v>
      </c>
      <c r="AU33" s="101">
        <v>4.9737736451871982E-2</v>
      </c>
      <c r="AV33" s="101">
        <v>5.2450796957830156E-2</v>
      </c>
      <c r="AW33" s="101">
        <v>5.3430932793948345E-2</v>
      </c>
      <c r="AX33" s="101">
        <v>5.2111491524258549E-2</v>
      </c>
      <c r="AY33" s="101">
        <v>5.1577567614342651E-2</v>
      </c>
      <c r="AZ33" s="101">
        <v>5.0832806060815458E-2</v>
      </c>
      <c r="BA33" s="101">
        <v>5.0534283792319869E-2</v>
      </c>
      <c r="BB33" s="101">
        <v>5.0284166935145438E-2</v>
      </c>
      <c r="BC33" s="101">
        <v>5.0949716004394789E-2</v>
      </c>
      <c r="BD33" s="101">
        <v>5.1199336499769939E-2</v>
      </c>
      <c r="BE33" s="101">
        <v>5.3141404931418647E-2</v>
      </c>
      <c r="BF33" s="101">
        <v>5.2388279958417654E-2</v>
      </c>
      <c r="BG33" s="101">
        <v>5.2145029789863302E-2</v>
      </c>
      <c r="BH33" s="101">
        <v>5.2996780743482179E-2</v>
      </c>
      <c r="BI33" s="101">
        <v>5.3141103971665271E-2</v>
      </c>
      <c r="BJ33" s="101">
        <v>5.2431991104323693E-2</v>
      </c>
      <c r="BK33" s="101">
        <v>5.3148611953280127E-2</v>
      </c>
      <c r="BL33" s="101">
        <v>5.7095758883579137E-2</v>
      </c>
      <c r="BM33" s="101">
        <v>6.2045007033344916E-2</v>
      </c>
      <c r="BN33" s="101">
        <v>6.1635794978564994E-2</v>
      </c>
      <c r="BO33" s="101">
        <v>6.2274516538527072E-2</v>
      </c>
      <c r="BP33" s="101">
        <v>6.3678148730907685E-2</v>
      </c>
      <c r="BQ33" s="101">
        <v>6.1361195402170013E-2</v>
      </c>
      <c r="BR33" s="101">
        <v>6.0847576081674584E-2</v>
      </c>
      <c r="BS33" s="101">
        <v>6.0150643028600494E-2</v>
      </c>
      <c r="BT33" s="101">
        <v>5.8469125217601878E-2</v>
      </c>
      <c r="BU33" s="101">
        <v>5.6873102201473201E-2</v>
      </c>
      <c r="BV33" s="101">
        <v>5.5941378469960501E-2</v>
      </c>
      <c r="BW33" s="101">
        <v>5.5175685677984088E-2</v>
      </c>
      <c r="BX33" s="101">
        <v>6.0291408905040637E-2</v>
      </c>
      <c r="BY33" s="101">
        <v>5.40463901707251E-2</v>
      </c>
      <c r="BZ33" s="101">
        <v>5.2867110691611284E-2</v>
      </c>
      <c r="CA33" s="101">
        <v>5.5327730188181767E-2</v>
      </c>
      <c r="CB33" s="101">
        <v>6.0165764134139946E-2</v>
      </c>
      <c r="CC33" s="101">
        <v>6.1339863583062718E-2</v>
      </c>
      <c r="CD33" s="101">
        <v>6.072234764707142E-2</v>
      </c>
      <c r="CE33" s="101">
        <v>5.9330806883536438E-2</v>
      </c>
      <c r="CF33" s="102">
        <v>5.8922063793450469E-2</v>
      </c>
    </row>
    <row r="34" spans="1:96" ht="24" customHeight="1" x14ac:dyDescent="0.35">
      <c r="A34" s="103"/>
      <c r="B34" s="106" t="s">
        <v>214</v>
      </c>
      <c r="D34" s="103"/>
      <c r="AH34" s="129">
        <f t="shared" ref="AH34:CF34" si="3">SUM(AH32,AH33)</f>
        <v>8.2518013287723929E-2</v>
      </c>
      <c r="AI34" s="129">
        <f t="shared" si="3"/>
        <v>8.0729603769691127E-2</v>
      </c>
      <c r="AJ34" s="129">
        <f t="shared" si="3"/>
        <v>8.469732877787664E-2</v>
      </c>
      <c r="AK34" s="129">
        <f t="shared" si="3"/>
        <v>9.2866013323900862E-2</v>
      </c>
      <c r="AL34" s="129">
        <f t="shared" si="3"/>
        <v>9.6589270390198156E-2</v>
      </c>
      <c r="AM34" s="129">
        <f t="shared" si="3"/>
        <v>9.8675815920147902E-2</v>
      </c>
      <c r="AN34" s="129">
        <f t="shared" si="3"/>
        <v>9.9101401889740093E-2</v>
      </c>
      <c r="AO34" s="129">
        <f t="shared" si="3"/>
        <v>9.8573741397702253E-2</v>
      </c>
      <c r="AP34" s="129">
        <f t="shared" si="3"/>
        <v>9.8680438417076216E-2</v>
      </c>
      <c r="AQ34" s="129">
        <f t="shared" si="3"/>
        <v>9.1299410375514173E-2</v>
      </c>
      <c r="AR34" s="129">
        <f t="shared" si="3"/>
        <v>8.2965564690617694E-2</v>
      </c>
      <c r="AS34" s="129">
        <f t="shared" si="3"/>
        <v>7.9919831947442607E-2</v>
      </c>
      <c r="AT34" s="129">
        <f t="shared" si="3"/>
        <v>8.3146318423726995E-2</v>
      </c>
      <c r="AU34" s="129">
        <f t="shared" si="3"/>
        <v>9.2814001380871231E-2</v>
      </c>
      <c r="AV34" s="129">
        <f t="shared" si="3"/>
        <v>0.10186347990747249</v>
      </c>
      <c r="AW34" s="129">
        <f t="shared" si="3"/>
        <v>0.1056025389424062</v>
      </c>
      <c r="AX34" s="129">
        <f t="shared" si="3"/>
        <v>0.10337986119076793</v>
      </c>
      <c r="AY34" s="129">
        <f t="shared" si="3"/>
        <v>0.10278614879700569</v>
      </c>
      <c r="AZ34" s="129">
        <f t="shared" si="3"/>
        <v>9.9911429568026747E-2</v>
      </c>
      <c r="BA34" s="129">
        <f t="shared" si="3"/>
        <v>9.6764436295917772E-2</v>
      </c>
      <c r="BB34" s="129">
        <f t="shared" si="3"/>
        <v>9.4615191803943219E-2</v>
      </c>
      <c r="BC34" s="129">
        <f t="shared" si="3"/>
        <v>9.4609877661913255E-2</v>
      </c>
      <c r="BD34" s="129">
        <f t="shared" si="3"/>
        <v>9.480400050848245E-2</v>
      </c>
      <c r="BE34" s="129">
        <f t="shared" si="3"/>
        <v>9.7332971469571331E-2</v>
      </c>
      <c r="BF34" s="129">
        <f t="shared" si="3"/>
        <v>9.6533311189366131E-2</v>
      </c>
      <c r="BG34" s="129">
        <f t="shared" si="3"/>
        <v>0.10042498460278078</v>
      </c>
      <c r="BH34" s="129">
        <f t="shared" si="3"/>
        <v>0.10113455458949128</v>
      </c>
      <c r="BI34" s="129">
        <f t="shared" si="3"/>
        <v>0.10041295930996934</v>
      </c>
      <c r="BJ34" s="129">
        <f t="shared" si="3"/>
        <v>9.9121188785491976E-2</v>
      </c>
      <c r="BK34" s="129">
        <f t="shared" si="3"/>
        <v>9.9688495068956856E-2</v>
      </c>
      <c r="BL34" s="129">
        <f t="shared" si="3"/>
        <v>0.1075548317560167</v>
      </c>
      <c r="BM34" s="129">
        <f t="shared" si="3"/>
        <v>0.11989887247825186</v>
      </c>
      <c r="BN34" s="129">
        <f t="shared" si="3"/>
        <v>0.11887440982065477</v>
      </c>
      <c r="BO34" s="129">
        <f t="shared" si="3"/>
        <v>0.11934586461207622</v>
      </c>
      <c r="BP34" s="129">
        <f t="shared" si="3"/>
        <v>0.12009393108224904</v>
      </c>
      <c r="BQ34" s="129">
        <f t="shared" si="3"/>
        <v>0.11302472450619938</v>
      </c>
      <c r="BR34" s="129">
        <f t="shared" si="3"/>
        <v>0.11100600328272264</v>
      </c>
      <c r="BS34" s="129">
        <f t="shared" si="3"/>
        <v>0.1090478848201101</v>
      </c>
      <c r="BT34" s="129">
        <f t="shared" si="3"/>
        <v>0.10510214181210351</v>
      </c>
      <c r="BU34" s="129">
        <f t="shared" si="3"/>
        <v>0.10215595767231628</v>
      </c>
      <c r="BV34" s="129">
        <f t="shared" si="3"/>
        <v>9.9896731647569376E-2</v>
      </c>
      <c r="BW34" s="129">
        <f t="shared" si="3"/>
        <v>9.8505314716775233E-2</v>
      </c>
      <c r="BX34" s="129">
        <f t="shared" si="3"/>
        <v>0.11473629042330993</v>
      </c>
      <c r="BY34" s="129">
        <f t="shared" si="3"/>
        <v>0.10073830413521298</v>
      </c>
      <c r="BZ34" s="129">
        <f t="shared" si="3"/>
        <v>9.6373675621405974E-2</v>
      </c>
      <c r="CA34" s="129">
        <f t="shared" si="3"/>
        <v>0.10106754859192804</v>
      </c>
      <c r="CB34" s="129">
        <f t="shared" si="3"/>
        <v>0.10970118301847429</v>
      </c>
      <c r="CC34" s="129">
        <f t="shared" si="3"/>
        <v>0.11101802225369575</v>
      </c>
      <c r="CD34" s="129">
        <f t="shared" si="3"/>
        <v>0.11040923677893777</v>
      </c>
      <c r="CE34" s="129">
        <f t="shared" si="3"/>
        <v>0.10918737854521962</v>
      </c>
      <c r="CF34" s="130">
        <f t="shared" si="3"/>
        <v>0.10895331152061546</v>
      </c>
    </row>
    <row r="35" spans="1:96" x14ac:dyDescent="0.35">
      <c r="A35" s="103"/>
      <c r="B35" s="59" t="s">
        <v>233</v>
      </c>
      <c r="D35" s="103"/>
      <c r="AH35" s="101">
        <v>8.2518013287723929E-2</v>
      </c>
      <c r="AI35" s="101">
        <v>8.0729603769691127E-2</v>
      </c>
      <c r="AJ35" s="101">
        <v>8.469732877787664E-2</v>
      </c>
      <c r="AK35" s="101">
        <v>9.2866013323900862E-2</v>
      </c>
      <c r="AL35" s="101">
        <v>9.658927039019817E-2</v>
      </c>
      <c r="AM35" s="101">
        <v>9.8675815920147902E-2</v>
      </c>
      <c r="AN35" s="101">
        <v>9.9101401889740107E-2</v>
      </c>
      <c r="AO35" s="101">
        <v>9.8573741397702266E-2</v>
      </c>
      <c r="AP35" s="101">
        <v>9.8680438417076216E-2</v>
      </c>
      <c r="AQ35" s="101">
        <v>9.1299410375514187E-2</v>
      </c>
      <c r="AR35" s="101">
        <v>8.2965564690617694E-2</v>
      </c>
      <c r="AS35" s="101">
        <v>7.9919831947442607E-2</v>
      </c>
      <c r="AT35" s="101">
        <v>8.3146318423727009E-2</v>
      </c>
      <c r="AU35" s="101">
        <v>8.7242381630128263E-2</v>
      </c>
      <c r="AV35" s="101">
        <v>9.5769292927652336E-2</v>
      </c>
      <c r="AW35" s="101">
        <v>9.9272892754662806E-2</v>
      </c>
      <c r="AX35" s="101">
        <v>9.7079326641070385E-2</v>
      </c>
      <c r="AY35" s="101">
        <v>9.6516388000095946E-2</v>
      </c>
      <c r="AZ35" s="101">
        <v>9.3907211993192338E-2</v>
      </c>
      <c r="BA35" s="101">
        <v>9.1145494915801137E-2</v>
      </c>
      <c r="BB35" s="101">
        <v>8.9351288088971872E-2</v>
      </c>
      <c r="BC35" s="101">
        <v>8.8601450752453251E-2</v>
      </c>
      <c r="BD35" s="101">
        <v>8.6230327419890368E-2</v>
      </c>
      <c r="BE35" s="101">
        <v>8.802535579825764E-2</v>
      </c>
      <c r="BF35" s="101">
        <v>8.6883285932200405E-2</v>
      </c>
      <c r="BG35" s="101">
        <v>7.9151712035002264E-2</v>
      </c>
      <c r="BH35" s="101">
        <v>8.2428522813101146E-2</v>
      </c>
      <c r="BI35" s="101">
        <v>8.1272308891351216E-2</v>
      </c>
      <c r="BJ35" s="101">
        <v>7.9888691548516522E-2</v>
      </c>
      <c r="BK35" s="101">
        <v>8.0344553525788634E-2</v>
      </c>
      <c r="BL35" s="101">
        <v>8.5473627260029078E-2</v>
      </c>
      <c r="BM35" s="101">
        <v>9.4733478649402639E-2</v>
      </c>
      <c r="BN35" s="101">
        <v>9.3889721050632369E-2</v>
      </c>
      <c r="BO35" s="101">
        <v>9.4685967404972857E-2</v>
      </c>
      <c r="BP35" s="101">
        <v>9.6218678724912618E-2</v>
      </c>
      <c r="BQ35" s="101">
        <v>9.0703511749442245E-2</v>
      </c>
      <c r="BR35" s="101">
        <v>8.9383626143420325E-2</v>
      </c>
      <c r="BS35" s="101">
        <v>8.8546123209937919E-2</v>
      </c>
      <c r="BT35" s="101">
        <v>8.6008765563648337E-2</v>
      </c>
      <c r="BU35" s="101">
        <v>8.4529598922263333E-2</v>
      </c>
      <c r="BV35" s="101">
        <v>8.4275062942638687E-2</v>
      </c>
      <c r="BW35" s="101">
        <v>8.5505289179589813E-2</v>
      </c>
      <c r="BX35" s="101">
        <v>0.10202076905857604</v>
      </c>
      <c r="BY35" s="101">
        <v>9.1296005429625945E-2</v>
      </c>
      <c r="BZ35" s="101">
        <v>8.8193295741776714E-2</v>
      </c>
      <c r="CA35" s="101">
        <v>9.3627357730805147E-2</v>
      </c>
      <c r="CB35" s="101">
        <v>0.10409004848695033</v>
      </c>
      <c r="CC35" s="101">
        <v>0.10612173609398498</v>
      </c>
      <c r="CD35" s="101">
        <v>0.10573044206840462</v>
      </c>
      <c r="CE35" s="101">
        <v>0.10466638226463471</v>
      </c>
      <c r="CF35" s="102">
        <v>0.10459756570089138</v>
      </c>
    </row>
    <row r="36" spans="1:96" x14ac:dyDescent="0.35">
      <c r="A36" s="103"/>
      <c r="B36" s="59" t="s">
        <v>234</v>
      </c>
      <c r="D36" s="103"/>
      <c r="AH36" s="101">
        <v>0</v>
      </c>
      <c r="AI36" s="101">
        <v>0</v>
      </c>
      <c r="AJ36" s="101">
        <v>0</v>
      </c>
      <c r="AK36" s="101">
        <v>0</v>
      </c>
      <c r="AL36" s="101">
        <v>0</v>
      </c>
      <c r="AM36" s="101">
        <v>0</v>
      </c>
      <c r="AN36" s="101">
        <v>0</v>
      </c>
      <c r="AO36" s="101">
        <v>0</v>
      </c>
      <c r="AP36" s="101">
        <v>0</v>
      </c>
      <c r="AQ36" s="101">
        <v>0</v>
      </c>
      <c r="AR36" s="101">
        <v>0</v>
      </c>
      <c r="AS36" s="101">
        <v>0</v>
      </c>
      <c r="AT36" s="101">
        <v>0</v>
      </c>
      <c r="AU36" s="101">
        <v>5.5716197507429694E-3</v>
      </c>
      <c r="AV36" s="101">
        <v>6.0941869798201691E-3</v>
      </c>
      <c r="AW36" s="101">
        <v>6.3296461877433924E-3</v>
      </c>
      <c r="AX36" s="101">
        <v>6.3005345496975392E-3</v>
      </c>
      <c r="AY36" s="101">
        <v>6.2697607969097544E-3</v>
      </c>
      <c r="AZ36" s="101">
        <v>6.0042175748344249E-3</v>
      </c>
      <c r="BA36" s="101">
        <v>5.6189413801166245E-3</v>
      </c>
      <c r="BB36" s="101">
        <v>5.263903714971355E-3</v>
      </c>
      <c r="BC36" s="101">
        <v>6.0084269094599916E-3</v>
      </c>
      <c r="BD36" s="101">
        <v>8.5736730885920872E-3</v>
      </c>
      <c r="BE36" s="101">
        <v>9.3076156713137043E-3</v>
      </c>
      <c r="BF36" s="101">
        <v>9.6500252571657241E-3</v>
      </c>
      <c r="BG36" s="101">
        <v>2.1273272567778508E-2</v>
      </c>
      <c r="BH36" s="101">
        <v>1.8706031776390134E-2</v>
      </c>
      <c r="BI36" s="101">
        <v>1.9140650418618142E-2</v>
      </c>
      <c r="BJ36" s="101">
        <v>1.9232497236975458E-2</v>
      </c>
      <c r="BK36" s="101">
        <v>1.9343941543168233E-2</v>
      </c>
      <c r="BL36" s="101">
        <v>2.2081204495987616E-2</v>
      </c>
      <c r="BM36" s="101">
        <v>2.5165393828849209E-2</v>
      </c>
      <c r="BN36" s="101">
        <v>2.4984688770022408E-2</v>
      </c>
      <c r="BO36" s="101">
        <v>2.4659897207103383E-2</v>
      </c>
      <c r="BP36" s="101">
        <v>2.3875252357336445E-2</v>
      </c>
      <c r="BQ36" s="101">
        <v>2.2321212756757129E-2</v>
      </c>
      <c r="BR36" s="101">
        <v>2.1622377139302311E-2</v>
      </c>
      <c r="BS36" s="101">
        <v>2.0501761610172177E-2</v>
      </c>
      <c r="BT36" s="101">
        <v>1.9093376248455175E-2</v>
      </c>
      <c r="BU36" s="101">
        <v>1.7626358750052928E-2</v>
      </c>
      <c r="BV36" s="101">
        <v>1.5621668704930687E-2</v>
      </c>
      <c r="BW36" s="101">
        <v>1.3000025537185421E-2</v>
      </c>
      <c r="BX36" s="101">
        <v>1.2715521364733884E-2</v>
      </c>
      <c r="BY36" s="101">
        <v>9.442298705587035E-3</v>
      </c>
      <c r="BZ36" s="101">
        <v>8.1803798796292529E-3</v>
      </c>
      <c r="CA36" s="101">
        <v>7.4401908611228789E-3</v>
      </c>
      <c r="CB36" s="101">
        <v>5.611134531523951E-3</v>
      </c>
      <c r="CC36" s="101">
        <v>4.8962861597107651E-3</v>
      </c>
      <c r="CD36" s="101">
        <v>4.6787947105331453E-3</v>
      </c>
      <c r="CE36" s="101">
        <v>4.5209962805849218E-3</v>
      </c>
      <c r="CF36" s="102">
        <v>4.3557458197241005E-3</v>
      </c>
    </row>
    <row r="37" spans="1:96" ht="16" thickBot="1" x14ac:dyDescent="0.4">
      <c r="A37" s="103"/>
      <c r="B37" s="76" t="s">
        <v>217</v>
      </c>
      <c r="C37" s="118"/>
      <c r="D37" s="131"/>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32">
        <v>8.2518013287723929E-2</v>
      </c>
      <c r="AI37" s="132">
        <v>8.0729603769691127E-2</v>
      </c>
      <c r="AJ37" s="132">
        <v>8.469732877787664E-2</v>
      </c>
      <c r="AK37" s="132">
        <v>9.2866013323900862E-2</v>
      </c>
      <c r="AL37" s="132">
        <v>9.658927039019817E-2</v>
      </c>
      <c r="AM37" s="132">
        <v>9.8675815920147902E-2</v>
      </c>
      <c r="AN37" s="132">
        <v>9.9101401889740107E-2</v>
      </c>
      <c r="AO37" s="132">
        <v>9.8573741397702266E-2</v>
      </c>
      <c r="AP37" s="132">
        <v>9.8680438417076216E-2</v>
      </c>
      <c r="AQ37" s="132">
        <v>9.1299410375514187E-2</v>
      </c>
      <c r="AR37" s="132">
        <v>8.2965564690617694E-2</v>
      </c>
      <c r="AS37" s="132">
        <v>7.9919831947442607E-2</v>
      </c>
      <c r="AT37" s="132">
        <v>8.3146318423727009E-2</v>
      </c>
      <c r="AU37" s="132">
        <v>9.2814001380871231E-2</v>
      </c>
      <c r="AV37" s="132">
        <v>0.10186347990747249</v>
      </c>
      <c r="AW37" s="132">
        <v>0.1056025389424062</v>
      </c>
      <c r="AX37" s="132">
        <v>0.10337986119076792</v>
      </c>
      <c r="AY37" s="132">
        <v>0.10278614879700569</v>
      </c>
      <c r="AZ37" s="132">
        <v>9.9911429568026747E-2</v>
      </c>
      <c r="BA37" s="132">
        <v>9.6764436295917772E-2</v>
      </c>
      <c r="BB37" s="132">
        <v>9.4615191803943233E-2</v>
      </c>
      <c r="BC37" s="132">
        <v>9.4609877661913255E-2</v>
      </c>
      <c r="BD37" s="132">
        <v>9.4804000508482464E-2</v>
      </c>
      <c r="BE37" s="132">
        <v>9.7332971469571344E-2</v>
      </c>
      <c r="BF37" s="132">
        <v>9.6533311189366131E-2</v>
      </c>
      <c r="BG37" s="132">
        <v>0.10042498460278078</v>
      </c>
      <c r="BH37" s="132">
        <v>0.10113455458949129</v>
      </c>
      <c r="BI37" s="132">
        <v>0.10041295930996935</v>
      </c>
      <c r="BJ37" s="132">
        <v>9.9121188785491976E-2</v>
      </c>
      <c r="BK37" s="132">
        <v>9.9688495068956856E-2</v>
      </c>
      <c r="BL37" s="132">
        <v>0.10755483175601668</v>
      </c>
      <c r="BM37" s="132">
        <v>0.11989887247825184</v>
      </c>
      <c r="BN37" s="132">
        <v>0.11887440982065477</v>
      </c>
      <c r="BO37" s="132">
        <v>0.11934586461207623</v>
      </c>
      <c r="BP37" s="132">
        <v>0.12009393108224907</v>
      </c>
      <c r="BQ37" s="132">
        <v>0.11302472450619937</v>
      </c>
      <c r="BR37" s="132">
        <v>0.11100600328272264</v>
      </c>
      <c r="BS37" s="132">
        <v>0.1090478848201101</v>
      </c>
      <c r="BT37" s="132">
        <v>0.10510214181210351</v>
      </c>
      <c r="BU37" s="132">
        <v>0.10215595767231626</v>
      </c>
      <c r="BV37" s="132">
        <v>9.9896731647569376E-2</v>
      </c>
      <c r="BW37" s="132">
        <v>9.8505314716775233E-2</v>
      </c>
      <c r="BX37" s="132">
        <v>0.11473629042330993</v>
      </c>
      <c r="BY37" s="132">
        <v>0.10073830413521298</v>
      </c>
      <c r="BZ37" s="132">
        <v>9.9499400284297976E-2</v>
      </c>
      <c r="CA37" s="132">
        <v>0.10472052740657226</v>
      </c>
      <c r="CB37" s="132">
        <v>0.10970195700992756</v>
      </c>
      <c r="CC37" s="132">
        <v>0.11101802225369574</v>
      </c>
      <c r="CD37" s="132">
        <v>0.11040923677893777</v>
      </c>
      <c r="CE37" s="132">
        <v>0.10918737854521963</v>
      </c>
      <c r="CF37" s="133">
        <v>0.10895331152061548</v>
      </c>
    </row>
    <row r="38" spans="1:96" ht="39" customHeight="1" x14ac:dyDescent="0.35">
      <c r="A38" s="103"/>
      <c r="B38" s="52" t="s">
        <v>241</v>
      </c>
      <c r="D38" s="103"/>
      <c r="CF38" s="53"/>
    </row>
    <row r="39" spans="1:96" ht="24" customHeight="1" x14ac:dyDescent="0.35">
      <c r="A39" s="103"/>
      <c r="B39" s="59" t="s">
        <v>231</v>
      </c>
      <c r="D39" s="103"/>
      <c r="AH39" s="101">
        <v>8.196906234011328E-2</v>
      </c>
      <c r="AI39" s="101">
        <v>8.4100001813425321E-2</v>
      </c>
      <c r="AJ39" s="101">
        <v>8.5258663378450353E-2</v>
      </c>
      <c r="AK39" s="101">
        <v>9.7191413784714714E-2</v>
      </c>
      <c r="AL39" s="101">
        <v>0.1024168197450171</v>
      </c>
      <c r="AM39" s="101">
        <v>0.10904030727937816</v>
      </c>
      <c r="AN39" s="101">
        <v>0.1122646101769636</v>
      </c>
      <c r="AO39" s="101">
        <v>0.1166783569461156</v>
      </c>
      <c r="AP39" s="101">
        <v>0.11976020346931013</v>
      </c>
      <c r="AQ39" s="101">
        <v>0.11487712110036891</v>
      </c>
      <c r="AR39" s="101">
        <v>0.10783909420862912</v>
      </c>
      <c r="AS39" s="101">
        <v>0.10000962096189785</v>
      </c>
      <c r="AT39" s="101">
        <v>0.10409018115996391</v>
      </c>
      <c r="AU39" s="101">
        <v>0.1168277916736891</v>
      </c>
      <c r="AV39" s="101">
        <v>0.12888324196113851</v>
      </c>
      <c r="AW39" s="101">
        <v>0.13756879791836563</v>
      </c>
      <c r="AX39" s="101">
        <v>0.13642923728052189</v>
      </c>
      <c r="AY39" s="101">
        <v>0.13690021370877237</v>
      </c>
      <c r="AZ39" s="101">
        <v>0.1379250757723309</v>
      </c>
      <c r="BA39" s="101">
        <v>0.1294485868113269</v>
      </c>
      <c r="BB39" s="101">
        <v>0.12603108267173194</v>
      </c>
      <c r="BC39" s="101">
        <v>0.12557039179311172</v>
      </c>
      <c r="BD39" s="101">
        <v>0.12432332785771699</v>
      </c>
      <c r="BE39" s="101">
        <v>0.12158515469058648</v>
      </c>
      <c r="BF39" s="101">
        <v>0.11754738878382628</v>
      </c>
      <c r="BG39" s="101">
        <v>0.12401098554013347</v>
      </c>
      <c r="BH39" s="101">
        <v>0.12052969871565093</v>
      </c>
      <c r="BI39" s="101">
        <v>0.11835336137529474</v>
      </c>
      <c r="BJ39" s="101">
        <v>0.11693660686537735</v>
      </c>
      <c r="BK39" s="101">
        <v>0.11560857699915468</v>
      </c>
      <c r="BL39" s="101">
        <v>0.11611234017554202</v>
      </c>
      <c r="BM39" s="101">
        <v>0.12453818527518871</v>
      </c>
      <c r="BN39" s="101">
        <v>0.12514348957489874</v>
      </c>
      <c r="BO39" s="101">
        <v>0.12808002695337431</v>
      </c>
      <c r="BP39" s="101">
        <v>0.12805763139263748</v>
      </c>
      <c r="BQ39" s="101">
        <v>0.1215419864193191</v>
      </c>
      <c r="BR39" s="101">
        <v>0.11931541036255358</v>
      </c>
      <c r="BS39" s="101">
        <v>0.11864628770600855</v>
      </c>
      <c r="BT39" s="101">
        <v>0.11542619015572185</v>
      </c>
      <c r="BU39" s="101">
        <v>0.1130716719173868</v>
      </c>
      <c r="BV39" s="101">
        <v>0.11137593894216213</v>
      </c>
      <c r="BW39" s="101">
        <v>0.10950949778931979</v>
      </c>
      <c r="BX39" s="101">
        <v>0.1025589113852861</v>
      </c>
      <c r="BY39" s="101">
        <v>0.10539930999942008</v>
      </c>
      <c r="BZ39" s="101">
        <v>9.5999130856517886E-2</v>
      </c>
      <c r="CA39" s="101">
        <v>0.10272199770155245</v>
      </c>
      <c r="CB39" s="101">
        <v>0.11251825188634512</v>
      </c>
      <c r="CC39" s="101">
        <v>0.11411094758064622</v>
      </c>
      <c r="CD39" s="101">
        <v>0.11494413244846893</v>
      </c>
      <c r="CE39" s="101">
        <v>0.11660881937690039</v>
      </c>
      <c r="CF39" s="102">
        <v>0.11785039424808723</v>
      </c>
    </row>
    <row r="40" spans="1:96" x14ac:dyDescent="0.35">
      <c r="A40" s="103"/>
      <c r="B40" s="59" t="s">
        <v>232</v>
      </c>
      <c r="D40" s="103"/>
      <c r="AH40" s="101">
        <v>0.11726778009546392</v>
      </c>
      <c r="AI40" s="101">
        <v>0.11309038286254582</v>
      </c>
      <c r="AJ40" s="101">
        <v>0.11259203649318895</v>
      </c>
      <c r="AK40" s="101">
        <v>0.11933527065333685</v>
      </c>
      <c r="AL40" s="101">
        <v>0.12122790062890189</v>
      </c>
      <c r="AM40" s="101">
        <v>0.12164242941290392</v>
      </c>
      <c r="AN40" s="101">
        <v>0.12111586572297538</v>
      </c>
      <c r="AO40" s="101">
        <v>0.12718142738237764</v>
      </c>
      <c r="AP40" s="101">
        <v>0.13118063911464381</v>
      </c>
      <c r="AQ40" s="101">
        <v>0.13073270734363615</v>
      </c>
      <c r="AR40" s="101">
        <v>0.13216369806141218</v>
      </c>
      <c r="AS40" s="101">
        <v>0.12999417088190851</v>
      </c>
      <c r="AT40" s="101">
        <v>0.13352319966768297</v>
      </c>
      <c r="AU40" s="101">
        <v>0.13489446965974794</v>
      </c>
      <c r="AV40" s="101">
        <v>0.13680756339945921</v>
      </c>
      <c r="AW40" s="101">
        <v>0.14088945575500031</v>
      </c>
      <c r="AX40" s="101">
        <v>0.1386728520616331</v>
      </c>
      <c r="AY40" s="101">
        <v>0.13788665621871793</v>
      </c>
      <c r="AZ40" s="101">
        <v>0.14285483427684162</v>
      </c>
      <c r="BA40" s="101">
        <v>0.14150054170661114</v>
      </c>
      <c r="BB40" s="101">
        <v>0.14295559416545356</v>
      </c>
      <c r="BC40" s="101">
        <v>0.14653577901532813</v>
      </c>
      <c r="BD40" s="101">
        <v>0.14597685918383979</v>
      </c>
      <c r="BE40" s="101">
        <v>0.14620902686224904</v>
      </c>
      <c r="BF40" s="101">
        <v>0.13949713796262606</v>
      </c>
      <c r="BG40" s="101">
        <v>0.13393874456424337</v>
      </c>
      <c r="BH40" s="101">
        <v>0.13269591644069959</v>
      </c>
      <c r="BI40" s="101">
        <v>0.13304805231844433</v>
      </c>
      <c r="BJ40" s="101">
        <v>0.13131986488189837</v>
      </c>
      <c r="BK40" s="101">
        <v>0.13202515747894641</v>
      </c>
      <c r="BL40" s="101">
        <v>0.13138414561897616</v>
      </c>
      <c r="BM40" s="101">
        <v>0.13356017825079181</v>
      </c>
      <c r="BN40" s="101">
        <v>0.13475725238320657</v>
      </c>
      <c r="BO40" s="101">
        <v>0.13975702390074771</v>
      </c>
      <c r="BP40" s="101">
        <v>0.14454240565458079</v>
      </c>
      <c r="BQ40" s="101">
        <v>0.1443564097842876</v>
      </c>
      <c r="BR40" s="101">
        <v>0.14474244737881262</v>
      </c>
      <c r="BS40" s="101">
        <v>0.14595200540967815</v>
      </c>
      <c r="BT40" s="101">
        <v>0.14472296365235285</v>
      </c>
      <c r="BU40" s="101">
        <v>0.14201261572803506</v>
      </c>
      <c r="BV40" s="101">
        <v>0.14174663840454754</v>
      </c>
      <c r="BW40" s="101">
        <v>0.13944872741393716</v>
      </c>
      <c r="BX40" s="101">
        <v>0.11357213186534768</v>
      </c>
      <c r="BY40" s="101">
        <v>0.1220008294431103</v>
      </c>
      <c r="BZ40" s="101">
        <v>0.11665358286685487</v>
      </c>
      <c r="CA40" s="101">
        <v>0.12425442801401748</v>
      </c>
      <c r="CB40" s="101">
        <v>0.13666476949729667</v>
      </c>
      <c r="CC40" s="101">
        <v>0.14089793473099488</v>
      </c>
      <c r="CD40" s="101">
        <v>0.14047322528088368</v>
      </c>
      <c r="CE40" s="101">
        <v>0.13876797206024505</v>
      </c>
      <c r="CF40" s="102">
        <v>0.1387930296249392</v>
      </c>
    </row>
    <row r="41" spans="1:96" s="106" customFormat="1" ht="24" customHeight="1" x14ac:dyDescent="0.35">
      <c r="A41" s="134"/>
      <c r="B41" s="106" t="s">
        <v>214</v>
      </c>
      <c r="D41" s="134"/>
      <c r="AH41" s="129">
        <f t="shared" ref="AH41:CF41" si="4">SUM(AH39,AH40)</f>
        <v>0.19923684243557721</v>
      </c>
      <c r="AI41" s="129">
        <f t="shared" si="4"/>
        <v>0.19719038467597114</v>
      </c>
      <c r="AJ41" s="129">
        <f t="shared" si="4"/>
        <v>0.19785069987163931</v>
      </c>
      <c r="AK41" s="129">
        <f t="shared" si="4"/>
        <v>0.21652668443805156</v>
      </c>
      <c r="AL41" s="129">
        <f t="shared" si="4"/>
        <v>0.22364472037391897</v>
      </c>
      <c r="AM41" s="129">
        <f t="shared" si="4"/>
        <v>0.23068273669228206</v>
      </c>
      <c r="AN41" s="129">
        <f t="shared" si="4"/>
        <v>0.23338047589993899</v>
      </c>
      <c r="AO41" s="129">
        <f t="shared" si="4"/>
        <v>0.24385978432849326</v>
      </c>
      <c r="AP41" s="129">
        <f t="shared" si="4"/>
        <v>0.25094084258395394</v>
      </c>
      <c r="AQ41" s="129">
        <f t="shared" si="4"/>
        <v>0.24560982844400506</v>
      </c>
      <c r="AR41" s="129">
        <f t="shared" si="4"/>
        <v>0.24000279227004129</v>
      </c>
      <c r="AS41" s="129">
        <f t="shared" si="4"/>
        <v>0.23000379184380637</v>
      </c>
      <c r="AT41" s="129">
        <f t="shared" si="4"/>
        <v>0.23761338082764688</v>
      </c>
      <c r="AU41" s="129">
        <f t="shared" si="4"/>
        <v>0.25172226133343706</v>
      </c>
      <c r="AV41" s="129">
        <f t="shared" si="4"/>
        <v>0.26569080536059775</v>
      </c>
      <c r="AW41" s="129">
        <f t="shared" si="4"/>
        <v>0.27845825367336596</v>
      </c>
      <c r="AX41" s="129">
        <f t="shared" si="4"/>
        <v>0.27510208934215497</v>
      </c>
      <c r="AY41" s="129">
        <f t="shared" si="4"/>
        <v>0.2747868699274903</v>
      </c>
      <c r="AZ41" s="129">
        <f t="shared" si="4"/>
        <v>0.28077991004917252</v>
      </c>
      <c r="BA41" s="129">
        <f t="shared" si="4"/>
        <v>0.27094912851793806</v>
      </c>
      <c r="BB41" s="129">
        <f t="shared" si="4"/>
        <v>0.26898667683718547</v>
      </c>
      <c r="BC41" s="129">
        <f t="shared" si="4"/>
        <v>0.27210617080843985</v>
      </c>
      <c r="BD41" s="129">
        <f t="shared" si="4"/>
        <v>0.27030018704155678</v>
      </c>
      <c r="BE41" s="129">
        <f t="shared" si="4"/>
        <v>0.26779418155283552</v>
      </c>
      <c r="BF41" s="129">
        <f t="shared" si="4"/>
        <v>0.25704452674645234</v>
      </c>
      <c r="BG41" s="129">
        <f t="shared" si="4"/>
        <v>0.25794973010437683</v>
      </c>
      <c r="BH41" s="129">
        <f t="shared" si="4"/>
        <v>0.2532256151563505</v>
      </c>
      <c r="BI41" s="129">
        <f t="shared" si="4"/>
        <v>0.25140141369373908</v>
      </c>
      <c r="BJ41" s="129">
        <f t="shared" si="4"/>
        <v>0.24825647174727572</v>
      </c>
      <c r="BK41" s="129">
        <f t="shared" si="4"/>
        <v>0.24763373447810111</v>
      </c>
      <c r="BL41" s="129">
        <f t="shared" si="4"/>
        <v>0.24749648579451816</v>
      </c>
      <c r="BM41" s="129">
        <f t="shared" si="4"/>
        <v>0.25809836352598053</v>
      </c>
      <c r="BN41" s="129">
        <f t="shared" si="4"/>
        <v>0.25990074195810531</v>
      </c>
      <c r="BO41" s="129">
        <f t="shared" si="4"/>
        <v>0.26783705085412202</v>
      </c>
      <c r="BP41" s="129">
        <f t="shared" si="4"/>
        <v>0.27260003704721825</v>
      </c>
      <c r="BQ41" s="129">
        <f t="shared" si="4"/>
        <v>0.26589839620360667</v>
      </c>
      <c r="BR41" s="129">
        <f t="shared" si="4"/>
        <v>0.2640578577413662</v>
      </c>
      <c r="BS41" s="129">
        <f t="shared" si="4"/>
        <v>0.26459829311568672</v>
      </c>
      <c r="BT41" s="129">
        <f t="shared" si="4"/>
        <v>0.26014915380807468</v>
      </c>
      <c r="BU41" s="129">
        <f t="shared" si="4"/>
        <v>0.25508428764542185</v>
      </c>
      <c r="BV41" s="129">
        <f t="shared" si="4"/>
        <v>0.25312257734670968</v>
      </c>
      <c r="BW41" s="129">
        <f t="shared" si="4"/>
        <v>0.24895822520325694</v>
      </c>
      <c r="BX41" s="129">
        <f t="shared" si="4"/>
        <v>0.21613104325063376</v>
      </c>
      <c r="BY41" s="129">
        <f t="shared" si="4"/>
        <v>0.2274001394425304</v>
      </c>
      <c r="BZ41" s="129">
        <f t="shared" si="4"/>
        <v>0.21265271372337274</v>
      </c>
      <c r="CA41" s="129">
        <f t="shared" si="4"/>
        <v>0.22697642571556992</v>
      </c>
      <c r="CB41" s="129">
        <f t="shared" si="4"/>
        <v>0.24918302138364179</v>
      </c>
      <c r="CC41" s="129">
        <f t="shared" si="4"/>
        <v>0.25500888231164109</v>
      </c>
      <c r="CD41" s="129">
        <f t="shared" si="4"/>
        <v>0.25541735772935259</v>
      </c>
      <c r="CE41" s="129">
        <f t="shared" si="4"/>
        <v>0.25537679143714542</v>
      </c>
      <c r="CF41" s="130">
        <f t="shared" si="4"/>
        <v>0.25664342387302641</v>
      </c>
      <c r="CH41" s="39"/>
      <c r="CI41" s="39"/>
      <c r="CJ41" s="39"/>
      <c r="CK41" s="39"/>
      <c r="CL41" s="39"/>
      <c r="CM41" s="39"/>
      <c r="CN41" s="39"/>
      <c r="CO41" s="39"/>
      <c r="CP41" s="39"/>
      <c r="CQ41" s="39"/>
      <c r="CR41" s="39"/>
    </row>
    <row r="42" spans="1:96" s="106" customFormat="1" x14ac:dyDescent="0.35">
      <c r="A42" s="134"/>
      <c r="B42" s="59" t="s">
        <v>233</v>
      </c>
      <c r="D42" s="134"/>
      <c r="AH42" s="101">
        <v>0.19923684243557721</v>
      </c>
      <c r="AI42" s="101">
        <v>0.19719038467597111</v>
      </c>
      <c r="AJ42" s="101">
        <v>0.19785069987163931</v>
      </c>
      <c r="AK42" s="101">
        <v>0.21652668443805156</v>
      </c>
      <c r="AL42" s="101">
        <v>0.223644720373919</v>
      </c>
      <c r="AM42" s="101">
        <v>0.23068273669228206</v>
      </c>
      <c r="AN42" s="101">
        <v>0.23338047589993896</v>
      </c>
      <c r="AO42" s="101">
        <v>0.24385978432849326</v>
      </c>
      <c r="AP42" s="101">
        <v>0.25094084258395394</v>
      </c>
      <c r="AQ42" s="101">
        <v>0.24560982844400506</v>
      </c>
      <c r="AR42" s="101">
        <v>0.24000279227004129</v>
      </c>
      <c r="AS42" s="101">
        <v>0.23000379184380637</v>
      </c>
      <c r="AT42" s="101">
        <v>0.23761338082764691</v>
      </c>
      <c r="AU42" s="101">
        <v>0.2366113868739709</v>
      </c>
      <c r="AV42" s="101">
        <v>0.24979532006834915</v>
      </c>
      <c r="AW42" s="101">
        <v>0.26176791420368173</v>
      </c>
      <c r="AX42" s="101">
        <v>0.25833586235529765</v>
      </c>
      <c r="AY42" s="101">
        <v>0.25802539024622112</v>
      </c>
      <c r="AZ42" s="101">
        <v>0.26390632833918598</v>
      </c>
      <c r="BA42" s="101">
        <v>0.25521558705979175</v>
      </c>
      <c r="BB42" s="101">
        <v>0.25402163855437931</v>
      </c>
      <c r="BC42" s="101">
        <v>0.25482541662801544</v>
      </c>
      <c r="BD42" s="101">
        <v>0.24585538062990911</v>
      </c>
      <c r="BE42" s="101">
        <v>0.24218594948846234</v>
      </c>
      <c r="BF42" s="101">
        <v>0.23134887677072954</v>
      </c>
      <c r="BG42" s="101">
        <v>0.20330760156435057</v>
      </c>
      <c r="BH42" s="101">
        <v>0.20638854326793751</v>
      </c>
      <c r="BI42" s="101">
        <v>0.20347944617753519</v>
      </c>
      <c r="BJ42" s="101">
        <v>0.20008723603246359</v>
      </c>
      <c r="BK42" s="101">
        <v>0.19958192588627385</v>
      </c>
      <c r="BL42" s="101">
        <v>0.19668500270592756</v>
      </c>
      <c r="BM42" s="101">
        <v>0.20392648658951532</v>
      </c>
      <c r="BN42" s="101">
        <v>0.20527553575335578</v>
      </c>
      <c r="BO42" s="101">
        <v>0.21249509021070276</v>
      </c>
      <c r="BP42" s="101">
        <v>0.21840583573771016</v>
      </c>
      <c r="BQ42" s="101">
        <v>0.21338621624234819</v>
      </c>
      <c r="BR42" s="101">
        <v>0.21262317477076764</v>
      </c>
      <c r="BS42" s="101">
        <v>0.21485197170041914</v>
      </c>
      <c r="BT42" s="101">
        <v>0.21288916853341885</v>
      </c>
      <c r="BU42" s="101">
        <v>0.21107112122822375</v>
      </c>
      <c r="BV42" s="101">
        <v>0.21353973034227813</v>
      </c>
      <c r="BW42" s="101">
        <v>0.21610250270097112</v>
      </c>
      <c r="BX42" s="101">
        <v>0.19217856153890742</v>
      </c>
      <c r="BY42" s="101">
        <v>0.2060857043749465</v>
      </c>
      <c r="BZ42" s="101">
        <v>0.19460234914534214</v>
      </c>
      <c r="CA42" s="101">
        <v>0.21026732421041874</v>
      </c>
      <c r="CB42" s="101">
        <v>0.23643749378327161</v>
      </c>
      <c r="CC42" s="101">
        <v>0.24376209160397982</v>
      </c>
      <c r="CD42" s="101">
        <v>0.24459357688287164</v>
      </c>
      <c r="CE42" s="101">
        <v>0.24480269817089043</v>
      </c>
      <c r="CF42" s="102">
        <v>0.24638330873661687</v>
      </c>
      <c r="CH42" s="39"/>
      <c r="CI42" s="39"/>
      <c r="CJ42" s="39"/>
      <c r="CK42" s="39"/>
      <c r="CL42" s="39"/>
      <c r="CM42" s="39"/>
      <c r="CN42" s="39"/>
      <c r="CO42" s="39"/>
      <c r="CP42" s="39"/>
      <c r="CQ42" s="39"/>
      <c r="CR42" s="39"/>
    </row>
    <row r="43" spans="1:96" x14ac:dyDescent="0.35">
      <c r="A43" s="103"/>
      <c r="B43" s="59" t="s">
        <v>234</v>
      </c>
      <c r="D43" s="103"/>
      <c r="AH43" s="101">
        <v>0</v>
      </c>
      <c r="AI43" s="101">
        <v>0</v>
      </c>
      <c r="AJ43" s="101">
        <v>0</v>
      </c>
      <c r="AK43" s="101">
        <v>0</v>
      </c>
      <c r="AL43" s="101">
        <v>0</v>
      </c>
      <c r="AM43" s="101">
        <v>0</v>
      </c>
      <c r="AN43" s="101">
        <v>0</v>
      </c>
      <c r="AO43" s="101">
        <v>0</v>
      </c>
      <c r="AP43" s="101">
        <v>0</v>
      </c>
      <c r="AQ43" s="101">
        <v>0</v>
      </c>
      <c r="AR43" s="101">
        <v>0</v>
      </c>
      <c r="AS43" s="101">
        <v>0</v>
      </c>
      <c r="AT43" s="101">
        <v>0</v>
      </c>
      <c r="AU43" s="101">
        <v>1.5110874459466128E-2</v>
      </c>
      <c r="AV43" s="101">
        <v>1.5895485292248594E-2</v>
      </c>
      <c r="AW43" s="101">
        <v>1.6690339469684182E-2</v>
      </c>
      <c r="AX43" s="101">
        <v>1.6766226986857417E-2</v>
      </c>
      <c r="AY43" s="101">
        <v>1.6761479681269148E-2</v>
      </c>
      <c r="AZ43" s="101">
        <v>1.6873581709986603E-2</v>
      </c>
      <c r="BA43" s="101">
        <v>1.5733541458146309E-2</v>
      </c>
      <c r="BB43" s="101">
        <v>1.4965038282806181E-2</v>
      </c>
      <c r="BC43" s="101">
        <v>1.7280754180424379E-2</v>
      </c>
      <c r="BD43" s="101">
        <v>2.4444806411647691E-2</v>
      </c>
      <c r="BE43" s="101">
        <v>2.5608232064373203E-2</v>
      </c>
      <c r="BF43" s="101">
        <v>2.5695649975722785E-2</v>
      </c>
      <c r="BG43" s="101">
        <v>5.4642128540026313E-2</v>
      </c>
      <c r="BH43" s="101">
        <v>4.6837071888412997E-2</v>
      </c>
      <c r="BI43" s="101">
        <v>4.792196751620395E-2</v>
      </c>
      <c r="BJ43" s="101">
        <v>4.8169235714812138E-2</v>
      </c>
      <c r="BK43" s="101">
        <v>4.8051808591827269E-2</v>
      </c>
      <c r="BL43" s="101">
        <v>5.0811483088590598E-2</v>
      </c>
      <c r="BM43" s="101">
        <v>5.4171876936465163E-2</v>
      </c>
      <c r="BN43" s="101">
        <v>5.4625206204749491E-2</v>
      </c>
      <c r="BO43" s="101">
        <v>5.53419606434193E-2</v>
      </c>
      <c r="BP43" s="101">
        <v>5.4194201309508118E-2</v>
      </c>
      <c r="BQ43" s="101">
        <v>5.2512179961258516E-2</v>
      </c>
      <c r="BR43" s="101">
        <v>5.1434682970598528E-2</v>
      </c>
      <c r="BS43" s="101">
        <v>4.9746321415267539E-2</v>
      </c>
      <c r="BT43" s="101">
        <v>4.7259985274655879E-2</v>
      </c>
      <c r="BU43" s="101">
        <v>4.4013166417198081E-2</v>
      </c>
      <c r="BV43" s="101">
        <v>3.9582847004431536E-2</v>
      </c>
      <c r="BW43" s="101">
        <v>3.2855722502285835E-2</v>
      </c>
      <c r="BX43" s="101">
        <v>2.3952481711726373E-2</v>
      </c>
      <c r="BY43" s="101">
        <v>2.1314435067583903E-2</v>
      </c>
      <c r="BZ43" s="101">
        <v>1.8050364578030605E-2</v>
      </c>
      <c r="CA43" s="101">
        <v>1.6709101505151126E-2</v>
      </c>
      <c r="CB43" s="101">
        <v>1.2745527600370173E-2</v>
      </c>
      <c r="CC43" s="101">
        <v>1.124679070766129E-2</v>
      </c>
      <c r="CD43" s="101">
        <v>1.0823780846480953E-2</v>
      </c>
      <c r="CE43" s="101">
        <v>1.057409326625503E-2</v>
      </c>
      <c r="CF43" s="102">
        <v>1.0260115136409583E-2</v>
      </c>
    </row>
    <row r="44" spans="1:96" ht="16" thickBot="1" x14ac:dyDescent="0.4">
      <c r="A44" s="131"/>
      <c r="B44" s="76" t="s">
        <v>217</v>
      </c>
      <c r="C44" s="118"/>
      <c r="D44" s="131"/>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32">
        <v>0.19923684243557721</v>
      </c>
      <c r="AI44" s="132">
        <v>0.19719038467597111</v>
      </c>
      <c r="AJ44" s="132">
        <v>0.19785069987163931</v>
      </c>
      <c r="AK44" s="132">
        <v>0.21652668443805156</v>
      </c>
      <c r="AL44" s="132">
        <v>0.223644720373919</v>
      </c>
      <c r="AM44" s="132">
        <v>0.23068273669228206</v>
      </c>
      <c r="AN44" s="132">
        <v>0.23338047589993896</v>
      </c>
      <c r="AO44" s="132">
        <v>0.24385978432849326</v>
      </c>
      <c r="AP44" s="132">
        <v>0.25094084258395394</v>
      </c>
      <c r="AQ44" s="132">
        <v>0.24560982844400506</v>
      </c>
      <c r="AR44" s="132">
        <v>0.24000279227004129</v>
      </c>
      <c r="AS44" s="132">
        <v>0.23000379184380637</v>
      </c>
      <c r="AT44" s="132">
        <v>0.23761338082764691</v>
      </c>
      <c r="AU44" s="132">
        <v>0.25172226133343706</v>
      </c>
      <c r="AV44" s="132">
        <v>0.26569080536059775</v>
      </c>
      <c r="AW44" s="132">
        <v>0.27845825367336585</v>
      </c>
      <c r="AX44" s="132">
        <v>0.27510208934215502</v>
      </c>
      <c r="AY44" s="132">
        <v>0.2747868699274903</v>
      </c>
      <c r="AZ44" s="132">
        <v>0.28077991004917258</v>
      </c>
      <c r="BA44" s="132">
        <v>0.27094912851793806</v>
      </c>
      <c r="BB44" s="132">
        <v>0.26898667683718552</v>
      </c>
      <c r="BC44" s="132">
        <v>0.27210617080843985</v>
      </c>
      <c r="BD44" s="132">
        <v>0.27030018704155678</v>
      </c>
      <c r="BE44" s="132">
        <v>0.26779418155283558</v>
      </c>
      <c r="BF44" s="132">
        <v>0.25704452674645234</v>
      </c>
      <c r="BG44" s="132">
        <v>0.25794973010437683</v>
      </c>
      <c r="BH44" s="132">
        <v>0.2532256151563505</v>
      </c>
      <c r="BI44" s="132">
        <v>0.25140141369373914</v>
      </c>
      <c r="BJ44" s="132">
        <v>0.24825647174727572</v>
      </c>
      <c r="BK44" s="132">
        <v>0.24763373447810108</v>
      </c>
      <c r="BL44" s="132">
        <v>0.24749648579451816</v>
      </c>
      <c r="BM44" s="132">
        <v>0.25809836352598048</v>
      </c>
      <c r="BN44" s="132">
        <v>0.25990074195810531</v>
      </c>
      <c r="BO44" s="132">
        <v>0.26783705085412207</v>
      </c>
      <c r="BP44" s="132">
        <v>0.2726000370472183</v>
      </c>
      <c r="BQ44" s="132">
        <v>0.26589839620360667</v>
      </c>
      <c r="BR44" s="132">
        <v>0.2640578577413662</v>
      </c>
      <c r="BS44" s="132">
        <v>0.26459829311568667</v>
      </c>
      <c r="BT44" s="132">
        <v>0.26014915380807474</v>
      </c>
      <c r="BU44" s="132">
        <v>0.25508428764542179</v>
      </c>
      <c r="BV44" s="132">
        <v>0.25312257734670968</v>
      </c>
      <c r="BW44" s="132">
        <v>0.24895822520325694</v>
      </c>
      <c r="BX44" s="132">
        <v>0.21613104325063376</v>
      </c>
      <c r="BY44" s="132">
        <v>0.2274001394425304</v>
      </c>
      <c r="BZ44" s="132">
        <v>0.21954976136247328</v>
      </c>
      <c r="CA44" s="132">
        <v>0.23518024668594284</v>
      </c>
      <c r="CB44" s="132">
        <v>0.2491847794825387</v>
      </c>
      <c r="CC44" s="132">
        <v>0.25500888231164109</v>
      </c>
      <c r="CD44" s="132">
        <v>0.25541735772935265</v>
      </c>
      <c r="CE44" s="132">
        <v>0.25537679143714542</v>
      </c>
      <c r="CF44" s="133">
        <v>0.25664342387302652</v>
      </c>
    </row>
  </sheetData>
  <conditionalFormatting sqref="AH5:CF5">
    <cfRule type="cellIs" dxfId="2" priority="1" stopIfTrue="1" operator="equal">
      <formula>FALSE</formula>
    </cfRule>
  </conditionalFormatting>
  <hyperlinks>
    <hyperlink ref="B1" location="Notes!A1" display="Information relating to this table can be found in the 'Notes' tab" xr:uid="{7E6F9996-0AF9-4D8D-9E79-F44193DBA80D}"/>
    <hyperlink ref="A1" location="Contents!A1" display="Contents page" xr:uid="{83A10F65-D7BC-43C5-92C3-F7057954A6C0}"/>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F079F-E331-4F6E-8E7E-4904C87DDD76}">
  <dimension ref="A1:CF63"/>
  <sheetViews>
    <sheetView zoomScale="85" zoomScaleNormal="85" workbookViewId="0">
      <pane xSplit="2" topLeftCell="BQ1" activePane="topRight" state="frozen"/>
      <selection pane="topRight"/>
    </sheetView>
  </sheetViews>
  <sheetFormatPr defaultColWidth="10.54296875" defaultRowHeight="15.5" x14ac:dyDescent="0.35"/>
  <cols>
    <col min="1" max="1" width="23" style="39" bestFit="1" customWidth="1"/>
    <col min="2" max="2" width="75.54296875" style="39" customWidth="1"/>
    <col min="3" max="3" width="25.54296875" style="39" customWidth="1"/>
    <col min="4" max="84" width="12.54296875" style="39" customWidth="1"/>
    <col min="85" max="16384" width="10.54296875" style="39"/>
  </cols>
  <sheetData>
    <row r="1" spans="1:84" s="32" customFormat="1" ht="25.5" customHeight="1" thickBot="1" x14ac:dyDescent="0.3">
      <c r="A1" s="29" t="s">
        <v>45</v>
      </c>
      <c r="B1" s="113" t="s">
        <v>200</v>
      </c>
      <c r="C1" s="114"/>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row>
    <row r="2" spans="1:84" ht="32.25" customHeight="1" x14ac:dyDescent="0.35">
      <c r="A2" s="33" t="s">
        <v>584</v>
      </c>
      <c r="B2" s="34" t="s">
        <v>242</v>
      </c>
      <c r="C2" s="13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41" customFormat="1" x14ac:dyDescent="0.35">
      <c r="A3" s="116">
        <v>2024</v>
      </c>
      <c r="B3" s="40" t="s">
        <v>243</v>
      </c>
      <c r="C3" s="137"/>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6"/>
      <c r="B4" s="46"/>
      <c r="C4" s="138"/>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40"/>
      <c r="BU4" s="140"/>
      <c r="BV4" s="140"/>
      <c r="BW4" s="140"/>
      <c r="BX4" s="140"/>
      <c r="BY4" s="140"/>
      <c r="BZ4" s="140"/>
      <c r="CA4" s="140"/>
      <c r="CB4" s="140"/>
      <c r="CC4" s="140"/>
      <c r="CD4" s="140"/>
      <c r="CE4" s="140"/>
      <c r="CF4" s="141"/>
    </row>
    <row r="5" spans="1:84" ht="41.25" customHeight="1" x14ac:dyDescent="0.35">
      <c r="B5" s="52" t="s">
        <v>244</v>
      </c>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57"/>
      <c r="BW5" s="57"/>
      <c r="BX5" s="57"/>
      <c r="BY5" s="57"/>
      <c r="BZ5" s="57"/>
      <c r="CA5" s="57"/>
      <c r="CB5" s="57"/>
      <c r="CC5" s="57"/>
      <c r="CD5" s="57"/>
      <c r="CE5" s="57"/>
      <c r="CF5" s="58"/>
    </row>
    <row r="6" spans="1:84" x14ac:dyDescent="0.35">
      <c r="B6" s="59" t="s">
        <v>245</v>
      </c>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f>'Table 2a'!AH16/1000</f>
        <v>2.1402302398240955</v>
      </c>
      <c r="AI6" s="60">
        <f>'Table 2a'!AI16/1000</f>
        <v>3.1954036116683207</v>
      </c>
      <c r="AJ6" s="60">
        <f>'Table 2a'!AJ16/1000</f>
        <v>3.4816023161308887</v>
      </c>
      <c r="AK6" s="60">
        <f>'Table 2a'!AK16/1000</f>
        <v>4.1149635010235581</v>
      </c>
      <c r="AL6" s="60">
        <f>'Table 2a'!AL16/1000</f>
        <v>4.6340142418760122</v>
      </c>
      <c r="AM6" s="60">
        <f>'Table 2a'!AM16/1000</f>
        <v>5.1280436409009997</v>
      </c>
      <c r="AN6" s="60">
        <f>'Table 2a'!AN16/1000</f>
        <v>5.5735994938701277</v>
      </c>
      <c r="AO6" s="60">
        <f>'Table 2a'!AO16/1000</f>
        <v>5.9417182276070992</v>
      </c>
      <c r="AP6" s="60">
        <f>'Table 2a'!AP16/1000</f>
        <v>6.0998808325284717</v>
      </c>
      <c r="AQ6" s="60">
        <f>'Table 2a'!AQ16/1000</f>
        <v>6.2654553240804169</v>
      </c>
      <c r="AR6" s="60">
        <f>'Table 2a'!AR16/1000</f>
        <v>6.3518234230750714</v>
      </c>
      <c r="AS6" s="60">
        <f>'Table 2a'!AS16/1000</f>
        <v>6.5317307903545769</v>
      </c>
      <c r="AT6" s="60">
        <f>'Table 2a'!AT16/1000</f>
        <v>6.8645773705436106</v>
      </c>
      <c r="AU6" s="60">
        <f>'Table 2a'!AU16/1000</f>
        <v>8.0810507873405797</v>
      </c>
      <c r="AV6" s="60">
        <f>'Table 2a'!AV16/1000</f>
        <v>9.2941511629693743</v>
      </c>
      <c r="AW6" s="60">
        <f>'Table 2a'!AW16/1000</f>
        <v>10.170602145994048</v>
      </c>
      <c r="AX6" s="60">
        <f>'Table 2a'!AX16/1000</f>
        <v>10.304518169157031</v>
      </c>
      <c r="AY6" s="60">
        <f>'Table 2a'!AY16/1000</f>
        <v>10.698025342314521</v>
      </c>
      <c r="AZ6" s="60">
        <f>'Table 2a'!AZ16/1000</f>
        <v>11.060411199032972</v>
      </c>
      <c r="BA6" s="60">
        <f>'Table 2a'!BA16/1000</f>
        <v>11.191470568894628</v>
      </c>
      <c r="BB6" s="60">
        <f>'Table 2a'!BB16/1000</f>
        <v>11.462957930880082</v>
      </c>
      <c r="BC6" s="60">
        <f>'Table 2a'!BC16/1000</f>
        <v>12.482486571392403</v>
      </c>
      <c r="BD6" s="60">
        <f>'Table 2a'!BD16/1000</f>
        <v>12.579086615294388</v>
      </c>
      <c r="BE6" s="60">
        <f>'Table 2a'!BE16/1000</f>
        <v>13.086047671190972</v>
      </c>
      <c r="BF6" s="60">
        <f>'Table 2a'!BF16/1000</f>
        <v>13.654315129659999</v>
      </c>
      <c r="BG6" s="60">
        <f>'Table 2a'!BG16/1000</f>
        <v>4.8027443435502457</v>
      </c>
      <c r="BH6" s="60">
        <f>'Table 2a'!BH16/1000</f>
        <v>4.2634400000000001</v>
      </c>
      <c r="BI6" s="60">
        <f>'Table 2a'!BI16/1000</f>
        <v>3.4743883622779057</v>
      </c>
      <c r="BJ6" s="60">
        <f>'Table 2a'!BJ16/1000</f>
        <v>3.0353044847562924</v>
      </c>
      <c r="BK6" s="60">
        <f>'Table 2a'!BK16/1000</f>
        <v>2.7775366963541721</v>
      </c>
      <c r="BL6" s="60">
        <f>'Table 2a'!BL16/1000</f>
        <v>2.5616293883814527</v>
      </c>
      <c r="BM6" s="60">
        <f>'Table 2a'!BM16/1000</f>
        <v>2.0693648479653115</v>
      </c>
      <c r="BN6" s="60">
        <f>'Table 2a'!BN16/1000</f>
        <v>1.8535156563857014</v>
      </c>
      <c r="BO6" s="60">
        <f>'Table 2a'!BO16/1000</f>
        <v>1.7657742885330194</v>
      </c>
      <c r="BP6" s="60">
        <f>'Table 2a'!BP16/1000</f>
        <v>1.6829105468621641</v>
      </c>
      <c r="BQ6" s="60">
        <f>'Table 2a'!BQ16/1000</f>
        <v>1.6355663497088375</v>
      </c>
      <c r="BR6" s="60">
        <f>'Table 2a'!BR16/1000</f>
        <v>1.8368957664640082</v>
      </c>
      <c r="BS6" s="60">
        <f>'Table 2a'!BS16/1000</f>
        <v>1.9151738924102122</v>
      </c>
      <c r="BT6" s="60">
        <f>'Table 2a'!BT16/1000</f>
        <v>1.9563863700215895</v>
      </c>
      <c r="BU6" s="60">
        <f>'Table 2a'!BU16/1000</f>
        <v>2.0080498251361174</v>
      </c>
      <c r="BV6" s="60">
        <f>'Table 2a'!BV16/1000</f>
        <v>2.147004757668499</v>
      </c>
      <c r="BW6" s="60">
        <f>'Table 2a'!BW16/1000</f>
        <v>2.31711998866147</v>
      </c>
      <c r="BX6" s="60">
        <f>'Table 2a'!BX16/1000</f>
        <v>2.2576656056308715</v>
      </c>
      <c r="BY6" s="60">
        <f>'Table 2a'!BY16/1000</f>
        <v>2.4508829075360192</v>
      </c>
      <c r="BZ6" s="60">
        <f>'Table 2a'!BZ16/1000</f>
        <v>2.8687337936426602</v>
      </c>
      <c r="CA6" s="60">
        <f>'Table 2a'!CA16/1000</f>
        <v>3.5932862006901125</v>
      </c>
      <c r="CB6" s="60">
        <f>'Table 2a'!CB16/1000</f>
        <v>4.2428493714912507</v>
      </c>
      <c r="CC6" s="60">
        <f>'Table 2a'!CC16/1000</f>
        <v>4.7313256623685067</v>
      </c>
      <c r="CD6" s="60">
        <f>'Table 2a'!CD16/1000</f>
        <v>5.2325329893528831</v>
      </c>
      <c r="CE6" s="60">
        <f>'Table 2a'!CE16/1000</f>
        <v>5.730382755011914</v>
      </c>
      <c r="CF6" s="70">
        <f>'Table 2a'!CF16/1000</f>
        <v>6.2061294726689962</v>
      </c>
    </row>
    <row r="7" spans="1:84" x14ac:dyDescent="0.35">
      <c r="B7" s="59" t="s">
        <v>246</v>
      </c>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60">
        <f>'Table 2a'!AH75/1000</f>
        <v>4.3901629877503892</v>
      </c>
      <c r="AI7" s="60">
        <f>'Table 2a'!AI75/1000</f>
        <v>4.8128508610114782</v>
      </c>
      <c r="AJ7" s="60">
        <f>'Table 2a'!AJ75/1000</f>
        <v>6.2823050726326253</v>
      </c>
      <c r="AK7" s="60">
        <f>'Table 2a'!AK75/1000</f>
        <v>8.3178593417309337</v>
      </c>
      <c r="AL7" s="60">
        <f>'Table 2a'!AL75/1000</f>
        <v>9.8498748232840523</v>
      </c>
      <c r="AM7" s="60">
        <f>'Table 2a'!AM75/1000</f>
        <v>11.572896942930397</v>
      </c>
      <c r="AN7" s="60">
        <f>'Table 2a'!AN75/1000</f>
        <v>12.826570114134206</v>
      </c>
      <c r="AO7" s="60">
        <f>'Table 2a'!AO75/1000</f>
        <v>14.042834071766636</v>
      </c>
      <c r="AP7" s="60">
        <f>'Table 2a'!AP75/1000</f>
        <v>15.33683630786763</v>
      </c>
      <c r="AQ7" s="60">
        <f>'Table 2a'!AQ75/1000</f>
        <v>15.577510236185928</v>
      </c>
      <c r="AR7" s="60">
        <f>'Table 2a'!AR75/1000</f>
        <v>14.909193195627202</v>
      </c>
      <c r="AS7" s="60">
        <f>'Table 2a'!AS75/1000</f>
        <v>15.345773833544426</v>
      </c>
      <c r="AT7" s="60">
        <f>'Table 2a'!AT75/1000</f>
        <v>17.876825969730529</v>
      </c>
      <c r="AU7" s="60">
        <f>'Table 2a'!AU75/1000</f>
        <v>22.691039056134109</v>
      </c>
      <c r="AV7" s="60">
        <f>'Table 2a'!AV75/1000</f>
        <v>27.212284889007034</v>
      </c>
      <c r="AW7" s="60">
        <f>'Table 2a'!AW75/1000</f>
        <v>30.556640477738103</v>
      </c>
      <c r="AX7" s="60">
        <f>'Table 2a'!AX75/1000</f>
        <v>31.780763659426519</v>
      </c>
      <c r="AY7" s="60">
        <f>'Table 2a'!AY75/1000</f>
        <v>33.498155150357007</v>
      </c>
      <c r="AZ7" s="60">
        <f>'Table 2a'!AZ75/1000</f>
        <v>34.23901106225253</v>
      </c>
      <c r="BA7" s="60">
        <f>'Table 2a'!BA75/1000</f>
        <v>33.406156559343721</v>
      </c>
      <c r="BB7" s="60">
        <f>'Table 2a'!BB75/1000</f>
        <v>33.313239089650168</v>
      </c>
      <c r="BC7" s="60">
        <f>'Table 2a'!BC75/1000</f>
        <v>32.657783608021326</v>
      </c>
      <c r="BD7" s="60">
        <f>'Table 2a'!BD75/1000</f>
        <v>31.72597693305347</v>
      </c>
      <c r="BE7" s="60">
        <f>'Table 2a'!BE75/1000</f>
        <v>32.38261541270014</v>
      </c>
      <c r="BF7" s="60">
        <f>'Table 2a'!BF75/1000</f>
        <v>33.317678186724869</v>
      </c>
      <c r="BG7" s="60">
        <f>'Table 2a'!BG75/1000</f>
        <v>34.628061685856949</v>
      </c>
      <c r="BH7" s="60">
        <f>'Table 2a'!BH75/1000</f>
        <v>35.699324872273571</v>
      </c>
      <c r="BI7" s="60">
        <f>'Table 2a'!BI75/1000</f>
        <v>36.930522008288243</v>
      </c>
      <c r="BJ7" s="60">
        <f>'Table 2a'!BJ75/1000</f>
        <v>38.244559119927516</v>
      </c>
      <c r="BK7" s="60">
        <f>'Table 2a'!BK75/1000</f>
        <v>40.24340330059421</v>
      </c>
      <c r="BL7" s="60">
        <f>'Table 2a'!BL75/1000</f>
        <v>42.814148734302925</v>
      </c>
      <c r="BM7" s="60">
        <f>'Table 2a'!BM75/1000</f>
        <v>49.328831631441837</v>
      </c>
      <c r="BN7" s="60">
        <f>'Table 2a'!BN75/1000</f>
        <v>51.175874824025215</v>
      </c>
      <c r="BO7" s="60">
        <f>'Table 2a'!BO75/1000</f>
        <v>52.994211439042175</v>
      </c>
      <c r="BP7" s="60">
        <f>'Table 2a'!BP75/1000</f>
        <v>55.00337493246429</v>
      </c>
      <c r="BQ7" s="60">
        <f>'Table 2a'!BQ75/1000</f>
        <v>51.781343014267243</v>
      </c>
      <c r="BR7" s="60">
        <f>'Table 2a'!BR75/1000</f>
        <v>52.285419872534213</v>
      </c>
      <c r="BS7" s="60">
        <f>'Table 2a'!BS75/1000</f>
        <v>53.618565532951834</v>
      </c>
      <c r="BT7" s="60">
        <f>'Table 2a'!BT75/1000</f>
        <v>54.084589409979273</v>
      </c>
      <c r="BU7" s="60">
        <f>'Table 2a'!BU75/1000</f>
        <v>56.668715304431998</v>
      </c>
      <c r="BV7" s="60">
        <f>'Table 2a'!BV75/1000</f>
        <v>59.980619361849207</v>
      </c>
      <c r="BW7" s="60">
        <f>'Table 2a'!BW75/1000</f>
        <v>66.261226368124071</v>
      </c>
      <c r="BX7" s="60">
        <f>'Table 2a'!BX75/1000</f>
        <v>85.215254273653386</v>
      </c>
      <c r="BY7" s="60">
        <f>'Table 2a'!BY75/1000</f>
        <v>86.044293984948197</v>
      </c>
      <c r="BZ7" s="60">
        <f>'Table 2a'!BZ75/1000</f>
        <v>87.9442643233441</v>
      </c>
      <c r="CA7" s="60">
        <f>'Table 2a'!CA75/1000</f>
        <v>101.5764541751613</v>
      </c>
      <c r="CB7" s="60">
        <f>'Table 2a'!CB75/1000</f>
        <v>118.65632309504521</v>
      </c>
      <c r="CC7" s="60">
        <f>'Table 2a'!CC75/1000</f>
        <v>124.53081961565961</v>
      </c>
      <c r="CD7" s="60">
        <f>'Table 2a'!CD75/1000</f>
        <v>129.62869871330284</v>
      </c>
      <c r="CE7" s="60">
        <f>'Table 2a'!CE75/1000</f>
        <v>135.0766982356183</v>
      </c>
      <c r="CF7" s="70">
        <f>'Table 2a'!CF75/1000</f>
        <v>140.81588038265514</v>
      </c>
    </row>
    <row r="8" spans="1:84" x14ac:dyDescent="0.35">
      <c r="B8" s="59" t="s">
        <v>232</v>
      </c>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60">
        <f>'Table 2a'!AH125/1000</f>
        <v>9.3426067724255155</v>
      </c>
      <c r="AI8" s="60">
        <f>'Table 2a'!AI125/1000</f>
        <v>10.7688055273202</v>
      </c>
      <c r="AJ8" s="60">
        <f>'Table 2a'!AJ125/1000</f>
        <v>12.894152611236493</v>
      </c>
      <c r="AK8" s="60">
        <f>'Table 2a'!AK125/1000</f>
        <v>15.265487157245504</v>
      </c>
      <c r="AL8" s="60">
        <f>'Table 2a'!AL125/1000</f>
        <v>17.144170934839934</v>
      </c>
      <c r="AM8" s="60">
        <f>'Table 2a'!AM125/1000</f>
        <v>18.631119416168602</v>
      </c>
      <c r="AN8" s="60">
        <f>'Table 2a'!AN125/1000</f>
        <v>19.850890391995662</v>
      </c>
      <c r="AO8" s="60">
        <f>'Table 2a'!AO125/1000</f>
        <v>21.783507700626259</v>
      </c>
      <c r="AP8" s="60">
        <f>'Table 2a'!AP125/1000</f>
        <v>23.480940859603898</v>
      </c>
      <c r="AQ8" s="60">
        <f>'Table 2a'!AQ125/1000</f>
        <v>24.857778439733668</v>
      </c>
      <c r="AR8" s="60">
        <f>'Table 2a'!AR125/1000</f>
        <v>26.056733891297718</v>
      </c>
      <c r="AS8" s="60">
        <f>'Table 2a'!AS125/1000</f>
        <v>28.436744857101015</v>
      </c>
      <c r="AT8" s="60">
        <f>'Table 2a'!AT125/1000</f>
        <v>31.737396375410903</v>
      </c>
      <c r="AU8" s="60">
        <f>'Table 2a'!AU125/1000</f>
        <v>35.530798624968625</v>
      </c>
      <c r="AV8" s="60">
        <f>'Table 2a'!AV125/1000</f>
        <v>38.751015948023621</v>
      </c>
      <c r="AW8" s="60">
        <f>'Table 2a'!AW125/1000</f>
        <v>41.710323376267837</v>
      </c>
      <c r="AX8" s="60">
        <f>'Table 2a'!AX125/1000</f>
        <v>42.777385385416402</v>
      </c>
      <c r="AY8" s="60">
        <f>'Table 2a'!AY125/1000</f>
        <v>44.514638660369798</v>
      </c>
      <c r="AZ8" s="60">
        <f>'Table 2a'!AZ125/1000</f>
        <v>46.918527495714486</v>
      </c>
      <c r="BA8" s="60">
        <f>'Table 2a'!BA125/1000</f>
        <v>48.749766628761677</v>
      </c>
      <c r="BB8" s="60">
        <f>'Table 2a'!BB125/1000</f>
        <v>50.789120539508168</v>
      </c>
      <c r="BC8" s="60">
        <f>'Table 2a'!BC125/1000</f>
        <v>53.90831506305399</v>
      </c>
      <c r="BD8" s="60">
        <f>'Table 2a'!BD125/1000</f>
        <v>57.068777236767062</v>
      </c>
      <c r="BE8" s="60">
        <f>'Table 2a'!BE125/1000</f>
        <v>61.23818881098439</v>
      </c>
      <c r="BF8" s="60">
        <f>'Table 2a'!BF125/1000</f>
        <v>63.330305663652602</v>
      </c>
      <c r="BG8" s="60">
        <f>'Table 2a'!BG125/1000</f>
        <v>66.359817055609824</v>
      </c>
      <c r="BH8" s="60">
        <f>'Table 2a'!BH125/1000</f>
        <v>71.129788265206841</v>
      </c>
      <c r="BI8" s="60">
        <f>'Table 2a'!BI125/1000</f>
        <v>75.376245272177542</v>
      </c>
      <c r="BJ8" s="60">
        <f>'Table 2a'!BJ125/1000</f>
        <v>77.92730893875661</v>
      </c>
      <c r="BK8" s="60">
        <f>'Table 2a'!BK125/1000</f>
        <v>83.221265865909004</v>
      </c>
      <c r="BL8" s="60">
        <f>'Table 2a'!BL125/1000</f>
        <v>90.381387301769209</v>
      </c>
      <c r="BM8" s="60">
        <f>'Table 2a'!BM125/1000</f>
        <v>96.605813211114963</v>
      </c>
      <c r="BN8" s="60">
        <f>'Table 2a'!BN125/1000</f>
        <v>100.33216468939261</v>
      </c>
      <c r="BO8" s="60">
        <f>'Table 2a'!BO125/1000</f>
        <v>104.20046115099119</v>
      </c>
      <c r="BP8" s="60">
        <f>'Table 2a'!BP125/1000</f>
        <v>109.86639345323555</v>
      </c>
      <c r="BQ8" s="60">
        <f>'Table 2a'!BQ125/1000</f>
        <v>110.68657640979058</v>
      </c>
      <c r="BR8" s="60">
        <f>'Table 2a'!BR125/1000</f>
        <v>114.11378757387685</v>
      </c>
      <c r="BS8" s="60">
        <f>'Table 2a'!BS125/1000</f>
        <v>116.21705739555901</v>
      </c>
      <c r="BT8" s="60">
        <f>'Table 2a'!BT125/1000</f>
        <v>117.73372288378923</v>
      </c>
      <c r="BU8" s="60">
        <f>'Table 2a'!BU125/1000</f>
        <v>119.36572188526956</v>
      </c>
      <c r="BV8" s="60">
        <f>'Table 2a'!BV125/1000</f>
        <v>121.59848772844833</v>
      </c>
      <c r="BW8" s="60">
        <f>'Table 2a'!BW125/1000</f>
        <v>123.84232308540639</v>
      </c>
      <c r="BX8" s="60">
        <f>'Table 2a'!BX125/1000</f>
        <v>125.71265204535774</v>
      </c>
      <c r="BY8" s="60">
        <f>'Table 2a'!BY125/1000</f>
        <v>127.65324987203903</v>
      </c>
      <c r="BZ8" s="60">
        <f>'Table 2a'!BZ125/1000</f>
        <v>135.01625665309223</v>
      </c>
      <c r="CA8" s="60">
        <f>'Table 2a'!CA125/1000</f>
        <v>151.12741837036756</v>
      </c>
      <c r="CB8" s="60">
        <f>'Table 2a'!CB125/1000</f>
        <v>167.59859489275811</v>
      </c>
      <c r="CC8" s="60">
        <f>'Table 2a'!CC125/1000</f>
        <v>176.35591087284746</v>
      </c>
      <c r="CD8" s="60">
        <f>'Table 2a'!CD125/1000</f>
        <v>181.24600637210349</v>
      </c>
      <c r="CE8" s="60">
        <f>'Table 2a'!CE125/1000</f>
        <v>183.59858859303466</v>
      </c>
      <c r="CF8" s="70">
        <f>'Table 2a'!CF125/1000</f>
        <v>188.99110548796133</v>
      </c>
    </row>
    <row r="9" spans="1:84" ht="26.25" customHeight="1" x14ac:dyDescent="0.35">
      <c r="B9" s="59" t="s">
        <v>247</v>
      </c>
      <c r="D9" s="57">
        <f>'Table 1a'!D78/1000</f>
        <v>0.25080000000000002</v>
      </c>
      <c r="E9" s="57">
        <f>'Table 1a'!E78/1000</f>
        <v>0.35489999999999999</v>
      </c>
      <c r="F9" s="57">
        <f>'Table 1a'!F78/1000</f>
        <v>0.35589999999999999</v>
      </c>
      <c r="G9" s="57">
        <f>'Table 1a'!G78/1000</f>
        <v>0.37730000000000002</v>
      </c>
      <c r="H9" s="57">
        <f>'Table 1a'!H78/1000</f>
        <v>0.44950000000000001</v>
      </c>
      <c r="I9" s="57">
        <f>'Table 1a'!I78/1000</f>
        <v>0.47170000000000001</v>
      </c>
      <c r="J9" s="57">
        <f>'Table 1a'!J78/1000</f>
        <v>0.4803</v>
      </c>
      <c r="K9" s="57">
        <f>'Table 1a'!K78/1000</f>
        <v>0.58350000000000002</v>
      </c>
      <c r="L9" s="57">
        <f>'Table 1a'!L78/1000</f>
        <v>0.6036999999999999</v>
      </c>
      <c r="M9" s="57">
        <f>'Table 1a'!M78/1000</f>
        <v>0.66269999999999996</v>
      </c>
      <c r="N9" s="57">
        <f>'Table 1a'!N78/1000</f>
        <v>0.85780000000000001</v>
      </c>
      <c r="O9" s="57">
        <f>'Table 1a'!O78/1000</f>
        <v>0.89100000000000001</v>
      </c>
      <c r="P9" s="57">
        <f>'Table 1a'!P78/1000</f>
        <v>0.90760000000000007</v>
      </c>
      <c r="Q9" s="57">
        <f>'Table 1a'!Q78/1000</f>
        <v>1.0548</v>
      </c>
      <c r="R9" s="57">
        <f>'Table 1a'!R78/1000</f>
        <v>1.1171</v>
      </c>
      <c r="S9" s="57">
        <f>'Table 1a'!S78/1000</f>
        <v>1.3137999999999996</v>
      </c>
      <c r="T9" s="57">
        <f>'Table 1a'!T78/1000</f>
        <v>1.3685</v>
      </c>
      <c r="U9" s="57">
        <f>'Table 1a'!U78/1000</f>
        <v>1.6715</v>
      </c>
      <c r="V9" s="57">
        <f>'Table 1a'!V78/1000</f>
        <v>1.7526999999999999</v>
      </c>
      <c r="W9" s="57">
        <f>'Table 1a'!W78/1000</f>
        <v>1.9772000000000001</v>
      </c>
      <c r="X9" s="57">
        <f>'Table 1a'!X78/1000</f>
        <v>2.169</v>
      </c>
      <c r="Y9" s="57">
        <f>'Table 1a'!Y78/1000</f>
        <v>2.2987000000000002</v>
      </c>
      <c r="Z9" s="57">
        <f>'Table 1a'!Z78/1000</f>
        <v>2.5215999999999998</v>
      </c>
      <c r="AA9" s="57">
        <f>'Table 1a'!AA78/1000</f>
        <v>2.9506000000000001</v>
      </c>
      <c r="AB9" s="57">
        <f>'Table 1a'!AB78/1000</f>
        <v>3.3402999999999996</v>
      </c>
      <c r="AC9" s="57">
        <f>'Table 1a'!AC78/1000</f>
        <v>3.8525990000000001</v>
      </c>
      <c r="AD9" s="57">
        <f>'Table 1a'!AD78/1000</f>
        <v>4.9183270000000006</v>
      </c>
      <c r="AE9" s="57">
        <f>'Table 1a'!AE78/1000</f>
        <v>6.5839790000000002</v>
      </c>
      <c r="AF9" s="57">
        <f>'Table 1a'!AF78/1000</f>
        <v>7.8012960000000007</v>
      </c>
      <c r="AG9" s="57">
        <f>'Table 1a'!AG78/1000</f>
        <v>9.0823199999999993</v>
      </c>
      <c r="AH9" s="57">
        <f>'Table 1a'!AH78/1000</f>
        <v>10.46</v>
      </c>
      <c r="AI9" s="57">
        <f>'Table 1a'!AI78/1000</f>
        <v>11.936999999999999</v>
      </c>
      <c r="AJ9" s="57">
        <f>'Table 1a'!AJ78/1000</f>
        <v>14.529</v>
      </c>
      <c r="AK9" s="57">
        <f>'Table 1a'!AK78/1000</f>
        <v>16.863</v>
      </c>
      <c r="AL9" s="57">
        <f>'Table 1a'!AL78/1000</f>
        <v>18.21</v>
      </c>
      <c r="AM9" s="57">
        <f>'Table 1a'!AM78/1000</f>
        <v>19.797999999999998</v>
      </c>
      <c r="AN9" s="57">
        <f>'Table 1a'!AN78/1000</f>
        <v>20.863</v>
      </c>
      <c r="AO9" s="57">
        <f>'Table 1a'!AO78/1000</f>
        <v>22.448</v>
      </c>
      <c r="AP9" s="57">
        <f>'Table 1a'!AP78/1000</f>
        <v>24.257598000000002</v>
      </c>
      <c r="AQ9" s="57">
        <f>'Table 1a'!AQ78/1000</f>
        <v>25.406486000000001</v>
      </c>
      <c r="AR9" s="57">
        <f>'Table 1a'!AR78/1000</f>
        <v>26.034205999999998</v>
      </c>
      <c r="AS9" s="57">
        <f>'Table 1a'!AS78/1000</f>
        <v>27.702068000000004</v>
      </c>
      <c r="AT9" s="57">
        <f>'Table 1a'!AT78/1000</f>
        <v>30.508146</v>
      </c>
      <c r="AU9" s="57">
        <f>'Table 1a'!AU78/1000</f>
        <v>35.252113999999999</v>
      </c>
      <c r="AV9" s="57">
        <f>'Table 1a'!AV78/1000</f>
        <v>37.320296999999997</v>
      </c>
      <c r="AW9" s="57">
        <f>'Table 1a'!AW78/1000</f>
        <v>39.538795000000007</v>
      </c>
      <c r="AX9" s="57">
        <f>'Table 1a'!AX78/1000</f>
        <v>39.824572000000003</v>
      </c>
      <c r="AY9" s="57">
        <f>'Table 1a'!AY78/1000</f>
        <v>40.701778000000004</v>
      </c>
      <c r="AZ9" s="57">
        <f>'Table 1a'!AZ78/1000</f>
        <v>42.158667000000001</v>
      </c>
      <c r="BA9" s="57">
        <f>'Table 1a'!BA78/1000</f>
        <v>43.119707999999996</v>
      </c>
      <c r="BB9" s="57">
        <f>'Table 1a'!BB78/1000</f>
        <v>45.018209000000006</v>
      </c>
      <c r="BC9" s="57">
        <f>'Table 1a'!BC78/1000</f>
        <v>46.884318</v>
      </c>
      <c r="BD9" s="57">
        <f>'Table 1a'!BD78/1000</f>
        <v>47.796771</v>
      </c>
      <c r="BE9" s="57">
        <f>'Table 1a'!BE78/1000</f>
        <v>51.093595998929331</v>
      </c>
      <c r="BF9" s="57">
        <f>'Table 1a'!BF78/1000</f>
        <v>53.686528709614699</v>
      </c>
      <c r="BG9" s="57">
        <f>'Table 1a'!BG78/1000</f>
        <v>56.079337540435695</v>
      </c>
      <c r="BH9" s="57">
        <f>'Table 1a'!BH78/1000</f>
        <v>58.408538999999998</v>
      </c>
      <c r="BI9" s="57">
        <f>'Table 1a'!BI78/1000</f>
        <v>60.914807692682672</v>
      </c>
      <c r="BJ9" s="57">
        <f>'Table 1a'!BJ78/1000</f>
        <v>63.129216045855109</v>
      </c>
      <c r="BK9" s="57">
        <f>'Table 1a'!BK78/1000</f>
        <v>67.411978362963168</v>
      </c>
      <c r="BL9" s="57">
        <f>'Table 1a'!BL78/1000</f>
        <v>72.671184816889408</v>
      </c>
      <c r="BM9" s="57">
        <f>'Table 1a'!BM78/1000</f>
        <v>77.814820358342374</v>
      </c>
      <c r="BN9" s="57">
        <f>'Table 1a'!BN78/1000</f>
        <v>80.345367492594733</v>
      </c>
      <c r="BO9" s="57">
        <f>'Table 1a'!BO78/1000</f>
        <v>84.501883808506491</v>
      </c>
      <c r="BP9" s="57">
        <f>'Table 1a'!BP78/1000</f>
        <v>89.391276039061708</v>
      </c>
      <c r="BQ9" s="57">
        <f>'Table 1a'!BQ78/1000</f>
        <v>91.660368819799984</v>
      </c>
      <c r="BR9" s="57">
        <f>'Table 1a'!BR78/1000</f>
        <v>94.520993083800036</v>
      </c>
      <c r="BS9" s="57">
        <f>'Table 1a'!BS78/1000</f>
        <v>97.594637879079997</v>
      </c>
      <c r="BT9" s="57">
        <f>'Table 1a'!BT78/1000</f>
        <v>99.861345809219927</v>
      </c>
      <c r="BU9" s="57">
        <f>'Table 1a'!BU78/1000</f>
        <v>102.00563289946768</v>
      </c>
      <c r="BV9" s="57">
        <f>'Table 1a'!BV78/1000</f>
        <v>104.77346798265999</v>
      </c>
      <c r="BW9" s="57">
        <f>'Table 1a'!BW78/1000</f>
        <v>106.87130007515628</v>
      </c>
      <c r="BX9" s="57">
        <f>'Table 1a'!BX78/1000</f>
        <v>110.46903703641692</v>
      </c>
      <c r="BY9" s="57">
        <f>'Table 1a'!BY78/1000</f>
        <v>112.28213535101423</v>
      </c>
      <c r="BZ9" s="57">
        <f>'Table 1a'!BZ78/1000</f>
        <v>118.60827105578889</v>
      </c>
      <c r="CA9" s="57">
        <f>'Table 1a'!CA78/1000</f>
        <v>132.57280638468538</v>
      </c>
      <c r="CB9" s="57">
        <f>'Table 1a'!CB78/1000</f>
        <v>147.36546393910845</v>
      </c>
      <c r="CC9" s="57">
        <f>'Table 1a'!CC78/1000</f>
        <v>155.27092520101655</v>
      </c>
      <c r="CD9" s="57">
        <f>'Table 1a'!CD78/1000</f>
        <v>159.90632162432885</v>
      </c>
      <c r="CE9" s="57">
        <f>'Table 1a'!CE78/1000</f>
        <v>162.8110498183718</v>
      </c>
      <c r="CF9" s="58">
        <f>'Table 1a'!CF78/1000</f>
        <v>167.65296045677457</v>
      </c>
    </row>
    <row r="10" spans="1:84" x14ac:dyDescent="0.35">
      <c r="B10" s="59" t="s">
        <v>248</v>
      </c>
      <c r="D10" s="57">
        <f>'Table 1a'!D79/1000</f>
        <v>6.25E-2</v>
      </c>
      <c r="E10" s="57">
        <f>'Table 1a'!E79/1000</f>
        <v>7.5200000000000003E-2</v>
      </c>
      <c r="F10" s="57">
        <f>'Table 1a'!F79/1000</f>
        <v>8.4500000000000006E-2</v>
      </c>
      <c r="G10" s="57">
        <f>'Table 1a'!G79/1000</f>
        <v>9.459999999999999E-2</v>
      </c>
      <c r="H10" s="57">
        <f>'Table 1a'!H79/1000</f>
        <v>0.1186</v>
      </c>
      <c r="I10" s="57">
        <f>'Table 1a'!I79/1000</f>
        <v>0.12029999999999999</v>
      </c>
      <c r="J10" s="57">
        <f>'Table 1a'!J79/1000</f>
        <v>0.12540000000000001</v>
      </c>
      <c r="K10" s="57">
        <f>'Table 1a'!K79/1000</f>
        <v>0.11409999999999999</v>
      </c>
      <c r="L10" s="57">
        <f>'Table 1a'!L79/1000</f>
        <v>0.12129999999999999</v>
      </c>
      <c r="M10" s="57">
        <f>'Table 1a'!M79/1000</f>
        <v>0.1196</v>
      </c>
      <c r="N10" s="57">
        <f>'Table 1a'!N79/1000</f>
        <v>0.1318</v>
      </c>
      <c r="O10" s="57">
        <f>'Table 1a'!O79/1000</f>
        <v>0.1585</v>
      </c>
      <c r="P10" s="57">
        <f>'Table 1a'!P79/1000</f>
        <v>0.17949999999999999</v>
      </c>
      <c r="Q10" s="57">
        <f>'Table 1a'!Q79/1000</f>
        <v>0.1711</v>
      </c>
      <c r="R10" s="57">
        <f>'Table 1a'!R79/1000</f>
        <v>0.19980000000000001</v>
      </c>
      <c r="S10" s="57">
        <f>'Table 1a'!S79/1000</f>
        <v>0.21740000000000001</v>
      </c>
      <c r="T10" s="57">
        <f>'Table 1a'!T79/1000</f>
        <v>0.2233</v>
      </c>
      <c r="U10" s="57">
        <f>'Table 1a'!U79/1000</f>
        <v>0.24590000000000001</v>
      </c>
      <c r="V10" s="57">
        <f>'Table 1a'!V79/1000</f>
        <v>0.29749999999999999</v>
      </c>
      <c r="W10" s="57">
        <f>'Table 1a'!W79/1000</f>
        <v>0.38569999999999999</v>
      </c>
      <c r="X10" s="57">
        <f>'Table 1a'!X79/1000</f>
        <v>0.4289</v>
      </c>
      <c r="Y10" s="57">
        <f>'Table 1a'!Y79/1000</f>
        <v>0.47070000000000001</v>
      </c>
      <c r="Z10" s="57">
        <f>'Table 1a'!Z79/1000</f>
        <v>0.56379999999999997</v>
      </c>
      <c r="AA10" s="57">
        <f>'Table 1a'!AA79/1000</f>
        <v>0.68610000000000004</v>
      </c>
      <c r="AB10" s="57">
        <f>'Table 1a'!AB79/1000</f>
        <v>0.84529999999999994</v>
      </c>
      <c r="AC10" s="57">
        <f>'Table 1a'!AC79/1000</f>
        <v>0.97430000000000005</v>
      </c>
      <c r="AD10" s="57">
        <f>'Table 1a'!AD79/1000</f>
        <v>1.2081999999999999</v>
      </c>
      <c r="AE10" s="57">
        <f>'Table 1a'!AE79/1000</f>
        <v>1.6511</v>
      </c>
      <c r="AF10" s="57">
        <f>'Table 1a'!AF79/1000</f>
        <v>2.0819000000000001</v>
      </c>
      <c r="AG10" s="57">
        <f>'Table 1a'!AG79/1000</f>
        <v>2.5093000000000001</v>
      </c>
      <c r="AH10" s="57">
        <f>'Table 1a'!AH79/1000</f>
        <v>2.6920000000000002</v>
      </c>
      <c r="AI10" s="57">
        <f>'Table 1a'!AI79/1000</f>
        <v>2.94</v>
      </c>
      <c r="AJ10" s="57">
        <f>'Table 1a'!AJ79/1000</f>
        <v>3.83</v>
      </c>
      <c r="AK10" s="57">
        <f>'Table 1a'!AK79/1000</f>
        <v>5.8572499999999996</v>
      </c>
      <c r="AL10" s="57">
        <f>'Table 1a'!AL79/1000</f>
        <v>7.9169999999999998</v>
      </c>
      <c r="AM10" s="57">
        <f>'Table 1a'!AM79/1000</f>
        <v>9.4489999999999998</v>
      </c>
      <c r="AN10" s="57">
        <f>'Table 1a'!AN79/1000</f>
        <v>10.782999999999999</v>
      </c>
      <c r="AO10" s="57">
        <f>'Table 1a'!AO79/1000</f>
        <v>12.231999999999999</v>
      </c>
      <c r="AP10" s="57">
        <f>'Table 1a'!AP79/1000</f>
        <v>13.176</v>
      </c>
      <c r="AQ10" s="57">
        <f>'Table 1a'!AQ79/1000</f>
        <v>13.40169</v>
      </c>
      <c r="AR10" s="57">
        <f>'Table 1a'!AR79/1000</f>
        <v>13.25199351</v>
      </c>
      <c r="AS10" s="57">
        <f>'Table 1a'!AS79/1000</f>
        <v>14.200272480999999</v>
      </c>
      <c r="AT10" s="57">
        <f>'Table 1a'!AT79/1000</f>
        <v>16.797837000000005</v>
      </c>
      <c r="AU10" s="57">
        <f>'Table 1a'!AU79/1000</f>
        <v>20.295427899511736</v>
      </c>
      <c r="AV10" s="57">
        <f>'Table 1a'!AV79/1000</f>
        <v>25.526476000000002</v>
      </c>
      <c r="AW10" s="57">
        <f>'Table 1a'!AW79/1000</f>
        <v>28.829948000000002</v>
      </c>
      <c r="AX10" s="57">
        <f>'Table 1a'!AX79/1000</f>
        <v>30.339205213999996</v>
      </c>
      <c r="AY10" s="57">
        <f>'Table 1a'!AY79/1000</f>
        <v>31.886693626000003</v>
      </c>
      <c r="AZ10" s="57">
        <f>'Table 1a'!AZ79/1000</f>
        <v>32.437416757000001</v>
      </c>
      <c r="BA10" s="57">
        <f>'Table 1a'!BA79/1000</f>
        <v>31.640413748</v>
      </c>
      <c r="BB10" s="57">
        <f>'Table 1a'!BB79/1000</f>
        <v>31.212963835000004</v>
      </c>
      <c r="BC10" s="57">
        <f>'Table 1a'!BC79/1000</f>
        <v>30.726584142467686</v>
      </c>
      <c r="BD10" s="57">
        <f>'Table 1a'!BD79/1000</f>
        <v>29.666571453818168</v>
      </c>
      <c r="BE10" s="57">
        <f>'Table 1a'!BE79/1000</f>
        <v>30.918086668030107</v>
      </c>
      <c r="BF10" s="57">
        <f>'Table 1a'!BF79/1000</f>
        <v>32.295353709467577</v>
      </c>
      <c r="BG10" s="57">
        <f>'Table 1a'!BG79/1000</f>
        <v>33.353048856553258</v>
      </c>
      <c r="BH10" s="57">
        <f>'Table 1a'!BH79/1000</f>
        <v>35.028023048480414</v>
      </c>
      <c r="BI10" s="57">
        <f>'Table 1a'!BI79/1000</f>
        <v>35.716781529642006</v>
      </c>
      <c r="BJ10" s="57">
        <f>'Table 1a'!BJ79/1000</f>
        <v>37.172236532855472</v>
      </c>
      <c r="BK10" s="57">
        <f>'Table 1a'!BK79/1000</f>
        <v>38.696081911583093</v>
      </c>
      <c r="BL10" s="57">
        <f>'Table 1a'!BL79/1000</f>
        <v>40.966842600690001</v>
      </c>
      <c r="BM10" s="57">
        <f>'Table 1a'!BM79/1000</f>
        <v>46.695822820729994</v>
      </c>
      <c r="BN10" s="57">
        <f>'Table 1a'!BN79/1000</f>
        <v>48.764863047781709</v>
      </c>
      <c r="BO10" s="57">
        <f>'Table 1a'!BO79/1000</f>
        <v>49.940019439679816</v>
      </c>
      <c r="BP10" s="57">
        <f>'Table 1a'!BP79/1000</f>
        <v>51.405957286050004</v>
      </c>
      <c r="BQ10" s="57">
        <f>'Table 1a'!BQ79/1000</f>
        <v>46.142225609626173</v>
      </c>
      <c r="BR10" s="57">
        <f>'Table 1a'!BR79/1000</f>
        <v>45.789599349789988</v>
      </c>
      <c r="BS10" s="57">
        <f>'Table 1a'!BS79/1000</f>
        <v>45.356946934280003</v>
      </c>
      <c r="BT10" s="57">
        <f>'Table 1a'!BT79/1000</f>
        <v>44.879357183030017</v>
      </c>
      <c r="BU10" s="57">
        <f>'Table 1a'!BU79/1000</f>
        <v>45.555013518459994</v>
      </c>
      <c r="BV10" s="57">
        <f>'Table 1a'!BV79/1000</f>
        <v>47.776703047328404</v>
      </c>
      <c r="BW10" s="57">
        <f>'Table 1a'!BW79/1000</f>
        <v>53.34512845146017</v>
      </c>
      <c r="BX10" s="57">
        <f>'Table 1a'!BX79/1000</f>
        <v>71.462355118333946</v>
      </c>
      <c r="BY10" s="57">
        <f>'Table 1a'!BY79/1000</f>
        <v>71.365296430882935</v>
      </c>
      <c r="BZ10" s="57">
        <f>'Table 1a'!BZ79/1000</f>
        <v>71.429429012601261</v>
      </c>
      <c r="CA10" s="57">
        <f>'Table 1a'!CA79/1000</f>
        <v>81.523369053838763</v>
      </c>
      <c r="CB10" s="57">
        <f>'Table 1a'!CB79/1000</f>
        <v>95.309290844635825</v>
      </c>
      <c r="CC10" s="57">
        <f>'Table 1a'!CC79/1000</f>
        <v>99.233814459645828</v>
      </c>
      <c r="CD10" s="57">
        <f>'Table 1a'!CD79/1000</f>
        <v>101.95863184205386</v>
      </c>
      <c r="CE10" s="57">
        <f>'Table 1a'!CE79/1000</f>
        <v>104.06036247637317</v>
      </c>
      <c r="CF10" s="58">
        <f>'Table 1a'!CF79/1000</f>
        <v>107.76619580415152</v>
      </c>
    </row>
    <row r="11" spans="1:84" x14ac:dyDescent="0.35">
      <c r="B11" s="59" t="s">
        <v>249</v>
      </c>
      <c r="D11" s="57">
        <f>'Table 1a'!D80/1000</f>
        <v>0.158</v>
      </c>
      <c r="E11" s="57">
        <f>'Table 1a'!E80/1000</f>
        <v>0.16769999999999999</v>
      </c>
      <c r="F11" s="57">
        <f>'Table 1a'!F80/1000</f>
        <v>0.1701</v>
      </c>
      <c r="G11" s="57">
        <f>'Table 1a'!G80/1000</f>
        <v>0.17019999999999999</v>
      </c>
      <c r="H11" s="57">
        <f>'Table 1a'!H80/1000</f>
        <v>0.20710000000000001</v>
      </c>
      <c r="I11" s="57">
        <f>'Table 1a'!I80/1000</f>
        <v>0.22469999999999998</v>
      </c>
      <c r="J11" s="57">
        <f>'Table 1a'!J80/1000</f>
        <v>0.23350000000000001</v>
      </c>
      <c r="K11" s="57">
        <f>'Table 1a'!K80/1000</f>
        <v>0.2447</v>
      </c>
      <c r="L11" s="57">
        <f>'Table 1a'!L80/1000</f>
        <v>0.25580000000000003</v>
      </c>
      <c r="M11" s="57">
        <f>'Table 1a'!M80/1000</f>
        <v>0.26880000000000004</v>
      </c>
      <c r="N11" s="57">
        <f>'Table 1a'!N80/1000</f>
        <v>0.2974</v>
      </c>
      <c r="O11" s="57">
        <f>'Table 1a'!O80/1000</f>
        <v>0.30090000000000006</v>
      </c>
      <c r="P11" s="57">
        <f>'Table 1a'!P80/1000</f>
        <v>0.30270000000000002</v>
      </c>
      <c r="Q11" s="57">
        <f>'Table 1a'!Q80/1000</f>
        <v>0.32719999999999999</v>
      </c>
      <c r="R11" s="57">
        <f>'Table 1a'!R80/1000</f>
        <v>0.32890000000000003</v>
      </c>
      <c r="S11" s="57">
        <f>'Table 1a'!S80/1000</f>
        <v>0.35940000000000005</v>
      </c>
      <c r="T11" s="57">
        <f>'Table 1a'!T80/1000</f>
        <v>0.37030000000000002</v>
      </c>
      <c r="U11" s="57">
        <f>'Table 1a'!U80/1000</f>
        <v>0.40500000000000008</v>
      </c>
      <c r="V11" s="57">
        <f>'Table 1a'!V80/1000</f>
        <v>0.40629999999999999</v>
      </c>
      <c r="W11" s="57">
        <f>'Table 1a'!W80/1000</f>
        <v>0.42669999999999997</v>
      </c>
      <c r="X11" s="57">
        <f>'Table 1a'!X80/1000</f>
        <v>0.57429999999999992</v>
      </c>
      <c r="Y11" s="57">
        <f>'Table 1a'!Y80/1000</f>
        <v>0.62269999999999992</v>
      </c>
      <c r="Z11" s="57">
        <f>'Table 1a'!Z80/1000</f>
        <v>0.55109999999999992</v>
      </c>
      <c r="AA11" s="57">
        <f>'Table 1a'!AA80/1000</f>
        <v>0.59309999999999996</v>
      </c>
      <c r="AB11" s="57">
        <f>'Table 1a'!AB80/1000</f>
        <v>0.71209999999999996</v>
      </c>
      <c r="AC11" s="57">
        <f>'Table 1a'!AC80/1000</f>
        <v>0.67810000000000004</v>
      </c>
      <c r="AD11" s="57">
        <f>'Table 1a'!AD80/1000</f>
        <v>0.77519999999999989</v>
      </c>
      <c r="AE11" s="57">
        <f>'Table 1a'!AE80/1000</f>
        <v>1.1025</v>
      </c>
      <c r="AF11" s="57">
        <f>'Table 1a'!AF80/1000</f>
        <v>1.2310000000000001</v>
      </c>
      <c r="AG11" s="57">
        <f>'Table 1a'!AG80/1000</f>
        <v>1.7755000000000001</v>
      </c>
      <c r="AH11" s="57">
        <f>'Table 1a'!AH80/1000</f>
        <v>2.7210000000000001</v>
      </c>
      <c r="AI11" s="57">
        <f>'Table 1a'!AI80/1000</f>
        <v>3.9000599999999999</v>
      </c>
      <c r="AJ11" s="57">
        <f>'Table 1a'!AJ80/1000</f>
        <v>4.2990600000000008</v>
      </c>
      <c r="AK11" s="57">
        <f>'Table 1a'!AK80/1000</f>
        <v>4.9780600000000002</v>
      </c>
      <c r="AL11" s="57">
        <f>'Table 1a'!AL80/1000</f>
        <v>5.5010600000000007</v>
      </c>
      <c r="AM11" s="57">
        <f>'Table 1a'!AM80/1000</f>
        <v>6.0850600000000004</v>
      </c>
      <c r="AN11" s="57">
        <f>'Table 1a'!AN80/1000</f>
        <v>6.6050600000000008</v>
      </c>
      <c r="AO11" s="57">
        <f>'Table 1a'!AO80/1000</f>
        <v>7.0880600000000005</v>
      </c>
      <c r="AP11" s="57">
        <f>'Table 1a'!AP80/1000</f>
        <v>7.4840600000000004</v>
      </c>
      <c r="AQ11" s="57">
        <f>'Table 1a'!AQ80/1000</f>
        <v>7.8925679999999998</v>
      </c>
      <c r="AR11" s="57">
        <f>'Table 1a'!AR80/1000</f>
        <v>8.0315510000000021</v>
      </c>
      <c r="AS11" s="57">
        <f>'Table 1a'!AS80/1000</f>
        <v>8.4119089999999996</v>
      </c>
      <c r="AT11" s="57">
        <f>'Table 1a'!AT80/1000</f>
        <v>9.1728167156850411</v>
      </c>
      <c r="AU11" s="57">
        <f>'Table 1a'!AU80/1000</f>
        <v>10.755346568931577</v>
      </c>
      <c r="AV11" s="57">
        <f>'Table 1a'!AV80/1000</f>
        <v>12.410679000000002</v>
      </c>
      <c r="AW11" s="57">
        <f>'Table 1a'!AW80/1000</f>
        <v>14.068823</v>
      </c>
      <c r="AX11" s="57">
        <f>'Table 1a'!AX80/1000</f>
        <v>14.698889999999999</v>
      </c>
      <c r="AY11" s="57">
        <f>'Table 1a'!AY80/1000</f>
        <v>16.122347527041317</v>
      </c>
      <c r="AZ11" s="57">
        <f>'Table 1a'!AZ80/1000</f>
        <v>17.621866000000001</v>
      </c>
      <c r="BA11" s="57">
        <f>'Table 1a'!BA80/1000</f>
        <v>18.587272009000003</v>
      </c>
      <c r="BB11" s="57">
        <f>'Table 1a'!BB80/1000</f>
        <v>19.334144725038435</v>
      </c>
      <c r="BC11" s="57">
        <f>'Table 1a'!BC80/1000</f>
        <v>21.437683100000015</v>
      </c>
      <c r="BD11" s="57">
        <f>'Table 1a'!BD80/1000</f>
        <v>23.910498331296751</v>
      </c>
      <c r="BE11" s="57">
        <f>'Table 1a'!BE80/1000</f>
        <v>24.695169227916086</v>
      </c>
      <c r="BF11" s="57">
        <f>'Table 1a'!BF80/1000</f>
        <v>24.320416560955216</v>
      </c>
      <c r="BG11" s="57">
        <f>'Table 1a'!BG80/1000</f>
        <v>16.358236688028089</v>
      </c>
      <c r="BH11" s="57">
        <f>'Table 1a'!BH80/1000</f>
        <v>17.655991089</v>
      </c>
      <c r="BI11" s="57">
        <f>'Table 1a'!BI80/1000</f>
        <v>19.149566420418999</v>
      </c>
      <c r="BJ11" s="57">
        <f>'Table 1a'!BJ80/1000</f>
        <v>18.905719964729798</v>
      </c>
      <c r="BK11" s="57">
        <f>'Table 1a'!BK80/1000</f>
        <v>20.134145588311135</v>
      </c>
      <c r="BL11" s="57">
        <f>'Table 1a'!BL80/1000</f>
        <v>22.11913800687423</v>
      </c>
      <c r="BM11" s="57">
        <f>'Table 1a'!BM80/1000</f>
        <v>23.493366511449778</v>
      </c>
      <c r="BN11" s="57">
        <f>'Table 1a'!BN80/1000</f>
        <v>24.251324629427096</v>
      </c>
      <c r="BO11" s="57">
        <f>'Table 1a'!BO80/1000</f>
        <v>24.518543630379988</v>
      </c>
      <c r="BP11" s="57">
        <f>'Table 1a'!BP80/1000</f>
        <v>25.755445607450234</v>
      </c>
      <c r="BQ11" s="57">
        <f>'Table 1a'!BQ80/1000</f>
        <v>26.300891344340588</v>
      </c>
      <c r="BR11" s="57">
        <f>'Table 1a'!BR80/1000</f>
        <v>27.925510779285048</v>
      </c>
      <c r="BS11" s="57">
        <f>'Table 1a'!BS80/1000</f>
        <v>28.799212007561117</v>
      </c>
      <c r="BT11" s="57">
        <f>'Table 1a'!BT80/1000</f>
        <v>29.033995671540161</v>
      </c>
      <c r="BU11" s="57">
        <f>'Table 1a'!BU80/1000</f>
        <v>30.481840596910011</v>
      </c>
      <c r="BV11" s="57">
        <f>'Table 1a'!BV80/1000</f>
        <v>31.175940817977654</v>
      </c>
      <c r="BW11" s="57">
        <f>'Table 1a'!BW80/1000</f>
        <v>32.204240915575504</v>
      </c>
      <c r="BX11" s="57">
        <f>'Table 1a'!BX80/1000</f>
        <v>31.254179769891103</v>
      </c>
      <c r="BY11" s="57">
        <f>'Table 1a'!BY80/1000</f>
        <v>32.500994982626082</v>
      </c>
      <c r="BZ11" s="57">
        <f>'Table 1a'!BZ80/1000</f>
        <v>35.791554701700015</v>
      </c>
      <c r="CA11" s="57">
        <f>'Table 1a'!CA80/1000</f>
        <v>42.20098330769482</v>
      </c>
      <c r="CB11" s="57">
        <f>'Table 1a'!CB80/1000</f>
        <v>47.824012575550199</v>
      </c>
      <c r="CC11" s="57">
        <f>'Table 1a'!CC80/1000</f>
        <v>51.113316490213066</v>
      </c>
      <c r="CD11" s="57">
        <f>'Table 1a'!CD80/1000</f>
        <v>54.24228460839084</v>
      </c>
      <c r="CE11" s="57">
        <f>'Table 1a'!CE80/1000</f>
        <v>57.534257288948766</v>
      </c>
      <c r="CF11" s="58">
        <f>'Table 1a'!CF80/1000</f>
        <v>60.593959082359412</v>
      </c>
    </row>
    <row r="12" spans="1:84" x14ac:dyDescent="0.35">
      <c r="B12" s="106" t="s">
        <v>214</v>
      </c>
      <c r="D12" s="64">
        <f>SUM(D9:D11)</f>
        <v>0.47130000000000005</v>
      </c>
      <c r="E12" s="64">
        <f t="shared" ref="E12:BP12" si="0">SUM(E9:E11)</f>
        <v>0.5978</v>
      </c>
      <c r="F12" s="64">
        <f t="shared" si="0"/>
        <v>0.61050000000000004</v>
      </c>
      <c r="G12" s="64">
        <f t="shared" si="0"/>
        <v>0.6421</v>
      </c>
      <c r="H12" s="64">
        <f t="shared" si="0"/>
        <v>0.77520000000000011</v>
      </c>
      <c r="I12" s="64">
        <f t="shared" si="0"/>
        <v>0.81669999999999998</v>
      </c>
      <c r="J12" s="64">
        <f t="shared" si="0"/>
        <v>0.83920000000000006</v>
      </c>
      <c r="K12" s="64">
        <f t="shared" si="0"/>
        <v>0.94230000000000003</v>
      </c>
      <c r="L12" s="64">
        <f t="shared" si="0"/>
        <v>0.98079999999999989</v>
      </c>
      <c r="M12" s="64">
        <f t="shared" si="0"/>
        <v>1.0510999999999999</v>
      </c>
      <c r="N12" s="64">
        <f t="shared" si="0"/>
        <v>1.2869999999999999</v>
      </c>
      <c r="O12" s="64">
        <f t="shared" si="0"/>
        <v>1.3504</v>
      </c>
      <c r="P12" s="64">
        <f t="shared" si="0"/>
        <v>1.3897999999999999</v>
      </c>
      <c r="Q12" s="64">
        <f t="shared" si="0"/>
        <v>1.5530999999999999</v>
      </c>
      <c r="R12" s="64">
        <f t="shared" si="0"/>
        <v>1.6457999999999999</v>
      </c>
      <c r="S12" s="64">
        <f t="shared" si="0"/>
        <v>1.8905999999999996</v>
      </c>
      <c r="T12" s="64">
        <f t="shared" si="0"/>
        <v>1.9621000000000002</v>
      </c>
      <c r="U12" s="64">
        <f t="shared" si="0"/>
        <v>2.3224</v>
      </c>
      <c r="V12" s="64">
        <f t="shared" si="0"/>
        <v>2.4564999999999997</v>
      </c>
      <c r="W12" s="64">
        <f t="shared" si="0"/>
        <v>2.7896000000000001</v>
      </c>
      <c r="X12" s="64">
        <f t="shared" si="0"/>
        <v>3.1722000000000001</v>
      </c>
      <c r="Y12" s="64">
        <f t="shared" si="0"/>
        <v>3.3921000000000001</v>
      </c>
      <c r="Z12" s="64">
        <f t="shared" si="0"/>
        <v>3.6364999999999998</v>
      </c>
      <c r="AA12" s="64">
        <f t="shared" si="0"/>
        <v>4.2298</v>
      </c>
      <c r="AB12" s="64">
        <f t="shared" si="0"/>
        <v>4.8976999999999986</v>
      </c>
      <c r="AC12" s="64">
        <f t="shared" si="0"/>
        <v>5.5049989999999998</v>
      </c>
      <c r="AD12" s="64">
        <f t="shared" si="0"/>
        <v>6.9017270000000002</v>
      </c>
      <c r="AE12" s="64">
        <f t="shared" si="0"/>
        <v>9.3375790000000016</v>
      </c>
      <c r="AF12" s="64">
        <f t="shared" si="0"/>
        <v>11.114196000000002</v>
      </c>
      <c r="AG12" s="64">
        <f t="shared" si="0"/>
        <v>13.36712</v>
      </c>
      <c r="AH12" s="64">
        <f t="shared" si="0"/>
        <v>15.873000000000001</v>
      </c>
      <c r="AI12" s="64">
        <f t="shared" si="0"/>
        <v>18.777059999999999</v>
      </c>
      <c r="AJ12" s="64">
        <f t="shared" si="0"/>
        <v>22.658060000000003</v>
      </c>
      <c r="AK12" s="64">
        <f t="shared" si="0"/>
        <v>27.698309999999999</v>
      </c>
      <c r="AL12" s="64">
        <f t="shared" si="0"/>
        <v>31.628060000000005</v>
      </c>
      <c r="AM12" s="64">
        <f t="shared" si="0"/>
        <v>35.332059999999998</v>
      </c>
      <c r="AN12" s="64">
        <f t="shared" si="0"/>
        <v>38.251060000000003</v>
      </c>
      <c r="AO12" s="64">
        <f t="shared" si="0"/>
        <v>41.768059999999998</v>
      </c>
      <c r="AP12" s="64">
        <f t="shared" si="0"/>
        <v>44.917658000000003</v>
      </c>
      <c r="AQ12" s="64">
        <f t="shared" si="0"/>
        <v>46.700744</v>
      </c>
      <c r="AR12" s="64">
        <f t="shared" si="0"/>
        <v>47.317750509999996</v>
      </c>
      <c r="AS12" s="64">
        <f t="shared" si="0"/>
        <v>50.314249481000004</v>
      </c>
      <c r="AT12" s="64">
        <f t="shared" si="0"/>
        <v>56.478799715685042</v>
      </c>
      <c r="AU12" s="64">
        <f t="shared" si="0"/>
        <v>66.302888468443314</v>
      </c>
      <c r="AV12" s="64">
        <f t="shared" si="0"/>
        <v>75.257452000000001</v>
      </c>
      <c r="AW12" s="64">
        <f t="shared" si="0"/>
        <v>82.437566000000004</v>
      </c>
      <c r="AX12" s="64">
        <f t="shared" si="0"/>
        <v>84.862667213999998</v>
      </c>
      <c r="AY12" s="64">
        <f t="shared" si="0"/>
        <v>88.710819153041314</v>
      </c>
      <c r="AZ12" s="64">
        <f t="shared" si="0"/>
        <v>92.217949757</v>
      </c>
      <c r="BA12" s="64">
        <f t="shared" si="0"/>
        <v>93.347393756999992</v>
      </c>
      <c r="BB12" s="64">
        <f t="shared" si="0"/>
        <v>95.565317560038437</v>
      </c>
      <c r="BC12" s="64">
        <f t="shared" si="0"/>
        <v>99.048585242467709</v>
      </c>
      <c r="BD12" s="64">
        <f t="shared" si="0"/>
        <v>101.37384078511492</v>
      </c>
      <c r="BE12" s="64">
        <f t="shared" si="0"/>
        <v>106.70685189487553</v>
      </c>
      <c r="BF12" s="64">
        <f t="shared" si="0"/>
        <v>110.30229898003748</v>
      </c>
      <c r="BG12" s="64">
        <f t="shared" si="0"/>
        <v>105.79062308501705</v>
      </c>
      <c r="BH12" s="64">
        <f t="shared" si="0"/>
        <v>111.09255313748041</v>
      </c>
      <c r="BI12" s="64">
        <f t="shared" si="0"/>
        <v>115.78115564274367</v>
      </c>
      <c r="BJ12" s="64">
        <f t="shared" si="0"/>
        <v>119.20717254344038</v>
      </c>
      <c r="BK12" s="64">
        <f t="shared" si="0"/>
        <v>126.24220586285739</v>
      </c>
      <c r="BL12" s="64">
        <f t="shared" si="0"/>
        <v>135.75716542445363</v>
      </c>
      <c r="BM12" s="64">
        <f t="shared" si="0"/>
        <v>148.00400969052214</v>
      </c>
      <c r="BN12" s="64">
        <f t="shared" si="0"/>
        <v>153.36155516980355</v>
      </c>
      <c r="BO12" s="64">
        <f t="shared" si="0"/>
        <v>158.96044687856627</v>
      </c>
      <c r="BP12" s="64">
        <f t="shared" si="0"/>
        <v>166.55267893256195</v>
      </c>
      <c r="BQ12" s="64">
        <f t="shared" ref="BQ12:CD12" si="1">SUM(BQ9:BQ11)</f>
        <v>164.10348577376675</v>
      </c>
      <c r="BR12" s="64">
        <f t="shared" si="1"/>
        <v>168.23610321287507</v>
      </c>
      <c r="BS12" s="64">
        <f t="shared" si="1"/>
        <v>171.75079682092112</v>
      </c>
      <c r="BT12" s="64">
        <f t="shared" si="1"/>
        <v>173.7746986637901</v>
      </c>
      <c r="BU12" s="64">
        <f t="shared" si="1"/>
        <v>178.04248701483769</v>
      </c>
      <c r="BV12" s="64">
        <f t="shared" si="1"/>
        <v>183.72611184796605</v>
      </c>
      <c r="BW12" s="64">
        <f t="shared" si="1"/>
        <v>192.42066944219195</v>
      </c>
      <c r="BX12" s="64">
        <f t="shared" si="1"/>
        <v>213.18557192464198</v>
      </c>
      <c r="BY12" s="64">
        <f t="shared" si="1"/>
        <v>216.14842676452326</v>
      </c>
      <c r="BZ12" s="64">
        <f t="shared" si="1"/>
        <v>225.82925477009019</v>
      </c>
      <c r="CA12" s="64">
        <f t="shared" si="1"/>
        <v>256.29715874621894</v>
      </c>
      <c r="CB12" s="64">
        <f t="shared" si="1"/>
        <v>290.49876735929445</v>
      </c>
      <c r="CC12" s="64">
        <f t="shared" si="1"/>
        <v>305.61805615087542</v>
      </c>
      <c r="CD12" s="64">
        <f t="shared" si="1"/>
        <v>316.10723807477353</v>
      </c>
      <c r="CE12" s="64">
        <f>SUM(CE9:CE11)</f>
        <v>324.40566958369374</v>
      </c>
      <c r="CF12" s="117">
        <f>SUM(CF9:CF11)</f>
        <v>336.01311534328551</v>
      </c>
    </row>
    <row r="13" spans="1:84" ht="51" customHeight="1" x14ac:dyDescent="0.35">
      <c r="B13" s="52" t="s">
        <v>250</v>
      </c>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8"/>
    </row>
    <row r="14" spans="1:84" x14ac:dyDescent="0.35">
      <c r="B14" s="59" t="s">
        <v>245</v>
      </c>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60">
        <f>'Table 2a'!AH17/1000</f>
        <v>3.8212009057648627E-2</v>
      </c>
      <c r="AI14" s="60">
        <f>'Table 2a'!AI17/1000</f>
        <v>4.5189829137708332E-2</v>
      </c>
      <c r="AJ14" s="60">
        <f>'Table 2a'!AJ17/1000</f>
        <v>5.3999241405613699E-2</v>
      </c>
      <c r="AK14" s="60">
        <f>'Table 2a'!AK17/1000</f>
        <v>6.2342414539001766E-2</v>
      </c>
      <c r="AL14" s="60">
        <f>'Table 2a'!AL17/1000</f>
        <v>7.185954155132003E-2</v>
      </c>
      <c r="AM14" s="60">
        <f>'Table 2a'!AM17/1000</f>
        <v>7.86472729167699E-2</v>
      </c>
      <c r="AN14" s="60">
        <f>'Table 2a'!AN17/1000</f>
        <v>8.4034886228206235E-2</v>
      </c>
      <c r="AO14" s="60">
        <f>'Table 2a'!AO17/1000</f>
        <v>9.3675937329378026E-2</v>
      </c>
      <c r="AP14" s="60">
        <f>'Table 2a'!AP17/1000</f>
        <v>0.10099402633497175</v>
      </c>
      <c r="AQ14" s="60">
        <f>'Table 2a'!AQ17/1000</f>
        <v>0.11138888622317154</v>
      </c>
      <c r="AR14" s="60">
        <f>'Table 2a'!AR17/1000</f>
        <v>0.11974097445514689</v>
      </c>
      <c r="AS14" s="60">
        <f>'Table 2a'!AS17/1000</f>
        <v>0.13007975711499967</v>
      </c>
      <c r="AT14" s="60">
        <f>'Table 2a'!AT17/1000</f>
        <v>0.15129442329670836</v>
      </c>
      <c r="AU14" s="60">
        <f>'Table 2a'!AU17/1000</f>
        <v>0.18310452084153347</v>
      </c>
      <c r="AV14" s="60">
        <f>'Table 2a'!AV17/1000</f>
        <v>0.23344177379818212</v>
      </c>
      <c r="AW14" s="60">
        <f>'Table 2a'!AW17/1000</f>
        <v>0.32523502588180236</v>
      </c>
      <c r="AX14" s="60">
        <f>'Table 2a'!AX17/1000</f>
        <v>0.36515245224968751</v>
      </c>
      <c r="AY14" s="60">
        <f>'Table 2a'!AY17/1000</f>
        <v>0.43739160512525266</v>
      </c>
      <c r="AZ14" s="60">
        <f>'Table 2a'!AZ17/1000</f>
        <v>0.44327124191823353</v>
      </c>
      <c r="BA14" s="60">
        <f>'Table 2a'!BA17/1000</f>
        <v>0.4886237591892677</v>
      </c>
      <c r="BB14" s="60">
        <f>'Table 2a'!BB17/1000</f>
        <v>0.52858293270579093</v>
      </c>
      <c r="BC14" s="60">
        <f>'Table 2a'!BC17/1000</f>
        <v>0.56642950568822015</v>
      </c>
      <c r="BD14" s="60">
        <f>'Table 2a'!BD17/1000</f>
        <v>0.66776598548293808</v>
      </c>
      <c r="BE14" s="60">
        <f>'Table 2a'!BE17/1000</f>
        <v>0.68014794552251256</v>
      </c>
      <c r="BF14" s="60">
        <f>'Table 2a'!BF17/1000</f>
        <v>0.76279799999999887</v>
      </c>
      <c r="BG14" s="60">
        <f>'Table 2a'!BG17/1000</f>
        <v>0.79402521823565664</v>
      </c>
      <c r="BH14" s="60">
        <f>'Table 2a'!BH17/1000</f>
        <v>0.84255900000000061</v>
      </c>
      <c r="BI14" s="60">
        <f>'Table 2a'!BI17/1000</f>
        <v>0.92426479697783859</v>
      </c>
      <c r="BJ14" s="60">
        <f>'Table 2a'!BJ17/1000</f>
        <v>0.97307987379439642</v>
      </c>
      <c r="BK14" s="60">
        <f>'Table 2a'!BK17/1000</f>
        <v>1.040024715870719</v>
      </c>
      <c r="BL14" s="60">
        <f>'Table 2a'!BL17/1000</f>
        <v>1.1059393085337212</v>
      </c>
      <c r="BM14" s="60">
        <f>'Table 2a'!BM17/1000</f>
        <v>1.1923924182195147</v>
      </c>
      <c r="BN14" s="60">
        <f>'Table 2a'!BN17/1000</f>
        <v>1.2202959423261623</v>
      </c>
      <c r="BO14" s="60">
        <f>'Table 2a'!BO17/1000</f>
        <v>1.3147165739259212</v>
      </c>
      <c r="BP14" s="60">
        <f>'Table 2a'!BP17/1000</f>
        <v>1.3906353122046253</v>
      </c>
      <c r="BQ14" s="60">
        <f>'Table 2a'!BQ17/1000</f>
        <v>1.4633916564663692</v>
      </c>
      <c r="BR14" s="60">
        <f>'Table 2a'!BR17/1000</f>
        <v>1.7174043496814249</v>
      </c>
      <c r="BS14" s="60">
        <f>'Table 2a'!BS17/1000</f>
        <v>1.8349490892979174</v>
      </c>
      <c r="BT14" s="60">
        <f>'Table 2a'!BT17/1000</f>
        <v>1.8972120008984343</v>
      </c>
      <c r="BU14" s="60">
        <f>'Table 2a'!BU17/1000</f>
        <v>1.9654420231168197</v>
      </c>
      <c r="BV14" s="60">
        <f>'Table 2a'!BV17/1000</f>
        <v>2.1143233711450695</v>
      </c>
      <c r="BW14" s="60">
        <f>'Table 2a'!BW17/1000</f>
        <v>2.2994628969686604</v>
      </c>
      <c r="BX14" s="60">
        <f>'Table 2a'!BX17/1000</f>
        <v>2.2468879234657497</v>
      </c>
      <c r="BY14" s="60">
        <f>'Table 2a'!BY17/1000</f>
        <v>2.4443328636509261</v>
      </c>
      <c r="BZ14" s="60">
        <f>'Table 2a'!BZ17/1000</f>
        <v>2.8648134300514179</v>
      </c>
      <c r="CA14" s="60">
        <f>'Table 2a'!CA17/1000</f>
        <v>3.5910239928803409</v>
      </c>
      <c r="CB14" s="60">
        <f>'Table 2a'!CB17/1000</f>
        <v>4.242457922383565</v>
      </c>
      <c r="CC14" s="60">
        <f>'Table 2a'!CC17/1000</f>
        <v>4.7313256623685067</v>
      </c>
      <c r="CD14" s="60">
        <f>'Table 2a'!CD17/1000</f>
        <v>5.2325329893528831</v>
      </c>
      <c r="CE14" s="60">
        <f>'Table 2a'!CE17/1000</f>
        <v>5.730382755011914</v>
      </c>
      <c r="CF14" s="70">
        <f>'Table 2a'!CF17/1000</f>
        <v>6.2061294726689962</v>
      </c>
    </row>
    <row r="15" spans="1:84" x14ac:dyDescent="0.35">
      <c r="B15" s="59" t="s">
        <v>246</v>
      </c>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60">
        <f>'Table 2a'!AH76/1000</f>
        <v>4.0872273647098112</v>
      </c>
      <c r="AI15" s="60">
        <f>'Table 2a'!AI76/1000</f>
        <v>4.4339729056964119</v>
      </c>
      <c r="AJ15" s="60">
        <f>'Table 2a'!AJ76/1000</f>
        <v>5.8044348053450809</v>
      </c>
      <c r="AK15" s="60">
        <f>'Table 2a'!AK76/1000</f>
        <v>7.6697643336848849</v>
      </c>
      <c r="AL15" s="60">
        <f>'Table 2a'!AL76/1000</f>
        <v>9.0884149574401771</v>
      </c>
      <c r="AM15" s="60">
        <f>'Table 2a'!AM76/1000</f>
        <v>10.708548004269627</v>
      </c>
      <c r="AN15" s="60">
        <f>'Table 2a'!AN76/1000</f>
        <v>11.886313985398557</v>
      </c>
      <c r="AO15" s="60">
        <f>'Table 2a'!AO76/1000</f>
        <v>13.017019488817986</v>
      </c>
      <c r="AP15" s="60">
        <f>'Table 2a'!AP76/1000</f>
        <v>14.194694757319626</v>
      </c>
      <c r="AQ15" s="60">
        <f>'Table 2a'!AQ76/1000</f>
        <v>14.367511717459035</v>
      </c>
      <c r="AR15" s="60">
        <f>'Table 2a'!AR76/1000</f>
        <v>13.821885689247209</v>
      </c>
      <c r="AS15" s="60">
        <f>'Table 2a'!AS76/1000</f>
        <v>14.05693518393573</v>
      </c>
      <c r="AT15" s="60">
        <f>'Table 2a'!AT76/1000</f>
        <v>16.319359410054382</v>
      </c>
      <c r="AU15" s="60">
        <f>'Table 2a'!AU76/1000</f>
        <v>21.223094072210827</v>
      </c>
      <c r="AV15" s="60">
        <f>'Table 2a'!AV76/1000</f>
        <v>25.238697901374167</v>
      </c>
      <c r="AW15" s="60">
        <f>'Table 2a'!AW76/1000</f>
        <v>28.282290239862771</v>
      </c>
      <c r="AX15" s="60">
        <f>'Table 2a'!AX76/1000</f>
        <v>29.274234871308582</v>
      </c>
      <c r="AY15" s="60">
        <f>'Table 2a'!AY76/1000</f>
        <v>30.689238521149569</v>
      </c>
      <c r="AZ15" s="60">
        <f>'Table 2a'!AZ76/1000</f>
        <v>31.142787199387289</v>
      </c>
      <c r="BA15" s="60">
        <f>'Table 2a'!BA76/1000</f>
        <v>30.118971854383787</v>
      </c>
      <c r="BB15" s="60">
        <f>'Table 2a'!BB76/1000</f>
        <v>29.936464944798306</v>
      </c>
      <c r="BC15" s="60">
        <f>'Table 2a'!BC76/1000</f>
        <v>29.598920484797166</v>
      </c>
      <c r="BD15" s="60">
        <f>'Table 2a'!BD76/1000</f>
        <v>29.680475521105301</v>
      </c>
      <c r="BE15" s="60">
        <f>'Table 2a'!BE76/1000</f>
        <v>30.37090463706021</v>
      </c>
      <c r="BF15" s="60">
        <f>'Table 2a'!BF76/1000</f>
        <v>31.767564711638769</v>
      </c>
      <c r="BG15" s="60">
        <f>'Table 2a'!BG76/1000</f>
        <v>32.949344465398681</v>
      </c>
      <c r="BH15" s="60">
        <f>'Table 2a'!BH76/1000</f>
        <v>33.970896257800078</v>
      </c>
      <c r="BI15" s="60">
        <f>'Table 2a'!BI76/1000</f>
        <v>34.999728367404188</v>
      </c>
      <c r="BJ15" s="60">
        <f>'Table 2a'!BJ76/1000</f>
        <v>36.307526404963731</v>
      </c>
      <c r="BK15" s="60">
        <f>'Table 2a'!BK76/1000</f>
        <v>38.263329337690422</v>
      </c>
      <c r="BL15" s="60">
        <f>'Table 2a'!BL76/1000</f>
        <v>40.742530283141413</v>
      </c>
      <c r="BM15" s="60">
        <f>'Table 2a'!BM76/1000</f>
        <v>46.870899391809679</v>
      </c>
      <c r="BN15" s="60">
        <f>'Table 2a'!BN76/1000</f>
        <v>48.524116056627939</v>
      </c>
      <c r="BO15" s="60">
        <f>'Table 2a'!BO76/1000</f>
        <v>50.302962045437845</v>
      </c>
      <c r="BP15" s="60">
        <f>'Table 2a'!BP76/1000</f>
        <v>52.228012503016231</v>
      </c>
      <c r="BQ15" s="60">
        <f>'Table 2a'!BQ76/1000</f>
        <v>51.781343014267243</v>
      </c>
      <c r="BR15" s="60">
        <f>'Table 2a'!BR76/1000</f>
        <v>52.285419872534213</v>
      </c>
      <c r="BS15" s="60">
        <f>'Table 2a'!BS76/1000</f>
        <v>53.618565532951834</v>
      </c>
      <c r="BT15" s="60">
        <f>'Table 2a'!BT76/1000</f>
        <v>54.084589409979273</v>
      </c>
      <c r="BU15" s="60">
        <f>'Table 2a'!BU76/1000</f>
        <v>56.668715304431998</v>
      </c>
      <c r="BV15" s="60">
        <f>'Table 2a'!BV76/1000</f>
        <v>59.980619361849207</v>
      </c>
      <c r="BW15" s="60">
        <f>'Table 2a'!BW76/1000</f>
        <v>66.261226368124071</v>
      </c>
      <c r="BX15" s="60">
        <f>'Table 2a'!BX76/1000</f>
        <v>85.215254273653386</v>
      </c>
      <c r="BY15" s="60">
        <f>'Table 2a'!BY76/1000</f>
        <v>86.044293984948197</v>
      </c>
      <c r="BZ15" s="60">
        <f>'Table 2a'!BZ76/1000</f>
        <v>87.9442643233441</v>
      </c>
      <c r="CA15" s="60">
        <f>'Table 2a'!CA76/1000</f>
        <v>101.5764541751613</v>
      </c>
      <c r="CB15" s="60">
        <f>'Table 2a'!CB76/1000</f>
        <v>118.65632309504521</v>
      </c>
      <c r="CC15" s="60">
        <f>'Table 2a'!CC76/1000</f>
        <v>124.53081961565961</v>
      </c>
      <c r="CD15" s="60">
        <f>'Table 2a'!CD76/1000</f>
        <v>129.62869871330284</v>
      </c>
      <c r="CE15" s="60">
        <f>'Table 2a'!CE76/1000</f>
        <v>135.0766982356183</v>
      </c>
      <c r="CF15" s="70">
        <f>'Table 2a'!CF76/1000</f>
        <v>140.81588038265514</v>
      </c>
    </row>
    <row r="16" spans="1:84" x14ac:dyDescent="0.35">
      <c r="B16" s="59" t="s">
        <v>232</v>
      </c>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60">
        <f>'Table 2a'!AH126/1000</f>
        <v>8.9100543624361954</v>
      </c>
      <c r="AI16" s="60">
        <f>'Table 2a'!AI126/1000</f>
        <v>10.30681680916588</v>
      </c>
      <c r="AJ16" s="60">
        <f>'Table 2a'!AJ126/1000</f>
        <v>12.313740307095463</v>
      </c>
      <c r="AK16" s="60">
        <f>'Table 2a'!AK126/1000</f>
        <v>14.493238721276105</v>
      </c>
      <c r="AL16" s="60">
        <f>'Table 2a'!AL126/1000</f>
        <v>16.239318895258503</v>
      </c>
      <c r="AM16" s="60">
        <f>'Table 2a'!AM126/1000</f>
        <v>17.595902157313606</v>
      </c>
      <c r="AN16" s="60">
        <f>'Table 2a'!AN126/1000</f>
        <v>18.637940530623233</v>
      </c>
      <c r="AO16" s="60">
        <f>'Table 2a'!AO126/1000</f>
        <v>20.344244861138339</v>
      </c>
      <c r="AP16" s="60">
        <f>'Table 2a'!AP126/1000</f>
        <v>21.827393655278737</v>
      </c>
      <c r="AQ16" s="60">
        <f>'Table 2a'!AQ126/1000</f>
        <v>23.018209763317806</v>
      </c>
      <c r="AR16" s="60">
        <f>'Table 2a'!AR126/1000</f>
        <v>24.111016892964305</v>
      </c>
      <c r="AS16" s="60">
        <f>'Table 2a'!AS126/1000</f>
        <v>26.101131256615957</v>
      </c>
      <c r="AT16" s="60">
        <f>'Table 2a'!AT126/1000</f>
        <v>28.882238575136881</v>
      </c>
      <c r="AU16" s="60">
        <f>'Table 2a'!AU126/1000</f>
        <v>32.769179029366185</v>
      </c>
      <c r="AV16" s="60">
        <f>'Table 2a'!AV126/1000</f>
        <v>35.520090726400312</v>
      </c>
      <c r="AW16" s="60">
        <f>'Table 2a'!AW126/1000</f>
        <v>38.027385195152178</v>
      </c>
      <c r="AX16" s="60">
        <f>'Table 2a'!AX126/1000</f>
        <v>39.174223848013305</v>
      </c>
      <c r="AY16" s="60">
        <f>'Table 2a'!AY126/1000</f>
        <v>41.009677420196041</v>
      </c>
      <c r="AZ16" s="60">
        <f>'Table 2a'!AZ126/1000</f>
        <v>43.344847705346645</v>
      </c>
      <c r="BA16" s="60">
        <f>'Table 2a'!BA126/1000</f>
        <v>45.296793622831608</v>
      </c>
      <c r="BB16" s="60">
        <f>'Table 2a'!BB126/1000</f>
        <v>47.433782529303187</v>
      </c>
      <c r="BC16" s="60">
        <f>'Table 2a'!BC126/1000</f>
        <v>50.591433705644626</v>
      </c>
      <c r="BD16" s="60">
        <f>'Table 2a'!BD126/1000</f>
        <v>53.270351131481974</v>
      </c>
      <c r="BE16" s="60">
        <f>'Table 2a'!BE126/1000</f>
        <v>57.415151294864764</v>
      </c>
      <c r="BF16" s="60">
        <f>'Table 2a'!BF126/1000</f>
        <v>60.917041156778012</v>
      </c>
      <c r="BG16" s="60">
        <f>'Table 2a'!BG126/1000</f>
        <v>64.096181623095063</v>
      </c>
      <c r="BH16" s="60">
        <f>'Table 2a'!BH126/1000</f>
        <v>68.865767916761982</v>
      </c>
      <c r="BI16" s="60">
        <f>'Table 2a'!BI126/1000</f>
        <v>73.072376338061602</v>
      </c>
      <c r="BJ16" s="60">
        <f>'Table 2a'!BJ126/1000</f>
        <v>75.435472948720388</v>
      </c>
      <c r="BK16" s="60">
        <f>'Table 2a'!BK126/1000</f>
        <v>80.664915636812808</v>
      </c>
      <c r="BL16" s="60">
        <f>'Table 2a'!BL126/1000</f>
        <v>87.690903575046477</v>
      </c>
      <c r="BM16" s="60">
        <f>'Table 2a'!BM126/1000</f>
        <v>93.817217961027325</v>
      </c>
      <c r="BN16" s="60">
        <f>'Table 2a'!BN126/1000</f>
        <v>97.481017197801009</v>
      </c>
      <c r="BO16" s="60">
        <f>'Table 2a'!BO126/1000</f>
        <v>101.38614626106553</v>
      </c>
      <c r="BP16" s="60">
        <f>'Table 2a'!BP126/1000</f>
        <v>107.13380979268361</v>
      </c>
      <c r="BQ16" s="60">
        <f>'Table 2a'!BQ126/1000</f>
        <v>110.08018108297058</v>
      </c>
      <c r="BR16" s="60">
        <f>'Table 2a'!BR126/1000</f>
        <v>113.50184827687684</v>
      </c>
      <c r="BS16" s="60">
        <f>'Table 2a'!BS126/1000</f>
        <v>115.595307614459</v>
      </c>
      <c r="BT16" s="60">
        <f>'Table 2a'!BT126/1000</f>
        <v>117.10617188378923</v>
      </c>
      <c r="BU16" s="60">
        <f>'Table 2a'!BU126/1000</f>
        <v>118.71096898566957</v>
      </c>
      <c r="BV16" s="60">
        <f>'Table 2a'!BV126/1000</f>
        <v>121.13048772844834</v>
      </c>
      <c r="BW16" s="60">
        <f>'Table 2a'!BW126/1000</f>
        <v>123.58927582940638</v>
      </c>
      <c r="BX16" s="60">
        <f>'Table 2a'!BX126/1000</f>
        <v>125.71265204535774</v>
      </c>
      <c r="BY16" s="60">
        <f>'Table 2a'!BY126/1000</f>
        <v>127.65324987203903</v>
      </c>
      <c r="BZ16" s="60">
        <f>'Table 2a'!BZ126/1000</f>
        <v>135.01625665309223</v>
      </c>
      <c r="CA16" s="60">
        <f>'Table 2a'!CA126/1000</f>
        <v>151.12741837036756</v>
      </c>
      <c r="CB16" s="60">
        <f>'Table 2a'!CB126/1000</f>
        <v>167.59859489275811</v>
      </c>
      <c r="CC16" s="60">
        <f>'Table 2a'!CC126/1000</f>
        <v>176.35591087284746</v>
      </c>
      <c r="CD16" s="60">
        <f>'Table 2a'!CD126/1000</f>
        <v>181.24600637210349</v>
      </c>
      <c r="CE16" s="60">
        <f>'Table 2a'!CE126/1000</f>
        <v>183.59858859303466</v>
      </c>
      <c r="CF16" s="70">
        <f>'Table 2a'!CF126/1000</f>
        <v>188.99110548796133</v>
      </c>
    </row>
    <row r="17" spans="2:84" ht="26.25" customHeight="1" x14ac:dyDescent="0.35">
      <c r="B17" s="106" t="s">
        <v>214</v>
      </c>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64">
        <f>SUM(AH14:AH16)</f>
        <v>13.035493736203655</v>
      </c>
      <c r="AI17" s="64">
        <f t="shared" ref="AI17:CF17" si="2">SUM(AI14:AI16)</f>
        <v>14.785979544</v>
      </c>
      <c r="AJ17" s="64">
        <f t="shared" si="2"/>
        <v>18.17217435384616</v>
      </c>
      <c r="AK17" s="64">
        <f t="shared" si="2"/>
        <v>22.225345469499992</v>
      </c>
      <c r="AL17" s="64">
        <f t="shared" si="2"/>
        <v>25.399593394249997</v>
      </c>
      <c r="AM17" s="64">
        <f t="shared" si="2"/>
        <v>28.383097434500002</v>
      </c>
      <c r="AN17" s="64">
        <f t="shared" si="2"/>
        <v>30.608289402249994</v>
      </c>
      <c r="AO17" s="64">
        <f t="shared" si="2"/>
        <v>33.454940287285702</v>
      </c>
      <c r="AP17" s="64">
        <f t="shared" si="2"/>
        <v>36.123082438933338</v>
      </c>
      <c r="AQ17" s="64">
        <f t="shared" si="2"/>
        <v>37.497110367000012</v>
      </c>
      <c r="AR17" s="64">
        <f t="shared" si="2"/>
        <v>38.052643556666659</v>
      </c>
      <c r="AS17" s="64">
        <f t="shared" si="2"/>
        <v>40.288146197666691</v>
      </c>
      <c r="AT17" s="64">
        <f t="shared" si="2"/>
        <v>45.352892408487975</v>
      </c>
      <c r="AU17" s="64">
        <f t="shared" si="2"/>
        <v>54.175377622418544</v>
      </c>
      <c r="AV17" s="64">
        <f t="shared" si="2"/>
        <v>60.992230401572662</v>
      </c>
      <c r="AW17" s="64">
        <f t="shared" si="2"/>
        <v>66.634910460896748</v>
      </c>
      <c r="AX17" s="64">
        <f t="shared" si="2"/>
        <v>68.81361117157158</v>
      </c>
      <c r="AY17" s="64">
        <f t="shared" si="2"/>
        <v>72.13630754647086</v>
      </c>
      <c r="AZ17" s="64">
        <f t="shared" si="2"/>
        <v>74.930906146652163</v>
      </c>
      <c r="BA17" s="64">
        <f t="shared" si="2"/>
        <v>75.904389236404654</v>
      </c>
      <c r="BB17" s="64">
        <f t="shared" si="2"/>
        <v>77.898830406807292</v>
      </c>
      <c r="BC17" s="64">
        <f t="shared" si="2"/>
        <v>80.756783696130015</v>
      </c>
      <c r="BD17" s="64">
        <f t="shared" si="2"/>
        <v>83.618592638070211</v>
      </c>
      <c r="BE17" s="64">
        <f t="shared" si="2"/>
        <v>88.466203877447484</v>
      </c>
      <c r="BF17" s="64">
        <f t="shared" si="2"/>
        <v>93.447403868416785</v>
      </c>
      <c r="BG17" s="64">
        <f t="shared" si="2"/>
        <v>97.839551306729405</v>
      </c>
      <c r="BH17" s="64">
        <f t="shared" si="2"/>
        <v>103.67922317456205</v>
      </c>
      <c r="BI17" s="64">
        <f t="shared" si="2"/>
        <v>108.99636950244363</v>
      </c>
      <c r="BJ17" s="64">
        <f t="shared" si="2"/>
        <v>112.71607922747852</v>
      </c>
      <c r="BK17" s="64">
        <f t="shared" si="2"/>
        <v>119.96826969037394</v>
      </c>
      <c r="BL17" s="64">
        <f t="shared" si="2"/>
        <v>129.53937316672162</v>
      </c>
      <c r="BM17" s="64">
        <f t="shared" si="2"/>
        <v>141.88050977105652</v>
      </c>
      <c r="BN17" s="64">
        <f t="shared" si="2"/>
        <v>147.2254291967551</v>
      </c>
      <c r="BO17" s="64">
        <f t="shared" si="2"/>
        <v>153.00382488042931</v>
      </c>
      <c r="BP17" s="64">
        <f t="shared" si="2"/>
        <v>160.75245760790446</v>
      </c>
      <c r="BQ17" s="64">
        <f t="shared" si="2"/>
        <v>163.3249157537042</v>
      </c>
      <c r="BR17" s="64">
        <f t="shared" si="2"/>
        <v>167.50467249909246</v>
      </c>
      <c r="BS17" s="64">
        <f t="shared" si="2"/>
        <v>171.04882223670876</v>
      </c>
      <c r="BT17" s="64">
        <f t="shared" si="2"/>
        <v>173.08797329466694</v>
      </c>
      <c r="BU17" s="64">
        <f t="shared" si="2"/>
        <v>177.34512631321837</v>
      </c>
      <c r="BV17" s="64">
        <f t="shared" si="2"/>
        <v>183.22543046144261</v>
      </c>
      <c r="BW17" s="64">
        <f t="shared" si="2"/>
        <v>192.14996509449912</v>
      </c>
      <c r="BX17" s="64">
        <f t="shared" si="2"/>
        <v>213.17479424247688</v>
      </c>
      <c r="BY17" s="64">
        <f t="shared" si="2"/>
        <v>216.14187672063815</v>
      </c>
      <c r="BZ17" s="64">
        <f t="shared" si="2"/>
        <v>225.82533440648774</v>
      </c>
      <c r="CA17" s="64">
        <f t="shared" si="2"/>
        <v>256.2948965384092</v>
      </c>
      <c r="CB17" s="64">
        <f t="shared" si="2"/>
        <v>290.49737591018686</v>
      </c>
      <c r="CC17" s="64">
        <f t="shared" si="2"/>
        <v>305.61805615087559</v>
      </c>
      <c r="CD17" s="64">
        <f t="shared" si="2"/>
        <v>316.10723807475921</v>
      </c>
      <c r="CE17" s="64">
        <f t="shared" si="2"/>
        <v>324.40566958366486</v>
      </c>
      <c r="CF17" s="117">
        <f t="shared" si="2"/>
        <v>336.01311534328545</v>
      </c>
    </row>
    <row r="18" spans="2:84" ht="16" thickBot="1" x14ac:dyDescent="0.4">
      <c r="B18" s="118"/>
      <c r="C18" s="118"/>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42"/>
    </row>
    <row r="19" spans="2:84" x14ac:dyDescent="0.35">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8"/>
    </row>
    <row r="20" spans="2:84" ht="31" x14ac:dyDescent="0.35">
      <c r="B20" s="52" t="s">
        <v>251</v>
      </c>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8"/>
    </row>
    <row r="21" spans="2:84" x14ac:dyDescent="0.35">
      <c r="B21" s="59" t="s">
        <v>245</v>
      </c>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v>12.744792653082262</v>
      </c>
      <c r="AI21" s="57">
        <v>16.280855657672365</v>
      </c>
      <c r="AJ21" s="57">
        <v>14.895769919178516</v>
      </c>
      <c r="AK21" s="57">
        <v>15.927465977218837</v>
      </c>
      <c r="AL21" s="57">
        <v>16.704886457398278</v>
      </c>
      <c r="AM21" s="57">
        <v>17.645655787617663</v>
      </c>
      <c r="AN21" s="57">
        <v>18.120237155373246</v>
      </c>
      <c r="AO21" s="57">
        <v>18.320300887964407</v>
      </c>
      <c r="AP21" s="57">
        <v>18.075458535345597</v>
      </c>
      <c r="AQ21" s="57">
        <v>17.544072503309472</v>
      </c>
      <c r="AR21" s="57">
        <v>16.65209052902545</v>
      </c>
      <c r="AS21" s="57">
        <v>15.844887748144085</v>
      </c>
      <c r="AT21" s="57">
        <v>15.362236765164358</v>
      </c>
      <c r="AU21" s="57">
        <v>17.055933916748554</v>
      </c>
      <c r="AV21" s="57">
        <v>19.089612720902906</v>
      </c>
      <c r="AW21" s="57">
        <v>20.310727603838046</v>
      </c>
      <c r="AX21" s="57">
        <v>20.243495713396531</v>
      </c>
      <c r="AY21" s="57">
        <v>20.370089531038527</v>
      </c>
      <c r="AZ21" s="57">
        <v>20.370533630604189</v>
      </c>
      <c r="BA21" s="57">
        <v>20.615412337430406</v>
      </c>
      <c r="BB21" s="57">
        <v>20.830796877050577</v>
      </c>
      <c r="BC21" s="57">
        <v>22.384865199171809</v>
      </c>
      <c r="BD21" s="57">
        <v>22.330246935981005</v>
      </c>
      <c r="BE21" s="57">
        <v>22.842487119988366</v>
      </c>
      <c r="BF21" s="57">
        <v>23.30483886581565</v>
      </c>
      <c r="BG21" s="57">
        <v>8.0149850486262135</v>
      </c>
      <c r="BH21" s="57">
        <v>6.9075559525824186</v>
      </c>
      <c r="BI21" s="57">
        <v>5.4791932570444386</v>
      </c>
      <c r="BJ21" s="57">
        <v>4.6620759119257986</v>
      </c>
      <c r="BK21" s="57">
        <v>4.1653836526680177</v>
      </c>
      <c r="BL21" s="57">
        <v>3.708067155213866</v>
      </c>
      <c r="BM21" s="57">
        <v>2.9554999651386606</v>
      </c>
      <c r="BN21" s="57">
        <v>2.5982508158330169</v>
      </c>
      <c r="BO21" s="57">
        <v>2.4323866488110557</v>
      </c>
      <c r="BP21" s="57">
        <v>2.2764583310683628</v>
      </c>
      <c r="BQ21" s="57">
        <v>2.1706774485513294</v>
      </c>
      <c r="BR21" s="57">
        <v>2.4085772414893967</v>
      </c>
      <c r="BS21" s="57">
        <v>2.4932791338109492</v>
      </c>
      <c r="BT21" s="57">
        <v>2.4902879152324719</v>
      </c>
      <c r="BU21" s="57">
        <v>2.5166401202193689</v>
      </c>
      <c r="BV21" s="57">
        <v>2.6352012170653927</v>
      </c>
      <c r="BW21" s="57">
        <v>2.7784020647926884</v>
      </c>
      <c r="BX21" s="57">
        <v>2.5673067264291758</v>
      </c>
      <c r="BY21" s="57">
        <v>2.8100464873438922</v>
      </c>
      <c r="BZ21" s="57">
        <v>3.0810442692365321</v>
      </c>
      <c r="CA21" s="57">
        <v>3.6221706518364534</v>
      </c>
      <c r="CB21" s="57">
        <v>4.2428493714912507</v>
      </c>
      <c r="CC21" s="57">
        <v>4.6683878158489103</v>
      </c>
      <c r="CD21" s="57">
        <v>5.0744536523791171</v>
      </c>
      <c r="CE21" s="57">
        <v>5.4550940535390806</v>
      </c>
      <c r="CF21" s="58">
        <v>5.7959646599002816</v>
      </c>
    </row>
    <row r="22" spans="2:84" x14ac:dyDescent="0.35">
      <c r="B22" s="59" t="s">
        <v>246</v>
      </c>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v>26.14284947058475</v>
      </c>
      <c r="AI22" s="57">
        <v>24.52188821590574</v>
      </c>
      <c r="AJ22" s="57">
        <v>26.87836301419372</v>
      </c>
      <c r="AK22" s="57">
        <v>32.195284754228702</v>
      </c>
      <c r="AL22" s="57">
        <v>35.507236696781064</v>
      </c>
      <c r="AM22" s="57">
        <v>39.822468415000166</v>
      </c>
      <c r="AN22" s="57">
        <v>41.700250011460625</v>
      </c>
      <c r="AO22" s="57">
        <v>43.298745524345193</v>
      </c>
      <c r="AP22" s="57">
        <v>45.446846644597997</v>
      </c>
      <c r="AQ22" s="57">
        <v>43.619011686880505</v>
      </c>
      <c r="AR22" s="57">
        <v>39.086293536812661</v>
      </c>
      <c r="AS22" s="57">
        <v>37.22628375314877</v>
      </c>
      <c r="AT22" s="57">
        <v>40.006546409555774</v>
      </c>
      <c r="AU22" s="57">
        <v>47.891898322191906</v>
      </c>
      <c r="AV22" s="57">
        <v>55.892353230895509</v>
      </c>
      <c r="AW22" s="57">
        <v>61.0217165437152</v>
      </c>
      <c r="AX22" s="57">
        <v>62.434142222556638</v>
      </c>
      <c r="AY22" s="57">
        <v>63.783772958399318</v>
      </c>
      <c r="AZ22" s="57">
        <v>63.059764575771339</v>
      </c>
      <c r="BA22" s="57">
        <v>61.53630015288033</v>
      </c>
      <c r="BB22" s="57">
        <v>60.53771818561021</v>
      </c>
      <c r="BC22" s="57">
        <v>58.565260982911177</v>
      </c>
      <c r="BD22" s="57">
        <v>56.319581927271869</v>
      </c>
      <c r="BE22" s="57">
        <v>56.525812381426164</v>
      </c>
      <c r="BF22" s="57">
        <v>56.865768378092099</v>
      </c>
      <c r="BG22" s="57">
        <v>57.788501078091173</v>
      </c>
      <c r="BH22" s="57">
        <v>57.839463912860715</v>
      </c>
      <c r="BI22" s="57">
        <v>58.240313421461686</v>
      </c>
      <c r="BJ22" s="57">
        <v>58.741730436164787</v>
      </c>
      <c r="BK22" s="57">
        <v>60.351755012293218</v>
      </c>
      <c r="BL22" s="57">
        <v>61.975295653685464</v>
      </c>
      <c r="BM22" s="57">
        <v>70.452226107158211</v>
      </c>
      <c r="BN22" s="57">
        <v>71.738136149211115</v>
      </c>
      <c r="BO22" s="57">
        <v>73.000503634972858</v>
      </c>
      <c r="BP22" s="57">
        <v>74.402582677580924</v>
      </c>
      <c r="BQ22" s="57">
        <v>68.722735434597496</v>
      </c>
      <c r="BR22" s="57">
        <v>68.557767221121651</v>
      </c>
      <c r="BS22" s="57">
        <v>69.803609561501617</v>
      </c>
      <c r="BT22" s="57">
        <v>68.84437628058879</v>
      </c>
      <c r="BU22" s="57">
        <v>71.021525816350533</v>
      </c>
      <c r="BV22" s="57">
        <v>73.619306421251054</v>
      </c>
      <c r="BW22" s="57">
        <v>79.452220453736984</v>
      </c>
      <c r="BX22" s="57">
        <v>96.902612568254895</v>
      </c>
      <c r="BY22" s="57">
        <v>98.653617977804359</v>
      </c>
      <c r="BZ22" s="57">
        <v>94.452880990955379</v>
      </c>
      <c r="CA22" s="57">
        <v>102.39297141436076</v>
      </c>
      <c r="CB22" s="57">
        <v>118.65632309504521</v>
      </c>
      <c r="CC22" s="57">
        <v>122.87426452492286</v>
      </c>
      <c r="CD22" s="57">
        <v>125.71250386330053</v>
      </c>
      <c r="CE22" s="57">
        <v>128.58758739498583</v>
      </c>
      <c r="CF22" s="58">
        <v>131.50931991427123</v>
      </c>
    </row>
    <row r="23" spans="2:84" x14ac:dyDescent="0.35">
      <c r="B23" s="59" t="s">
        <v>232</v>
      </c>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v>55.634007939085826</v>
      </c>
      <c r="AI23" s="57">
        <v>54.867988430515396</v>
      </c>
      <c r="AJ23" s="57">
        <v>55.166648330243405</v>
      </c>
      <c r="AK23" s="57">
        <v>59.086921976882657</v>
      </c>
      <c r="AL23" s="57">
        <v>61.802017413910107</v>
      </c>
      <c r="AM23" s="57">
        <v>64.109891252397432</v>
      </c>
      <c r="AN23" s="57">
        <v>64.536901520083134</v>
      </c>
      <c r="AO23" s="57">
        <v>67.165826480378882</v>
      </c>
      <c r="AP23" s="57">
        <v>69.579846644764999</v>
      </c>
      <c r="AQ23" s="57">
        <v>69.604944040024421</v>
      </c>
      <c r="AR23" s="57">
        <v>68.3109499033514</v>
      </c>
      <c r="AS23" s="57">
        <v>68.982792562232873</v>
      </c>
      <c r="AT23" s="57">
        <v>71.025115037828087</v>
      </c>
      <c r="AU23" s="57">
        <v>74.991603110094985</v>
      </c>
      <c r="AV23" s="57">
        <v>79.592194490730023</v>
      </c>
      <c r="AW23" s="57">
        <v>83.295659804867398</v>
      </c>
      <c r="AX23" s="57">
        <v>84.037293492474788</v>
      </c>
      <c r="AY23" s="57">
        <v>84.760238075616883</v>
      </c>
      <c r="AZ23" s="57">
        <v>86.412288390637983</v>
      </c>
      <c r="BA23" s="57">
        <v>89.800221893867629</v>
      </c>
      <c r="BB23" s="57">
        <v>92.295362148407065</v>
      </c>
      <c r="BC23" s="57">
        <v>96.673876546885623</v>
      </c>
      <c r="BD23" s="57">
        <v>101.30782361273027</v>
      </c>
      <c r="BE23" s="57">
        <v>106.89495975518005</v>
      </c>
      <c r="BF23" s="57">
        <v>108.09056000240615</v>
      </c>
      <c r="BG23" s="57">
        <v>110.74354649848314</v>
      </c>
      <c r="BH23" s="57">
        <v>115.24332284194374</v>
      </c>
      <c r="BI23" s="57">
        <v>118.87013533681882</v>
      </c>
      <c r="BJ23" s="57">
        <v>119.69244987088902</v>
      </c>
      <c r="BK23" s="57">
        <v>124.80429181987449</v>
      </c>
      <c r="BL23" s="57">
        <v>130.83089037642171</v>
      </c>
      <c r="BM23" s="57">
        <v>137.97396716116845</v>
      </c>
      <c r="BN23" s="57">
        <v>140.64522620048476</v>
      </c>
      <c r="BO23" s="57">
        <v>143.53805701531286</v>
      </c>
      <c r="BP23" s="57">
        <v>148.6153064685364</v>
      </c>
      <c r="BQ23" s="57">
        <v>146.90009690701802</v>
      </c>
      <c r="BR23" s="57">
        <v>149.62845290872451</v>
      </c>
      <c r="BS23" s="57">
        <v>151.2977831128415</v>
      </c>
      <c r="BT23" s="57">
        <v>149.86347881251777</v>
      </c>
      <c r="BU23" s="57">
        <v>149.59816281204758</v>
      </c>
      <c r="BV23" s="57">
        <v>149.24814754639411</v>
      </c>
      <c r="BW23" s="57">
        <v>148.49630914797083</v>
      </c>
      <c r="BX23" s="57">
        <v>142.95426939593725</v>
      </c>
      <c r="BY23" s="57">
        <v>146.36014037960874</v>
      </c>
      <c r="BZ23" s="57">
        <v>145.00859742951664</v>
      </c>
      <c r="CA23" s="57">
        <v>152.34224855337752</v>
      </c>
      <c r="CB23" s="57">
        <v>167.59859489275811</v>
      </c>
      <c r="CC23" s="57">
        <v>174.00995922136411</v>
      </c>
      <c r="CD23" s="57">
        <v>175.77040811505583</v>
      </c>
      <c r="CE23" s="57">
        <v>174.77847670752129</v>
      </c>
      <c r="CF23" s="58">
        <v>176.50063107249849</v>
      </c>
    </row>
    <row r="24" spans="2:84" ht="26.25" customHeight="1" x14ac:dyDescent="0.35">
      <c r="B24" s="59" t="s">
        <v>247</v>
      </c>
      <c r="D24" s="57">
        <v>10.196128151090258</v>
      </c>
      <c r="E24" s="57">
        <v>14.067546785491958</v>
      </c>
      <c r="F24" s="57">
        <v>13.763107164385953</v>
      </c>
      <c r="G24" s="57">
        <v>13.595853895248638</v>
      </c>
      <c r="H24" s="57">
        <v>14.847755893863612</v>
      </c>
      <c r="I24" s="57">
        <v>15.263079151279303</v>
      </c>
      <c r="J24" s="57">
        <v>15.230527407318762</v>
      </c>
      <c r="K24" s="57">
        <v>17.79138988086472</v>
      </c>
      <c r="L24" s="57">
        <v>17.331699743097918</v>
      </c>
      <c r="M24" s="57">
        <v>18.187391643665642</v>
      </c>
      <c r="N24" s="57">
        <v>22.98384464359712</v>
      </c>
      <c r="O24" s="57">
        <v>23.750161532583721</v>
      </c>
      <c r="P24" s="57">
        <v>23.718186976478705</v>
      </c>
      <c r="Q24" s="57">
        <v>26.588060665039716</v>
      </c>
      <c r="R24" s="57">
        <v>27.307329156479458</v>
      </c>
      <c r="S24" s="57">
        <v>31.585089121480991</v>
      </c>
      <c r="T24" s="57">
        <v>31.419665498851902</v>
      </c>
      <c r="U24" s="57">
        <v>36.416112253413139</v>
      </c>
      <c r="V24" s="57">
        <v>36.337243649721472</v>
      </c>
      <c r="W24" s="57">
        <v>39.900217243102617</v>
      </c>
      <c r="X24" s="57">
        <v>41.594191304445033</v>
      </c>
      <c r="Y24" s="57">
        <v>41.232954842265833</v>
      </c>
      <c r="Z24" s="57">
        <v>41.16773807953841</v>
      </c>
      <c r="AA24" s="57">
        <v>44.784755013455488</v>
      </c>
      <c r="AB24" s="57">
        <v>46.725759315950832</v>
      </c>
      <c r="AC24" s="57">
        <v>49.54052575263664</v>
      </c>
      <c r="AD24" s="57">
        <v>52.561490226851845</v>
      </c>
      <c r="AE24" s="57">
        <v>56.535165772232119</v>
      </c>
      <c r="AF24" s="57">
        <v>58.787696427568527</v>
      </c>
      <c r="AG24" s="57">
        <v>60.173517432124392</v>
      </c>
      <c r="AH24" s="57">
        <v>62.287939246292119</v>
      </c>
      <c r="AI24" s="57">
        <v>60.820039533024023</v>
      </c>
      <c r="AJ24" s="57">
        <v>62.161218170446688</v>
      </c>
      <c r="AK24" s="57">
        <v>65.270289446560909</v>
      </c>
      <c r="AL24" s="57">
        <v>65.64416216944413</v>
      </c>
      <c r="AM24" s="57">
        <v>68.125140452563258</v>
      </c>
      <c r="AN24" s="57">
        <v>67.827354331491719</v>
      </c>
      <c r="AO24" s="57">
        <v>69.214678074468182</v>
      </c>
      <c r="AP24" s="57">
        <v>71.881274217341158</v>
      </c>
      <c r="AQ24" s="57">
        <v>71.141395059542219</v>
      </c>
      <c r="AR24" s="57">
        <v>68.251890250660978</v>
      </c>
      <c r="AS24" s="57">
        <v>67.200589237332395</v>
      </c>
      <c r="AT24" s="57">
        <v>68.274175789657889</v>
      </c>
      <c r="AU24" s="57">
        <v>74.403408991265167</v>
      </c>
      <c r="AV24" s="57">
        <v>76.653586095909944</v>
      </c>
      <c r="AW24" s="57">
        <v>78.959110139344133</v>
      </c>
      <c r="AX24" s="57">
        <v>78.236414292799722</v>
      </c>
      <c r="AY24" s="57">
        <v>77.500177406859507</v>
      </c>
      <c r="AZ24" s="57">
        <v>77.645806154117366</v>
      </c>
      <c r="BA24" s="57">
        <v>79.429289905856876</v>
      </c>
      <c r="BB24" s="57">
        <v>81.808305770831026</v>
      </c>
      <c r="BC24" s="57">
        <v>84.077730216859706</v>
      </c>
      <c r="BD24" s="57">
        <v>84.848266954043652</v>
      </c>
      <c r="BE24" s="57">
        <v>89.186959870918244</v>
      </c>
      <c r="BF24" s="57">
        <v>91.630806009800281</v>
      </c>
      <c r="BG24" s="57">
        <v>93.587128477298364</v>
      </c>
      <c r="BH24" s="57">
        <v>94.632562262185544</v>
      </c>
      <c r="BI24" s="57">
        <v>96.064103595224068</v>
      </c>
      <c r="BJ24" s="57">
        <v>96.963319147789349</v>
      </c>
      <c r="BK24" s="57">
        <v>101.0956049782075</v>
      </c>
      <c r="BL24" s="57">
        <v>105.19462135006449</v>
      </c>
      <c r="BM24" s="57">
        <v>111.13637069967623</v>
      </c>
      <c r="BN24" s="57">
        <v>112.62781402295158</v>
      </c>
      <c r="BO24" s="57">
        <v>116.40290342315217</v>
      </c>
      <c r="BP24" s="57">
        <v>120.91879478881221</v>
      </c>
      <c r="BQ24" s="57">
        <v>121.64905175412595</v>
      </c>
      <c r="BR24" s="57">
        <v>123.93795932300559</v>
      </c>
      <c r="BS24" s="57">
        <v>127.05408900991154</v>
      </c>
      <c r="BT24" s="57">
        <v>127.11369618916683</v>
      </c>
      <c r="BU24" s="57">
        <v>127.84118453124924</v>
      </c>
      <c r="BV24" s="57">
        <v>128.59737238956677</v>
      </c>
      <c r="BW24" s="57">
        <v>128.14676937270801</v>
      </c>
      <c r="BX24" s="57">
        <v>125.61997717394327</v>
      </c>
      <c r="BY24" s="57">
        <v>128.73647250320627</v>
      </c>
      <c r="BZ24" s="57">
        <v>127.38628262766294</v>
      </c>
      <c r="CA24" s="57">
        <v>133.63848624859833</v>
      </c>
      <c r="CB24" s="57">
        <v>147.36546393910845</v>
      </c>
      <c r="CC24" s="57">
        <v>153.20545383915615</v>
      </c>
      <c r="CD24" s="57">
        <v>155.07541365839288</v>
      </c>
      <c r="CE24" s="57">
        <v>154.98957533645734</v>
      </c>
      <c r="CF24" s="58">
        <v>156.57272994616284</v>
      </c>
    </row>
    <row r="25" spans="2:84" x14ac:dyDescent="0.35">
      <c r="B25" s="59" t="s">
        <v>248</v>
      </c>
      <c r="D25" s="57">
        <v>2.5409011540795099</v>
      </c>
      <c r="E25" s="57">
        <v>2.9807819618737543</v>
      </c>
      <c r="F25" s="57">
        <v>3.26772283054401</v>
      </c>
      <c r="G25" s="57">
        <v>3.4088729883130693</v>
      </c>
      <c r="H25" s="57">
        <v>3.9175613993597866</v>
      </c>
      <c r="I25" s="57">
        <v>3.8926190839493322</v>
      </c>
      <c r="J25" s="57">
        <v>3.9764899789251986</v>
      </c>
      <c r="K25" s="57">
        <v>3.4790018601656634</v>
      </c>
      <c r="L25" s="57">
        <v>3.4824170595291992</v>
      </c>
      <c r="M25" s="57">
        <v>3.2823480316620053</v>
      </c>
      <c r="N25" s="57">
        <v>3.5314417393636051</v>
      </c>
      <c r="O25" s="57">
        <v>4.2249165015875647</v>
      </c>
      <c r="P25" s="57">
        <v>4.6908490108835688</v>
      </c>
      <c r="Q25" s="57">
        <v>4.3128718048808263</v>
      </c>
      <c r="R25" s="57">
        <v>4.8840787444853602</v>
      </c>
      <c r="S25" s="57">
        <v>5.2265172591033409</v>
      </c>
      <c r="T25" s="57">
        <v>5.1267894087640702</v>
      </c>
      <c r="U25" s="57">
        <v>5.3572970404512663</v>
      </c>
      <c r="V25" s="57">
        <v>6.1678153624648466</v>
      </c>
      <c r="W25" s="57">
        <v>7.7834886661261775</v>
      </c>
      <c r="X25" s="57">
        <v>8.2248725912754601</v>
      </c>
      <c r="Y25" s="57">
        <v>8.4431860809390216</v>
      </c>
      <c r="Z25" s="57">
        <v>9.2046203716861346</v>
      </c>
      <c r="AA25" s="57">
        <v>10.413753275514068</v>
      </c>
      <c r="AB25" s="57">
        <v>11.824472158121498</v>
      </c>
      <c r="AC25" s="57">
        <v>12.528512373282005</v>
      </c>
      <c r="AD25" s="57">
        <v>12.911868709031015</v>
      </c>
      <c r="AE25" s="57">
        <v>14.177629091242917</v>
      </c>
      <c r="AF25" s="57">
        <v>15.688432433861619</v>
      </c>
      <c r="AG25" s="57">
        <v>16.62498208524141</v>
      </c>
      <c r="AH25" s="57">
        <v>16.030509794552426</v>
      </c>
      <c r="AI25" s="57">
        <v>14.979552335351482</v>
      </c>
      <c r="AJ25" s="57">
        <v>16.386362832459962</v>
      </c>
      <c r="AK25" s="57">
        <v>22.671197465508442</v>
      </c>
      <c r="AL25" s="57">
        <v>28.539529483552396</v>
      </c>
      <c r="AM25" s="57">
        <v>32.514115170030827</v>
      </c>
      <c r="AN25" s="57">
        <v>35.056433003713522</v>
      </c>
      <c r="AO25" s="57">
        <v>37.715339549487467</v>
      </c>
      <c r="AP25" s="57">
        <v>39.043753181485116</v>
      </c>
      <c r="AQ25" s="57">
        <v>37.526438042455631</v>
      </c>
      <c r="AR25" s="57">
        <v>34.741739642337919</v>
      </c>
      <c r="AS25" s="57">
        <v>34.447488832020618</v>
      </c>
      <c r="AT25" s="57">
        <v>37.591877140748565</v>
      </c>
      <c r="AU25" s="57">
        <v>42.83570121951</v>
      </c>
      <c r="AV25" s="57">
        <v>52.429805845092261</v>
      </c>
      <c r="AW25" s="57">
        <v>57.573505703539119</v>
      </c>
      <c r="AX25" s="57">
        <v>59.602162916823637</v>
      </c>
      <c r="AY25" s="57">
        <v>60.715392161324651</v>
      </c>
      <c r="AZ25" s="57">
        <v>59.741674793805522</v>
      </c>
      <c r="BA25" s="57">
        <v>58.283687735806375</v>
      </c>
      <c r="BB25" s="57">
        <v>56.721041244167907</v>
      </c>
      <c r="BC25" s="57">
        <v>55.102037572905239</v>
      </c>
      <c r="BD25" s="57">
        <v>52.663749488951353</v>
      </c>
      <c r="BE25" s="57">
        <v>53.969388942695616</v>
      </c>
      <c r="BF25" s="57">
        <v>55.120890880772052</v>
      </c>
      <c r="BG25" s="57">
        <v>55.660715788541175</v>
      </c>
      <c r="BH25" s="57">
        <v>56.751831646680856</v>
      </c>
      <c r="BI25" s="57">
        <v>56.32621575794078</v>
      </c>
      <c r="BJ25" s="57">
        <v>57.094696562591501</v>
      </c>
      <c r="BK25" s="57">
        <v>58.031286221486418</v>
      </c>
      <c r="BL25" s="57">
        <v>59.301241697737019</v>
      </c>
      <c r="BM25" s="57">
        <v>66.691720821722399</v>
      </c>
      <c r="BN25" s="57">
        <v>68.358389507727054</v>
      </c>
      <c r="BO25" s="57">
        <v>68.793297827074028</v>
      </c>
      <c r="BP25" s="57">
        <v>69.536387390623176</v>
      </c>
      <c r="BQ25" s="57">
        <v>61.238658141024693</v>
      </c>
      <c r="BR25" s="57">
        <v>60.040307623509783</v>
      </c>
      <c r="BS25" s="57">
        <v>59.048178242599263</v>
      </c>
      <c r="BT25" s="57">
        <v>57.127018746848016</v>
      </c>
      <c r="BU25" s="57">
        <v>57.092993043596806</v>
      </c>
      <c r="BV25" s="57">
        <v>58.640403831434362</v>
      </c>
      <c r="BW25" s="57">
        <v>63.964842460224503</v>
      </c>
      <c r="BX25" s="57">
        <v>81.263489386641183</v>
      </c>
      <c r="BY25" s="57">
        <v>81.823493051110177</v>
      </c>
      <c r="BZ25" s="57">
        <v>76.715808696443446</v>
      </c>
      <c r="CA25" s="57">
        <v>82.178690572694805</v>
      </c>
      <c r="CB25" s="57">
        <v>95.309290844635825</v>
      </c>
      <c r="CC25" s="57">
        <v>97.913769501910068</v>
      </c>
      <c r="CD25" s="57">
        <v>98.878373589857461</v>
      </c>
      <c r="CE25" s="57">
        <v>99.061282434842227</v>
      </c>
      <c r="CF25" s="58">
        <v>100.6438981274005</v>
      </c>
    </row>
    <row r="26" spans="2:84" x14ac:dyDescent="0.35">
      <c r="B26" s="59" t="s">
        <v>249</v>
      </c>
      <c r="D26" s="57">
        <v>6.4233981175130008</v>
      </c>
      <c r="E26" s="57">
        <v>6.6473023272104852</v>
      </c>
      <c r="F26" s="57">
        <v>6.5779840647992431</v>
      </c>
      <c r="G26" s="57">
        <v>6.1330886111087146</v>
      </c>
      <c r="H26" s="57">
        <v>6.8408681771282618</v>
      </c>
      <c r="I26" s="57">
        <v>7.2707523538105976</v>
      </c>
      <c r="J26" s="57">
        <v>7.4043892350800142</v>
      </c>
      <c r="K26" s="57">
        <v>7.4611021488390694</v>
      </c>
      <c r="L26" s="57">
        <v>7.3437945904993347</v>
      </c>
      <c r="M26" s="57">
        <v>7.3770497567788222</v>
      </c>
      <c r="N26" s="57">
        <v>7.9685187654532328</v>
      </c>
      <c r="O26" s="57">
        <v>8.0206774468624502</v>
      </c>
      <c r="P26" s="57">
        <v>7.9104178027546324</v>
      </c>
      <c r="Q26" s="57">
        <v>8.2476426332963548</v>
      </c>
      <c r="R26" s="57">
        <v>8.0399074027088844</v>
      </c>
      <c r="S26" s="57">
        <v>8.6403417797688178</v>
      </c>
      <c r="T26" s="57">
        <v>8.5017918408658097</v>
      </c>
      <c r="U26" s="57">
        <v>8.8235270491368976</v>
      </c>
      <c r="V26" s="57">
        <v>8.4234735521662767</v>
      </c>
      <c r="W26" s="57">
        <v>8.6108753275500121</v>
      </c>
      <c r="X26" s="57">
        <v>11.013160012052918</v>
      </c>
      <c r="Y26" s="57">
        <v>11.169687640961817</v>
      </c>
      <c r="Z26" s="57">
        <v>8.9972796857684081</v>
      </c>
      <c r="AA26" s="57">
        <v>9.0021819963669927</v>
      </c>
      <c r="AB26" s="57">
        <v>9.9612050441243571</v>
      </c>
      <c r="AC26" s="57">
        <v>8.7196800167530828</v>
      </c>
      <c r="AD26" s="57">
        <v>8.2844567317007467</v>
      </c>
      <c r="AE26" s="57">
        <v>9.4669227018928694</v>
      </c>
      <c r="AF26" s="57">
        <v>9.2763630943290529</v>
      </c>
      <c r="AG26" s="57">
        <v>11.763302790557574</v>
      </c>
      <c r="AH26" s="57">
        <v>16.203201021908303</v>
      </c>
      <c r="AI26" s="57">
        <v>19.871140435717994</v>
      </c>
      <c r="AJ26" s="57">
        <v>18.393200260708966</v>
      </c>
      <c r="AK26" s="57">
        <v>19.268185796260866</v>
      </c>
      <c r="AL26" s="57">
        <v>19.830448915092934</v>
      </c>
      <c r="AM26" s="57">
        <v>20.938759832421187</v>
      </c>
      <c r="AN26" s="57">
        <v>21.473601351711775</v>
      </c>
      <c r="AO26" s="57">
        <v>21.854855268732845</v>
      </c>
      <c r="AP26" s="57">
        <v>22.177124425882326</v>
      </c>
      <c r="AQ26" s="57">
        <v>22.100195128216509</v>
      </c>
      <c r="AR26" s="57">
        <v>21.055704076190633</v>
      </c>
      <c r="AS26" s="57">
        <v>20.405885994172685</v>
      </c>
      <c r="AT26" s="57">
        <v>20.527845282141786</v>
      </c>
      <c r="AU26" s="57">
        <v>22.700325138260268</v>
      </c>
      <c r="AV26" s="57">
        <v>25.490768501526173</v>
      </c>
      <c r="AW26" s="57">
        <v>28.095488109537428</v>
      </c>
      <c r="AX26" s="57">
        <v>28.876354218804678</v>
      </c>
      <c r="AY26" s="57">
        <v>30.69853099687057</v>
      </c>
      <c r="AZ26" s="57">
        <v>32.455105649090655</v>
      </c>
      <c r="BA26" s="57">
        <v>34.23895674251505</v>
      </c>
      <c r="BB26" s="57">
        <v>35.134530196068972</v>
      </c>
      <c r="BC26" s="57">
        <v>38.444234939203632</v>
      </c>
      <c r="BD26" s="57">
        <v>42.445636032988133</v>
      </c>
      <c r="BE26" s="57">
        <v>43.106910442980762</v>
      </c>
      <c r="BF26" s="57">
        <v>41.509470355741598</v>
      </c>
      <c r="BG26" s="57">
        <v>27.299188359361036</v>
      </c>
      <c r="BH26" s="57">
        <v>28.605948798520465</v>
      </c>
      <c r="BI26" s="57">
        <v>30.199322662160078</v>
      </c>
      <c r="BJ26" s="57">
        <v>29.03824050859869</v>
      </c>
      <c r="BK26" s="57">
        <v>30.194539285141822</v>
      </c>
      <c r="BL26" s="57">
        <v>32.018390137519582</v>
      </c>
      <c r="BM26" s="57">
        <v>33.553601712066737</v>
      </c>
      <c r="BN26" s="57">
        <v>33.995409634850262</v>
      </c>
      <c r="BO26" s="57">
        <v>33.774746048870455</v>
      </c>
      <c r="BP26" s="57">
        <v>34.83916529775022</v>
      </c>
      <c r="BQ26" s="57">
        <v>34.905799895016322</v>
      </c>
      <c r="BR26" s="57">
        <v>36.616530424820205</v>
      </c>
      <c r="BS26" s="57">
        <v>37.492404555643361</v>
      </c>
      <c r="BT26" s="57">
        <v>36.957428072324213</v>
      </c>
      <c r="BU26" s="57">
        <v>38.202151173771433</v>
      </c>
      <c r="BV26" s="57">
        <v>38.264878963709407</v>
      </c>
      <c r="BW26" s="57">
        <v>38.615319833568016</v>
      </c>
      <c r="BX26" s="57">
        <v>35.540722130036819</v>
      </c>
      <c r="BY26" s="57">
        <v>37.263839290440551</v>
      </c>
      <c r="BZ26" s="57">
        <v>38.440431365614181</v>
      </c>
      <c r="CA26" s="57">
        <v>42.540213798281556</v>
      </c>
      <c r="CB26" s="57">
        <v>47.824012575550199</v>
      </c>
      <c r="CC26" s="57">
        <v>50.433388221069528</v>
      </c>
      <c r="CD26" s="57">
        <v>52.603578382499052</v>
      </c>
      <c r="CE26" s="57">
        <v>54.770300384774103</v>
      </c>
      <c r="CF26" s="58">
        <v>56.589287573106695</v>
      </c>
    </row>
    <row r="27" spans="2:84" x14ac:dyDescent="0.35">
      <c r="B27" s="106" t="s">
        <v>214</v>
      </c>
      <c r="D27" s="64">
        <f>SUM(D24:D26)</f>
        <v>19.160427422682769</v>
      </c>
      <c r="E27" s="64">
        <f t="shared" ref="E27:BP27" si="3">SUM(E24:E26)</f>
        <v>23.695631074576198</v>
      </c>
      <c r="F27" s="64">
        <f t="shared" si="3"/>
        <v>23.608814059729205</v>
      </c>
      <c r="G27" s="64">
        <f t="shared" si="3"/>
        <v>23.137815494670424</v>
      </c>
      <c r="H27" s="64">
        <f t="shared" si="3"/>
        <v>25.606185470351658</v>
      </c>
      <c r="I27" s="64">
        <f t="shared" si="3"/>
        <v>26.426450589039231</v>
      </c>
      <c r="J27" s="64">
        <f t="shared" si="3"/>
        <v>26.611406621323976</v>
      </c>
      <c r="K27" s="64">
        <f t="shared" si="3"/>
        <v>28.731493889869455</v>
      </c>
      <c r="L27" s="64">
        <f t="shared" si="3"/>
        <v>28.157911393126454</v>
      </c>
      <c r="M27" s="64">
        <f t="shared" si="3"/>
        <v>28.846789432106469</v>
      </c>
      <c r="N27" s="64">
        <f t="shared" si="3"/>
        <v>34.483805148413957</v>
      </c>
      <c r="O27" s="64">
        <f t="shared" si="3"/>
        <v>35.99575548103374</v>
      </c>
      <c r="P27" s="64">
        <f t="shared" si="3"/>
        <v>36.319453790116903</v>
      </c>
      <c r="Q27" s="64">
        <f t="shared" si="3"/>
        <v>39.148575103216899</v>
      </c>
      <c r="R27" s="64">
        <f t="shared" si="3"/>
        <v>40.231315303673703</v>
      </c>
      <c r="S27" s="64">
        <f t="shared" si="3"/>
        <v>45.451948160353147</v>
      </c>
      <c r="T27" s="64">
        <f t="shared" si="3"/>
        <v>45.048246748481787</v>
      </c>
      <c r="U27" s="64">
        <f t="shared" si="3"/>
        <v>50.596936343001303</v>
      </c>
      <c r="V27" s="64">
        <f t="shared" si="3"/>
        <v>50.928532564352601</v>
      </c>
      <c r="W27" s="64">
        <f t="shared" si="3"/>
        <v>56.294581236778804</v>
      </c>
      <c r="X27" s="64">
        <f t="shared" si="3"/>
        <v>60.832223907773411</v>
      </c>
      <c r="Y27" s="64">
        <f t="shared" si="3"/>
        <v>60.845828564166673</v>
      </c>
      <c r="Z27" s="64">
        <f t="shared" si="3"/>
        <v>59.369638136992947</v>
      </c>
      <c r="AA27" s="64">
        <f t="shared" si="3"/>
        <v>64.200690285336549</v>
      </c>
      <c r="AB27" s="64">
        <f t="shared" si="3"/>
        <v>68.511436518196689</v>
      </c>
      <c r="AC27" s="64">
        <f t="shared" si="3"/>
        <v>70.788718142671726</v>
      </c>
      <c r="AD27" s="64">
        <f t="shared" si="3"/>
        <v>73.7578156675836</v>
      </c>
      <c r="AE27" s="64">
        <f t="shared" si="3"/>
        <v>80.179717565367909</v>
      </c>
      <c r="AF27" s="64">
        <f t="shared" si="3"/>
        <v>83.752491955759197</v>
      </c>
      <c r="AG27" s="64">
        <f t="shared" si="3"/>
        <v>88.561802307923372</v>
      </c>
      <c r="AH27" s="64">
        <f t="shared" si="3"/>
        <v>94.52165006275284</v>
      </c>
      <c r="AI27" s="64">
        <f t="shared" si="3"/>
        <v>95.670732304093491</v>
      </c>
      <c r="AJ27" s="64">
        <f t="shared" si="3"/>
        <v>96.940781263615619</v>
      </c>
      <c r="AK27" s="64">
        <f t="shared" si="3"/>
        <v>107.20967270833022</v>
      </c>
      <c r="AL27" s="64">
        <f t="shared" si="3"/>
        <v>114.01414056808946</v>
      </c>
      <c r="AM27" s="64">
        <f t="shared" si="3"/>
        <v>121.57801545501526</v>
      </c>
      <c r="AN27" s="64">
        <f t="shared" si="3"/>
        <v>124.35738868691702</v>
      </c>
      <c r="AO27" s="64">
        <f t="shared" si="3"/>
        <v>128.7848728926885</v>
      </c>
      <c r="AP27" s="64">
        <f t="shared" si="3"/>
        <v>133.10215182470859</v>
      </c>
      <c r="AQ27" s="64">
        <f t="shared" si="3"/>
        <v>130.76802823021436</v>
      </c>
      <c r="AR27" s="64">
        <f t="shared" si="3"/>
        <v>124.04933396918953</v>
      </c>
      <c r="AS27" s="64">
        <f t="shared" si="3"/>
        <v>122.05396406352568</v>
      </c>
      <c r="AT27" s="64">
        <f t="shared" si="3"/>
        <v>126.39389821254824</v>
      </c>
      <c r="AU27" s="64">
        <f t="shared" si="3"/>
        <v>139.93943534903542</v>
      </c>
      <c r="AV27" s="64">
        <f t="shared" si="3"/>
        <v>154.57416044252838</v>
      </c>
      <c r="AW27" s="64">
        <f t="shared" si="3"/>
        <v>164.62810395242067</v>
      </c>
      <c r="AX27" s="64">
        <f t="shared" si="3"/>
        <v>166.71493142842803</v>
      </c>
      <c r="AY27" s="64">
        <f t="shared" si="3"/>
        <v>168.91410056505472</v>
      </c>
      <c r="AZ27" s="64">
        <f t="shared" si="3"/>
        <v>169.84258659701354</v>
      </c>
      <c r="BA27" s="64">
        <f t="shared" si="3"/>
        <v>171.95193438417832</v>
      </c>
      <c r="BB27" s="64">
        <f t="shared" si="3"/>
        <v>173.6638772110679</v>
      </c>
      <c r="BC27" s="64">
        <f t="shared" si="3"/>
        <v>177.62400272896858</v>
      </c>
      <c r="BD27" s="64">
        <f t="shared" si="3"/>
        <v>179.95765247598314</v>
      </c>
      <c r="BE27" s="64">
        <f t="shared" si="3"/>
        <v>186.26325925659464</v>
      </c>
      <c r="BF27" s="64">
        <f t="shared" si="3"/>
        <v>188.26116724631393</v>
      </c>
      <c r="BG27" s="64">
        <f t="shared" si="3"/>
        <v>176.54703262520059</v>
      </c>
      <c r="BH27" s="64">
        <f t="shared" si="3"/>
        <v>179.99034270738687</v>
      </c>
      <c r="BI27" s="64">
        <f t="shared" si="3"/>
        <v>182.58964201532493</v>
      </c>
      <c r="BJ27" s="64">
        <f t="shared" si="3"/>
        <v>183.09625621897953</v>
      </c>
      <c r="BK27" s="64">
        <f t="shared" si="3"/>
        <v>189.32143048483573</v>
      </c>
      <c r="BL27" s="64">
        <f t="shared" si="3"/>
        <v>196.51425318532111</v>
      </c>
      <c r="BM27" s="64">
        <f t="shared" si="3"/>
        <v>211.38169323346534</v>
      </c>
      <c r="BN27" s="64">
        <f t="shared" si="3"/>
        <v>214.9816131655289</v>
      </c>
      <c r="BO27" s="64">
        <f t="shared" si="3"/>
        <v>218.97094729909662</v>
      </c>
      <c r="BP27" s="64">
        <f t="shared" si="3"/>
        <v>225.2943474771856</v>
      </c>
      <c r="BQ27" s="64">
        <f t="shared" ref="BQ27:CF27" si="4">SUM(BQ24:BQ26)</f>
        <v>217.79350979016695</v>
      </c>
      <c r="BR27" s="64">
        <f t="shared" si="4"/>
        <v>220.59479737133557</v>
      </c>
      <c r="BS27" s="64">
        <f t="shared" si="4"/>
        <v>223.59467180815415</v>
      </c>
      <c r="BT27" s="64">
        <f t="shared" si="4"/>
        <v>221.19814300833906</v>
      </c>
      <c r="BU27" s="64">
        <f t="shared" si="4"/>
        <v>223.13632874861747</v>
      </c>
      <c r="BV27" s="64">
        <f t="shared" si="4"/>
        <v>225.50265518471053</v>
      </c>
      <c r="BW27" s="64">
        <f t="shared" si="4"/>
        <v>230.72693166650052</v>
      </c>
      <c r="BX27" s="64">
        <f t="shared" si="4"/>
        <v>242.42418869062126</v>
      </c>
      <c r="BY27" s="64">
        <f t="shared" si="4"/>
        <v>247.82380484475701</v>
      </c>
      <c r="BZ27" s="64">
        <f t="shared" si="4"/>
        <v>242.54252268972056</v>
      </c>
      <c r="CA27" s="64">
        <f t="shared" si="4"/>
        <v>258.35739061957469</v>
      </c>
      <c r="CB27" s="64">
        <f t="shared" si="4"/>
        <v>290.49876735929445</v>
      </c>
      <c r="CC27" s="64">
        <f t="shared" si="4"/>
        <v>301.55261156213578</v>
      </c>
      <c r="CD27" s="64">
        <f t="shared" si="4"/>
        <v>306.55736563074936</v>
      </c>
      <c r="CE27" s="64">
        <f t="shared" si="4"/>
        <v>308.82115815607364</v>
      </c>
      <c r="CF27" s="117">
        <f t="shared" si="4"/>
        <v>313.80591564667003</v>
      </c>
    </row>
    <row r="28" spans="2:84" ht="51" customHeight="1" x14ac:dyDescent="0.35">
      <c r="B28" s="52" t="s">
        <v>252</v>
      </c>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8"/>
    </row>
    <row r="29" spans="2:84" x14ac:dyDescent="0.35">
      <c r="B29" s="59" t="s">
        <v>245</v>
      </c>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v>0.22754754289307663</v>
      </c>
      <c r="AI29" s="57">
        <v>0.23024605802513379</v>
      </c>
      <c r="AJ29" s="57">
        <v>0.23103163507832414</v>
      </c>
      <c r="AK29" s="57">
        <v>0.2413038867199272</v>
      </c>
      <c r="AL29" s="57">
        <v>0.25904225145616477</v>
      </c>
      <c r="AM29" s="57">
        <v>0.27062614979624328</v>
      </c>
      <c r="AN29" s="57">
        <v>0.27320442910449783</v>
      </c>
      <c r="AO29" s="57">
        <v>0.28883418770389147</v>
      </c>
      <c r="AP29" s="57">
        <v>0.29927032764321831</v>
      </c>
      <c r="AQ29" s="57">
        <v>0.31190306129092571</v>
      </c>
      <c r="AR29" s="57">
        <v>0.31391577092921086</v>
      </c>
      <c r="AS29" s="57">
        <v>0.31555176046701844</v>
      </c>
      <c r="AT29" s="57">
        <v>0.33858176934627154</v>
      </c>
      <c r="AU29" s="57">
        <v>0.38646194529843664</v>
      </c>
      <c r="AV29" s="57">
        <v>0.47947499201897797</v>
      </c>
      <c r="AW29" s="57">
        <v>0.64949546969688055</v>
      </c>
      <c r="AX29" s="57">
        <v>0.71735155205781787</v>
      </c>
      <c r="AY29" s="57">
        <v>0.83283651621995769</v>
      </c>
      <c r="AZ29" s="57">
        <v>0.81639566364083638</v>
      </c>
      <c r="BA29" s="57">
        <v>0.9000765548675318</v>
      </c>
      <c r="BB29" s="57">
        <v>0.96055518743622037</v>
      </c>
      <c r="BC29" s="57">
        <v>1.0157790322581501</v>
      </c>
      <c r="BD29" s="57">
        <v>1.185410340775664</v>
      </c>
      <c r="BE29" s="57">
        <v>1.1872393464902129</v>
      </c>
      <c r="BF29" s="57">
        <v>1.3019242860853084</v>
      </c>
      <c r="BG29" s="57">
        <v>1.3250966108444855</v>
      </c>
      <c r="BH29" s="57">
        <v>1.3651003499174128</v>
      </c>
      <c r="BI29" s="57">
        <v>1.4575876140697965</v>
      </c>
      <c r="BJ29" s="57">
        <v>1.4946020284883865</v>
      </c>
      <c r="BK29" s="57">
        <v>1.5596920665512579</v>
      </c>
      <c r="BL29" s="57">
        <v>1.6008940419851088</v>
      </c>
      <c r="BM29" s="57">
        <v>1.7029939181311797</v>
      </c>
      <c r="BN29" s="57">
        <v>1.7106059594281022</v>
      </c>
      <c r="BO29" s="57">
        <v>1.8110463280359539</v>
      </c>
      <c r="BP29" s="57">
        <v>1.8811001855378806</v>
      </c>
      <c r="BQ29" s="57">
        <v>1.9421720602500836</v>
      </c>
      <c r="BR29" s="57">
        <v>2.2518975254868536</v>
      </c>
      <c r="BS29" s="57">
        <v>2.3888380549059676</v>
      </c>
      <c r="BT29" s="57">
        <v>2.4149647487164057</v>
      </c>
      <c r="BU29" s="57">
        <v>2.4632407958331526</v>
      </c>
      <c r="BV29" s="57">
        <v>2.5950885767769525</v>
      </c>
      <c r="BW29" s="57">
        <v>2.7572298767931036</v>
      </c>
      <c r="BX29" s="57">
        <v>2.5550508742565503</v>
      </c>
      <c r="BY29" s="57">
        <v>2.8025365700995146</v>
      </c>
      <c r="BZ29" s="57">
        <v>3.0768337657025726</v>
      </c>
      <c r="CA29" s="57">
        <v>3.6198902593825109</v>
      </c>
      <c r="CB29" s="57">
        <v>4.242457922383565</v>
      </c>
      <c r="CC29" s="57">
        <v>4.6683878158489103</v>
      </c>
      <c r="CD29" s="57">
        <v>5.0744536523791171</v>
      </c>
      <c r="CE29" s="57">
        <v>5.4550940535390806</v>
      </c>
      <c r="CF29" s="58">
        <v>5.7959646599002816</v>
      </c>
    </row>
    <row r="30" spans="2:84" x14ac:dyDescent="0.35">
      <c r="B30" s="59" t="s">
        <v>246</v>
      </c>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v>24.338907244629763</v>
      </c>
      <c r="AI30" s="57">
        <v>22.591472515105401</v>
      </c>
      <c r="AJ30" s="57">
        <v>24.833831529436974</v>
      </c>
      <c r="AK30" s="57">
        <v>29.68675431693778</v>
      </c>
      <c r="AL30" s="57">
        <v>32.762294636430788</v>
      </c>
      <c r="AM30" s="57">
        <v>36.848234005146196</v>
      </c>
      <c r="AN30" s="57">
        <v>38.643398858409306</v>
      </c>
      <c r="AO30" s="57">
        <v>40.135816705613649</v>
      </c>
      <c r="AP30" s="57">
        <v>42.062398193025821</v>
      </c>
      <c r="AQ30" s="57">
        <v>40.230861800972988</v>
      </c>
      <c r="AR30" s="57">
        <v>36.235782459418282</v>
      </c>
      <c r="AS30" s="57">
        <v>34.099776494356675</v>
      </c>
      <c r="AT30" s="57">
        <v>36.521092207198052</v>
      </c>
      <c r="AU30" s="57">
        <v>44.793641264033063</v>
      </c>
      <c r="AV30" s="57">
        <v>51.838727396291794</v>
      </c>
      <c r="AW30" s="57">
        <v>56.479831265525974</v>
      </c>
      <c r="AX30" s="57">
        <v>57.51000079790996</v>
      </c>
      <c r="AY30" s="57">
        <v>58.435320193395924</v>
      </c>
      <c r="AZ30" s="57">
        <v>57.357288312330965</v>
      </c>
      <c r="BA30" s="57">
        <v>55.481093403698232</v>
      </c>
      <c r="BB30" s="57">
        <v>54.401352970346373</v>
      </c>
      <c r="BC30" s="57">
        <v>53.079796345359192</v>
      </c>
      <c r="BD30" s="57">
        <v>52.688431826026502</v>
      </c>
      <c r="BE30" s="57">
        <v>53.014249636407165</v>
      </c>
      <c r="BF30" s="57">
        <v>54.220074001071325</v>
      </c>
      <c r="BG30" s="57">
        <v>54.987000006956009</v>
      </c>
      <c r="BH30" s="57">
        <v>55.039092061838971</v>
      </c>
      <c r="BI30" s="57">
        <v>55.195405830607278</v>
      </c>
      <c r="BJ30" s="57">
        <v>55.766545044914011</v>
      </c>
      <c r="BK30" s="57">
        <v>57.382300917598762</v>
      </c>
      <c r="BL30" s="57">
        <v>58.976540107029024</v>
      </c>
      <c r="BM30" s="57">
        <v>66.941767980023826</v>
      </c>
      <c r="BN30" s="57">
        <v>68.020911340753074</v>
      </c>
      <c r="BO30" s="57">
        <v>69.293257960293516</v>
      </c>
      <c r="BP30" s="57">
        <v>70.648374269991308</v>
      </c>
      <c r="BQ30" s="57">
        <v>68.722735434597496</v>
      </c>
      <c r="BR30" s="57">
        <v>68.557767221121651</v>
      </c>
      <c r="BS30" s="57">
        <v>69.803609561501617</v>
      </c>
      <c r="BT30" s="57">
        <v>68.84437628058879</v>
      </c>
      <c r="BU30" s="57">
        <v>71.021525816350533</v>
      </c>
      <c r="BV30" s="57">
        <v>73.619306421251054</v>
      </c>
      <c r="BW30" s="57">
        <v>79.452220453736984</v>
      </c>
      <c r="BX30" s="57">
        <v>96.902612568254895</v>
      </c>
      <c r="BY30" s="57">
        <v>98.653617977804359</v>
      </c>
      <c r="BZ30" s="57">
        <v>94.452880990955379</v>
      </c>
      <c r="CA30" s="57">
        <v>102.39297141436076</v>
      </c>
      <c r="CB30" s="57">
        <v>118.65632309504521</v>
      </c>
      <c r="CC30" s="57">
        <v>122.87426452492286</v>
      </c>
      <c r="CD30" s="57">
        <v>125.71250386330053</v>
      </c>
      <c r="CE30" s="57">
        <v>128.58758739498583</v>
      </c>
      <c r="CF30" s="58">
        <v>131.50931991427123</v>
      </c>
    </row>
    <row r="31" spans="2:84" x14ac:dyDescent="0.35">
      <c r="B31" s="59" t="s">
        <v>232</v>
      </c>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v>53.058214608851408</v>
      </c>
      <c r="AI31" s="57">
        <v>52.514116259789347</v>
      </c>
      <c r="AJ31" s="57">
        <v>52.683398563120946</v>
      </c>
      <c r="AK31" s="57">
        <v>56.097840618857596</v>
      </c>
      <c r="AL31" s="57">
        <v>58.540169307065753</v>
      </c>
      <c r="AM31" s="57">
        <v>60.547697032859396</v>
      </c>
      <c r="AN31" s="57">
        <v>60.593500281831602</v>
      </c>
      <c r="AO31" s="57">
        <v>62.72809866054186</v>
      </c>
      <c r="AP31" s="57">
        <v>64.679976508182847</v>
      </c>
      <c r="AQ31" s="57">
        <v>64.453917567962918</v>
      </c>
      <c r="AR31" s="57">
        <v>63.210012197431062</v>
      </c>
      <c r="AS31" s="57">
        <v>63.316984140156833</v>
      </c>
      <c r="AT31" s="57">
        <v>64.635557784394152</v>
      </c>
      <c r="AU31" s="57">
        <v>69.162905510572273</v>
      </c>
      <c r="AV31" s="57">
        <v>72.956073544394854</v>
      </c>
      <c r="AW31" s="57">
        <v>75.940819540284039</v>
      </c>
      <c r="AX31" s="57">
        <v>76.958788322245965</v>
      </c>
      <c r="AY31" s="57">
        <v>78.086448102175623</v>
      </c>
      <c r="AZ31" s="57">
        <v>79.830456753034539</v>
      </c>
      <c r="BA31" s="57">
        <v>83.439622375774476</v>
      </c>
      <c r="BB31" s="57">
        <v>86.197951256220293</v>
      </c>
      <c r="BC31" s="57">
        <v>90.725707354585637</v>
      </c>
      <c r="BD31" s="57">
        <v>94.564902167546506</v>
      </c>
      <c r="BE31" s="57">
        <v>100.22161670956</v>
      </c>
      <c r="BF31" s="57">
        <v>103.97166132903821</v>
      </c>
      <c r="BG31" s="57">
        <v>106.9659137849053</v>
      </c>
      <c r="BH31" s="57">
        <v>111.57519399888085</v>
      </c>
      <c r="BI31" s="57">
        <v>115.23687911653664</v>
      </c>
      <c r="BJ31" s="57">
        <v>115.86511439138097</v>
      </c>
      <c r="BK31" s="57">
        <v>120.97061449393732</v>
      </c>
      <c r="BL31" s="57">
        <v>126.93630110291186</v>
      </c>
      <c r="BM31" s="57">
        <v>133.99125083517913</v>
      </c>
      <c r="BN31" s="57">
        <v>136.64849907785904</v>
      </c>
      <c r="BO31" s="57">
        <v>139.66128634974129</v>
      </c>
      <c r="BP31" s="57">
        <v>144.91896452629635</v>
      </c>
      <c r="BQ31" s="57">
        <v>146.09530616216722</v>
      </c>
      <c r="BR31" s="57">
        <v>148.82606493939272</v>
      </c>
      <c r="BS31" s="57">
        <v>150.48835491323439</v>
      </c>
      <c r="BT31" s="57">
        <v>149.06466795621705</v>
      </c>
      <c r="BU31" s="57">
        <v>148.7775768906541</v>
      </c>
      <c r="BV31" s="57">
        <v>148.67373141378812</v>
      </c>
      <c r="BW31" s="57">
        <v>148.19288635502056</v>
      </c>
      <c r="BX31" s="57">
        <v>142.95426939593725</v>
      </c>
      <c r="BY31" s="57">
        <v>146.36014037960874</v>
      </c>
      <c r="BZ31" s="57">
        <v>145.00859742951664</v>
      </c>
      <c r="CA31" s="57">
        <v>152.34224855337752</v>
      </c>
      <c r="CB31" s="57">
        <v>167.59859489275811</v>
      </c>
      <c r="CC31" s="57">
        <v>174.00995922136411</v>
      </c>
      <c r="CD31" s="57">
        <v>175.77040811505583</v>
      </c>
      <c r="CE31" s="57">
        <v>174.77847670752129</v>
      </c>
      <c r="CF31" s="58">
        <v>176.50063107249849</v>
      </c>
    </row>
    <row r="32" spans="2:84" x14ac:dyDescent="0.35">
      <c r="B32" s="106" t="s">
        <v>214</v>
      </c>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64">
        <f t="shared" ref="AH32:BW32" si="5">SUM(AH29:AH31)</f>
        <v>77.624669396374244</v>
      </c>
      <c r="AI32" s="64">
        <f t="shared" si="5"/>
        <v>75.335834832919886</v>
      </c>
      <c r="AJ32" s="64">
        <f t="shared" si="5"/>
        <v>77.748261727636248</v>
      </c>
      <c r="AK32" s="64">
        <f t="shared" si="5"/>
        <v>86.025898822515302</v>
      </c>
      <c r="AL32" s="64">
        <f t="shared" si="5"/>
        <v>91.561506194952699</v>
      </c>
      <c r="AM32" s="64">
        <f t="shared" si="5"/>
        <v>97.666557187801828</v>
      </c>
      <c r="AN32" s="64">
        <f t="shared" si="5"/>
        <v>99.510103569345404</v>
      </c>
      <c r="AO32" s="64">
        <f t="shared" si="5"/>
        <v>103.15274955385939</v>
      </c>
      <c r="AP32" s="64">
        <f t="shared" si="5"/>
        <v>107.04164502885189</v>
      </c>
      <c r="AQ32" s="64">
        <f t="shared" si="5"/>
        <v>104.99668243022683</v>
      </c>
      <c r="AR32" s="64">
        <f t="shared" si="5"/>
        <v>99.759710427778558</v>
      </c>
      <c r="AS32" s="64">
        <f t="shared" si="5"/>
        <v>97.732312394980525</v>
      </c>
      <c r="AT32" s="64">
        <f t="shared" si="5"/>
        <v>101.49523176093848</v>
      </c>
      <c r="AU32" s="64">
        <f t="shared" si="5"/>
        <v>114.34300871990376</v>
      </c>
      <c r="AV32" s="64">
        <f t="shared" si="5"/>
        <v>125.27427593270562</v>
      </c>
      <c r="AW32" s="64">
        <f t="shared" si="5"/>
        <v>133.07014627550689</v>
      </c>
      <c r="AX32" s="64">
        <f t="shared" si="5"/>
        <v>135.18614067221375</v>
      </c>
      <c r="AY32" s="64">
        <f t="shared" si="5"/>
        <v>137.35460481179149</v>
      </c>
      <c r="AZ32" s="64">
        <f t="shared" si="5"/>
        <v>138.00414072900634</v>
      </c>
      <c r="BA32" s="64">
        <f t="shared" si="5"/>
        <v>139.82079233434024</v>
      </c>
      <c r="BB32" s="64">
        <f t="shared" si="5"/>
        <v>141.55985941400289</v>
      </c>
      <c r="BC32" s="64">
        <f t="shared" si="5"/>
        <v>144.82128273220297</v>
      </c>
      <c r="BD32" s="64">
        <f t="shared" si="5"/>
        <v>148.43874433434866</v>
      </c>
      <c r="BE32" s="64">
        <f t="shared" si="5"/>
        <v>154.42310569245737</v>
      </c>
      <c r="BF32" s="64">
        <f t="shared" si="5"/>
        <v>159.49365961619486</v>
      </c>
      <c r="BG32" s="64">
        <f t="shared" si="5"/>
        <v>163.27801040270577</v>
      </c>
      <c r="BH32" s="64">
        <f t="shared" si="5"/>
        <v>167.97938641063723</v>
      </c>
      <c r="BI32" s="64">
        <f t="shared" si="5"/>
        <v>171.88987256121371</v>
      </c>
      <c r="BJ32" s="64">
        <f t="shared" si="5"/>
        <v>173.12626146478337</v>
      </c>
      <c r="BK32" s="64">
        <f t="shared" si="5"/>
        <v>179.91260747808735</v>
      </c>
      <c r="BL32" s="64">
        <f t="shared" si="5"/>
        <v>187.51373525192599</v>
      </c>
      <c r="BM32" s="64">
        <f t="shared" si="5"/>
        <v>202.63601273333416</v>
      </c>
      <c r="BN32" s="64">
        <f t="shared" si="5"/>
        <v>206.38001637804024</v>
      </c>
      <c r="BO32" s="64">
        <f t="shared" si="5"/>
        <v>210.76559063807076</v>
      </c>
      <c r="BP32" s="64">
        <f t="shared" si="5"/>
        <v>217.44843898182552</v>
      </c>
      <c r="BQ32" s="64">
        <f t="shared" si="5"/>
        <v>216.76021365701479</v>
      </c>
      <c r="BR32" s="64">
        <f t="shared" si="5"/>
        <v>219.63572968600124</v>
      </c>
      <c r="BS32" s="64">
        <f t="shared" si="5"/>
        <v>222.68080252964197</v>
      </c>
      <c r="BT32" s="64">
        <f t="shared" si="5"/>
        <v>220.32400898552225</v>
      </c>
      <c r="BU32" s="64">
        <f t="shared" si="5"/>
        <v>222.26234350283778</v>
      </c>
      <c r="BV32" s="64">
        <f t="shared" si="5"/>
        <v>224.88812641181613</v>
      </c>
      <c r="BW32" s="64">
        <f t="shared" si="5"/>
        <v>230.40233668555067</v>
      </c>
      <c r="BX32" s="64">
        <f t="shared" ref="BX32:CF32" si="6">SUM(BX29:BX31)</f>
        <v>242.41193283844871</v>
      </c>
      <c r="BY32" s="64">
        <f t="shared" si="6"/>
        <v>247.81629492751262</v>
      </c>
      <c r="BZ32" s="64">
        <f t="shared" si="6"/>
        <v>242.53831218617461</v>
      </c>
      <c r="CA32" s="64">
        <f t="shared" si="6"/>
        <v>258.3551102271208</v>
      </c>
      <c r="CB32" s="64">
        <f t="shared" si="6"/>
        <v>290.49737591018686</v>
      </c>
      <c r="CC32" s="64">
        <f t="shared" si="6"/>
        <v>301.55261156213589</v>
      </c>
      <c r="CD32" s="64">
        <f t="shared" si="6"/>
        <v>306.55736563073549</v>
      </c>
      <c r="CE32" s="64">
        <f t="shared" si="6"/>
        <v>308.82115815604618</v>
      </c>
      <c r="CF32" s="117">
        <f t="shared" si="6"/>
        <v>313.80591564666997</v>
      </c>
    </row>
    <row r="33" spans="2:84" ht="16" thickBot="1" x14ac:dyDescent="0.4">
      <c r="B33" s="118"/>
      <c r="C33" s="118"/>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42"/>
    </row>
    <row r="34" spans="2:84" x14ac:dyDescent="0.35">
      <c r="AL34" s="143"/>
      <c r="AT34" s="144"/>
      <c r="CF34" s="53"/>
    </row>
    <row r="35" spans="2:84" ht="31" x14ac:dyDescent="0.35">
      <c r="B35" s="52" t="s">
        <v>253</v>
      </c>
      <c r="CF35" s="53"/>
    </row>
    <row r="36" spans="2:84" x14ac:dyDescent="0.35">
      <c r="B36" s="59" t="s">
        <v>245</v>
      </c>
      <c r="AH36" s="145">
        <v>1.1126286610507987E-2</v>
      </c>
      <c r="AI36" s="145">
        <v>1.373823524312238E-2</v>
      </c>
      <c r="AJ36" s="145">
        <v>1.301446002187101E-2</v>
      </c>
      <c r="AK36" s="145">
        <v>1.3796518824196118E-2</v>
      </c>
      <c r="AL36" s="145">
        <v>1.4151865609227734E-2</v>
      </c>
      <c r="AM36" s="145">
        <v>1.4321663960154944E-2</v>
      </c>
      <c r="AN36" s="145">
        <v>1.4440162531822009E-2</v>
      </c>
      <c r="AO36" s="145">
        <v>1.4022614314051362E-2</v>
      </c>
      <c r="AP36" s="145">
        <v>1.3400941670775207E-2</v>
      </c>
      <c r="AQ36" s="145">
        <v>1.224889215517997E-2</v>
      </c>
      <c r="AR36" s="145">
        <v>1.1137102069109239E-2</v>
      </c>
      <c r="AS36" s="145">
        <v>1.0375089213806135E-2</v>
      </c>
      <c r="AT36" s="145">
        <v>1.0105815611676668E-2</v>
      </c>
      <c r="AU36" s="145">
        <v>1.1312247117138737E-2</v>
      </c>
      <c r="AV36" s="145">
        <v>1.2579944644500357E-2</v>
      </c>
      <c r="AW36" s="145">
        <v>1.3028543433585324E-2</v>
      </c>
      <c r="AX36" s="145">
        <v>1.25529834606643E-2</v>
      </c>
      <c r="AY36" s="145">
        <v>1.2395430852377372E-2</v>
      </c>
      <c r="AZ36" s="145">
        <v>1.1983149673328268E-2</v>
      </c>
      <c r="BA36" s="145">
        <v>1.1601141685224976E-2</v>
      </c>
      <c r="BB36" s="145">
        <v>1.1348991359646511E-2</v>
      </c>
      <c r="BC36" s="145">
        <v>1.1797422069252952E-2</v>
      </c>
      <c r="BD36" s="145">
        <v>1.1285345852149789E-2</v>
      </c>
      <c r="BE36" s="145">
        <v>1.1355838109337919E-2</v>
      </c>
      <c r="BF36" s="145">
        <v>1.1295162342215502E-2</v>
      </c>
      <c r="BG36" s="145">
        <v>3.7739592720343971E-3</v>
      </c>
      <c r="BH36" s="145">
        <v>3.1765677981571401E-3</v>
      </c>
      <c r="BI36" s="145">
        <v>2.4494830238765506E-3</v>
      </c>
      <c r="BJ36" s="145">
        <v>2.0422501419717965E-3</v>
      </c>
      <c r="BK36" s="145">
        <v>1.7738521341213575E-3</v>
      </c>
      <c r="BL36" s="145">
        <v>1.6182333362485875E-3</v>
      </c>
      <c r="BM36" s="145">
        <v>1.3290479348896176E-3</v>
      </c>
      <c r="BN36" s="145">
        <v>1.1386469268376853E-3</v>
      </c>
      <c r="BO36" s="145">
        <v>1.0552999374466721E-3</v>
      </c>
      <c r="BP36" s="145">
        <v>9.754086280216027E-4</v>
      </c>
      <c r="BQ36" s="145">
        <v>9.0670711510795927E-4</v>
      </c>
      <c r="BR36" s="145">
        <v>9.7946669968924449E-4</v>
      </c>
      <c r="BS36" s="145">
        <v>9.9123952818705669E-4</v>
      </c>
      <c r="BT36" s="145">
        <v>9.7158398495315098E-4</v>
      </c>
      <c r="BU36" s="145">
        <v>9.5675727609963233E-4</v>
      </c>
      <c r="BV36" s="145">
        <v>9.8772943618969104E-4</v>
      </c>
      <c r="BW36" s="145">
        <v>1.0323505001144883E-3</v>
      </c>
      <c r="BX36" s="101">
        <v>1.0827696177376409E-3</v>
      </c>
      <c r="BY36" s="101">
        <v>1.0376655041390136E-3</v>
      </c>
      <c r="BZ36" s="101">
        <v>1.1232844901258713E-3</v>
      </c>
      <c r="CA36" s="101">
        <v>1.3155016577698704E-3</v>
      </c>
      <c r="CB36" s="101">
        <v>1.5231289659986096E-3</v>
      </c>
      <c r="CC36" s="101">
        <v>1.6456430026095112E-3</v>
      </c>
      <c r="CD36" s="101">
        <v>1.7530410386088339E-3</v>
      </c>
      <c r="CE36" s="101">
        <v>1.8518019948398328E-3</v>
      </c>
      <c r="CF36" s="102">
        <v>1.9348950616213483E-3</v>
      </c>
    </row>
    <row r="37" spans="2:84" x14ac:dyDescent="0.35">
      <c r="B37" s="59" t="s">
        <v>246</v>
      </c>
      <c r="AH37" s="145">
        <v>2.2822877071660076E-2</v>
      </c>
      <c r="AI37" s="145">
        <v>2.0692245911344664E-2</v>
      </c>
      <c r="AJ37" s="145">
        <v>2.3483672398240958E-2</v>
      </c>
      <c r="AK37" s="145">
        <v>2.7887854401785463E-2</v>
      </c>
      <c r="AL37" s="145">
        <v>3.0080637971971368E-2</v>
      </c>
      <c r="AM37" s="145">
        <v>3.2320930294000474E-2</v>
      </c>
      <c r="AN37" s="145">
        <v>3.3231264172750866E-2</v>
      </c>
      <c r="AO37" s="145">
        <v>3.3141464896410483E-2</v>
      </c>
      <c r="AP37" s="145">
        <v>3.3693780980106093E-2</v>
      </c>
      <c r="AQ37" s="145">
        <v>3.0453851006791488E-2</v>
      </c>
      <c r="AR37" s="145">
        <v>2.6141344827779009E-2</v>
      </c>
      <c r="AS37" s="145">
        <v>2.4375433968133926E-2</v>
      </c>
      <c r="AT37" s="145">
        <v>2.6317702783474214E-2</v>
      </c>
      <c r="AU37" s="145">
        <v>3.1764017811860508E-2</v>
      </c>
      <c r="AV37" s="145">
        <v>3.6832738305141978E-2</v>
      </c>
      <c r="AW37" s="145">
        <v>3.9143062714872542E-2</v>
      </c>
      <c r="AX37" s="145">
        <v>3.8715386205845082E-2</v>
      </c>
      <c r="AY37" s="145">
        <v>3.8813150330285665E-2</v>
      </c>
      <c r="AZ37" s="145">
        <v>3.7095473833883022E-2</v>
      </c>
      <c r="BA37" s="145">
        <v>3.462901081837292E-2</v>
      </c>
      <c r="BB37" s="145">
        <v>3.2982033509151271E-2</v>
      </c>
      <c r="BC37" s="145">
        <v>3.0865457364331939E-2</v>
      </c>
      <c r="BD37" s="145">
        <v>2.8463006348291662E-2</v>
      </c>
      <c r="BE37" s="145">
        <v>2.8101054453067428E-2</v>
      </c>
      <c r="BF37" s="145">
        <v>2.7561146817776747E-2</v>
      </c>
      <c r="BG37" s="145">
        <v>2.7210462419766247E-2</v>
      </c>
      <c r="BH37" s="145">
        <v>2.6598550889707487E-2</v>
      </c>
      <c r="BI37" s="145">
        <v>2.6036434989349565E-2</v>
      </c>
      <c r="BJ37" s="145">
        <v>2.5732165153306476E-2</v>
      </c>
      <c r="BK37" s="145">
        <v>2.5701135442339047E-2</v>
      </c>
      <c r="BL37" s="145">
        <v>2.7046567727242701E-2</v>
      </c>
      <c r="BM37" s="145">
        <v>3.1681403052123552E-2</v>
      </c>
      <c r="BN37" s="145">
        <v>3.1438230584053185E-2</v>
      </c>
      <c r="BO37" s="145">
        <v>3.1671538304659796E-2</v>
      </c>
      <c r="BP37" s="145">
        <v>3.1879749389809357E-2</v>
      </c>
      <c r="BQ37" s="145">
        <v>2.8705966070554111E-2</v>
      </c>
      <c r="BR37" s="145">
        <v>2.7879550151612247E-2</v>
      </c>
      <c r="BS37" s="145">
        <v>2.7751444300477116E-2</v>
      </c>
      <c r="BT37" s="145">
        <v>2.6859582395742598E-2</v>
      </c>
      <c r="BU37" s="145">
        <v>2.7000428483421067E-2</v>
      </c>
      <c r="BV37" s="145">
        <v>2.759408107177341E-2</v>
      </c>
      <c r="BW37" s="145">
        <v>2.9521479471957594E-2</v>
      </c>
      <c r="BX37" s="101">
        <v>4.0868979030894384E-2</v>
      </c>
      <c r="BY37" s="101">
        <v>3.6429808793247948E-2</v>
      </c>
      <c r="BZ37" s="101">
        <v>3.4435550739793604E-2</v>
      </c>
      <c r="CA37" s="101">
        <v>3.7187127992239159E-2</v>
      </c>
      <c r="CB37" s="101">
        <v>4.2596110981293608E-2</v>
      </c>
      <c r="CC37" s="101">
        <v>4.3314133613695842E-2</v>
      </c>
      <c r="CD37" s="101">
        <v>4.3429143989779942E-2</v>
      </c>
      <c r="CE37" s="101">
        <v>4.3650714087173748E-2</v>
      </c>
      <c r="CF37" s="102">
        <v>4.3902395647747679E-2</v>
      </c>
    </row>
    <row r="38" spans="2:84" x14ac:dyDescent="0.35">
      <c r="B38" s="59" t="s">
        <v>232</v>
      </c>
      <c r="AH38" s="145">
        <v>4.8568849605555874E-2</v>
      </c>
      <c r="AI38" s="145">
        <v>4.6299122615224085E-2</v>
      </c>
      <c r="AJ38" s="145">
        <v>4.8199196357764679E-2</v>
      </c>
      <c r="AK38" s="145">
        <v>5.1181640097919284E-2</v>
      </c>
      <c r="AL38" s="145">
        <v>5.2356766808999061E-2</v>
      </c>
      <c r="AM38" s="145">
        <v>5.2033221665992488E-2</v>
      </c>
      <c r="AN38" s="145">
        <v>5.1429975185167232E-2</v>
      </c>
      <c r="AO38" s="145">
        <v>5.1409662187240419E-2</v>
      </c>
      <c r="AP38" s="145">
        <v>5.158571576619491E-2</v>
      </c>
      <c r="AQ38" s="145">
        <v>4.8596667213542728E-2</v>
      </c>
      <c r="AR38" s="145">
        <v>4.5687117793729456E-2</v>
      </c>
      <c r="AS38" s="145">
        <v>4.5169308765502542E-2</v>
      </c>
      <c r="AT38" s="145">
        <v>4.6722800028576122E-2</v>
      </c>
      <c r="AU38" s="145">
        <v>4.9737736451871982E-2</v>
      </c>
      <c r="AV38" s="145">
        <v>5.2450796957830156E-2</v>
      </c>
      <c r="AW38" s="145">
        <v>5.3430932793948345E-2</v>
      </c>
      <c r="AX38" s="145">
        <v>5.2111491524258549E-2</v>
      </c>
      <c r="AY38" s="145">
        <v>5.1577567614342651E-2</v>
      </c>
      <c r="AZ38" s="145">
        <v>5.0832806060815458E-2</v>
      </c>
      <c r="BA38" s="145">
        <v>5.0534283792319869E-2</v>
      </c>
      <c r="BB38" s="145">
        <v>5.0284166935145438E-2</v>
      </c>
      <c r="BC38" s="145">
        <v>5.0949716004394789E-2</v>
      </c>
      <c r="BD38" s="145">
        <v>5.1199336499769939E-2</v>
      </c>
      <c r="BE38" s="145">
        <v>5.3141404931418647E-2</v>
      </c>
      <c r="BF38" s="145">
        <v>5.2388279958417654E-2</v>
      </c>
      <c r="BG38" s="145">
        <v>5.2145029789863302E-2</v>
      </c>
      <c r="BH38" s="145">
        <v>5.2996780743482179E-2</v>
      </c>
      <c r="BI38" s="145">
        <v>5.3141103971665271E-2</v>
      </c>
      <c r="BJ38" s="145">
        <v>5.2431991104323693E-2</v>
      </c>
      <c r="BK38" s="145">
        <v>5.3148611953280127E-2</v>
      </c>
      <c r="BL38" s="145">
        <v>5.7095758883579137E-2</v>
      </c>
      <c r="BM38" s="145">
        <v>6.2045007033344916E-2</v>
      </c>
      <c r="BN38" s="145">
        <v>6.1635794978564994E-2</v>
      </c>
      <c r="BO38" s="145">
        <v>6.2274516538527072E-2</v>
      </c>
      <c r="BP38" s="145">
        <v>6.3678148730907685E-2</v>
      </c>
      <c r="BQ38" s="145">
        <v>6.1361195402170013E-2</v>
      </c>
      <c r="BR38" s="145">
        <v>6.0847576081674584E-2</v>
      </c>
      <c r="BS38" s="145">
        <v>6.0150643028600494E-2</v>
      </c>
      <c r="BT38" s="145">
        <v>5.8469125217601878E-2</v>
      </c>
      <c r="BU38" s="145">
        <v>5.6873102201473201E-2</v>
      </c>
      <c r="BV38" s="145">
        <v>5.5941378469960501E-2</v>
      </c>
      <c r="BW38" s="145">
        <v>5.5175685677984088E-2</v>
      </c>
      <c r="BX38" s="101">
        <v>6.0291408905040637E-2</v>
      </c>
      <c r="BY38" s="101">
        <v>5.40463901707251E-2</v>
      </c>
      <c r="BZ38" s="101">
        <v>5.2867110691611284E-2</v>
      </c>
      <c r="CA38" s="101">
        <v>5.5327730188181767E-2</v>
      </c>
      <c r="CB38" s="101">
        <v>6.0165764134139946E-2</v>
      </c>
      <c r="CC38" s="101">
        <v>6.1339863583062718E-2</v>
      </c>
      <c r="CD38" s="101">
        <v>6.072234764707142E-2</v>
      </c>
      <c r="CE38" s="101">
        <v>5.9330806883536438E-2</v>
      </c>
      <c r="CF38" s="102">
        <v>5.8922063793450469E-2</v>
      </c>
    </row>
    <row r="39" spans="2:84" ht="26.25" customHeight="1" x14ac:dyDescent="0.35">
      <c r="B39" s="59" t="s">
        <v>247</v>
      </c>
      <c r="D39" s="146"/>
      <c r="E39" s="146"/>
      <c r="F39" s="146"/>
      <c r="G39" s="146"/>
      <c r="H39" s="146"/>
      <c r="I39" s="146"/>
      <c r="J39" s="146"/>
      <c r="K39" s="145">
        <v>2.98099519771125E-2</v>
      </c>
      <c r="L39" s="145">
        <v>2.8527549380965876E-2</v>
      </c>
      <c r="M39" s="145">
        <v>2.9441556710649072E-2</v>
      </c>
      <c r="N39" s="145">
        <v>3.6760231412041995E-2</v>
      </c>
      <c r="O39" s="145">
        <v>3.5821975636232059E-2</v>
      </c>
      <c r="P39" s="145">
        <v>3.4070347986035511E-2</v>
      </c>
      <c r="Q39" s="145">
        <v>3.7482676521800935E-2</v>
      </c>
      <c r="R39" s="145">
        <v>3.7932088285229197E-2</v>
      </c>
      <c r="S39" s="145">
        <v>4.1157858463080718E-2</v>
      </c>
      <c r="T39" s="145">
        <v>3.9262659589728875E-2</v>
      </c>
      <c r="U39" s="145">
        <v>4.4619737860708469E-2</v>
      </c>
      <c r="V39" s="145">
        <v>4.3873438634258681E-2</v>
      </c>
      <c r="W39" s="145">
        <v>4.6517974778844347E-2</v>
      </c>
      <c r="X39" s="145">
        <v>4.6382824027543144E-2</v>
      </c>
      <c r="Y39" s="145">
        <v>4.5211730228350018E-2</v>
      </c>
      <c r="Z39" s="145">
        <v>4.3684493182959999E-2</v>
      </c>
      <c r="AA39" s="145">
        <v>4.5692605497483552E-2</v>
      </c>
      <c r="AB39" s="145">
        <v>4.5184984781873515E-2</v>
      </c>
      <c r="AC39" s="145">
        <v>4.6498087019491888E-2</v>
      </c>
      <c r="AD39" s="145">
        <v>5.0093978529669389E-2</v>
      </c>
      <c r="AE39" s="145">
        <v>5.4483292509350904E-2</v>
      </c>
      <c r="AF39" s="145">
        <v>5.4908929664900026E-2</v>
      </c>
      <c r="AG39" s="145">
        <v>5.4679831426851296E-2</v>
      </c>
      <c r="AH39" s="145">
        <v>5.4377774774119092E-2</v>
      </c>
      <c r="AI39" s="145">
        <v>5.1321627571025659E-2</v>
      </c>
      <c r="AJ39" s="145">
        <v>5.4310364162411501E-2</v>
      </c>
      <c r="AK39" s="145">
        <v>5.6537730377085843E-2</v>
      </c>
      <c r="AL39" s="145">
        <v>5.5611713579824647E-2</v>
      </c>
      <c r="AM39" s="145">
        <v>5.5292100250794549E-2</v>
      </c>
      <c r="AN39" s="145">
        <v>5.4052163459670087E-2</v>
      </c>
      <c r="AO39" s="145">
        <v>5.2977881828737569E-2</v>
      </c>
      <c r="AP39" s="145">
        <v>5.3291968285283063E-2</v>
      </c>
      <c r="AQ39" s="145">
        <v>4.9669384100470768E-2</v>
      </c>
      <c r="AR39" s="145">
        <v>4.5647618045692839E-2</v>
      </c>
      <c r="AS39" s="145">
        <v>4.4002338144637762E-2</v>
      </c>
      <c r="AT39" s="145">
        <v>4.4913136160878588E-2</v>
      </c>
      <c r="AU39" s="145">
        <v>4.9347620187495715E-2</v>
      </c>
      <c r="AV39" s="145">
        <v>5.0514270980107114E-2</v>
      </c>
      <c r="AW39" s="145">
        <v>5.0649204498872724E-2</v>
      </c>
      <c r="AX39" s="145">
        <v>4.8514368691236986E-2</v>
      </c>
      <c r="AY39" s="145">
        <v>4.7159738234333115E-2</v>
      </c>
      <c r="AZ39" s="145">
        <v>4.5675844016827796E-2</v>
      </c>
      <c r="BA39" s="145">
        <v>4.4698133176874981E-2</v>
      </c>
      <c r="BB39" s="145">
        <v>4.4570630726247028E-2</v>
      </c>
      <c r="BC39" s="145">
        <v>4.4311210327492821E-2</v>
      </c>
      <c r="BD39" s="145">
        <v>4.2880942619090125E-2</v>
      </c>
      <c r="BE39" s="145">
        <v>4.4338108737376446E-2</v>
      </c>
      <c r="BF39" s="145">
        <v>4.4410726690194018E-2</v>
      </c>
      <c r="BG39" s="145">
        <v>4.4066708685939815E-2</v>
      </c>
      <c r="BH39" s="145">
        <v>4.3518539987616907E-2</v>
      </c>
      <c r="BI39" s="145">
        <v>4.294562719756085E-2</v>
      </c>
      <c r="BJ39" s="145">
        <v>4.2475359911896077E-2</v>
      </c>
      <c r="BK39" s="145">
        <v>4.305213387151488E-2</v>
      </c>
      <c r="BL39" s="145">
        <v>4.5907864107413557E-2</v>
      </c>
      <c r="BM39" s="145">
        <v>4.9976506754112561E-2</v>
      </c>
      <c r="BN39" s="145">
        <v>4.9357557604601192E-2</v>
      </c>
      <c r="BO39" s="145">
        <v>5.0501829863729669E-2</v>
      </c>
      <c r="BP39" s="145">
        <v>5.1810847629979798E-2</v>
      </c>
      <c r="BQ39" s="145">
        <v>5.0813657664898405E-2</v>
      </c>
      <c r="BR39" s="145">
        <v>5.0400336718808336E-2</v>
      </c>
      <c r="BS39" s="145">
        <v>5.0512208415237306E-2</v>
      </c>
      <c r="BT39" s="145">
        <v>4.95933143835161E-2</v>
      </c>
      <c r="BU39" s="145">
        <v>4.8601698154127335E-2</v>
      </c>
      <c r="BV39" s="145">
        <v>4.8201028939745871E-2</v>
      </c>
      <c r="BW39" s="145">
        <v>4.7614556268277958E-2</v>
      </c>
      <c r="BX39" s="101">
        <v>5.2980617105314189E-2</v>
      </c>
      <c r="BY39" s="101">
        <v>4.7538500605869054E-2</v>
      </c>
      <c r="BZ39" s="101">
        <v>4.6442382201117086E-2</v>
      </c>
      <c r="CA39" s="101">
        <v>4.8534888910536311E-2</v>
      </c>
      <c r="CB39" s="101">
        <v>5.2902327436288178E-2</v>
      </c>
      <c r="CC39" s="101">
        <v>5.4006113677206459E-2</v>
      </c>
      <c r="CD39" s="101">
        <v>5.3572972155326949E-2</v>
      </c>
      <c r="CE39" s="101">
        <v>5.2613209226196174E-2</v>
      </c>
      <c r="CF39" s="102">
        <v>5.2269435673649493E-2</v>
      </c>
    </row>
    <row r="40" spans="2:84" x14ac:dyDescent="0.35">
      <c r="B40" s="59" t="s">
        <v>248</v>
      </c>
      <c r="D40" s="146"/>
      <c r="E40" s="146"/>
      <c r="F40" s="146"/>
      <c r="G40" s="146"/>
      <c r="H40" s="146"/>
      <c r="I40" s="146"/>
      <c r="J40" s="146"/>
      <c r="K40" s="145">
        <v>5.8291611321140283E-3</v>
      </c>
      <c r="L40" s="145">
        <v>5.7319724033645207E-3</v>
      </c>
      <c r="M40" s="145">
        <v>5.3134301834821618E-3</v>
      </c>
      <c r="N40" s="145">
        <v>5.6481679880008573E-3</v>
      </c>
      <c r="O40" s="145">
        <v>6.3723716479716962E-3</v>
      </c>
      <c r="P40" s="145">
        <v>6.7382409249596448E-3</v>
      </c>
      <c r="Q40" s="145">
        <v>6.0800966561245159E-3</v>
      </c>
      <c r="R40" s="145">
        <v>6.7843803056027163E-3</v>
      </c>
      <c r="S40" s="145">
        <v>6.8105635788352501E-3</v>
      </c>
      <c r="T40" s="145">
        <v>6.406541385740927E-3</v>
      </c>
      <c r="U40" s="145">
        <v>6.5641600597955204E-3</v>
      </c>
      <c r="V40" s="145">
        <v>7.4469949185211135E-3</v>
      </c>
      <c r="W40" s="145">
        <v>9.0744400527009213E-3</v>
      </c>
      <c r="X40" s="145">
        <v>9.1717811089964286E-3</v>
      </c>
      <c r="Y40" s="145">
        <v>9.2579116102511644E-3</v>
      </c>
      <c r="Z40" s="145">
        <v>9.7673371099908177E-3</v>
      </c>
      <c r="AA40" s="145">
        <v>1.0624854819976772E-2</v>
      </c>
      <c r="AB40" s="145">
        <v>1.1434562056137977E-2</v>
      </c>
      <c r="AC40" s="145">
        <v>1.17590972180315E-2</v>
      </c>
      <c r="AD40" s="145">
        <v>1.2305717952374163E-2</v>
      </c>
      <c r="AE40" s="145">
        <v>1.3663069742808912E-2</v>
      </c>
      <c r="AF40" s="145">
        <v>1.4653321790296811E-2</v>
      </c>
      <c r="AG40" s="145">
        <v>1.5107164358819989E-2</v>
      </c>
      <c r="AH40" s="145">
        <v>1.3994738976283803E-2</v>
      </c>
      <c r="AI40" s="145">
        <v>1.2640159592763293E-2</v>
      </c>
      <c r="AJ40" s="145">
        <v>1.4316793636316062E-2</v>
      </c>
      <c r="AK40" s="145">
        <v>1.9638001616034274E-2</v>
      </c>
      <c r="AL40" s="145">
        <v>2.4177810895742544E-2</v>
      </c>
      <c r="AM40" s="145">
        <v>2.6389284537314765E-2</v>
      </c>
      <c r="AN40" s="145">
        <v>2.793675303578692E-2</v>
      </c>
      <c r="AO40" s="145">
        <v>2.8867847938752581E-2</v>
      </c>
      <c r="AP40" s="145">
        <v>2.8946599499541942E-2</v>
      </c>
      <c r="AQ40" s="145">
        <v>2.6200147797119131E-2</v>
      </c>
      <c r="AR40" s="145">
        <v>2.3235659197306822E-2</v>
      </c>
      <c r="AS40" s="145">
        <v>2.2555904182133841E-2</v>
      </c>
      <c r="AT40" s="145">
        <v>2.4729249046770804E-2</v>
      </c>
      <c r="AU40" s="145">
        <v>2.8410525040507048E-2</v>
      </c>
      <c r="AV40" s="145">
        <v>3.4550939555255976E-2</v>
      </c>
      <c r="AW40" s="145">
        <v>3.6931169296987088E-2</v>
      </c>
      <c r="AX40" s="145">
        <v>3.6959276989871864E-2</v>
      </c>
      <c r="AY40" s="145">
        <v>3.6946005763201256E-2</v>
      </c>
      <c r="AZ40" s="145">
        <v>3.5143577668183101E-2</v>
      </c>
      <c r="BA40" s="145">
        <v>3.279863183395236E-2</v>
      </c>
      <c r="BB40" s="145">
        <v>3.0902639528851281E-2</v>
      </c>
      <c r="BC40" s="145">
        <v>2.9040246092143032E-2</v>
      </c>
      <c r="BD40" s="145">
        <v>2.6615407727361207E-2</v>
      </c>
      <c r="BE40" s="145">
        <v>2.6830162603303044E-2</v>
      </c>
      <c r="BF40" s="145">
        <v>2.6715456585246624E-2</v>
      </c>
      <c r="BG40" s="145">
        <v>2.620856722299704E-2</v>
      </c>
      <c r="BH40" s="145">
        <v>2.609838300736236E-2</v>
      </c>
      <c r="BI40" s="145">
        <v>2.5180734247856593E-2</v>
      </c>
      <c r="BJ40" s="145">
        <v>2.5010672147683585E-2</v>
      </c>
      <c r="BK40" s="145">
        <v>2.4712950713160944E-2</v>
      </c>
      <c r="BL40" s="145">
        <v>2.5879586905884412E-2</v>
      </c>
      <c r="BM40" s="145">
        <v>2.9990355228505839E-2</v>
      </c>
      <c r="BN40" s="145">
        <v>2.995710408796393E-2</v>
      </c>
      <c r="BO40" s="145">
        <v>2.9846226515487174E-2</v>
      </c>
      <c r="BP40" s="145">
        <v>2.979469964224422E-2</v>
      </c>
      <c r="BQ40" s="145">
        <v>2.5579814768512829E-2</v>
      </c>
      <c r="BR40" s="145">
        <v>2.4415858849501221E-2</v>
      </c>
      <c r="BS40" s="145">
        <v>2.3475465521598265E-2</v>
      </c>
      <c r="BT40" s="145">
        <v>2.2288064035910726E-2</v>
      </c>
      <c r="BU40" s="145">
        <v>2.1705183856007788E-2</v>
      </c>
      <c r="BV40" s="145">
        <v>2.1979669954334705E-2</v>
      </c>
      <c r="BW40" s="145">
        <v>2.3766947894376975E-2</v>
      </c>
      <c r="BX40" s="101">
        <v>3.4273130060148156E-2</v>
      </c>
      <c r="BY40" s="101">
        <v>3.0214950731135237E-2</v>
      </c>
      <c r="BZ40" s="101">
        <v>2.7968984060567161E-2</v>
      </c>
      <c r="CA40" s="101">
        <v>2.9845695874910542E-2</v>
      </c>
      <c r="CB40" s="101">
        <v>3.4214823318893368E-2</v>
      </c>
      <c r="CC40" s="101">
        <v>3.4515365045917554E-2</v>
      </c>
      <c r="CD40" s="101">
        <v>3.4158918103951531E-2</v>
      </c>
      <c r="CE40" s="101">
        <v>3.3627629262454613E-2</v>
      </c>
      <c r="CF40" s="102">
        <v>3.3598441829074177E-2</v>
      </c>
    </row>
    <row r="41" spans="2:84" x14ac:dyDescent="0.35">
      <c r="B41" s="59" t="s">
        <v>249</v>
      </c>
      <c r="D41" s="146"/>
      <c r="E41" s="146"/>
      <c r="F41" s="146"/>
      <c r="G41" s="146"/>
      <c r="H41" s="146"/>
      <c r="I41" s="146"/>
      <c r="J41" s="146"/>
      <c r="K41" s="145">
        <v>1.2501277204454889E-2</v>
      </c>
      <c r="L41" s="145">
        <v>1.2087704375767887E-2</v>
      </c>
      <c r="M41" s="145">
        <v>1.1941889910702387E-2</v>
      </c>
      <c r="N41" s="145">
        <v>1.2744803942575531E-2</v>
      </c>
      <c r="O41" s="145">
        <v>1.2097455071764567E-2</v>
      </c>
      <c r="P41" s="145">
        <v>1.1363039153121365E-2</v>
      </c>
      <c r="Q41" s="145">
        <v>1.1627163213816141E-2</v>
      </c>
      <c r="R41" s="145">
        <v>1.1168081494057725E-2</v>
      </c>
      <c r="S41" s="145">
        <v>1.1259045769242821E-2</v>
      </c>
      <c r="T41" s="145">
        <v>1.0624013771338403E-2</v>
      </c>
      <c r="U41" s="145">
        <v>1.0811243693441181E-2</v>
      </c>
      <c r="V41" s="145">
        <v>1.0170467345865979E-2</v>
      </c>
      <c r="W41" s="145">
        <v>1.0039055147750798E-2</v>
      </c>
      <c r="X41" s="145">
        <v>1.2281076919787009E-2</v>
      </c>
      <c r="Y41" s="145">
        <v>1.2247507031449755E-2</v>
      </c>
      <c r="Z41" s="145">
        <v>9.5473208253209294E-3</v>
      </c>
      <c r="AA41" s="145">
        <v>9.1846689895470381E-3</v>
      </c>
      <c r="AB41" s="145">
        <v>9.632735880960433E-3</v>
      </c>
      <c r="AC41" s="145">
        <v>8.1841771769959586E-3</v>
      </c>
      <c r="AD41" s="145">
        <v>7.8955409341834541E-3</v>
      </c>
      <c r="AE41" s="145">
        <v>9.1233325609877212E-3</v>
      </c>
      <c r="AF41" s="145">
        <v>8.6643158287407537E-3</v>
      </c>
      <c r="AG41" s="145">
        <v>1.0689343768813968E-2</v>
      </c>
      <c r="AH41" s="145">
        <v>1.4145499537321037E-2</v>
      </c>
      <c r="AI41" s="145">
        <v>1.676781660590218E-2</v>
      </c>
      <c r="AJ41" s="145">
        <v>1.6070170979149069E-2</v>
      </c>
      <c r="AK41" s="145">
        <v>1.6690281330780758E-2</v>
      </c>
      <c r="AL41" s="145">
        <v>1.6799745914630983E-2</v>
      </c>
      <c r="AM41" s="145">
        <v>1.6994431132038586E-2</v>
      </c>
      <c r="AN41" s="145">
        <v>1.7112485394283113E-2</v>
      </c>
      <c r="AO41" s="145">
        <v>1.672801163021212E-2</v>
      </c>
      <c r="AP41" s="145">
        <v>1.6441870632251207E-2</v>
      </c>
      <c r="AQ41" s="145">
        <v>1.5429878477924272E-2</v>
      </c>
      <c r="AR41" s="145">
        <v>1.4082287447618049E-2</v>
      </c>
      <c r="AS41" s="145">
        <v>1.3361589620670977E-2</v>
      </c>
      <c r="AT41" s="145">
        <v>1.3503933216077615E-2</v>
      </c>
      <c r="AU41" s="145">
        <v>1.5055856152868467E-2</v>
      </c>
      <c r="AV41" s="145">
        <v>1.6798269372109362E-2</v>
      </c>
      <c r="AW41" s="145">
        <v>1.8022165146546424E-2</v>
      </c>
      <c r="AX41" s="145">
        <v>1.790621550965912E-2</v>
      </c>
      <c r="AY41" s="145">
        <v>1.868040479947132E-2</v>
      </c>
      <c r="AZ41" s="145">
        <v>1.909200788301587E-2</v>
      </c>
      <c r="BA41" s="145">
        <v>1.9267671285090403E-2</v>
      </c>
      <c r="BB41" s="145">
        <v>1.9141921548844934E-2</v>
      </c>
      <c r="BC41" s="145">
        <v>2.0261139018343807E-2</v>
      </c>
      <c r="BD41" s="145">
        <v>2.1451338353760049E-2</v>
      </c>
      <c r="BE41" s="145">
        <v>2.1430026153144526E-2</v>
      </c>
      <c r="BF41" s="145">
        <v>2.011840584296928E-2</v>
      </c>
      <c r="BG41" s="145">
        <v>1.2854175572727108E-2</v>
      </c>
      <c r="BH41" s="145">
        <v>1.3154976436367538E-2</v>
      </c>
      <c r="BI41" s="145">
        <v>1.3500660539473934E-2</v>
      </c>
      <c r="BJ41" s="145">
        <v>1.2720374340022269E-2</v>
      </c>
      <c r="BK41" s="145">
        <v>1.2858514945064722E-2</v>
      </c>
      <c r="BL41" s="145">
        <v>1.3973108933772483E-2</v>
      </c>
      <c r="BM41" s="145">
        <v>1.5088596037739706E-2</v>
      </c>
      <c r="BN41" s="145">
        <v>1.4898010796890753E-2</v>
      </c>
      <c r="BO41" s="145">
        <v>1.4653298401416642E-2</v>
      </c>
      <c r="BP41" s="145">
        <v>1.4927759476514606E-2</v>
      </c>
      <c r="BQ41" s="145">
        <v>1.4580396154420892E-2</v>
      </c>
      <c r="BR41" s="145">
        <v>1.4890397364666519E-2</v>
      </c>
      <c r="BS41" s="145">
        <v>1.4905652920429127E-2</v>
      </c>
      <c r="BT41" s="145">
        <v>1.4418913178870811E-2</v>
      </c>
      <c r="BU41" s="145">
        <v>1.4523405950858779E-2</v>
      </c>
      <c r="BV41" s="145">
        <v>1.4342490083843024E-2</v>
      </c>
      <c r="BW41" s="145">
        <v>1.4348011487401256E-2</v>
      </c>
      <c r="BX41" s="101">
        <v>1.4989410388210309E-2</v>
      </c>
      <c r="BY41" s="101">
        <v>1.3760413131107778E-2</v>
      </c>
      <c r="BZ41" s="101">
        <v>1.4014579659850899E-2</v>
      </c>
      <c r="CA41" s="101">
        <v>1.5449775052743944E-2</v>
      </c>
      <c r="CB41" s="101">
        <v>1.7168212313533104E-2</v>
      </c>
      <c r="CC41" s="101">
        <v>1.7778161476244014E-2</v>
      </c>
      <c r="CD41" s="101">
        <v>1.8172642416186519E-2</v>
      </c>
      <c r="CE41" s="101">
        <v>1.8592484476908561E-2</v>
      </c>
      <c r="CF41" s="102">
        <v>1.889147700009584E-2</v>
      </c>
    </row>
    <row r="42" spans="2:84" x14ac:dyDescent="0.35">
      <c r="B42" s="106" t="s">
        <v>214</v>
      </c>
      <c r="D42" s="147"/>
      <c r="E42" s="147"/>
      <c r="F42" s="147"/>
      <c r="G42" s="147"/>
      <c r="H42" s="147"/>
      <c r="I42" s="147"/>
      <c r="J42" s="147"/>
      <c r="K42" s="148">
        <f>SUM(K39:K41)</f>
        <v>4.8140390313681419E-2</v>
      </c>
      <c r="L42" s="148">
        <f t="shared" ref="L42:BW42" si="7">SUM(L39:L41)</f>
        <v>4.634722616009828E-2</v>
      </c>
      <c r="M42" s="148">
        <f t="shared" si="7"/>
        <v>4.6696876804833622E-2</v>
      </c>
      <c r="N42" s="148">
        <f t="shared" si="7"/>
        <v>5.5153203342618383E-2</v>
      </c>
      <c r="O42" s="148">
        <f t="shared" si="7"/>
        <v>5.4291802355968324E-2</v>
      </c>
      <c r="P42" s="148">
        <f t="shared" si="7"/>
        <v>5.2171628064116515E-2</v>
      </c>
      <c r="Q42" s="148">
        <f t="shared" si="7"/>
        <v>5.5189936391741592E-2</v>
      </c>
      <c r="R42" s="148">
        <f t="shared" si="7"/>
        <v>5.5884550084889642E-2</v>
      </c>
      <c r="S42" s="148">
        <f t="shared" si="7"/>
        <v>5.9227467811158785E-2</v>
      </c>
      <c r="T42" s="148">
        <f t="shared" si="7"/>
        <v>5.6293214746808207E-2</v>
      </c>
      <c r="U42" s="148">
        <f t="shared" si="7"/>
        <v>6.1995141613945176E-2</v>
      </c>
      <c r="V42" s="148">
        <f t="shared" si="7"/>
        <v>6.149090089864577E-2</v>
      </c>
      <c r="W42" s="148">
        <f t="shared" si="7"/>
        <v>6.5631469979296073E-2</v>
      </c>
      <c r="X42" s="148">
        <f t="shared" si="7"/>
        <v>6.7835682056326577E-2</v>
      </c>
      <c r="Y42" s="148">
        <f t="shared" si="7"/>
        <v>6.6717148870050938E-2</v>
      </c>
      <c r="Z42" s="148">
        <f t="shared" si="7"/>
        <v>6.2999151118271743E-2</v>
      </c>
      <c r="AA42" s="148">
        <f t="shared" si="7"/>
        <v>6.5502129307007356E-2</v>
      </c>
      <c r="AB42" s="148">
        <f t="shared" si="7"/>
        <v>6.6252282718971933E-2</v>
      </c>
      <c r="AC42" s="148">
        <f t="shared" si="7"/>
        <v>6.644136141451934E-2</v>
      </c>
      <c r="AD42" s="148">
        <f t="shared" si="7"/>
        <v>7.0295237416227008E-2</v>
      </c>
      <c r="AE42" s="148">
        <f t="shared" si="7"/>
        <v>7.7269694813147535E-2</v>
      </c>
      <c r="AF42" s="148">
        <f t="shared" si="7"/>
        <v>7.8226567283937593E-2</v>
      </c>
      <c r="AG42" s="148">
        <f t="shared" si="7"/>
        <v>8.0476339554485243E-2</v>
      </c>
      <c r="AH42" s="148">
        <f t="shared" si="7"/>
        <v>8.2518013287723943E-2</v>
      </c>
      <c r="AI42" s="148">
        <f t="shared" si="7"/>
        <v>8.0729603769691127E-2</v>
      </c>
      <c r="AJ42" s="148">
        <f t="shared" si="7"/>
        <v>8.469732877787664E-2</v>
      </c>
      <c r="AK42" s="148">
        <f t="shared" si="7"/>
        <v>9.2866013323900876E-2</v>
      </c>
      <c r="AL42" s="148">
        <f t="shared" si="7"/>
        <v>9.6589270390198184E-2</v>
      </c>
      <c r="AM42" s="148">
        <f t="shared" si="7"/>
        <v>9.8675815920147902E-2</v>
      </c>
      <c r="AN42" s="148">
        <f t="shared" si="7"/>
        <v>9.9101401889740121E-2</v>
      </c>
      <c r="AO42" s="148">
        <f t="shared" si="7"/>
        <v>9.8573741397702266E-2</v>
      </c>
      <c r="AP42" s="148">
        <f t="shared" si="7"/>
        <v>9.8680438417076216E-2</v>
      </c>
      <c r="AQ42" s="148">
        <f t="shared" si="7"/>
        <v>9.1299410375514173E-2</v>
      </c>
      <c r="AR42" s="148">
        <f t="shared" si="7"/>
        <v>8.2965564690617721E-2</v>
      </c>
      <c r="AS42" s="148">
        <f t="shared" si="7"/>
        <v>7.9919831947442579E-2</v>
      </c>
      <c r="AT42" s="148">
        <f t="shared" si="7"/>
        <v>8.3146318423727009E-2</v>
      </c>
      <c r="AU42" s="148">
        <f t="shared" si="7"/>
        <v>9.2814001380871231E-2</v>
      </c>
      <c r="AV42" s="148">
        <f t="shared" si="7"/>
        <v>0.10186347990747245</v>
      </c>
      <c r="AW42" s="148">
        <f t="shared" si="7"/>
        <v>0.10560253894240623</v>
      </c>
      <c r="AX42" s="148">
        <f t="shared" si="7"/>
        <v>0.10337986119076797</v>
      </c>
      <c r="AY42" s="148">
        <f t="shared" si="7"/>
        <v>0.10278614879700569</v>
      </c>
      <c r="AZ42" s="148">
        <f t="shared" si="7"/>
        <v>9.9911429568026761E-2</v>
      </c>
      <c r="BA42" s="148">
        <f t="shared" si="7"/>
        <v>9.6764436295917744E-2</v>
      </c>
      <c r="BB42" s="148">
        <f t="shared" si="7"/>
        <v>9.4615191803943247E-2</v>
      </c>
      <c r="BC42" s="148">
        <f t="shared" si="7"/>
        <v>9.3612595437979659E-2</v>
      </c>
      <c r="BD42" s="148">
        <f t="shared" si="7"/>
        <v>9.0947688700211374E-2</v>
      </c>
      <c r="BE42" s="148">
        <f t="shared" si="7"/>
        <v>9.2598297493824019E-2</v>
      </c>
      <c r="BF42" s="148">
        <f t="shared" si="7"/>
        <v>9.1244589118409922E-2</v>
      </c>
      <c r="BG42" s="148">
        <f t="shared" si="7"/>
        <v>8.3129451481663966E-2</v>
      </c>
      <c r="BH42" s="148">
        <f t="shared" si="7"/>
        <v>8.2771899431346802E-2</v>
      </c>
      <c r="BI42" s="148">
        <f t="shared" si="7"/>
        <v>8.1627021984891385E-2</v>
      </c>
      <c r="BJ42" s="148">
        <f t="shared" si="7"/>
        <v>8.0206406399601929E-2</v>
      </c>
      <c r="BK42" s="148">
        <f t="shared" si="7"/>
        <v>8.0623599529740547E-2</v>
      </c>
      <c r="BL42" s="148">
        <f t="shared" si="7"/>
        <v>8.5760559947070464E-2</v>
      </c>
      <c r="BM42" s="148">
        <f t="shared" si="7"/>
        <v>9.5055458020358113E-2</v>
      </c>
      <c r="BN42" s="148">
        <f t="shared" si="7"/>
        <v>9.4212672489455876E-2</v>
      </c>
      <c r="BO42" s="148">
        <f t="shared" si="7"/>
        <v>9.5001354780633485E-2</v>
      </c>
      <c r="BP42" s="148">
        <f t="shared" si="7"/>
        <v>9.6533306748738626E-2</v>
      </c>
      <c r="BQ42" s="148">
        <f t="shared" si="7"/>
        <v>9.097386858783213E-2</v>
      </c>
      <c r="BR42" s="148">
        <f t="shared" si="7"/>
        <v>8.9706592932976073E-2</v>
      </c>
      <c r="BS42" s="148">
        <f t="shared" si="7"/>
        <v>8.8893326857264698E-2</v>
      </c>
      <c r="BT42" s="148">
        <f t="shared" si="7"/>
        <v>8.6300291598297635E-2</v>
      </c>
      <c r="BU42" s="148">
        <f t="shared" si="7"/>
        <v>8.4830287960993914E-2</v>
      </c>
      <c r="BV42" s="148">
        <f t="shared" si="7"/>
        <v>8.4523188977923602E-2</v>
      </c>
      <c r="BW42" s="148">
        <f t="shared" si="7"/>
        <v>8.5729515650056182E-2</v>
      </c>
      <c r="BX42" s="129">
        <f t="shared" ref="BX42:CF42" si="8">SUM(BX39:BX41)</f>
        <v>0.10224315755367265</v>
      </c>
      <c r="BY42" s="129">
        <f t="shared" si="8"/>
        <v>9.1513864468112063E-2</v>
      </c>
      <c r="BZ42" s="129">
        <f t="shared" si="8"/>
        <v>8.8425945921535146E-2</v>
      </c>
      <c r="CA42" s="129">
        <f t="shared" si="8"/>
        <v>9.3830359838190797E-2</v>
      </c>
      <c r="CB42" s="129">
        <f t="shared" si="8"/>
        <v>0.10428536306871465</v>
      </c>
      <c r="CC42" s="129">
        <f t="shared" si="8"/>
        <v>0.10629964019936804</v>
      </c>
      <c r="CD42" s="129">
        <f t="shared" si="8"/>
        <v>0.105904532675465</v>
      </c>
      <c r="CE42" s="129">
        <f t="shared" si="8"/>
        <v>0.10483332296555935</v>
      </c>
      <c r="CF42" s="130">
        <f t="shared" si="8"/>
        <v>0.10475935450281952</v>
      </c>
    </row>
    <row r="43" spans="2:84" ht="51" customHeight="1" x14ac:dyDescent="0.35">
      <c r="B43" s="52" t="s">
        <v>254</v>
      </c>
      <c r="CF43" s="53"/>
    </row>
    <row r="44" spans="2:84" x14ac:dyDescent="0.35">
      <c r="B44" s="59" t="s">
        <v>245</v>
      </c>
      <c r="AH44" s="145">
        <v>1.9865048013416976E-4</v>
      </c>
      <c r="AI44" s="145">
        <v>1.9428797696270005E-4</v>
      </c>
      <c r="AJ44" s="145">
        <v>2.0185274039733289E-4</v>
      </c>
      <c r="AK44" s="145">
        <v>2.0901966579271768E-4</v>
      </c>
      <c r="AL44" s="145">
        <v>2.1945262178635461E-4</v>
      </c>
      <c r="AM44" s="145">
        <v>2.1964708044073345E-4</v>
      </c>
      <c r="AN44" s="145">
        <v>2.1771880394582668E-4</v>
      </c>
      <c r="AO44" s="145">
        <v>2.2107772354027156E-4</v>
      </c>
      <c r="AP44" s="145">
        <v>2.2187565514303424E-4</v>
      </c>
      <c r="AQ44" s="145">
        <v>2.1776397469301119E-4</v>
      </c>
      <c r="AR44" s="145">
        <v>2.0995033481518925E-4</v>
      </c>
      <c r="AS44" s="145">
        <v>2.0662043925192026E-4</v>
      </c>
      <c r="AT44" s="145">
        <v>2.2273090714547728E-4</v>
      </c>
      <c r="AU44" s="145">
        <v>2.5631859550611307E-4</v>
      </c>
      <c r="AV44" s="145">
        <v>3.1597125338306503E-4</v>
      </c>
      <c r="AW44" s="145">
        <v>4.1662613481477042E-4</v>
      </c>
      <c r="AX44" s="145">
        <v>4.4482940574855763E-4</v>
      </c>
      <c r="AY44" s="145">
        <v>5.0679047985573763E-4</v>
      </c>
      <c r="AZ44" s="145">
        <v>4.8025209390521696E-4</v>
      </c>
      <c r="BA44" s="145">
        <v>5.0651015219368317E-4</v>
      </c>
      <c r="BB44" s="145">
        <v>5.2332767618157555E-4</v>
      </c>
      <c r="BC44" s="145">
        <v>5.3534269096648722E-4</v>
      </c>
      <c r="BD44" s="145">
        <v>5.9908722508627285E-4</v>
      </c>
      <c r="BE44" s="145">
        <v>5.9022022185935556E-4</v>
      </c>
      <c r="BF44" s="145">
        <v>6.3100398390555001E-4</v>
      </c>
      <c r="BG44" s="145">
        <v>6.2393886083356577E-4</v>
      </c>
      <c r="BH44" s="145">
        <v>6.277667300225836E-4</v>
      </c>
      <c r="BI44" s="145">
        <v>6.5161711751751325E-4</v>
      </c>
      <c r="BJ44" s="145">
        <v>6.5471932729874508E-4</v>
      </c>
      <c r="BK44" s="145">
        <v>6.6420366802275033E-4</v>
      </c>
      <c r="BL44" s="145">
        <v>6.9864433358479249E-4</v>
      </c>
      <c r="BM44" s="145">
        <v>7.6581308635394782E-4</v>
      </c>
      <c r="BN44" s="145">
        <v>7.4964903575275841E-4</v>
      </c>
      <c r="BO44" s="145">
        <v>7.8572914286614576E-4</v>
      </c>
      <c r="BP44" s="145">
        <v>8.0600700048200698E-4</v>
      </c>
      <c r="BQ44" s="145">
        <v>8.1125882012911754E-4</v>
      </c>
      <c r="BR44" s="145">
        <v>9.1575167253638403E-4</v>
      </c>
      <c r="BS44" s="145">
        <v>9.4971745214943192E-4</v>
      </c>
      <c r="BT44" s="145">
        <v>9.4219670734748589E-4</v>
      </c>
      <c r="BU44" s="145">
        <v>9.3645632335917321E-4</v>
      </c>
      <c r="BV44" s="145">
        <v>9.7269436588097924E-4</v>
      </c>
      <c r="BW44" s="145">
        <v>1.0244837053309478E-3</v>
      </c>
      <c r="BX44" s="101">
        <v>1.0776006738652973E-3</v>
      </c>
      <c r="BY44" s="101">
        <v>1.0348923179662841E-3</v>
      </c>
      <c r="BZ44" s="101">
        <v>1.1217494283409628E-3</v>
      </c>
      <c r="CA44" s="101">
        <v>1.3146734637553212E-3</v>
      </c>
      <c r="CB44" s="101">
        <v>1.5229884407471979E-3</v>
      </c>
      <c r="CC44" s="101">
        <v>1.6456430026095112E-3</v>
      </c>
      <c r="CD44" s="101">
        <v>1.7530410386088339E-3</v>
      </c>
      <c r="CE44" s="101">
        <v>1.8518019948398328E-3</v>
      </c>
      <c r="CF44" s="102">
        <v>1.9348950616213483E-3</v>
      </c>
    </row>
    <row r="45" spans="2:84" x14ac:dyDescent="0.35">
      <c r="B45" s="59" t="s">
        <v>246</v>
      </c>
      <c r="AH45" s="145">
        <v>2.1248023813461418E-2</v>
      </c>
      <c r="AI45" s="145">
        <v>1.9063307876867702E-2</v>
      </c>
      <c r="AJ45" s="145">
        <v>2.1697361692839662E-2</v>
      </c>
      <c r="AK45" s="145">
        <v>2.5714942059756E-2</v>
      </c>
      <c r="AL45" s="145">
        <v>2.7755207551222259E-2</v>
      </c>
      <c r="AM45" s="145">
        <v>2.9906965844657147E-2</v>
      </c>
      <c r="AN45" s="145">
        <v>3.0795234936093818E-2</v>
      </c>
      <c r="AO45" s="145">
        <v>3.0720514978660605E-2</v>
      </c>
      <c r="AP45" s="145">
        <v>3.1184588961625601E-2</v>
      </c>
      <c r="AQ45" s="145">
        <v>2.8088318001257124E-2</v>
      </c>
      <c r="AR45" s="145">
        <v>2.423489153515896E-2</v>
      </c>
      <c r="AS45" s="145">
        <v>2.2328225287758144E-2</v>
      </c>
      <c r="AT45" s="145">
        <v>2.4024849338340253E-2</v>
      </c>
      <c r="AU45" s="145">
        <v>2.9709117174616866E-2</v>
      </c>
      <c r="AV45" s="145">
        <v>3.4161422267756217E-2</v>
      </c>
      <c r="AW45" s="145">
        <v>3.6229619594003344E-2</v>
      </c>
      <c r="AX45" s="145">
        <v>3.5661928110628058E-2</v>
      </c>
      <c r="AY45" s="145">
        <v>3.5558556072622323E-2</v>
      </c>
      <c r="AZ45" s="145">
        <v>3.3740940869133151E-2</v>
      </c>
      <c r="BA45" s="145">
        <v>3.122149656249518E-2</v>
      </c>
      <c r="BB45" s="145">
        <v>2.963883179590384E-2</v>
      </c>
      <c r="BC45" s="145">
        <v>2.7974470932233309E-2</v>
      </c>
      <c r="BD45" s="145">
        <v>2.6627881781550171E-2</v>
      </c>
      <c r="BE45" s="145">
        <v>2.6355327823836941E-2</v>
      </c>
      <c r="BF45" s="145">
        <v>2.6278857432795392E-2</v>
      </c>
      <c r="BG45" s="145">
        <v>2.5891339442133614E-2</v>
      </c>
      <c r="BH45" s="145">
        <v>2.5310747923522937E-2</v>
      </c>
      <c r="BI45" s="145">
        <v>2.4675203672406765E-2</v>
      </c>
      <c r="BJ45" s="145">
        <v>2.4428867458789864E-2</v>
      </c>
      <c r="BK45" s="145">
        <v>2.4436576659218237E-2</v>
      </c>
      <c r="BL45" s="145">
        <v>2.5737884256924071E-2</v>
      </c>
      <c r="BM45" s="145">
        <v>3.010279801763981E-2</v>
      </c>
      <c r="BN45" s="145">
        <v>2.9809209021268247E-2</v>
      </c>
      <c r="BO45" s="145">
        <v>3.0063136067087552E-2</v>
      </c>
      <c r="BP45" s="145">
        <v>3.0271159756439885E-2</v>
      </c>
      <c r="BQ45" s="145">
        <v>2.8705966070554111E-2</v>
      </c>
      <c r="BR45" s="145">
        <v>2.7879550151612247E-2</v>
      </c>
      <c r="BS45" s="145">
        <v>2.7751444300477116E-2</v>
      </c>
      <c r="BT45" s="145">
        <v>2.6859582395742598E-2</v>
      </c>
      <c r="BU45" s="145">
        <v>2.7000428483421067E-2</v>
      </c>
      <c r="BV45" s="145">
        <v>2.759408107177341E-2</v>
      </c>
      <c r="BW45" s="145">
        <v>2.9521479471957594E-2</v>
      </c>
      <c r="BX45" s="101">
        <v>4.0868979030894384E-2</v>
      </c>
      <c r="BY45" s="101">
        <v>3.6429808793247948E-2</v>
      </c>
      <c r="BZ45" s="101">
        <v>3.4435550739793604E-2</v>
      </c>
      <c r="CA45" s="101">
        <v>3.7187127992239159E-2</v>
      </c>
      <c r="CB45" s="101">
        <v>4.2596110981293608E-2</v>
      </c>
      <c r="CC45" s="101">
        <v>4.3314133613695842E-2</v>
      </c>
      <c r="CD45" s="101">
        <v>4.3429143989779942E-2</v>
      </c>
      <c r="CE45" s="101">
        <v>4.3650714087173748E-2</v>
      </c>
      <c r="CF45" s="102">
        <v>4.3902395647747679E-2</v>
      </c>
    </row>
    <row r="46" spans="2:84" x14ac:dyDescent="0.35">
      <c r="B46" s="59" t="s">
        <v>232</v>
      </c>
      <c r="AH46" s="145">
        <v>4.6320165329418038E-2</v>
      </c>
      <c r="AI46" s="145">
        <v>4.4312860326949678E-2</v>
      </c>
      <c r="AJ46" s="145">
        <v>4.6029576727904149E-2</v>
      </c>
      <c r="AK46" s="145">
        <v>4.8592470089204108E-2</v>
      </c>
      <c r="AL46" s="145">
        <v>4.9593429496680407E-2</v>
      </c>
      <c r="AM46" s="145">
        <v>4.9142054050174563E-2</v>
      </c>
      <c r="AN46" s="145">
        <v>4.8287447064796873E-2</v>
      </c>
      <c r="AO46" s="145">
        <v>4.8012963299549564E-2</v>
      </c>
      <c r="AP46" s="145">
        <v>4.7953007153779335E-2</v>
      </c>
      <c r="AQ46" s="145">
        <v>4.5000331885308276E-2</v>
      </c>
      <c r="AR46" s="145">
        <v>4.2275554315859769E-2</v>
      </c>
      <c r="AS46" s="145">
        <v>4.1459388646045814E-2</v>
      </c>
      <c r="AT46" s="145">
        <v>4.2519526219525199E-2</v>
      </c>
      <c r="AU46" s="145">
        <v>4.5871887302906485E-2</v>
      </c>
      <c r="AV46" s="145">
        <v>4.8077631541661503E-2</v>
      </c>
      <c r="AW46" s="145">
        <v>4.8713088229084059E-2</v>
      </c>
      <c r="AX46" s="145">
        <v>4.7722113346392418E-2</v>
      </c>
      <c r="AY46" s="145">
        <v>4.7516490611562136E-2</v>
      </c>
      <c r="AZ46" s="145">
        <v>4.696098438602362E-2</v>
      </c>
      <c r="BA46" s="145">
        <v>4.6954912446038569E-2</v>
      </c>
      <c r="BB46" s="145">
        <v>4.6962188235046845E-2</v>
      </c>
      <c r="BC46" s="145">
        <v>4.781487190877403E-2</v>
      </c>
      <c r="BD46" s="145">
        <v>4.7791572994917611E-2</v>
      </c>
      <c r="BE46" s="145">
        <v>4.9823841354559951E-2</v>
      </c>
      <c r="BF46" s="145">
        <v>5.0391972262204855E-2</v>
      </c>
      <c r="BG46" s="145">
        <v>5.0366282615757069E-2</v>
      </c>
      <c r="BH46" s="145">
        <v>5.1309923620304079E-2</v>
      </c>
      <c r="BI46" s="145">
        <v>5.1516850360691958E-2</v>
      </c>
      <c r="BJ46" s="145">
        <v>5.0755403984323273E-2</v>
      </c>
      <c r="BK46" s="145">
        <v>5.1516018830245591E-2</v>
      </c>
      <c r="BL46" s="145">
        <v>5.5396125643515474E-2</v>
      </c>
      <c r="BM46" s="145">
        <v>6.0254033942245946E-2</v>
      </c>
      <c r="BN46" s="145">
        <v>5.9884285452288737E-2</v>
      </c>
      <c r="BO46" s="145">
        <v>6.0592565257108669E-2</v>
      </c>
      <c r="BP46" s="145">
        <v>6.2094353511213514E-2</v>
      </c>
      <c r="BQ46" s="145">
        <v>6.1025028693009124E-2</v>
      </c>
      <c r="BR46" s="145">
        <v>6.0521278762803554E-2</v>
      </c>
      <c r="BS46" s="145">
        <v>5.9828843028031153E-2</v>
      </c>
      <c r="BT46" s="145">
        <v>5.8157469753893756E-2</v>
      </c>
      <c r="BU46" s="145">
        <v>5.6561138029619464E-2</v>
      </c>
      <c r="BV46" s="145">
        <v>5.5726075092319763E-2</v>
      </c>
      <c r="BW46" s="145">
        <v>5.5062945093740497E-2</v>
      </c>
      <c r="BX46" s="101">
        <v>6.0291408905040637E-2</v>
      </c>
      <c r="BY46" s="101">
        <v>5.40463901707251E-2</v>
      </c>
      <c r="BZ46" s="101">
        <v>5.2867110691611284E-2</v>
      </c>
      <c r="CA46" s="101">
        <v>5.5327730188181767E-2</v>
      </c>
      <c r="CB46" s="101">
        <v>6.0165764134139946E-2</v>
      </c>
      <c r="CC46" s="101">
        <v>6.1339863583062718E-2</v>
      </c>
      <c r="CD46" s="101">
        <v>6.072234764707142E-2</v>
      </c>
      <c r="CE46" s="101">
        <v>5.9330806883536438E-2</v>
      </c>
      <c r="CF46" s="102">
        <v>5.8922063793450469E-2</v>
      </c>
    </row>
    <row r="47" spans="2:84" x14ac:dyDescent="0.35">
      <c r="B47" s="106" t="s">
        <v>214</v>
      </c>
      <c r="AH47" s="148">
        <f t="shared" ref="AH47:BW47" si="9">SUM(AH44:AH46)</f>
        <v>6.7766839623013622E-2</v>
      </c>
      <c r="AI47" s="148">
        <f t="shared" si="9"/>
        <v>6.3570456180780083E-2</v>
      </c>
      <c r="AJ47" s="148">
        <f t="shared" si="9"/>
        <v>6.7928791161141144E-2</v>
      </c>
      <c r="AK47" s="148">
        <f t="shared" si="9"/>
        <v>7.4516431814752829E-2</v>
      </c>
      <c r="AL47" s="148">
        <f t="shared" si="9"/>
        <v>7.7568089669689019E-2</v>
      </c>
      <c r="AM47" s="148">
        <f t="shared" si="9"/>
        <v>7.9268666975272448E-2</v>
      </c>
      <c r="AN47" s="148">
        <f t="shared" si="9"/>
        <v>7.9300400804836524E-2</v>
      </c>
      <c r="AO47" s="148">
        <f t="shared" si="9"/>
        <v>7.8954556001750442E-2</v>
      </c>
      <c r="AP47" s="148">
        <f t="shared" si="9"/>
        <v>7.9359471770547974E-2</v>
      </c>
      <c r="AQ47" s="148">
        <f t="shared" si="9"/>
        <v>7.3306413861258413E-2</v>
      </c>
      <c r="AR47" s="148">
        <f t="shared" si="9"/>
        <v>6.6720396185833919E-2</v>
      </c>
      <c r="AS47" s="148">
        <f t="shared" si="9"/>
        <v>6.3994234373055875E-2</v>
      </c>
      <c r="AT47" s="148">
        <f t="shared" si="9"/>
        <v>6.6767106465010925E-2</v>
      </c>
      <c r="AU47" s="148">
        <f t="shared" si="9"/>
        <v>7.5837323073029456E-2</v>
      </c>
      <c r="AV47" s="148">
        <f t="shared" si="9"/>
        <v>8.2555025062800783E-2</v>
      </c>
      <c r="AW47" s="148">
        <f t="shared" si="9"/>
        <v>8.5359333957902184E-2</v>
      </c>
      <c r="AX47" s="148">
        <f t="shared" si="9"/>
        <v>8.3828870862769037E-2</v>
      </c>
      <c r="AY47" s="148">
        <f t="shared" si="9"/>
        <v>8.358183716404019E-2</v>
      </c>
      <c r="AZ47" s="148">
        <f t="shared" si="9"/>
        <v>8.1182177349061996E-2</v>
      </c>
      <c r="BA47" s="148">
        <f t="shared" si="9"/>
        <v>7.8682919160727435E-2</v>
      </c>
      <c r="BB47" s="148">
        <f t="shared" si="9"/>
        <v>7.7124347707132265E-2</v>
      </c>
      <c r="BC47" s="148">
        <f t="shared" si="9"/>
        <v>7.6324685531973829E-2</v>
      </c>
      <c r="BD47" s="148">
        <f t="shared" si="9"/>
        <v>7.5018542001554056E-2</v>
      </c>
      <c r="BE47" s="148">
        <f t="shared" si="9"/>
        <v>7.6769389400256252E-2</v>
      </c>
      <c r="BF47" s="148">
        <f t="shared" si="9"/>
        <v>7.7301833678905793E-2</v>
      </c>
      <c r="BG47" s="148">
        <f t="shared" si="9"/>
        <v>7.6881560918724251E-2</v>
      </c>
      <c r="BH47" s="148">
        <f t="shared" si="9"/>
        <v>7.7248438273849598E-2</v>
      </c>
      <c r="BI47" s="148">
        <f t="shared" si="9"/>
        <v>7.6843671150616244E-2</v>
      </c>
      <c r="BJ47" s="148">
        <f t="shared" si="9"/>
        <v>7.5838990770411882E-2</v>
      </c>
      <c r="BK47" s="148">
        <f t="shared" si="9"/>
        <v>7.6616799157486579E-2</v>
      </c>
      <c r="BL47" s="148">
        <f t="shared" si="9"/>
        <v>8.1832654234024332E-2</v>
      </c>
      <c r="BM47" s="148">
        <f t="shared" si="9"/>
        <v>9.1122645046239709E-2</v>
      </c>
      <c r="BN47" s="148">
        <f t="shared" si="9"/>
        <v>9.0443143509309737E-2</v>
      </c>
      <c r="BO47" s="148">
        <f t="shared" si="9"/>
        <v>9.1441430467062365E-2</v>
      </c>
      <c r="BP47" s="148">
        <f t="shared" si="9"/>
        <v>9.317152026813541E-2</v>
      </c>
      <c r="BQ47" s="148">
        <f t="shared" si="9"/>
        <v>9.0542253583692348E-2</v>
      </c>
      <c r="BR47" s="148">
        <f t="shared" si="9"/>
        <v>8.9316580586952188E-2</v>
      </c>
      <c r="BS47" s="148">
        <f t="shared" si="9"/>
        <v>8.8530004780657701E-2</v>
      </c>
      <c r="BT47" s="148">
        <f t="shared" si="9"/>
        <v>8.5959248856983833E-2</v>
      </c>
      <c r="BU47" s="148">
        <f t="shared" si="9"/>
        <v>8.4498022836399705E-2</v>
      </c>
      <c r="BV47" s="148">
        <f t="shared" si="9"/>
        <v>8.429285052997415E-2</v>
      </c>
      <c r="BW47" s="148">
        <f t="shared" si="9"/>
        <v>8.5608908271029044E-2</v>
      </c>
      <c r="BX47" s="129">
        <f t="shared" ref="BX47:CF47" si="10">SUM(BX44:BX46)</f>
        <v>0.10223798860980032</v>
      </c>
      <c r="BY47" s="129">
        <f t="shared" si="10"/>
        <v>9.1511091281939322E-2</v>
      </c>
      <c r="BZ47" s="129">
        <f t="shared" si="10"/>
        <v>8.8424410859745853E-2</v>
      </c>
      <c r="CA47" s="129">
        <f t="shared" si="10"/>
        <v>9.3829531644176248E-2</v>
      </c>
      <c r="CB47" s="129">
        <f t="shared" si="10"/>
        <v>0.10428486355618075</v>
      </c>
      <c r="CC47" s="129">
        <f t="shared" si="10"/>
        <v>0.10629964019936808</v>
      </c>
      <c r="CD47" s="129">
        <f t="shared" si="10"/>
        <v>0.1059045326754602</v>
      </c>
      <c r="CE47" s="129">
        <f t="shared" si="10"/>
        <v>0.10483332296555002</v>
      </c>
      <c r="CF47" s="130">
        <f t="shared" si="10"/>
        <v>0.10475935450281949</v>
      </c>
    </row>
    <row r="48" spans="2:84" ht="16" thickBot="1" x14ac:dyDescent="0.4">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49"/>
    </row>
    <row r="49" spans="1:84" x14ac:dyDescent="0.35">
      <c r="AW49" s="150"/>
      <c r="BL49" s="151"/>
      <c r="CF49" s="53"/>
    </row>
    <row r="50" spans="1:84" ht="31" x14ac:dyDescent="0.35">
      <c r="B50" s="52" t="s">
        <v>255</v>
      </c>
      <c r="CF50" s="53"/>
    </row>
    <row r="51" spans="1:84" x14ac:dyDescent="0.35">
      <c r="B51" s="59" t="s">
        <v>245</v>
      </c>
      <c r="AH51" s="145">
        <v>2.686402791329244E-2</v>
      </c>
      <c r="AI51" s="145">
        <v>3.3557056716006853E-2</v>
      </c>
      <c r="AJ51" s="145">
        <v>3.0401431319416427E-2</v>
      </c>
      <c r="AK51" s="145">
        <v>3.2168006042976198E-2</v>
      </c>
      <c r="AL51" s="145">
        <v>3.2767511486101866E-2</v>
      </c>
      <c r="AM51" s="145">
        <v>3.3480955850309795E-2</v>
      </c>
      <c r="AN51" s="145">
        <v>3.4006098193228355E-2</v>
      </c>
      <c r="AO51" s="145">
        <v>3.4690290272637619E-2</v>
      </c>
      <c r="AP51" s="145">
        <v>3.4078117692075686E-2</v>
      </c>
      <c r="AQ51" s="145">
        <v>3.2951453777074063E-2</v>
      </c>
      <c r="AR51" s="145">
        <v>3.2217409769344278E-2</v>
      </c>
      <c r="AS51" s="145">
        <v>2.9858794766516622E-2</v>
      </c>
      <c r="AT51" s="145">
        <v>2.8880136355214355E-2</v>
      </c>
      <c r="AU51" s="145">
        <v>3.068011703755388E-2</v>
      </c>
      <c r="AV51" s="145">
        <v>3.2812305519358639E-2</v>
      </c>
      <c r="AW51" s="145">
        <v>3.4354339287262448E-2</v>
      </c>
      <c r="AX51" s="145">
        <v>3.3404494238329058E-2</v>
      </c>
      <c r="AY51" s="145">
        <v>3.3137749445737046E-2</v>
      </c>
      <c r="AZ51" s="145">
        <v>3.3676103944564287E-2</v>
      </c>
      <c r="BA51" s="145">
        <v>3.248424059240284E-2</v>
      </c>
      <c r="BB51" s="145">
        <v>3.226466504037695E-2</v>
      </c>
      <c r="BC51" s="145">
        <v>3.3930403716901758E-2</v>
      </c>
      <c r="BD51" s="145">
        <v>3.2176185375128889E-2</v>
      </c>
      <c r="BE51" s="145">
        <v>3.1243548064155698E-2</v>
      </c>
      <c r="BF51" s="145">
        <v>3.0076246458424192E-2</v>
      </c>
      <c r="BG51" s="145">
        <v>9.6937209350513292E-3</v>
      </c>
      <c r="BH51" s="145">
        <v>7.9536449044467165E-3</v>
      </c>
      <c r="BI51" s="145">
        <v>6.132709355974938E-3</v>
      </c>
      <c r="BJ51" s="145">
        <v>5.114969068505555E-3</v>
      </c>
      <c r="BK51" s="145">
        <v>4.4063823822455229E-3</v>
      </c>
      <c r="BL51" s="145">
        <v>3.723747760822094E-3</v>
      </c>
      <c r="BM51" s="145">
        <v>2.8609534848195893E-3</v>
      </c>
      <c r="BN51" s="145">
        <v>2.4894776054821786E-3</v>
      </c>
      <c r="BO51" s="145">
        <v>2.3683135057170285E-3</v>
      </c>
      <c r="BP51" s="145">
        <v>2.214070484150944E-3</v>
      </c>
      <c r="BQ51" s="145">
        <v>2.1330905143713179E-3</v>
      </c>
      <c r="BR51" s="145">
        <v>2.3299269480968961E-3</v>
      </c>
      <c r="BS51" s="145">
        <v>2.4051845449342022E-3</v>
      </c>
      <c r="BT51" s="145">
        <v>2.4048677522757402E-3</v>
      </c>
      <c r="BU51" s="145">
        <v>2.3890309854105183E-3</v>
      </c>
      <c r="BV51" s="145">
        <v>2.5027507555661879E-3</v>
      </c>
      <c r="BW51" s="145">
        <v>2.6091196097912587E-3</v>
      </c>
      <c r="BX51" s="101">
        <v>2.0396347678518162E-3</v>
      </c>
      <c r="BY51" s="101">
        <v>2.3423590694875902E-3</v>
      </c>
      <c r="BZ51" s="101">
        <v>2.4785761627170448E-3</v>
      </c>
      <c r="CA51" s="101">
        <v>2.9543396318940643E-3</v>
      </c>
      <c r="CB51" s="101">
        <v>3.4597427963977329E-3</v>
      </c>
      <c r="CC51" s="101">
        <v>3.7800491691379816E-3</v>
      </c>
      <c r="CD51" s="101">
        <v>4.055431620898632E-3</v>
      </c>
      <c r="CE51" s="101">
        <v>4.3311530885710263E-3</v>
      </c>
      <c r="CF51" s="102">
        <v>4.5577145523984734E-3</v>
      </c>
    </row>
    <row r="52" spans="1:84" x14ac:dyDescent="0.35">
      <c r="B52" s="59" t="s">
        <v>246</v>
      </c>
      <c r="AH52" s="145">
        <v>5.510503442682084E-2</v>
      </c>
      <c r="AI52" s="145">
        <v>5.0542945097418461E-2</v>
      </c>
      <c r="AJ52" s="145">
        <v>5.4857232059033936E-2</v>
      </c>
      <c r="AK52" s="145">
        <v>6.5023407741738523E-2</v>
      </c>
      <c r="AL52" s="145">
        <v>6.9649308258915243E-2</v>
      </c>
      <c r="AM52" s="145">
        <v>7.5559351429068361E-2</v>
      </c>
      <c r="AN52" s="145">
        <v>7.8258511983735235E-2</v>
      </c>
      <c r="AO52" s="145">
        <v>8.1988066673477994E-2</v>
      </c>
      <c r="AP52" s="145">
        <v>8.5682085777234421E-2</v>
      </c>
      <c r="AQ52" s="145">
        <v>8.1925667323294843E-2</v>
      </c>
      <c r="AR52" s="145">
        <v>7.5621684439284825E-2</v>
      </c>
      <c r="AS52" s="145">
        <v>7.0150826195381225E-2</v>
      </c>
      <c r="AT52" s="145">
        <v>7.5210044804749548E-2</v>
      </c>
      <c r="AU52" s="145">
        <v>8.6147674636135221E-2</v>
      </c>
      <c r="AV52" s="145">
        <v>9.6070936441779886E-2</v>
      </c>
      <c r="AW52" s="145">
        <v>0.10321445863110321</v>
      </c>
      <c r="AX52" s="145">
        <v>0.10302474304219283</v>
      </c>
      <c r="AY52" s="145">
        <v>0.10376246426303533</v>
      </c>
      <c r="AZ52" s="145">
        <v>0.10424897182776663</v>
      </c>
      <c r="BA52" s="145">
        <v>9.6964346218924066E-2</v>
      </c>
      <c r="BB52" s="145">
        <v>9.3766417631354973E-2</v>
      </c>
      <c r="BC52" s="145">
        <v>8.8771718357696899E-2</v>
      </c>
      <c r="BD52" s="145">
        <v>8.1152228792495784E-2</v>
      </c>
      <c r="BE52" s="145">
        <v>7.7315001940359424E-2</v>
      </c>
      <c r="BF52" s="145">
        <v>7.3388572846813521E-2</v>
      </c>
      <c r="BG52" s="145">
        <v>6.9892282930951413E-2</v>
      </c>
      <c r="BH52" s="145">
        <v>6.6598744995249523E-2</v>
      </c>
      <c r="BI52" s="145">
        <v>6.5186770799790031E-2</v>
      </c>
      <c r="BJ52" s="145">
        <v>6.4448142820428697E-2</v>
      </c>
      <c r="BK52" s="145">
        <v>6.3843557328370243E-2</v>
      </c>
      <c r="BL52" s="145">
        <v>6.2237375634419452E-2</v>
      </c>
      <c r="BM52" s="145">
        <v>6.8198458525481828E-2</v>
      </c>
      <c r="BN52" s="145">
        <v>6.8734889762840423E-2</v>
      </c>
      <c r="BO52" s="145">
        <v>7.107754795782921E-2</v>
      </c>
      <c r="BP52" s="145">
        <v>7.2363530666393394E-2</v>
      </c>
      <c r="BQ52" s="145">
        <v>6.753274890058969E-2</v>
      </c>
      <c r="BR52" s="145">
        <v>6.6319064466070443E-2</v>
      </c>
      <c r="BS52" s="145">
        <v>6.7337251020637298E-2</v>
      </c>
      <c r="BT52" s="145">
        <v>6.6482923291730875E-2</v>
      </c>
      <c r="BU52" s="145">
        <v>6.742029757977655E-2</v>
      </c>
      <c r="BV52" s="145">
        <v>6.9919053458555147E-2</v>
      </c>
      <c r="BW52" s="145">
        <v>7.4611356309501983E-2</v>
      </c>
      <c r="BX52" s="101">
        <v>7.6985712558307939E-2</v>
      </c>
      <c r="BY52" s="101">
        <v>8.2234296780797092E-2</v>
      </c>
      <c r="BZ52" s="101">
        <v>7.5983542872671186E-2</v>
      </c>
      <c r="CA52" s="101">
        <v>8.3514456538228421E-2</v>
      </c>
      <c r="CB52" s="101">
        <v>9.6755817407403605E-2</v>
      </c>
      <c r="CC52" s="101">
        <v>9.9492754211426795E-2</v>
      </c>
      <c r="CD52" s="101">
        <v>0.10046765587671609</v>
      </c>
      <c r="CE52" s="101">
        <v>0.10209402822970041</v>
      </c>
      <c r="CF52" s="102">
        <v>0.10341366387137575</v>
      </c>
    </row>
    <row r="53" spans="1:84" x14ac:dyDescent="0.35">
      <c r="B53" s="59" t="s">
        <v>232</v>
      </c>
      <c r="AH53" s="145">
        <v>0.11726778009546392</v>
      </c>
      <c r="AI53" s="145">
        <v>0.11309038286254582</v>
      </c>
      <c r="AJ53" s="145">
        <v>0.11259203649318895</v>
      </c>
      <c r="AK53" s="145">
        <v>0.11933527065333685</v>
      </c>
      <c r="AL53" s="145">
        <v>0.12122790062890189</v>
      </c>
      <c r="AM53" s="145">
        <v>0.12164242941290392</v>
      </c>
      <c r="AN53" s="145">
        <v>0.12111586572297538</v>
      </c>
      <c r="AO53" s="145">
        <v>0.12718142738237764</v>
      </c>
      <c r="AP53" s="145">
        <v>0.13118063911464381</v>
      </c>
      <c r="AQ53" s="145">
        <v>0.13073270734363615</v>
      </c>
      <c r="AR53" s="145">
        <v>0.13216369806141218</v>
      </c>
      <c r="AS53" s="145">
        <v>0.12999417088190851</v>
      </c>
      <c r="AT53" s="145">
        <v>0.13352319966768297</v>
      </c>
      <c r="AU53" s="145">
        <v>0.13489446965974794</v>
      </c>
      <c r="AV53" s="145">
        <v>0.13680756339945921</v>
      </c>
      <c r="AW53" s="145">
        <v>0.14088945575500031</v>
      </c>
      <c r="AX53" s="145">
        <v>0.1386728520616331</v>
      </c>
      <c r="AY53" s="145">
        <v>0.13788665621871793</v>
      </c>
      <c r="AZ53" s="145">
        <v>0.14285483427684162</v>
      </c>
      <c r="BA53" s="145">
        <v>0.14150054170661114</v>
      </c>
      <c r="BB53" s="145">
        <v>0.14295559416545356</v>
      </c>
      <c r="BC53" s="145">
        <v>0.14653577901532813</v>
      </c>
      <c r="BD53" s="145">
        <v>0.14597685918383979</v>
      </c>
      <c r="BE53" s="145">
        <v>0.14620902686224904</v>
      </c>
      <c r="BF53" s="145">
        <v>0.13949713796262606</v>
      </c>
      <c r="BG53" s="145">
        <v>0.13393874456424337</v>
      </c>
      <c r="BH53" s="145">
        <v>0.13269591644069959</v>
      </c>
      <c r="BI53" s="145">
        <v>0.13304805231844433</v>
      </c>
      <c r="BJ53" s="145">
        <v>0.13131986488189837</v>
      </c>
      <c r="BK53" s="145">
        <v>0.13202515747894641</v>
      </c>
      <c r="BL53" s="145">
        <v>0.13138414561897616</v>
      </c>
      <c r="BM53" s="145">
        <v>0.13356017825079181</v>
      </c>
      <c r="BN53" s="145">
        <v>0.13475725238320657</v>
      </c>
      <c r="BO53" s="145">
        <v>0.13975702390074771</v>
      </c>
      <c r="BP53" s="145">
        <v>0.14454240565458079</v>
      </c>
      <c r="BQ53" s="145">
        <v>0.1443564097842876</v>
      </c>
      <c r="BR53" s="145">
        <v>0.14474244737881262</v>
      </c>
      <c r="BS53" s="145">
        <v>0.14595200540967815</v>
      </c>
      <c r="BT53" s="145">
        <v>0.14472296365235285</v>
      </c>
      <c r="BU53" s="145">
        <v>0.14201261572803506</v>
      </c>
      <c r="BV53" s="145">
        <v>0.14174663840454754</v>
      </c>
      <c r="BW53" s="145">
        <v>0.13944872741393716</v>
      </c>
      <c r="BX53" s="101">
        <v>0.11357213186534768</v>
      </c>
      <c r="BY53" s="101">
        <v>0.1220008294431103</v>
      </c>
      <c r="BZ53" s="101">
        <v>0.11665358286685487</v>
      </c>
      <c r="CA53" s="101">
        <v>0.12425442801401748</v>
      </c>
      <c r="CB53" s="101">
        <v>0.13666476949729667</v>
      </c>
      <c r="CC53" s="101">
        <v>0.14089793473099488</v>
      </c>
      <c r="CD53" s="101">
        <v>0.14047322528088368</v>
      </c>
      <c r="CE53" s="101">
        <v>0.13876797206024505</v>
      </c>
      <c r="CF53" s="102">
        <v>0.1387930296249392</v>
      </c>
    </row>
    <row r="54" spans="1:84" ht="26.25" customHeight="1" x14ac:dyDescent="0.35">
      <c r="B54" s="59" t="s">
        <v>247</v>
      </c>
      <c r="S54" s="145">
        <v>0.11022736806779089</v>
      </c>
      <c r="T54" s="145">
        <v>0.10601952277657267</v>
      </c>
      <c r="U54" s="145">
        <v>0.11593951584934452</v>
      </c>
      <c r="V54" s="145">
        <v>0.10958484431661872</v>
      </c>
      <c r="W54" s="145">
        <v>0.10832785448170064</v>
      </c>
      <c r="X54" s="145">
        <v>0.11207564718648272</v>
      </c>
      <c r="Y54" s="145">
        <v>0.11264272063507622</v>
      </c>
      <c r="Z54" s="145">
        <v>0.11062560322891987</v>
      </c>
      <c r="AA54" s="145">
        <v>0.11610136145431653</v>
      </c>
      <c r="AB54" s="145">
        <v>0.11746316418750219</v>
      </c>
      <c r="AC54" s="145">
        <v>0.11549596786281741</v>
      </c>
      <c r="AD54" s="145">
        <v>0.11204754527850554</v>
      </c>
      <c r="AE54" s="145">
        <v>0.11729248392211356</v>
      </c>
      <c r="AF54" s="145">
        <v>0.12164435851057194</v>
      </c>
      <c r="AG54" s="145">
        <v>0.1294091161677329</v>
      </c>
      <c r="AH54" s="145">
        <v>0.13129322572142238</v>
      </c>
      <c r="AI54" s="145">
        <v>0.12535836930153429</v>
      </c>
      <c r="AJ54" s="145">
        <v>0.12686756140795136</v>
      </c>
      <c r="AK54" s="145">
        <v>0.1318235473456274</v>
      </c>
      <c r="AL54" s="145">
        <v>0.12876446920895765</v>
      </c>
      <c r="AM54" s="145">
        <v>0.12926098339677336</v>
      </c>
      <c r="AN54" s="145">
        <v>0.12729103111653448</v>
      </c>
      <c r="AO54" s="145">
        <v>0.13106101740435197</v>
      </c>
      <c r="AP54" s="145">
        <v>0.13551957854042249</v>
      </c>
      <c r="AQ54" s="145">
        <v>0.1336184851321644</v>
      </c>
      <c r="AR54" s="145">
        <v>0.13204943318708628</v>
      </c>
      <c r="AS54" s="145">
        <v>0.12663570951845454</v>
      </c>
      <c r="AT54" s="145">
        <v>0.12835158945189573</v>
      </c>
      <c r="AU54" s="145">
        <v>0.13383642942022878</v>
      </c>
      <c r="AV54" s="145">
        <v>0.13175651716492734</v>
      </c>
      <c r="AW54" s="145">
        <v>0.13355445026178012</v>
      </c>
      <c r="AX54" s="145">
        <v>0.12910062014347909</v>
      </c>
      <c r="AY54" s="145">
        <v>0.12607610079452353</v>
      </c>
      <c r="AZ54" s="145">
        <v>0.12836228477476519</v>
      </c>
      <c r="BA54" s="145">
        <v>0.12515879484500173</v>
      </c>
      <c r="BB54" s="145">
        <v>0.1267122712009435</v>
      </c>
      <c r="BC54" s="145">
        <v>0.12744286393845905</v>
      </c>
      <c r="BD54" s="145">
        <v>0.12225989144225259</v>
      </c>
      <c r="BE54" s="145">
        <v>0.12198833922005856</v>
      </c>
      <c r="BF54" s="145">
        <v>0.11825487061304146</v>
      </c>
      <c r="BG54" s="145">
        <v>0.11318892063650486</v>
      </c>
      <c r="BH54" s="145">
        <v>0.10896383638412345</v>
      </c>
      <c r="BI54" s="145">
        <v>0.10752189223009152</v>
      </c>
      <c r="BJ54" s="145">
        <v>0.10638273326950252</v>
      </c>
      <c r="BK54" s="145">
        <v>0.10694474503281251</v>
      </c>
      <c r="BL54" s="145">
        <v>0.10563946641366533</v>
      </c>
      <c r="BM54" s="145">
        <v>0.10758111683094645</v>
      </c>
      <c r="BN54" s="145">
        <v>0.10791276156095675</v>
      </c>
      <c r="BO54" s="145">
        <v>0.11333665575597417</v>
      </c>
      <c r="BP54" s="145">
        <v>0.11760493520448904</v>
      </c>
      <c r="BQ54" s="145">
        <v>0.11954260572070231</v>
      </c>
      <c r="BR54" s="145">
        <v>0.11989085769997671</v>
      </c>
      <c r="BS54" s="145">
        <v>0.12256490944527541</v>
      </c>
      <c r="BT54" s="145">
        <v>0.12275352860529229</v>
      </c>
      <c r="BU54" s="145">
        <v>0.12135885008068453</v>
      </c>
      <c r="BV54" s="145">
        <v>0.12213381233567794</v>
      </c>
      <c r="BW54" s="145">
        <v>0.12033904420765612</v>
      </c>
      <c r="BX54" s="101">
        <v>9.9800647247591162E-2</v>
      </c>
      <c r="BY54" s="101">
        <v>0.10731033998898459</v>
      </c>
      <c r="BZ54" s="101">
        <v>0.10247713956291182</v>
      </c>
      <c r="CA54" s="101">
        <v>0.10899913731850047</v>
      </c>
      <c r="CB54" s="101">
        <v>0.12016608596263756</v>
      </c>
      <c r="CC54" s="101">
        <v>0.12405227914570767</v>
      </c>
      <c r="CD54" s="101">
        <v>0.1239340782784228</v>
      </c>
      <c r="CE54" s="101">
        <v>0.12305627938335965</v>
      </c>
      <c r="CF54" s="102">
        <v>0.12312252604325925</v>
      </c>
    </row>
    <row r="55" spans="1:84" x14ac:dyDescent="0.35">
      <c r="B55" s="59" t="s">
        <v>248</v>
      </c>
      <c r="S55" s="145">
        <v>1.8239785216880612E-2</v>
      </c>
      <c r="T55" s="145">
        <v>1.7299349240780911E-2</v>
      </c>
      <c r="U55" s="145">
        <v>1.7056253034611918E-2</v>
      </c>
      <c r="V55" s="145">
        <v>1.8600725271976992E-2</v>
      </c>
      <c r="W55" s="145">
        <v>2.1131930747315363E-2</v>
      </c>
      <c r="X55" s="145">
        <v>2.2161938717511497E-2</v>
      </c>
      <c r="Y55" s="145">
        <v>2.3065614740040184E-2</v>
      </c>
      <c r="Z55" s="145">
        <v>2.4734579275247869E-2</v>
      </c>
      <c r="AA55" s="145">
        <v>2.6996930825529238E-2</v>
      </c>
      <c r="AB55" s="145">
        <v>2.9725357808488936E-2</v>
      </c>
      <c r="AC55" s="145">
        <v>2.9208262133884944E-2</v>
      </c>
      <c r="AD55" s="145">
        <v>2.7524775031324753E-2</v>
      </c>
      <c r="AE55" s="145">
        <v>2.9414070154810894E-2</v>
      </c>
      <c r="AF55" s="145">
        <v>3.2462733112954528E-2</v>
      </c>
      <c r="AG55" s="145">
        <v>3.5753672541783625E-2</v>
      </c>
      <c r="AH55" s="145">
        <v>3.3789805319509474E-2</v>
      </c>
      <c r="AI55" s="145">
        <v>3.0874893670646799E-2</v>
      </c>
      <c r="AJ55" s="145">
        <v>3.3443647889906655E-2</v>
      </c>
      <c r="AK55" s="145">
        <v>4.5788025421940104E-2</v>
      </c>
      <c r="AL55" s="145">
        <v>5.5981784883433153E-2</v>
      </c>
      <c r="AM55" s="145">
        <v>6.1692445303369606E-2</v>
      </c>
      <c r="AN55" s="145">
        <v>6.5790115924344097E-2</v>
      </c>
      <c r="AO55" s="145">
        <v>7.1415643482271612E-2</v>
      </c>
      <c r="AP55" s="145">
        <v>7.3610172237523544E-2</v>
      </c>
      <c r="AQ55" s="145">
        <v>7.0482534106089123E-2</v>
      </c>
      <c r="AR55" s="145">
        <v>6.721611681164566E-2</v>
      </c>
      <c r="AS55" s="145">
        <v>6.4914344336560695E-2</v>
      </c>
      <c r="AT55" s="145">
        <v>7.0670603133466861E-2</v>
      </c>
      <c r="AU55" s="145">
        <v>7.7052616011236794E-2</v>
      </c>
      <c r="AV55" s="145">
        <v>9.0119314250208304E-2</v>
      </c>
      <c r="AW55" s="145">
        <v>9.7382023306873844E-2</v>
      </c>
      <c r="AX55" s="145">
        <v>9.8351595788340782E-2</v>
      </c>
      <c r="AY55" s="145">
        <v>9.877086941007017E-2</v>
      </c>
      <c r="AZ55" s="145">
        <v>9.876358109519387E-2</v>
      </c>
      <c r="BA55" s="145">
        <v>9.1839120364565194E-2</v>
      </c>
      <c r="BB55" s="145">
        <v>8.7854795343940958E-2</v>
      </c>
      <c r="BC55" s="145">
        <v>8.3522253265198868E-2</v>
      </c>
      <c r="BD55" s="145">
        <v>7.5884452642368649E-2</v>
      </c>
      <c r="BE55" s="145">
        <v>7.3818371378163758E-2</v>
      </c>
      <c r="BF55" s="145">
        <v>7.1136707217047901E-2</v>
      </c>
      <c r="BG55" s="145">
        <v>6.7318833737787853E-2</v>
      </c>
      <c r="BH55" s="145">
        <v>6.5346400332217267E-2</v>
      </c>
      <c r="BI55" s="145">
        <v>6.3044374264637257E-2</v>
      </c>
      <c r="BJ55" s="145">
        <v>6.2641109327782649E-2</v>
      </c>
      <c r="BK55" s="145">
        <v>6.1388831989490016E-2</v>
      </c>
      <c r="BL55" s="145">
        <v>5.9552013688700819E-2</v>
      </c>
      <c r="BM55" s="145">
        <v>6.4558251850485179E-2</v>
      </c>
      <c r="BN55" s="145">
        <v>6.5496632884441006E-2</v>
      </c>
      <c r="BO55" s="145">
        <v>6.6981167005792541E-2</v>
      </c>
      <c r="BP55" s="145">
        <v>6.7630696681283214E-2</v>
      </c>
      <c r="BQ55" s="145">
        <v>6.017826410857411E-2</v>
      </c>
      <c r="BR55" s="145">
        <v>5.8079736158903168E-2</v>
      </c>
      <c r="BS55" s="145">
        <v>5.6961839446568935E-2</v>
      </c>
      <c r="BT55" s="145">
        <v>5.5167486589646632E-2</v>
      </c>
      <c r="BU55" s="145">
        <v>5.4198027097768178E-2</v>
      </c>
      <c r="BV55" s="145">
        <v>5.5693020345241755E-2</v>
      </c>
      <c r="BW55" s="145">
        <v>6.0067593137436363E-2</v>
      </c>
      <c r="BX55" s="101">
        <v>6.4560980035481122E-2</v>
      </c>
      <c r="BY55" s="101">
        <v>6.8205277709331893E-2</v>
      </c>
      <c r="BZ55" s="101">
        <v>6.1714781782633378E-2</v>
      </c>
      <c r="CA55" s="101">
        <v>6.7027146369533733E-2</v>
      </c>
      <c r="CB55" s="101">
        <v>7.7717968176091112E-2</v>
      </c>
      <c r="CC55" s="101">
        <v>7.9281944356964215E-2</v>
      </c>
      <c r="CD55" s="101">
        <v>7.9022198319090561E-2</v>
      </c>
      <c r="CE55" s="101">
        <v>7.8651179093258874E-2</v>
      </c>
      <c r="CF55" s="102">
        <v>7.9142331953634557E-2</v>
      </c>
    </row>
    <row r="56" spans="1:84" x14ac:dyDescent="0.35">
      <c r="B56" s="59" t="s">
        <v>249</v>
      </c>
      <c r="S56" s="145">
        <v>3.0153536370500885E-2</v>
      </c>
      <c r="T56" s="145">
        <v>2.8687635574837313E-2</v>
      </c>
      <c r="U56" s="145">
        <v>2.8091836026912679E-2</v>
      </c>
      <c r="V56" s="145">
        <v>2.5403276228585722E-2</v>
      </c>
      <c r="W56" s="145">
        <v>2.3378259916721451E-2</v>
      </c>
      <c r="X56" s="145">
        <v>2.967498579031674E-2</v>
      </c>
      <c r="Y56" s="145">
        <v>3.051403930024011E-2</v>
      </c>
      <c r="Z56" s="145">
        <v>2.4177415109239268E-2</v>
      </c>
      <c r="AA56" s="145">
        <v>2.3337530495002756E-2</v>
      </c>
      <c r="AB56" s="145">
        <v>2.5041319407813761E-2</v>
      </c>
      <c r="AC56" s="145">
        <v>2.0328566717630486E-2</v>
      </c>
      <c r="AD56" s="145">
        <v>1.7660325777423394E-2</v>
      </c>
      <c r="AE56" s="145">
        <v>1.9640852974186308E-2</v>
      </c>
      <c r="AF56" s="145">
        <v>1.9194785754381587E-2</v>
      </c>
      <c r="AG56" s="145">
        <v>2.5298149124431842E-2</v>
      </c>
      <c r="AH56" s="145">
        <v>3.4153811394645343E-2</v>
      </c>
      <c r="AI56" s="145">
        <v>4.0957121703790053E-2</v>
      </c>
      <c r="AJ56" s="145">
        <v>3.753949057378124E-2</v>
      </c>
      <c r="AK56" s="145">
        <v>3.8915111670484129E-2</v>
      </c>
      <c r="AL56" s="145">
        <v>3.8898466281528203E-2</v>
      </c>
      <c r="AM56" s="145">
        <v>3.9729307992139092E-2</v>
      </c>
      <c r="AN56" s="145">
        <v>4.0299328859060408E-2</v>
      </c>
      <c r="AO56" s="145">
        <v>4.1383123441869701E-2</v>
      </c>
      <c r="AP56" s="145">
        <v>4.1811091806007922E-2</v>
      </c>
      <c r="AQ56" s="145">
        <v>4.1508809205751486E-2</v>
      </c>
      <c r="AR56" s="145">
        <v>4.0737242271309385E-2</v>
      </c>
      <c r="AS56" s="145">
        <v>3.8453737988791065E-2</v>
      </c>
      <c r="AT56" s="145">
        <v>3.8591188242284309E-2</v>
      </c>
      <c r="AU56" s="145">
        <v>4.0833215901971462E-2</v>
      </c>
      <c r="AV56" s="145">
        <v>4.3814973945461994E-2</v>
      </c>
      <c r="AW56" s="145">
        <v>4.7521780104712044E-2</v>
      </c>
      <c r="AX56" s="145">
        <v>4.7649873410335289E-2</v>
      </c>
      <c r="AY56" s="145">
        <v>4.9939899722896579E-2</v>
      </c>
      <c r="AZ56" s="145">
        <v>5.3654044179213545E-2</v>
      </c>
      <c r="BA56" s="145">
        <v>5.3951213308371077E-2</v>
      </c>
      <c r="BB56" s="145">
        <v>5.4419610292301079E-2</v>
      </c>
      <c r="BC56" s="145">
        <v>5.8272783886268852E-2</v>
      </c>
      <c r="BD56" s="145">
        <v>6.116092926684321E-2</v>
      </c>
      <c r="BE56" s="145">
        <v>5.8960866268541891E-2</v>
      </c>
      <c r="BF56" s="145">
        <v>5.3570379437774436E-2</v>
      </c>
      <c r="BG56" s="145">
        <v>3.3016994055953465E-2</v>
      </c>
      <c r="BH56" s="145">
        <v>3.29380696240551E-2</v>
      </c>
      <c r="BI56" s="145">
        <v>3.3801265979480487E-2</v>
      </c>
      <c r="BJ56" s="145">
        <v>3.1859134173547389E-2</v>
      </c>
      <c r="BK56" s="145">
        <v>3.1941520167259679E-2</v>
      </c>
      <c r="BL56" s="145">
        <v>3.2153788911851618E-2</v>
      </c>
      <c r="BM56" s="145">
        <v>3.2480221579661607E-2</v>
      </c>
      <c r="BN56" s="145">
        <v>3.2572225306131429E-2</v>
      </c>
      <c r="BO56" s="145">
        <v>3.2885062602527132E-2</v>
      </c>
      <c r="BP56" s="145">
        <v>3.3884374919352811E-2</v>
      </c>
      <c r="BQ56" s="145">
        <v>3.4301379369972296E-2</v>
      </c>
      <c r="BR56" s="145">
        <v>3.5420844934100096E-2</v>
      </c>
      <c r="BS56" s="145">
        <v>3.6167692083405374E-2</v>
      </c>
      <c r="BT56" s="145">
        <v>3.5689739501420584E-2</v>
      </c>
      <c r="BU56" s="145">
        <v>3.62650671147694E-2</v>
      </c>
      <c r="BV56" s="145">
        <v>3.6341609937749202E-2</v>
      </c>
      <c r="BW56" s="145">
        <v>3.6262565988137964E-2</v>
      </c>
      <c r="BX56" s="101">
        <v>2.8235851908435115E-2</v>
      </c>
      <c r="BY56" s="101">
        <v>3.1061867595078504E-2</v>
      </c>
      <c r="BZ56" s="101">
        <v>3.0923780556707563E-2</v>
      </c>
      <c r="CA56" s="101">
        <v>3.4696940496105728E-2</v>
      </c>
      <c r="CB56" s="101">
        <v>3.8997090991457935E-2</v>
      </c>
      <c r="CC56" s="101">
        <v>4.0836514608887653E-2</v>
      </c>
      <c r="CD56" s="101">
        <v>4.2040036180996186E-2</v>
      </c>
      <c r="CE56" s="101">
        <v>4.3485694901919766E-2</v>
      </c>
      <c r="CF56" s="102">
        <v>4.4499550051819659E-2</v>
      </c>
    </row>
    <row r="57" spans="1:84" x14ac:dyDescent="0.35">
      <c r="B57" s="106" t="s">
        <v>214</v>
      </c>
      <c r="S57" s="148">
        <f>SUM(S54:S56)</f>
        <v>0.1586206896551724</v>
      </c>
      <c r="T57" s="148">
        <f t="shared" ref="T57:CE57" si="11">SUM(T54:T56)</f>
        <v>0.15200650759219089</v>
      </c>
      <c r="U57" s="148">
        <f t="shared" si="11"/>
        <v>0.1610876049108691</v>
      </c>
      <c r="V57" s="148">
        <f t="shared" si="11"/>
        <v>0.15358884581718141</v>
      </c>
      <c r="W57" s="148">
        <f t="shared" si="11"/>
        <v>0.15283804514573746</v>
      </c>
      <c r="X57" s="148">
        <f t="shared" si="11"/>
        <v>0.16391257169431095</v>
      </c>
      <c r="Y57" s="148">
        <f t="shared" si="11"/>
        <v>0.1662223746753565</v>
      </c>
      <c r="Z57" s="148">
        <f t="shared" si="11"/>
        <v>0.159537597613407</v>
      </c>
      <c r="AA57" s="148">
        <f t="shared" si="11"/>
        <v>0.16643582277484853</v>
      </c>
      <c r="AB57" s="148">
        <f t="shared" si="11"/>
        <v>0.1722298414038049</v>
      </c>
      <c r="AC57" s="148">
        <f t="shared" si="11"/>
        <v>0.16503279671433282</v>
      </c>
      <c r="AD57" s="148">
        <f t="shared" si="11"/>
        <v>0.15723264608725368</v>
      </c>
      <c r="AE57" s="148">
        <f t="shared" si="11"/>
        <v>0.16634740705111076</v>
      </c>
      <c r="AF57" s="148">
        <f t="shared" si="11"/>
        <v>0.17330187737790806</v>
      </c>
      <c r="AG57" s="148">
        <f t="shared" si="11"/>
        <v>0.19046093783394838</v>
      </c>
      <c r="AH57" s="148">
        <f t="shared" si="11"/>
        <v>0.19923684243557721</v>
      </c>
      <c r="AI57" s="148">
        <f t="shared" si="11"/>
        <v>0.19719038467597116</v>
      </c>
      <c r="AJ57" s="148">
        <f t="shared" si="11"/>
        <v>0.19785069987163928</v>
      </c>
      <c r="AK57" s="148">
        <f t="shared" si="11"/>
        <v>0.21652668443805162</v>
      </c>
      <c r="AL57" s="148">
        <f t="shared" si="11"/>
        <v>0.22364472037391903</v>
      </c>
      <c r="AM57" s="148">
        <f t="shared" si="11"/>
        <v>0.23068273669228206</v>
      </c>
      <c r="AN57" s="148">
        <f t="shared" si="11"/>
        <v>0.23338047589993899</v>
      </c>
      <c r="AO57" s="148">
        <f t="shared" si="11"/>
        <v>0.24385978432849328</v>
      </c>
      <c r="AP57" s="148">
        <f t="shared" si="11"/>
        <v>0.25094084258395399</v>
      </c>
      <c r="AQ57" s="148">
        <f t="shared" si="11"/>
        <v>0.245609828444005</v>
      </c>
      <c r="AR57" s="148">
        <f t="shared" si="11"/>
        <v>0.24000279227004134</v>
      </c>
      <c r="AS57" s="148">
        <f t="shared" si="11"/>
        <v>0.23000379184380629</v>
      </c>
      <c r="AT57" s="148">
        <f t="shared" si="11"/>
        <v>0.23761338082764688</v>
      </c>
      <c r="AU57" s="148">
        <f t="shared" si="11"/>
        <v>0.25172226133343706</v>
      </c>
      <c r="AV57" s="148">
        <f t="shared" si="11"/>
        <v>0.26569080536059764</v>
      </c>
      <c r="AW57" s="148">
        <f t="shared" si="11"/>
        <v>0.27845825367336602</v>
      </c>
      <c r="AX57" s="148">
        <f t="shared" si="11"/>
        <v>0.27510208934215513</v>
      </c>
      <c r="AY57" s="148">
        <f t="shared" si="11"/>
        <v>0.2747868699274903</v>
      </c>
      <c r="AZ57" s="148">
        <f t="shared" si="11"/>
        <v>0.28077991004917258</v>
      </c>
      <c r="BA57" s="148">
        <f t="shared" si="11"/>
        <v>0.27094912851793795</v>
      </c>
      <c r="BB57" s="148">
        <f t="shared" si="11"/>
        <v>0.26898667683718552</v>
      </c>
      <c r="BC57" s="148">
        <f t="shared" si="11"/>
        <v>0.26923790108992673</v>
      </c>
      <c r="BD57" s="148">
        <f t="shared" si="11"/>
        <v>0.25930527335146442</v>
      </c>
      <c r="BE57" s="148">
        <f t="shared" si="11"/>
        <v>0.25476757686676421</v>
      </c>
      <c r="BF57" s="148">
        <f t="shared" si="11"/>
        <v>0.24296195726786379</v>
      </c>
      <c r="BG57" s="148">
        <f t="shared" si="11"/>
        <v>0.21352474843024619</v>
      </c>
      <c r="BH57" s="148">
        <f t="shared" si="11"/>
        <v>0.20724830634039582</v>
      </c>
      <c r="BI57" s="148">
        <f t="shared" si="11"/>
        <v>0.20436753247420927</v>
      </c>
      <c r="BJ57" s="148">
        <f t="shared" si="11"/>
        <v>0.20088297677083256</v>
      </c>
      <c r="BK57" s="148">
        <f t="shared" si="11"/>
        <v>0.20027509718956221</v>
      </c>
      <c r="BL57" s="148">
        <f t="shared" si="11"/>
        <v>0.19734526901421776</v>
      </c>
      <c r="BM57" s="148">
        <f t="shared" si="11"/>
        <v>0.20461959026109325</v>
      </c>
      <c r="BN57" s="148">
        <f t="shared" si="11"/>
        <v>0.2059816197515292</v>
      </c>
      <c r="BO57" s="148">
        <f t="shared" si="11"/>
        <v>0.21320288536429385</v>
      </c>
      <c r="BP57" s="148">
        <f t="shared" si="11"/>
        <v>0.21912000680512506</v>
      </c>
      <c r="BQ57" s="148">
        <f t="shared" si="11"/>
        <v>0.21402224919924873</v>
      </c>
      <c r="BR57" s="148">
        <f t="shared" si="11"/>
        <v>0.21339143879297995</v>
      </c>
      <c r="BS57" s="148">
        <f t="shared" si="11"/>
        <v>0.2156944409752497</v>
      </c>
      <c r="BT57" s="148">
        <f t="shared" si="11"/>
        <v>0.21361075469635948</v>
      </c>
      <c r="BU57" s="148">
        <f t="shared" si="11"/>
        <v>0.2118219442932221</v>
      </c>
      <c r="BV57" s="148">
        <f t="shared" si="11"/>
        <v>0.21416844261866891</v>
      </c>
      <c r="BW57" s="148">
        <f t="shared" si="11"/>
        <v>0.21666920333323045</v>
      </c>
      <c r="BX57" s="129">
        <f t="shared" si="11"/>
        <v>0.19259747919150741</v>
      </c>
      <c r="BY57" s="129">
        <f t="shared" si="11"/>
        <v>0.20657748529339498</v>
      </c>
      <c r="BZ57" s="129">
        <f t="shared" si="11"/>
        <v>0.19511570190225275</v>
      </c>
      <c r="CA57" s="129">
        <f t="shared" si="11"/>
        <v>0.21072322418413991</v>
      </c>
      <c r="CB57" s="129">
        <f t="shared" si="11"/>
        <v>0.2368811451301866</v>
      </c>
      <c r="CC57" s="129">
        <f t="shared" si="11"/>
        <v>0.24417073811155954</v>
      </c>
      <c r="CD57" s="129">
        <f t="shared" si="11"/>
        <v>0.24499631277850956</v>
      </c>
      <c r="CE57" s="129">
        <f t="shared" si="11"/>
        <v>0.24519315337853831</v>
      </c>
      <c r="CF57" s="130">
        <f t="shared" ref="CF57" si="12">SUM(CF54:CF56)</f>
        <v>0.24676440804871347</v>
      </c>
    </row>
    <row r="58" spans="1:84" ht="51" customHeight="1" x14ac:dyDescent="0.35">
      <c r="B58" s="52" t="s">
        <v>256</v>
      </c>
      <c r="CF58" s="53"/>
    </row>
    <row r="59" spans="1:84" x14ac:dyDescent="0.35">
      <c r="B59" s="59" t="s">
        <v>245</v>
      </c>
      <c r="AH59" s="145">
        <v>4.7963460138383346E-4</v>
      </c>
      <c r="AI59" s="145">
        <v>4.7456842504130649E-4</v>
      </c>
      <c r="AJ59" s="145">
        <v>4.7152261511525137E-4</v>
      </c>
      <c r="AK59" s="145">
        <v>4.8735090046983504E-4</v>
      </c>
      <c r="AL59" s="145">
        <v>5.0812497119466016E-4</v>
      </c>
      <c r="AM59" s="145">
        <v>5.1348741482453266E-4</v>
      </c>
      <c r="AN59" s="145">
        <v>5.1272047729228939E-4</v>
      </c>
      <c r="AO59" s="145">
        <v>5.4692015559045784E-4</v>
      </c>
      <c r="AP59" s="145">
        <v>5.6422189385839849E-4</v>
      </c>
      <c r="AQ59" s="145">
        <v>5.8581947293691848E-4</v>
      </c>
      <c r="AR59" s="145">
        <v>6.0734434559177742E-4</v>
      </c>
      <c r="AS59" s="145">
        <v>5.9463944483300723E-4</v>
      </c>
      <c r="AT59" s="145">
        <v>6.3651457893706292E-4</v>
      </c>
      <c r="AU59" s="145">
        <v>6.9516555177748219E-4</v>
      </c>
      <c r="AV59" s="145">
        <v>8.2414872197965805E-4</v>
      </c>
      <c r="AW59" s="145">
        <v>1.098581408146605E-3</v>
      </c>
      <c r="AX59" s="145">
        <v>1.1837266708691005E-3</v>
      </c>
      <c r="AY59" s="145">
        <v>1.3548456800695483E-3</v>
      </c>
      <c r="AZ59" s="145">
        <v>1.3496467852641574E-3</v>
      </c>
      <c r="BA59" s="145">
        <v>1.4182740020587128E-3</v>
      </c>
      <c r="BB59" s="145">
        <v>1.4877967251252986E-3</v>
      </c>
      <c r="BC59" s="145">
        <v>1.5396917669603821E-3</v>
      </c>
      <c r="BD59" s="145">
        <v>1.7080860314595903E-3</v>
      </c>
      <c r="BE59" s="145">
        <v>1.6238848856902697E-3</v>
      </c>
      <c r="BF59" s="145">
        <v>1.6802088151721378E-3</v>
      </c>
      <c r="BG59" s="145">
        <v>1.6026376443098213E-3</v>
      </c>
      <c r="BH59" s="145">
        <v>1.5718328619719582E-3</v>
      </c>
      <c r="BI59" s="145">
        <v>1.631437472380896E-3</v>
      </c>
      <c r="BJ59" s="145">
        <v>1.6397937935519035E-3</v>
      </c>
      <c r="BK59" s="145">
        <v>1.6499319671016445E-3</v>
      </c>
      <c r="BL59" s="145">
        <v>1.6076638730162522E-3</v>
      </c>
      <c r="BM59" s="145">
        <v>1.6485151216962984E-3</v>
      </c>
      <c r="BN59" s="145">
        <v>1.638993126395039E-3</v>
      </c>
      <c r="BO59" s="145">
        <v>1.7633403308899495E-3</v>
      </c>
      <c r="BP59" s="145">
        <v>1.8295473902110325E-3</v>
      </c>
      <c r="BQ59" s="145">
        <v>1.9085418710003655E-3</v>
      </c>
      <c r="BR59" s="145">
        <v>2.1783634913614355E-3</v>
      </c>
      <c r="BS59" s="145">
        <v>2.3044336641234527E-3</v>
      </c>
      <c r="BT59" s="145">
        <v>2.332128269806351E-3</v>
      </c>
      <c r="BU59" s="145">
        <v>2.3383393352481826E-3</v>
      </c>
      <c r="BV59" s="145">
        <v>2.4646542564679347E-3</v>
      </c>
      <c r="BW59" s="145">
        <v>2.589237400663968E-3</v>
      </c>
      <c r="BX59" s="101">
        <v>2.0298979249792435E-3</v>
      </c>
      <c r="BY59" s="101">
        <v>2.336099058186106E-3</v>
      </c>
      <c r="BZ59" s="101">
        <v>2.4751889820145445E-3</v>
      </c>
      <c r="CA59" s="101">
        <v>2.9524796825845141E-3</v>
      </c>
      <c r="CB59" s="101">
        <v>3.4594235974085884E-3</v>
      </c>
      <c r="CC59" s="101">
        <v>3.7800491691379816E-3</v>
      </c>
      <c r="CD59" s="101">
        <v>4.055431620898632E-3</v>
      </c>
      <c r="CE59" s="101">
        <v>4.3311530885710263E-3</v>
      </c>
      <c r="CF59" s="102">
        <v>4.5577145523984734E-3</v>
      </c>
    </row>
    <row r="60" spans="1:84" x14ac:dyDescent="0.35">
      <c r="B60" s="59" t="s">
        <v>246</v>
      </c>
      <c r="AH60" s="145">
        <v>5.1302606593653884E-2</v>
      </c>
      <c r="AI60" s="145">
        <v>4.6564095919015489E-2</v>
      </c>
      <c r="AJ60" s="145">
        <v>5.0684457919028654E-2</v>
      </c>
      <c r="AK60" s="145">
        <v>5.9957038591668961E-2</v>
      </c>
      <c r="AL60" s="145">
        <v>6.4264960348464351E-2</v>
      </c>
      <c r="AM60" s="145">
        <v>6.9916024132914784E-2</v>
      </c>
      <c r="AN60" s="145">
        <v>7.2521744877355437E-2</v>
      </c>
      <c r="AO60" s="145">
        <v>7.5998922744866484E-2</v>
      </c>
      <c r="AP60" s="145">
        <v>7.9301299783346241E-2</v>
      </c>
      <c r="AQ60" s="145">
        <v>7.5562010063316018E-2</v>
      </c>
      <c r="AR60" s="145">
        <v>7.0106696199676438E-2</v>
      </c>
      <c r="AS60" s="145">
        <v>6.4259100103018593E-2</v>
      </c>
      <c r="AT60" s="145">
        <v>6.865758801328771E-2</v>
      </c>
      <c r="AU60" s="145">
        <v>8.0574547440596611E-2</v>
      </c>
      <c r="AV60" s="145">
        <v>8.9103335197541988E-2</v>
      </c>
      <c r="AW60" s="145">
        <v>9.5532140651453365E-2</v>
      </c>
      <c r="AX60" s="145">
        <v>9.4899246528294123E-2</v>
      </c>
      <c r="AY60" s="145">
        <v>9.5061683278298725E-2</v>
      </c>
      <c r="AZ60" s="145">
        <v>9.4821767471150425E-2</v>
      </c>
      <c r="BA60" s="145">
        <v>8.7422999693439529E-2</v>
      </c>
      <c r="BB60" s="145">
        <v>8.4261847575562598E-2</v>
      </c>
      <c r="BC60" s="145">
        <v>8.0456991953456014E-2</v>
      </c>
      <c r="BD60" s="145">
        <v>7.5920018010521451E-2</v>
      </c>
      <c r="BE60" s="145">
        <v>7.2511948803982929E-2</v>
      </c>
      <c r="BF60" s="145">
        <v>6.9974150777855834E-2</v>
      </c>
      <c r="BG60" s="145">
        <v>6.6504008415394278E-2</v>
      </c>
      <c r="BH60" s="145">
        <v>6.3374281312822425E-2</v>
      </c>
      <c r="BI60" s="145">
        <v>6.1778690012257324E-2</v>
      </c>
      <c r="BJ60" s="145">
        <v>6.1183935729679909E-2</v>
      </c>
      <c r="BK60" s="145">
        <v>6.0702298011388107E-2</v>
      </c>
      <c r="BL60" s="145">
        <v>5.9225939005928638E-2</v>
      </c>
      <c r="BM60" s="145">
        <v>6.4800299997110067E-2</v>
      </c>
      <c r="BN60" s="145">
        <v>6.5173282908410485E-2</v>
      </c>
      <c r="BO60" s="145">
        <v>6.7467957350741431E-2</v>
      </c>
      <c r="BP60" s="145">
        <v>6.8712208824409787E-2</v>
      </c>
      <c r="BQ60" s="145">
        <v>6.753274890058969E-2</v>
      </c>
      <c r="BR60" s="145">
        <v>6.6319064466070443E-2</v>
      </c>
      <c r="BS60" s="145">
        <v>6.7337251020637298E-2</v>
      </c>
      <c r="BT60" s="145">
        <v>6.6482923291730875E-2</v>
      </c>
      <c r="BU60" s="145">
        <v>6.742029757977655E-2</v>
      </c>
      <c r="BV60" s="145">
        <v>6.9919053458555147E-2</v>
      </c>
      <c r="BW60" s="145">
        <v>7.4611356309501983E-2</v>
      </c>
      <c r="BX60" s="101">
        <v>7.6985712558307939E-2</v>
      </c>
      <c r="BY60" s="101">
        <v>8.2234296780797092E-2</v>
      </c>
      <c r="BZ60" s="101">
        <v>7.5983542872671186E-2</v>
      </c>
      <c r="CA60" s="101">
        <v>8.3514456538228421E-2</v>
      </c>
      <c r="CB60" s="101">
        <v>9.6755817407403605E-2</v>
      </c>
      <c r="CC60" s="101">
        <v>9.9492754211426795E-2</v>
      </c>
      <c r="CD60" s="101">
        <v>0.10046765587671609</v>
      </c>
      <c r="CE60" s="101">
        <v>0.10209402822970041</v>
      </c>
      <c r="CF60" s="102">
        <v>0.10341366387137575</v>
      </c>
    </row>
    <row r="61" spans="1:84" x14ac:dyDescent="0.35">
      <c r="B61" s="59" t="s">
        <v>232</v>
      </c>
      <c r="AH61" s="145">
        <v>0.11183841095578198</v>
      </c>
      <c r="AI61" s="145">
        <v>0.10823873233531689</v>
      </c>
      <c r="AJ61" s="145">
        <v>0.10752386293426938</v>
      </c>
      <c r="AK61" s="145">
        <v>0.11329835383772879</v>
      </c>
      <c r="AL61" s="145">
        <v>0.1148296143801734</v>
      </c>
      <c r="AM61" s="145">
        <v>0.11488350422304085</v>
      </c>
      <c r="AN61" s="145">
        <v>0.11371531745346694</v>
      </c>
      <c r="AO61" s="145">
        <v>0.11877839584034434</v>
      </c>
      <c r="AP61" s="145">
        <v>0.12194279041145235</v>
      </c>
      <c r="AQ61" s="145">
        <v>0.12105799751405689</v>
      </c>
      <c r="AR61" s="145">
        <v>0.12229472695576732</v>
      </c>
      <c r="AS61" s="145">
        <v>0.11931727537149472</v>
      </c>
      <c r="AT61" s="145">
        <v>0.12151119337267086</v>
      </c>
      <c r="AU61" s="145">
        <v>0.12440984152957774</v>
      </c>
      <c r="AV61" s="145">
        <v>0.12540102356347108</v>
      </c>
      <c r="AW61" s="145">
        <v>0.12844919842983341</v>
      </c>
      <c r="AX61" s="145">
        <v>0.12699236522662405</v>
      </c>
      <c r="AY61" s="145">
        <v>0.12702983697615203</v>
      </c>
      <c r="AZ61" s="145">
        <v>0.13197389957022437</v>
      </c>
      <c r="BA61" s="145">
        <v>0.13147797986425058</v>
      </c>
      <c r="BB61" s="145">
        <v>0.13351136016849627</v>
      </c>
      <c r="BC61" s="145">
        <v>0.13751969693149932</v>
      </c>
      <c r="BD61" s="145">
        <v>0.13626082285821492</v>
      </c>
      <c r="BE61" s="145">
        <v>0.13708134680275227</v>
      </c>
      <c r="BF61" s="145">
        <v>0.13418146028938527</v>
      </c>
      <c r="BG61" s="145">
        <v>0.12936988796646087</v>
      </c>
      <c r="BH61" s="145">
        <v>0.12847228155713794</v>
      </c>
      <c r="BI61" s="145">
        <v>0.12898144919468488</v>
      </c>
      <c r="BJ61" s="145">
        <v>0.12712072635169996</v>
      </c>
      <c r="BK61" s="145">
        <v>0.12796967312580559</v>
      </c>
      <c r="BL61" s="145">
        <v>0.12747308697858387</v>
      </c>
      <c r="BM61" s="145">
        <v>0.12970486906916828</v>
      </c>
      <c r="BN61" s="145">
        <v>0.13092784430359819</v>
      </c>
      <c r="BO61" s="145">
        <v>0.13598237387529696</v>
      </c>
      <c r="BP61" s="145">
        <v>0.14094736440917305</v>
      </c>
      <c r="BQ61" s="145">
        <v>0.14356555460447232</v>
      </c>
      <c r="BR61" s="145">
        <v>0.14396626079016128</v>
      </c>
      <c r="BS61" s="145">
        <v>0.14517117659290893</v>
      </c>
      <c r="BT61" s="145">
        <v>0.14395155306294471</v>
      </c>
      <c r="BU61" s="145">
        <v>0.14123363856056076</v>
      </c>
      <c r="BV61" s="145">
        <v>0.14120109357078717</v>
      </c>
      <c r="BW61" s="145">
        <v>0.13916379156207612</v>
      </c>
      <c r="BX61" s="101">
        <v>0.11357213186534768</v>
      </c>
      <c r="BY61" s="101">
        <v>0.1220008294431103</v>
      </c>
      <c r="BZ61" s="101">
        <v>0.11665358286685487</v>
      </c>
      <c r="CA61" s="101">
        <v>0.12425442801401748</v>
      </c>
      <c r="CB61" s="101">
        <v>0.13666476949729667</v>
      </c>
      <c r="CC61" s="101">
        <v>0.14089793473099488</v>
      </c>
      <c r="CD61" s="101">
        <v>0.14047322528088368</v>
      </c>
      <c r="CE61" s="101">
        <v>0.13876797206024505</v>
      </c>
      <c r="CF61" s="102">
        <v>0.1387930296249392</v>
      </c>
    </row>
    <row r="62" spans="1:84" x14ac:dyDescent="0.35">
      <c r="B62" s="106" t="s">
        <v>214</v>
      </c>
      <c r="AH62" s="148">
        <f>SUM(AH59:AH61)</f>
        <v>0.1636206521508197</v>
      </c>
      <c r="AI62" s="148">
        <f t="shared" ref="AI62:CF62" si="13">SUM(AI59:AI61)</f>
        <v>0.15527739667937368</v>
      </c>
      <c r="AJ62" s="148">
        <f t="shared" si="13"/>
        <v>0.1586798434684133</v>
      </c>
      <c r="AK62" s="148">
        <f t="shared" si="13"/>
        <v>0.17374274332986758</v>
      </c>
      <c r="AL62" s="148">
        <f t="shared" si="13"/>
        <v>0.17960269969983242</v>
      </c>
      <c r="AM62" s="148">
        <f t="shared" si="13"/>
        <v>0.18531301577078016</v>
      </c>
      <c r="AN62" s="148">
        <f t="shared" si="13"/>
        <v>0.18674978280811466</v>
      </c>
      <c r="AO62" s="148">
        <f t="shared" si="13"/>
        <v>0.19532423874080129</v>
      </c>
      <c r="AP62" s="148">
        <f t="shared" si="13"/>
        <v>0.20180831208865699</v>
      </c>
      <c r="AQ62" s="148">
        <f t="shared" si="13"/>
        <v>0.19720582705030981</v>
      </c>
      <c r="AR62" s="148">
        <f t="shared" si="13"/>
        <v>0.19300876750103552</v>
      </c>
      <c r="AS62" s="148">
        <f t="shared" si="13"/>
        <v>0.18417101491934634</v>
      </c>
      <c r="AT62" s="148">
        <f t="shared" si="13"/>
        <v>0.19080529596489565</v>
      </c>
      <c r="AU62" s="148">
        <f t="shared" si="13"/>
        <v>0.20567955452195183</v>
      </c>
      <c r="AV62" s="148">
        <f t="shared" si="13"/>
        <v>0.2153285074829927</v>
      </c>
      <c r="AW62" s="148">
        <f t="shared" si="13"/>
        <v>0.22507992048943337</v>
      </c>
      <c r="AX62" s="148">
        <f t="shared" si="13"/>
        <v>0.22307533842578728</v>
      </c>
      <c r="AY62" s="148">
        <f t="shared" si="13"/>
        <v>0.2234463659345203</v>
      </c>
      <c r="AZ62" s="148">
        <f t="shared" si="13"/>
        <v>0.22814531382663894</v>
      </c>
      <c r="BA62" s="148">
        <f t="shared" si="13"/>
        <v>0.22031925355974882</v>
      </c>
      <c r="BB62" s="148">
        <f t="shared" si="13"/>
        <v>0.21926100446918417</v>
      </c>
      <c r="BC62" s="148">
        <f t="shared" si="13"/>
        <v>0.2195163806519157</v>
      </c>
      <c r="BD62" s="148">
        <f t="shared" si="13"/>
        <v>0.21388892690019595</v>
      </c>
      <c r="BE62" s="148">
        <f t="shared" si="13"/>
        <v>0.21121718049242547</v>
      </c>
      <c r="BF62" s="148">
        <f t="shared" si="13"/>
        <v>0.20583581988241323</v>
      </c>
      <c r="BG62" s="148">
        <f t="shared" si="13"/>
        <v>0.19747653402616497</v>
      </c>
      <c r="BH62" s="148">
        <f t="shared" si="13"/>
        <v>0.19341839573193231</v>
      </c>
      <c r="BI62" s="148">
        <f t="shared" si="13"/>
        <v>0.19239157667932311</v>
      </c>
      <c r="BJ62" s="148">
        <f t="shared" si="13"/>
        <v>0.18994445587493178</v>
      </c>
      <c r="BK62" s="148">
        <f t="shared" si="13"/>
        <v>0.19032190310429534</v>
      </c>
      <c r="BL62" s="148">
        <f t="shared" si="13"/>
        <v>0.18830668985752874</v>
      </c>
      <c r="BM62" s="148">
        <f t="shared" si="13"/>
        <v>0.19615368418797463</v>
      </c>
      <c r="BN62" s="148">
        <f t="shared" si="13"/>
        <v>0.19774012033840371</v>
      </c>
      <c r="BO62" s="148">
        <f t="shared" si="13"/>
        <v>0.20521367155692835</v>
      </c>
      <c r="BP62" s="148">
        <f t="shared" si="13"/>
        <v>0.21148912062379388</v>
      </c>
      <c r="BQ62" s="148">
        <f t="shared" si="13"/>
        <v>0.21300684537606238</v>
      </c>
      <c r="BR62" s="148">
        <f t="shared" si="13"/>
        <v>0.21246368874759317</v>
      </c>
      <c r="BS62" s="148">
        <f t="shared" si="13"/>
        <v>0.21481286127766969</v>
      </c>
      <c r="BT62" s="148">
        <f t="shared" si="13"/>
        <v>0.21276660462448194</v>
      </c>
      <c r="BU62" s="148">
        <f t="shared" si="13"/>
        <v>0.21099227547558549</v>
      </c>
      <c r="BV62" s="148">
        <f t="shared" si="13"/>
        <v>0.21358480128581026</v>
      </c>
      <c r="BW62" s="148">
        <f t="shared" si="13"/>
        <v>0.21636438527224205</v>
      </c>
      <c r="BX62" s="129">
        <f t="shared" si="13"/>
        <v>0.19258774234863485</v>
      </c>
      <c r="BY62" s="129">
        <f t="shared" si="13"/>
        <v>0.20657122528209348</v>
      </c>
      <c r="BZ62" s="129">
        <f t="shared" si="13"/>
        <v>0.19511231472154061</v>
      </c>
      <c r="CA62" s="129">
        <f t="shared" si="13"/>
        <v>0.2107213642348304</v>
      </c>
      <c r="CB62" s="129">
        <f t="shared" si="13"/>
        <v>0.23688001050210886</v>
      </c>
      <c r="CC62" s="129">
        <f t="shared" si="13"/>
        <v>0.24417073811155965</v>
      </c>
      <c r="CD62" s="129">
        <f t="shared" si="13"/>
        <v>0.24499631277849843</v>
      </c>
      <c r="CE62" s="129">
        <f t="shared" si="13"/>
        <v>0.24519315337851649</v>
      </c>
      <c r="CF62" s="130">
        <f t="shared" si="13"/>
        <v>0.24676440804871341</v>
      </c>
    </row>
    <row r="63" spans="1:84" ht="16" thickBot="1" x14ac:dyDescent="0.4">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49"/>
    </row>
  </sheetData>
  <hyperlinks>
    <hyperlink ref="B1" location="Notes!A1" display="Information relating to this table can be found in the 'Notes' tab" xr:uid="{01AB9433-C9D5-4C5D-ADED-033BD30A6E42}"/>
    <hyperlink ref="A1" location="Contents!A1" display="Contents page" xr:uid="{D4F8B7BB-ED60-44F7-A92E-7A813AAF2CA1}"/>
  </hyperlinks>
  <pageMargins left="0.75" right="0.75" top="1" bottom="1" header="0.5" footer="0.5"/>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428D-4556-4594-A1DE-158E3EFE0896}">
  <dimension ref="A1:CH104"/>
  <sheetViews>
    <sheetView zoomScale="70" zoomScaleNormal="70" workbookViewId="0">
      <pane xSplit="2" topLeftCell="BM1" activePane="topRight" state="frozen"/>
      <selection pane="topRight"/>
    </sheetView>
  </sheetViews>
  <sheetFormatPr defaultColWidth="9" defaultRowHeight="15.5" x14ac:dyDescent="0.35"/>
  <cols>
    <col min="1" max="1" width="23" style="165" bestFit="1" customWidth="1"/>
    <col min="2" max="2" width="75.54296875" style="39" customWidth="1"/>
    <col min="3" max="3" width="25.54296875" style="165" customWidth="1"/>
    <col min="4" max="70" width="12.54296875" style="54" customWidth="1"/>
    <col min="71" max="71" width="11.453125" style="54" customWidth="1"/>
    <col min="72" max="75" width="12.54296875" style="54" customWidth="1"/>
    <col min="76" max="84" width="12.54296875" style="39" customWidth="1"/>
    <col min="85" max="16384" width="9" style="39"/>
  </cols>
  <sheetData>
    <row r="1" spans="1:84" s="32" customFormat="1" ht="25.5" customHeight="1" thickBot="1" x14ac:dyDescent="0.3">
      <c r="A1" s="29" t="s">
        <v>45</v>
      </c>
      <c r="B1" s="113" t="s">
        <v>200</v>
      </c>
      <c r="C1" s="114"/>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row>
    <row r="2" spans="1:84" ht="33" customHeight="1" x14ac:dyDescent="0.35">
      <c r="A2" s="33" t="s">
        <v>584</v>
      </c>
      <c r="B2" s="34" t="s">
        <v>257</v>
      </c>
      <c r="C2" s="13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41" customFormat="1" x14ac:dyDescent="0.35">
      <c r="A3" s="116">
        <v>2024</v>
      </c>
      <c r="B3" s="40" t="s">
        <v>258</v>
      </c>
      <c r="C3" s="153" t="s">
        <v>259</v>
      </c>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5"/>
      <c r="B4" s="46"/>
      <c r="C4" s="138"/>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4"/>
    </row>
    <row r="5" spans="1:84" ht="27" customHeight="1" x14ac:dyDescent="0.35">
      <c r="A5" s="155"/>
      <c r="B5" s="156" t="s">
        <v>260</v>
      </c>
      <c r="C5" s="157" t="s">
        <v>261</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f>+'Disability benefits'!BQ14</f>
        <v>4.7691617500000003</v>
      </c>
      <c r="BR5" s="158">
        <f>+'Disability benefits'!BR14</f>
        <v>6.040064700000003</v>
      </c>
      <c r="BS5" s="158">
        <f>+'Disability benefits'!BS14</f>
        <v>6.9357352999999913</v>
      </c>
      <c r="BT5" s="158">
        <f>+'Disability benefits'!BT14</f>
        <v>7.3484010500000174</v>
      </c>
      <c r="BU5" s="158">
        <f>+'Disability benefits'!BU14</f>
        <v>8.2211221899999884</v>
      </c>
      <c r="BV5" s="158">
        <f>+'Disability benefits'!BV14</f>
        <v>9.1482867099999936</v>
      </c>
      <c r="BW5" s="158">
        <f>+'Disability benefits'!BW14</f>
        <v>10.039949220000004</v>
      </c>
      <c r="BX5" s="158">
        <f>+'Disability benefits'!BX14</f>
        <v>10.679680190000003</v>
      </c>
      <c r="BY5" s="158">
        <f>+'Disability benefits'!BY14</f>
        <v>12.88883869999999</v>
      </c>
      <c r="BZ5" s="158">
        <f>+'Disability benefits'!BZ14</f>
        <v>16.58689783000003</v>
      </c>
      <c r="CA5" s="158">
        <f>+'Disability benefits'!CA14</f>
        <v>19.216663910217093</v>
      </c>
      <c r="CB5" s="158">
        <f>+'Disability benefits'!CB14</f>
        <v>24.064236642462049</v>
      </c>
      <c r="CC5" s="158">
        <f>+'Disability benefits'!CC14</f>
        <v>27.253418433055238</v>
      </c>
      <c r="CD5" s="158">
        <f>+'Disability benefits'!CD14</f>
        <v>30.536342313757213</v>
      </c>
      <c r="CE5" s="158">
        <f>+'Disability benefits'!CE14</f>
        <v>34.010795790566988</v>
      </c>
      <c r="CF5" s="159">
        <f>+'Disability benefits'!CF14</f>
        <v>37.539275696632046</v>
      </c>
    </row>
    <row r="6" spans="1:84" x14ac:dyDescent="0.35">
      <c r="A6" s="155"/>
      <c r="B6" s="39" t="s">
        <v>262</v>
      </c>
      <c r="C6" s="160" t="s">
        <v>261</v>
      </c>
      <c r="D6" s="161">
        <f>'Disability benefits'!D15</f>
        <v>0</v>
      </c>
      <c r="E6" s="161">
        <f>'Disability benefits'!E15</f>
        <v>0</v>
      </c>
      <c r="F6" s="161">
        <f>'Disability benefits'!F15</f>
        <v>0</v>
      </c>
      <c r="G6" s="161">
        <f>'Disability benefits'!G15</f>
        <v>0</v>
      </c>
      <c r="H6" s="161">
        <f>'Disability benefits'!H15</f>
        <v>0</v>
      </c>
      <c r="I6" s="161">
        <f>'Disability benefits'!I15</f>
        <v>0</v>
      </c>
      <c r="J6" s="161">
        <f>'Disability benefits'!J15</f>
        <v>0</v>
      </c>
      <c r="K6" s="161">
        <f>'Disability benefits'!K15</f>
        <v>0</v>
      </c>
      <c r="L6" s="161">
        <f>'Disability benefits'!L15</f>
        <v>0</v>
      </c>
      <c r="M6" s="161">
        <f>'Disability benefits'!M15</f>
        <v>0</v>
      </c>
      <c r="N6" s="161">
        <f>'Disability benefits'!N15</f>
        <v>0</v>
      </c>
      <c r="O6" s="161">
        <f>'Disability benefits'!O15</f>
        <v>0</v>
      </c>
      <c r="P6" s="161">
        <f>'Disability benefits'!P15</f>
        <v>0</v>
      </c>
      <c r="Q6" s="161">
        <f>'Disability benefits'!Q15</f>
        <v>0</v>
      </c>
      <c r="R6" s="161">
        <f>'Disability benefits'!R15</f>
        <v>0</v>
      </c>
      <c r="S6" s="161">
        <f>'Disability benefits'!S15</f>
        <v>0</v>
      </c>
      <c r="T6" s="161">
        <f>'Disability benefits'!T15</f>
        <v>0</v>
      </c>
      <c r="U6" s="161">
        <f>'Disability benefits'!U15</f>
        <v>0</v>
      </c>
      <c r="V6" s="161">
        <f>'Disability benefits'!V15</f>
        <v>0</v>
      </c>
      <c r="W6" s="161">
        <f>'Disability benefits'!W15</f>
        <v>0</v>
      </c>
      <c r="X6" s="161">
        <f>'Disability benefits'!X15</f>
        <v>0</v>
      </c>
      <c r="Y6" s="161">
        <f>'Disability benefits'!Y15</f>
        <v>0</v>
      </c>
      <c r="Z6" s="161">
        <f>'Disability benefits'!Z15</f>
        <v>0</v>
      </c>
      <c r="AA6" s="161">
        <f>'Disability benefits'!AA15</f>
        <v>6</v>
      </c>
      <c r="AB6" s="161">
        <f>'Disability benefits'!AB15</f>
        <v>23.2</v>
      </c>
      <c r="AC6" s="161">
        <f>SUM('Disability benefits'!AC16:AC18)</f>
        <v>35.799999999999997</v>
      </c>
      <c r="AD6" s="161">
        <f>SUM('Disability benefits'!AD16:AD18)</f>
        <v>62.4</v>
      </c>
      <c r="AE6" s="161">
        <f>SUM('Disability benefits'!AE16:AE18)</f>
        <v>95.9</v>
      </c>
      <c r="AF6" s="161">
        <f>SUM('Disability benefits'!AF16:AF18)</f>
        <v>127.30000000000001</v>
      </c>
      <c r="AG6" s="161">
        <f>SUM('Disability benefits'!AG16:AG18)</f>
        <v>166.7</v>
      </c>
      <c r="AH6" s="161">
        <f>SUM('Disability benefits'!AH16:AH18)</f>
        <v>168</v>
      </c>
      <c r="AI6" s="161">
        <f>SUM('Disability benefits'!AI16:AI18)</f>
        <v>201</v>
      </c>
      <c r="AJ6" s="161">
        <f>SUM('Disability benefits'!AJ16:AJ18)</f>
        <v>260</v>
      </c>
      <c r="AK6" s="161">
        <f>SUM('Disability benefits'!AK16:AK18)</f>
        <v>330</v>
      </c>
      <c r="AL6" s="161">
        <f>SUM('Disability benefits'!AL16:AL18)</f>
        <v>403</v>
      </c>
      <c r="AM6" s="161">
        <f>SUM('Disability benefits'!AM16:AM18)</f>
        <v>495</v>
      </c>
      <c r="AN6" s="161">
        <f>SUM('Disability benefits'!AN16:AN18)</f>
        <v>576</v>
      </c>
      <c r="AO6" s="161">
        <f>SUM('Disability benefits'!AO16:AO18)</f>
        <v>686</v>
      </c>
      <c r="AP6" s="161">
        <f>SUM('Disability benefits'!AP16:AP18)</f>
        <v>779</v>
      </c>
      <c r="AQ6" s="161">
        <f>SUM('Disability benefits'!AQ16:AQ18)</f>
        <v>897.38499999999999</v>
      </c>
      <c r="AR6" s="161">
        <f>SUM('Disability benefits'!AR16:AR18)</f>
        <v>1003.4670000000001</v>
      </c>
      <c r="AS6" s="161">
        <f>SUM('Disability benefits'!AS16:AS18)</f>
        <v>1158.527</v>
      </c>
      <c r="AT6" s="161">
        <f>SUM('Disability benefits'!AT16:AT18)</f>
        <v>1382.009</v>
      </c>
      <c r="AU6" s="161">
        <f>SUM('Disability benefits'!AU16:AU18)</f>
        <v>1706.221</v>
      </c>
      <c r="AV6" s="161">
        <f>SUM('Disability benefits'!AV16:AV18)</f>
        <v>1553.4739999999999</v>
      </c>
      <c r="AW6" s="161">
        <f>SUM('Disability benefits'!AW16:AW18)</f>
        <v>1795.461</v>
      </c>
      <c r="AX6" s="161">
        <f>SUM('Disability benefits'!AX16:AX18)</f>
        <v>1962.682</v>
      </c>
      <c r="AY6" s="161">
        <f>SUM('Disability benefits'!AY16:AY18)</f>
        <v>2194.1619999999998</v>
      </c>
      <c r="AZ6" s="161">
        <f>SUM('Disability benefits'!AZ16:AZ18)</f>
        <v>2392.893</v>
      </c>
      <c r="BA6" s="161">
        <f>SUM('Disability benefits'!BA16:BA18)</f>
        <v>2521.25</v>
      </c>
      <c r="BB6" s="161">
        <f>SUM('Disability benefits'!BB16:BB18)</f>
        <v>2679.9749999999999</v>
      </c>
      <c r="BC6" s="161">
        <f>SUM('Disability benefits'!BC16:BC18)</f>
        <v>2822.8040000000001</v>
      </c>
      <c r="BD6" s="161">
        <f>SUM('Disability benefits'!BD16:BD18)</f>
        <v>2955.1210000000001</v>
      </c>
      <c r="BE6" s="161">
        <f>SUM('Disability benefits'!BE16:BE18)</f>
        <v>3124.4597597447382</v>
      </c>
      <c r="BF6" s="161">
        <f>SUM('Disability benefits'!BF16:BF18)</f>
        <v>3250.6787885787207</v>
      </c>
      <c r="BG6" s="161">
        <f>SUM('Disability benefits'!BG16:BG18)</f>
        <v>3457.0445494205601</v>
      </c>
      <c r="BH6" s="161">
        <f>SUM('Disability benefits'!BH16:BH18)</f>
        <v>3673.5859999999998</v>
      </c>
      <c r="BI6" s="161">
        <f>SUM('Disability benefits'!BI16:BI18)</f>
        <v>3924.14037813</v>
      </c>
      <c r="BJ6" s="161">
        <f>SUM('Disability benefits'!BJ16:BJ18)</f>
        <v>4149.40578293</v>
      </c>
      <c r="BK6" s="161">
        <f>SUM('Disability benefits'!BK16:BK18)</f>
        <v>4444.4350972342991</v>
      </c>
      <c r="BL6" s="161">
        <f>SUM('Disability benefits'!BL16:BL18)</f>
        <v>4734.8039219600005</v>
      </c>
      <c r="BM6" s="161">
        <f>SUM('Disability benefits'!BM16:BM18)</f>
        <v>5106.2537628999999</v>
      </c>
      <c r="BN6" s="161">
        <f>SUM('Disability benefits'!BN16:BN18)</f>
        <v>5227.7472379531791</v>
      </c>
      <c r="BO6" s="161">
        <f>SUM('Disability benefits'!BO16:BO18)</f>
        <v>5339.4256940699997</v>
      </c>
      <c r="BP6" s="161">
        <f>SUM('Disability benefits'!BP16:BP18)</f>
        <v>5475.6249157700013</v>
      </c>
      <c r="BQ6" s="161">
        <f>SUM('Disability benefits'!BQ16:BQ18)</f>
        <v>5360.0751764300812</v>
      </c>
      <c r="BR6" s="161">
        <f>SUM('Disability benefits'!BR16:BR18)</f>
        <v>5421.7736767999995</v>
      </c>
      <c r="BS6" s="161">
        <f>SUM('Disability benefits'!BS16:BS18)</f>
        <v>5489.5433917499959</v>
      </c>
      <c r="BT6" s="161">
        <f>SUM('Disability benefits'!BT16:BT18)</f>
        <v>5482.7675999399999</v>
      </c>
      <c r="BU6" s="161">
        <f>SUM('Disability benefits'!BU16:BU18)</f>
        <v>5529.3185711499982</v>
      </c>
      <c r="BV6" s="161">
        <f>SUM('Disability benefits'!BV16:BV18)</f>
        <v>5675.5506973500005</v>
      </c>
      <c r="BW6" s="161">
        <f>SUM('Disability benefits'!BW16:BW18)</f>
        <v>5908.4831024900022</v>
      </c>
      <c r="BX6" s="161">
        <f>SUM('Disability benefits'!BX16:BX18)</f>
        <v>5337.6142274424847</v>
      </c>
      <c r="BY6" s="161">
        <f>SUM('Disability benefits'!BY16:BY18)</f>
        <v>5307.254480399999</v>
      </c>
      <c r="BZ6" s="161">
        <f>SUM('Disability benefits'!BZ16:BZ18)</f>
        <v>5668.0533127400004</v>
      </c>
      <c r="CA6" s="161">
        <f>SUM('Disability benefits'!CA16:CA18)</f>
        <v>6701.680871802665</v>
      </c>
      <c r="CB6" s="161">
        <f>SUM('Disability benefits'!CB16:CB18)</f>
        <v>7660.9003532108645</v>
      </c>
      <c r="CC6" s="161">
        <f>SUM('Disability benefits'!CC16:CC18)</f>
        <v>8018.789518113339</v>
      </c>
      <c r="CD6" s="161">
        <f>SUM('Disability benefits'!CD16:CD18)</f>
        <v>8194.6025807368969</v>
      </c>
      <c r="CE6" s="161">
        <f>SUM('Disability benefits'!CE16:CE18)</f>
        <v>8395.3436676321126</v>
      </c>
      <c r="CF6" s="162">
        <f>SUM('Disability benefits'!CF16:CF18)</f>
        <v>8752.0620961849763</v>
      </c>
    </row>
    <row r="7" spans="1:84" x14ac:dyDescent="0.35">
      <c r="A7" s="155"/>
      <c r="B7" s="39" t="s">
        <v>263</v>
      </c>
      <c r="C7" s="160" t="s">
        <v>264</v>
      </c>
      <c r="D7" s="161">
        <v>15.7</v>
      </c>
      <c r="E7" s="161">
        <v>21.3</v>
      </c>
      <c r="F7" s="161">
        <v>21.7</v>
      </c>
      <c r="G7" s="161">
        <v>24</v>
      </c>
      <c r="H7" s="161">
        <v>28</v>
      </c>
      <c r="I7" s="161">
        <v>30.5</v>
      </c>
      <c r="J7" s="161">
        <v>32</v>
      </c>
      <c r="K7" s="161">
        <v>35.700000000000003</v>
      </c>
      <c r="L7" s="161">
        <v>38.200000000000003</v>
      </c>
      <c r="M7" s="161">
        <v>43.8</v>
      </c>
      <c r="N7" s="161">
        <v>57.5</v>
      </c>
      <c r="O7" s="161">
        <v>61.5</v>
      </c>
      <c r="P7" s="161">
        <v>65.5</v>
      </c>
      <c r="Q7" s="161">
        <v>80</v>
      </c>
      <c r="R7" s="161">
        <v>84</v>
      </c>
      <c r="S7" s="161">
        <v>99</v>
      </c>
      <c r="T7" s="161">
        <v>108</v>
      </c>
      <c r="U7" s="161">
        <v>136</v>
      </c>
      <c r="V7" s="161">
        <v>141</v>
      </c>
      <c r="W7" s="161">
        <v>148</v>
      </c>
      <c r="X7" s="161">
        <v>154</v>
      </c>
      <c r="Y7" s="161">
        <v>162</v>
      </c>
      <c r="Z7" s="161">
        <v>168</v>
      </c>
      <c r="AA7" s="161">
        <v>196</v>
      </c>
      <c r="AB7" s="161">
        <v>220</v>
      </c>
      <c r="AC7" s="161">
        <v>245</v>
      </c>
      <c r="AD7" s="161">
        <v>310</v>
      </c>
      <c r="AE7" s="161">
        <v>393</v>
      </c>
      <c r="AF7" s="161">
        <v>434</v>
      </c>
      <c r="AG7" s="161">
        <v>466</v>
      </c>
      <c r="AH7" s="161">
        <v>505</v>
      </c>
      <c r="AI7" s="161">
        <v>563</v>
      </c>
      <c r="AJ7" s="161">
        <v>638</v>
      </c>
      <c r="AK7" s="161">
        <v>691</v>
      </c>
      <c r="AL7" s="161">
        <v>725</v>
      </c>
      <c r="AM7" s="161">
        <v>771</v>
      </c>
      <c r="AN7" s="161">
        <v>785</v>
      </c>
      <c r="AO7" s="161">
        <v>800</v>
      </c>
      <c r="AP7" s="161">
        <v>825</v>
      </c>
      <c r="AQ7" s="161">
        <v>839.25</v>
      </c>
      <c r="AR7" s="161">
        <v>850.16399999999999</v>
      </c>
      <c r="AS7" s="161">
        <v>852.303</v>
      </c>
      <c r="AT7" s="161">
        <v>889.38600000000008</v>
      </c>
      <c r="AU7" s="161">
        <v>1010.599</v>
      </c>
      <c r="AV7" s="161">
        <v>1010</v>
      </c>
      <c r="AW7" s="161">
        <v>1040</v>
      </c>
      <c r="AX7" s="161">
        <v>1022</v>
      </c>
      <c r="AY7" s="161">
        <v>1016.385</v>
      </c>
      <c r="AZ7" s="161">
        <v>981.24099999999999</v>
      </c>
      <c r="BA7" s="161">
        <v>987.07300000000009</v>
      </c>
      <c r="BB7" s="161">
        <v>974.40599999999995</v>
      </c>
      <c r="BC7" s="161">
        <v>1001.69</v>
      </c>
      <c r="BD7" s="161">
        <v>985.85</v>
      </c>
      <c r="BE7" s="161">
        <v>1099.2956646600001</v>
      </c>
      <c r="BF7" s="161">
        <v>1087.4146320899999</v>
      </c>
      <c r="BG7" s="161">
        <v>1006.6780681472775</v>
      </c>
      <c r="BH7" s="161">
        <v>922.80799999999999</v>
      </c>
      <c r="BI7" s="161">
        <v>874.53990901000009</v>
      </c>
      <c r="BJ7" s="161">
        <v>796.5477357499999</v>
      </c>
      <c r="BK7" s="161">
        <v>736.17217767890315</v>
      </c>
      <c r="BL7" s="161">
        <v>674.75018944999999</v>
      </c>
      <c r="BM7" s="161">
        <v>649.6405096899997</v>
      </c>
      <c r="BN7" s="161">
        <v>613.52423453000017</v>
      </c>
      <c r="BO7" s="161">
        <v>593.95801391999976</v>
      </c>
      <c r="BP7" s="161">
        <v>592.53994551999972</v>
      </c>
      <c r="BQ7" s="161">
        <v>582.23100191999993</v>
      </c>
      <c r="BR7" s="161">
        <v>570.66566029000023</v>
      </c>
      <c r="BS7" s="161">
        <v>568.92046535000077</v>
      </c>
      <c r="BT7" s="161">
        <v>557.33749349999994</v>
      </c>
      <c r="BU7" s="161">
        <v>502.5517041300003</v>
      </c>
      <c r="BV7" s="161">
        <v>463.2592920300001</v>
      </c>
      <c r="BW7" s="161">
        <v>506.29078628000008</v>
      </c>
      <c r="BX7" s="161">
        <v>497.74254763999966</v>
      </c>
      <c r="BY7" s="161">
        <v>341.52153544000032</v>
      </c>
      <c r="BZ7" s="161">
        <v>398.83164910999994</v>
      </c>
      <c r="CA7" s="161">
        <v>256.52128103093355</v>
      </c>
      <c r="CB7" s="161">
        <v>366.00700208561824</v>
      </c>
      <c r="CC7" s="161">
        <v>346.66042651042267</v>
      </c>
      <c r="CD7" s="161">
        <v>336.41938271906281</v>
      </c>
      <c r="CE7" s="161">
        <v>331.52810761028582</v>
      </c>
      <c r="CF7" s="162">
        <v>325.02456337418903</v>
      </c>
    </row>
    <row r="8" spans="1:84" x14ac:dyDescent="0.35">
      <c r="A8" s="155"/>
      <c r="B8" s="39" t="s">
        <v>265</v>
      </c>
      <c r="C8" s="160" t="s">
        <v>261</v>
      </c>
      <c r="D8" s="161">
        <v>0</v>
      </c>
      <c r="E8" s="161">
        <v>0</v>
      </c>
      <c r="F8" s="161">
        <v>0</v>
      </c>
      <c r="G8" s="161">
        <v>0</v>
      </c>
      <c r="H8" s="161">
        <v>0</v>
      </c>
      <c r="I8" s="161">
        <v>0</v>
      </c>
      <c r="J8" s="161">
        <v>0</v>
      </c>
      <c r="K8" s="161">
        <v>0</v>
      </c>
      <c r="L8" s="161">
        <v>0</v>
      </c>
      <c r="M8" s="161">
        <v>0</v>
      </c>
      <c r="N8" s="161">
        <v>0</v>
      </c>
      <c r="O8" s="161">
        <v>0</v>
      </c>
      <c r="P8" s="161">
        <v>0</v>
      </c>
      <c r="Q8" s="161">
        <v>0</v>
      </c>
      <c r="R8" s="161">
        <v>0</v>
      </c>
      <c r="S8" s="161">
        <v>0</v>
      </c>
      <c r="T8" s="161">
        <v>0</v>
      </c>
      <c r="U8" s="161">
        <v>0</v>
      </c>
      <c r="V8" s="161">
        <v>0</v>
      </c>
      <c r="W8" s="161">
        <v>0</v>
      </c>
      <c r="X8" s="161">
        <v>0</v>
      </c>
      <c r="Y8" s="161">
        <v>0</v>
      </c>
      <c r="Z8" s="161">
        <v>0</v>
      </c>
      <c r="AA8" s="161">
        <v>0</v>
      </c>
      <c r="AB8" s="161">
        <v>0</v>
      </c>
      <c r="AC8" s="161">
        <v>0</v>
      </c>
      <c r="AD8" s="161">
        <v>0</v>
      </c>
      <c r="AE8" s="161">
        <v>0</v>
      </c>
      <c r="AF8" s="161">
        <v>1.9</v>
      </c>
      <c r="AG8" s="161">
        <v>2.9</v>
      </c>
      <c r="AH8" s="161">
        <v>4</v>
      </c>
      <c r="AI8" s="161">
        <v>4</v>
      </c>
      <c r="AJ8" s="161">
        <v>5</v>
      </c>
      <c r="AK8" s="161">
        <v>6</v>
      </c>
      <c r="AL8" s="161">
        <v>8</v>
      </c>
      <c r="AM8" s="161">
        <v>10</v>
      </c>
      <c r="AN8" s="161">
        <v>11</v>
      </c>
      <c r="AO8" s="161">
        <v>13</v>
      </c>
      <c r="AP8" s="161">
        <v>104</v>
      </c>
      <c r="AQ8" s="161">
        <v>183.72300000000001</v>
      </c>
      <c r="AR8" s="161">
        <v>173.41800000000001</v>
      </c>
      <c r="AS8" s="161">
        <v>183.63200000000001</v>
      </c>
      <c r="AT8" s="161">
        <v>208.02</v>
      </c>
      <c r="AU8" s="161">
        <v>284.64699999999999</v>
      </c>
      <c r="AV8" s="161">
        <v>345.29700000000008</v>
      </c>
      <c r="AW8" s="161">
        <v>441.75</v>
      </c>
      <c r="AX8" s="161">
        <v>526.322</v>
      </c>
      <c r="AY8" s="161">
        <v>617.35</v>
      </c>
      <c r="AZ8" s="161">
        <v>736.40099999999995</v>
      </c>
      <c r="BA8" s="161">
        <v>745.90700000000004</v>
      </c>
      <c r="BB8" s="161">
        <v>782.37199999999996</v>
      </c>
      <c r="BC8" s="161">
        <v>834.52800000000002</v>
      </c>
      <c r="BD8" s="161">
        <v>867.01099999999997</v>
      </c>
      <c r="BE8" s="161">
        <v>931.78101869</v>
      </c>
      <c r="BF8" s="161">
        <v>993.10799999999995</v>
      </c>
      <c r="BG8" s="161">
        <v>1053.6691153298639</v>
      </c>
      <c r="BH8" s="161">
        <v>1096.0409999999999</v>
      </c>
      <c r="BI8" s="161">
        <v>1149.1385723000005</v>
      </c>
      <c r="BJ8" s="161">
        <v>1181.2635561100005</v>
      </c>
      <c r="BK8" s="161">
        <v>1279.8853888127107</v>
      </c>
      <c r="BL8" s="161">
        <v>1362.9964772500002</v>
      </c>
      <c r="BM8" s="161">
        <v>1494.8980367000004</v>
      </c>
      <c r="BN8" s="161">
        <v>1572.0826307400002</v>
      </c>
      <c r="BO8" s="161">
        <v>1732.9771967700003</v>
      </c>
      <c r="BP8" s="161">
        <v>1927.2231981999998</v>
      </c>
      <c r="BQ8" s="161">
        <v>2088.2668163797011</v>
      </c>
      <c r="BR8" s="161">
        <v>2319.2115774999988</v>
      </c>
      <c r="BS8" s="161">
        <v>2545.4439678199992</v>
      </c>
      <c r="BT8" s="161">
        <v>2666.973573598962</v>
      </c>
      <c r="BU8" s="161">
        <v>2830.0153530399994</v>
      </c>
      <c r="BV8" s="161">
        <v>2885.0112320200001</v>
      </c>
      <c r="BW8" s="161">
        <v>2940.7993121</v>
      </c>
      <c r="BX8" s="161">
        <v>3038.5844548800001</v>
      </c>
      <c r="BY8" s="161">
        <v>3074.7655140199986</v>
      </c>
      <c r="BZ8" s="161">
        <v>3249.8153584199999</v>
      </c>
      <c r="CA8" s="161">
        <v>3739.2064218209061</v>
      </c>
      <c r="CB8" s="161">
        <v>4173.8545519518893</v>
      </c>
      <c r="CC8" s="161">
        <v>4434.0795606921347</v>
      </c>
      <c r="CD8" s="161">
        <v>4690.3522819830841</v>
      </c>
      <c r="CE8" s="161">
        <v>4943.3923621820204</v>
      </c>
      <c r="CF8" s="162">
        <v>5068.5590447453942</v>
      </c>
    </row>
    <row r="9" spans="1:84" x14ac:dyDescent="0.35">
      <c r="A9" s="155"/>
      <c r="B9" s="39" t="s">
        <v>208</v>
      </c>
      <c r="C9" s="160" t="s">
        <v>261</v>
      </c>
      <c r="D9" s="161">
        <v>59.9</v>
      </c>
      <c r="E9" s="161">
        <v>60.9</v>
      </c>
      <c r="F9" s="161">
        <v>61.9</v>
      </c>
      <c r="G9" s="161">
        <v>63.1</v>
      </c>
      <c r="H9" s="161">
        <v>87.2</v>
      </c>
      <c r="I9" s="161">
        <v>103.5</v>
      </c>
      <c r="J9" s="161">
        <v>105</v>
      </c>
      <c r="K9" s="161">
        <v>106.6</v>
      </c>
      <c r="L9" s="161">
        <v>113.8</v>
      </c>
      <c r="M9" s="161">
        <v>122.2</v>
      </c>
      <c r="N9" s="161">
        <v>125.9</v>
      </c>
      <c r="O9" s="161">
        <v>127.4</v>
      </c>
      <c r="P9" s="161">
        <v>131</v>
      </c>
      <c r="Q9" s="161">
        <v>134</v>
      </c>
      <c r="R9" s="161">
        <v>135.30000000000001</v>
      </c>
      <c r="S9" s="161">
        <v>139.80000000000001</v>
      </c>
      <c r="T9" s="161">
        <v>143.1</v>
      </c>
      <c r="U9" s="161">
        <v>146.30000000000001</v>
      </c>
      <c r="V9" s="161">
        <v>149.19999999999999</v>
      </c>
      <c r="W9" s="161">
        <v>160.19999999999999</v>
      </c>
      <c r="X9" s="161">
        <v>297.10000000000002</v>
      </c>
      <c r="Y9" s="161">
        <v>339.2</v>
      </c>
      <c r="Z9" s="161">
        <v>339</v>
      </c>
      <c r="AA9" s="161">
        <v>343.7</v>
      </c>
      <c r="AB9" s="161">
        <v>339</v>
      </c>
      <c r="AC9" s="161">
        <v>344.2</v>
      </c>
      <c r="AD9" s="161">
        <v>344.1</v>
      </c>
      <c r="AE9" s="161">
        <v>531.70000000000005</v>
      </c>
      <c r="AF9" s="161">
        <v>526.5</v>
      </c>
      <c r="AG9" s="161">
        <v>867.5</v>
      </c>
      <c r="AH9" s="161">
        <v>1776</v>
      </c>
      <c r="AI9" s="161">
        <v>2787</v>
      </c>
      <c r="AJ9" s="161">
        <v>2944</v>
      </c>
      <c r="AK9" s="161">
        <v>3372</v>
      </c>
      <c r="AL9" s="161">
        <v>3660</v>
      </c>
      <c r="AM9" s="161">
        <v>3988</v>
      </c>
      <c r="AN9" s="161">
        <v>4276</v>
      </c>
      <c r="AO9" s="161">
        <v>4468</v>
      </c>
      <c r="AP9" s="161">
        <v>4513</v>
      </c>
      <c r="AQ9" s="161">
        <v>4597.5079999999998</v>
      </c>
      <c r="AR9" s="161">
        <v>4514.5259999999998</v>
      </c>
      <c r="AS9" s="161">
        <v>4537.3530000000001</v>
      </c>
      <c r="AT9" s="161">
        <v>4590.7730000000001</v>
      </c>
      <c r="AU9" s="161">
        <v>5188.9120000000003</v>
      </c>
      <c r="AV9" s="161">
        <v>5953.1810000000005</v>
      </c>
      <c r="AW9" s="161">
        <v>6331.3990000000003</v>
      </c>
      <c r="AX9" s="161">
        <v>6403.6940000000004</v>
      </c>
      <c r="AY9" s="161">
        <v>6642.2250000000004</v>
      </c>
      <c r="AZ9" s="161">
        <v>6941.3710000000001</v>
      </c>
      <c r="BA9" s="161">
        <v>7088.2730000000001</v>
      </c>
      <c r="BB9" s="161">
        <v>7294.9489999999996</v>
      </c>
      <c r="BC9" s="161">
        <v>8283.3439999999991</v>
      </c>
      <c r="BD9" s="161">
        <v>8659.5450000000001</v>
      </c>
      <c r="BE9" s="161">
        <v>8795.2162844499999</v>
      </c>
      <c r="BF9" s="161">
        <v>8945.096379300001</v>
      </c>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4"/>
    </row>
    <row r="10" spans="1:84" ht="27" customHeight="1" x14ac:dyDescent="0.35">
      <c r="A10" s="155"/>
      <c r="B10" s="39" t="s">
        <v>266</v>
      </c>
      <c r="D10" s="161">
        <f t="shared" ref="D10:AI10" si="0">SUM(D11:D12)</f>
        <v>0</v>
      </c>
      <c r="E10" s="161">
        <f t="shared" si="0"/>
        <v>0</v>
      </c>
      <c r="F10" s="161">
        <f t="shared" si="0"/>
        <v>0</v>
      </c>
      <c r="G10" s="161">
        <f t="shared" si="0"/>
        <v>0</v>
      </c>
      <c r="H10" s="161">
        <f t="shared" si="0"/>
        <v>0</v>
      </c>
      <c r="I10" s="161">
        <f t="shared" si="0"/>
        <v>0</v>
      </c>
      <c r="J10" s="161">
        <f t="shared" si="0"/>
        <v>0</v>
      </c>
      <c r="K10" s="161">
        <f t="shared" si="0"/>
        <v>0</v>
      </c>
      <c r="L10" s="161">
        <f t="shared" si="0"/>
        <v>0</v>
      </c>
      <c r="M10" s="161">
        <f t="shared" si="0"/>
        <v>0</v>
      </c>
      <c r="N10" s="161">
        <f t="shared" si="0"/>
        <v>0</v>
      </c>
      <c r="O10" s="161">
        <f t="shared" si="0"/>
        <v>0</v>
      </c>
      <c r="P10" s="161">
        <f t="shared" si="0"/>
        <v>0</v>
      </c>
      <c r="Q10" s="161">
        <f t="shared" si="0"/>
        <v>0</v>
      </c>
      <c r="R10" s="161">
        <f t="shared" si="0"/>
        <v>0</v>
      </c>
      <c r="S10" s="161">
        <f t="shared" si="0"/>
        <v>0</v>
      </c>
      <c r="T10" s="161">
        <f t="shared" si="0"/>
        <v>0</v>
      </c>
      <c r="U10" s="161">
        <f t="shared" si="0"/>
        <v>0</v>
      </c>
      <c r="V10" s="161">
        <f t="shared" si="0"/>
        <v>0</v>
      </c>
      <c r="W10" s="161">
        <f t="shared" si="0"/>
        <v>0</v>
      </c>
      <c r="X10" s="161">
        <f t="shared" si="0"/>
        <v>0</v>
      </c>
      <c r="Y10" s="161">
        <f t="shared" si="0"/>
        <v>0</v>
      </c>
      <c r="Z10" s="161">
        <f t="shared" si="0"/>
        <v>0</v>
      </c>
      <c r="AA10" s="161">
        <f t="shared" si="0"/>
        <v>0</v>
      </c>
      <c r="AB10" s="161">
        <f t="shared" si="0"/>
        <v>80.5</v>
      </c>
      <c r="AC10" s="161">
        <f t="shared" si="0"/>
        <v>79.8</v>
      </c>
      <c r="AD10" s="161">
        <f t="shared" si="0"/>
        <v>91.9</v>
      </c>
      <c r="AE10" s="161">
        <f t="shared" si="0"/>
        <v>0.1</v>
      </c>
      <c r="AF10" s="161">
        <f t="shared" si="0"/>
        <v>0</v>
      </c>
      <c r="AG10" s="161">
        <f t="shared" si="0"/>
        <v>98</v>
      </c>
      <c r="AH10" s="161">
        <f t="shared" si="0"/>
        <v>101</v>
      </c>
      <c r="AI10" s="161">
        <f t="shared" si="0"/>
        <v>101</v>
      </c>
      <c r="AJ10" s="161">
        <f t="shared" ref="AJ10:CF10" si="1">SUM(AJ11:AJ12)</f>
        <v>103</v>
      </c>
      <c r="AK10" s="161">
        <f t="shared" si="1"/>
        <v>107</v>
      </c>
      <c r="AL10" s="161">
        <f t="shared" si="1"/>
        <v>108</v>
      </c>
      <c r="AM10" s="161">
        <f t="shared" si="1"/>
        <v>109</v>
      </c>
      <c r="AN10" s="161">
        <f t="shared" si="1"/>
        <v>111</v>
      </c>
      <c r="AO10" s="161">
        <f t="shared" si="1"/>
        <v>112</v>
      </c>
      <c r="AP10" s="161">
        <f t="shared" si="1"/>
        <v>115</v>
      </c>
      <c r="AQ10" s="161">
        <f t="shared" si="1"/>
        <v>115.869</v>
      </c>
      <c r="AR10" s="161">
        <f t="shared" si="1"/>
        <v>117.608</v>
      </c>
      <c r="AS10" s="161">
        <f t="shared" si="1"/>
        <v>120.767</v>
      </c>
      <c r="AT10" s="161">
        <f t="shared" si="1"/>
        <v>121.69999999999999</v>
      </c>
      <c r="AU10" s="161">
        <f t="shared" si="1"/>
        <v>124.99799999999999</v>
      </c>
      <c r="AV10" s="161">
        <f t="shared" si="1"/>
        <v>127.76300000000001</v>
      </c>
      <c r="AW10" s="161">
        <f t="shared" si="1"/>
        <v>136.01</v>
      </c>
      <c r="AX10" s="161">
        <f t="shared" si="1"/>
        <v>135.90600000000001</v>
      </c>
      <c r="AY10" s="161">
        <f t="shared" si="1"/>
        <v>138.93899999999999</v>
      </c>
      <c r="AZ10" s="161">
        <f t="shared" si="1"/>
        <v>144.053</v>
      </c>
      <c r="BA10" s="161">
        <f t="shared" si="1"/>
        <v>139.03800000000001</v>
      </c>
      <c r="BB10" s="161">
        <f t="shared" si="1"/>
        <v>140.483</v>
      </c>
      <c r="BC10" s="161">
        <f t="shared" si="1"/>
        <v>134.304</v>
      </c>
      <c r="BD10" s="161">
        <f t="shared" si="1"/>
        <v>135.184</v>
      </c>
      <c r="BE10" s="161">
        <f t="shared" si="1"/>
        <v>136.494</v>
      </c>
      <c r="BF10" s="161">
        <f t="shared" si="1"/>
        <v>137.20599999999999</v>
      </c>
      <c r="BG10" s="161">
        <f t="shared" si="1"/>
        <v>140.86000000000001</v>
      </c>
      <c r="BH10" s="161">
        <f t="shared" si="1"/>
        <v>142.22499999999999</v>
      </c>
      <c r="BI10" s="161">
        <f t="shared" si="1"/>
        <v>142.98906689999998</v>
      </c>
      <c r="BJ10" s="161">
        <f t="shared" si="1"/>
        <v>145.06664781979541</v>
      </c>
      <c r="BK10" s="161">
        <f t="shared" si="1"/>
        <v>147.31015170999999</v>
      </c>
      <c r="BL10" s="161">
        <f t="shared" si="1"/>
        <v>1044.2802145123819</v>
      </c>
      <c r="BM10" s="161">
        <f t="shared" si="1"/>
        <v>153.69645450000002</v>
      </c>
      <c r="BN10" s="161">
        <f t="shared" si="1"/>
        <v>154.66018952125</v>
      </c>
      <c r="BO10" s="161">
        <f t="shared" si="1"/>
        <v>155.47796661000001</v>
      </c>
      <c r="BP10" s="161">
        <f t="shared" si="1"/>
        <v>155.86012674</v>
      </c>
      <c r="BQ10" s="161">
        <f t="shared" si="1"/>
        <v>154.67662793</v>
      </c>
      <c r="BR10" s="161">
        <f t="shared" si="1"/>
        <v>157.88766478999997</v>
      </c>
      <c r="BS10" s="161">
        <f t="shared" si="1"/>
        <v>163.22263040000036</v>
      </c>
      <c r="BT10" s="161">
        <f t="shared" si="1"/>
        <v>159.51625865999998</v>
      </c>
      <c r="BU10" s="161">
        <f t="shared" si="1"/>
        <v>159.21703019767003</v>
      </c>
      <c r="BV10" s="161">
        <f t="shared" si="1"/>
        <v>158.11606062999999</v>
      </c>
      <c r="BW10" s="161">
        <f t="shared" si="1"/>
        <v>158.84611160306142</v>
      </c>
      <c r="BX10" s="161">
        <f t="shared" si="1"/>
        <v>158.51716103000001</v>
      </c>
      <c r="BY10" s="161">
        <f t="shared" si="1"/>
        <v>161.20141602702554</v>
      </c>
      <c r="BZ10" s="161">
        <f t="shared" si="1"/>
        <v>166.62263198999995</v>
      </c>
      <c r="CA10" s="161">
        <f t="shared" si="1"/>
        <v>170.04104204443541</v>
      </c>
      <c r="CB10" s="161">
        <f t="shared" si="1"/>
        <v>174.89755082743204</v>
      </c>
      <c r="CC10" s="161">
        <f t="shared" si="1"/>
        <v>179.6652840925255</v>
      </c>
      <c r="CD10" s="161">
        <f t="shared" si="1"/>
        <v>181.87857391287042</v>
      </c>
      <c r="CE10" s="161">
        <f t="shared" si="1"/>
        <v>183.40047539029786</v>
      </c>
      <c r="CF10" s="162">
        <f t="shared" si="1"/>
        <v>188.64371811843785</v>
      </c>
    </row>
    <row r="11" spans="1:84" x14ac:dyDescent="0.35">
      <c r="A11" s="155"/>
      <c r="B11" s="59" t="s">
        <v>267</v>
      </c>
      <c r="C11" s="160" t="s">
        <v>264</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0</v>
      </c>
      <c r="T11" s="161">
        <v>0</v>
      </c>
      <c r="U11" s="161">
        <v>0</v>
      </c>
      <c r="V11" s="161">
        <v>0</v>
      </c>
      <c r="W11" s="161">
        <v>0</v>
      </c>
      <c r="X11" s="161">
        <v>0</v>
      </c>
      <c r="Y11" s="161">
        <v>0</v>
      </c>
      <c r="Z11" s="161">
        <v>0</v>
      </c>
      <c r="AA11" s="161">
        <v>0</v>
      </c>
      <c r="AB11" s="161">
        <v>0</v>
      </c>
      <c r="AC11" s="161">
        <v>77.2</v>
      </c>
      <c r="AD11" s="161">
        <v>88.5</v>
      </c>
      <c r="AE11" s="161">
        <v>0.1</v>
      </c>
      <c r="AF11" s="161">
        <v>0</v>
      </c>
      <c r="AG11" s="161">
        <v>0</v>
      </c>
      <c r="AH11" s="161">
        <v>96</v>
      </c>
      <c r="AI11" s="161">
        <v>96</v>
      </c>
      <c r="AJ11" s="161">
        <v>98</v>
      </c>
      <c r="AK11" s="161">
        <v>101</v>
      </c>
      <c r="AL11" s="161">
        <v>102</v>
      </c>
      <c r="AM11" s="161">
        <v>103</v>
      </c>
      <c r="AN11" s="161">
        <v>105</v>
      </c>
      <c r="AO11" s="161">
        <v>105</v>
      </c>
      <c r="AP11" s="161">
        <v>107</v>
      </c>
      <c r="AQ11" s="161">
        <v>107</v>
      </c>
      <c r="AR11" s="161">
        <v>109</v>
      </c>
      <c r="AS11" s="161">
        <v>112</v>
      </c>
      <c r="AT11" s="161">
        <v>112.35899999999999</v>
      </c>
      <c r="AU11" s="161">
        <v>114.324</v>
      </c>
      <c r="AV11" s="161">
        <v>115.11</v>
      </c>
      <c r="AW11" s="161">
        <v>122.089</v>
      </c>
      <c r="AX11" s="161">
        <v>123.30500000000001</v>
      </c>
      <c r="AY11" s="161">
        <v>124.179</v>
      </c>
      <c r="AZ11" s="161">
        <v>128.614</v>
      </c>
      <c r="BA11" s="161">
        <v>123.26300000000001</v>
      </c>
      <c r="BB11" s="161">
        <v>124.417</v>
      </c>
      <c r="BC11" s="161">
        <v>118.181</v>
      </c>
      <c r="BD11" s="161">
        <v>118.962</v>
      </c>
      <c r="BE11" s="161">
        <v>120.14100000000001</v>
      </c>
      <c r="BF11" s="161">
        <v>120.018</v>
      </c>
      <c r="BG11" s="161">
        <v>122.324</v>
      </c>
      <c r="BH11" s="161">
        <v>123.015</v>
      </c>
      <c r="BI11" s="161">
        <v>123.87321689999997</v>
      </c>
      <c r="BJ11" s="161">
        <v>125.86199999999999</v>
      </c>
      <c r="BK11" s="161">
        <v>127.27833854999997</v>
      </c>
      <c r="BL11" s="161">
        <v>822.81408871238204</v>
      </c>
      <c r="BM11" s="161">
        <v>121.23222758000001</v>
      </c>
      <c r="BN11" s="161">
        <v>122.38864807125002</v>
      </c>
      <c r="BO11" s="161">
        <v>123.35264574</v>
      </c>
      <c r="BP11" s="161">
        <v>123.46082752000001</v>
      </c>
      <c r="BQ11" s="161">
        <v>122.52528203</v>
      </c>
      <c r="BR11" s="161">
        <v>124.59394418000001</v>
      </c>
      <c r="BS11" s="161">
        <v>127.56960417000036</v>
      </c>
      <c r="BT11" s="161">
        <v>126.42016188999996</v>
      </c>
      <c r="BU11" s="161">
        <v>126.05015876767001</v>
      </c>
      <c r="BV11" s="161">
        <v>125.70243364</v>
      </c>
      <c r="BW11" s="161">
        <v>124.05223520630057</v>
      </c>
      <c r="BX11" s="161">
        <v>122.74767937</v>
      </c>
      <c r="BY11" s="161">
        <v>124.10355375165162</v>
      </c>
      <c r="BZ11" s="161">
        <v>125.87573984999997</v>
      </c>
      <c r="CA11" s="161">
        <v>126.32827261202824</v>
      </c>
      <c r="CB11" s="161">
        <v>128.19075510646974</v>
      </c>
      <c r="CC11" s="161">
        <v>130.22434281994458</v>
      </c>
      <c r="CD11" s="161">
        <v>129.66425488214369</v>
      </c>
      <c r="CE11" s="161">
        <v>128.55705977846421</v>
      </c>
      <c r="CF11" s="162">
        <v>130.82215693995556</v>
      </c>
    </row>
    <row r="12" spans="1:84" x14ac:dyDescent="0.35">
      <c r="A12" s="155"/>
      <c r="B12" s="59" t="s">
        <v>268</v>
      </c>
      <c r="C12" s="160" t="s">
        <v>261</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1">
        <v>0</v>
      </c>
      <c r="W12" s="161">
        <v>0</v>
      </c>
      <c r="X12" s="161">
        <v>0</v>
      </c>
      <c r="Y12" s="161">
        <v>0</v>
      </c>
      <c r="Z12" s="161">
        <v>0</v>
      </c>
      <c r="AA12" s="161">
        <v>0</v>
      </c>
      <c r="AB12" s="161">
        <v>80.5</v>
      </c>
      <c r="AC12" s="161">
        <v>2.6</v>
      </c>
      <c r="AD12" s="161">
        <v>3.4</v>
      </c>
      <c r="AE12" s="161">
        <v>0</v>
      </c>
      <c r="AF12" s="161">
        <v>0</v>
      </c>
      <c r="AG12" s="161">
        <v>98</v>
      </c>
      <c r="AH12" s="161">
        <v>5</v>
      </c>
      <c r="AI12" s="161">
        <v>5</v>
      </c>
      <c r="AJ12" s="161">
        <v>5</v>
      </c>
      <c r="AK12" s="161">
        <v>6</v>
      </c>
      <c r="AL12" s="161">
        <v>6</v>
      </c>
      <c r="AM12" s="161">
        <v>6</v>
      </c>
      <c r="AN12" s="161">
        <v>6</v>
      </c>
      <c r="AO12" s="161">
        <v>7</v>
      </c>
      <c r="AP12" s="161">
        <v>8</v>
      </c>
      <c r="AQ12" s="161">
        <v>8.8689999999999998</v>
      </c>
      <c r="AR12" s="161">
        <v>8.6080000000000005</v>
      </c>
      <c r="AS12" s="161">
        <v>8.7669999999999995</v>
      </c>
      <c r="AT12" s="161">
        <v>9.3409999999999993</v>
      </c>
      <c r="AU12" s="161">
        <v>10.673999999999999</v>
      </c>
      <c r="AV12" s="161">
        <v>12.653</v>
      </c>
      <c r="AW12" s="161">
        <v>13.920999999999999</v>
      </c>
      <c r="AX12" s="161">
        <v>12.601000000000001</v>
      </c>
      <c r="AY12" s="161">
        <v>14.76</v>
      </c>
      <c r="AZ12" s="161">
        <v>15.439</v>
      </c>
      <c r="BA12" s="161">
        <v>15.775</v>
      </c>
      <c r="BB12" s="161">
        <v>16.065999999999999</v>
      </c>
      <c r="BC12" s="161">
        <v>16.123000000000001</v>
      </c>
      <c r="BD12" s="161">
        <v>16.222000000000001</v>
      </c>
      <c r="BE12" s="161">
        <v>16.353000000000002</v>
      </c>
      <c r="BF12" s="161">
        <v>17.187999999999999</v>
      </c>
      <c r="BG12" s="161">
        <v>18.536000000000001</v>
      </c>
      <c r="BH12" s="161">
        <v>19.21</v>
      </c>
      <c r="BI12" s="161">
        <v>19.115849999999998</v>
      </c>
      <c r="BJ12" s="161">
        <v>19.204647819795415</v>
      </c>
      <c r="BK12" s="161">
        <v>20.031813160000006</v>
      </c>
      <c r="BL12" s="161">
        <v>221.46612579999999</v>
      </c>
      <c r="BM12" s="161">
        <v>32.464226920000009</v>
      </c>
      <c r="BN12" s="161">
        <v>32.271541450000001</v>
      </c>
      <c r="BO12" s="161">
        <v>32.125320869999996</v>
      </c>
      <c r="BP12" s="161">
        <v>32.399299220000003</v>
      </c>
      <c r="BQ12" s="161">
        <v>32.151345900000003</v>
      </c>
      <c r="BR12" s="161">
        <v>33.293720609999951</v>
      </c>
      <c r="BS12" s="161">
        <v>35.653026229999981</v>
      </c>
      <c r="BT12" s="161">
        <v>33.09609677000001</v>
      </c>
      <c r="BU12" s="161">
        <v>33.166871430000008</v>
      </c>
      <c r="BV12" s="161">
        <v>32.413626989999997</v>
      </c>
      <c r="BW12" s="161">
        <v>34.793876396760858</v>
      </c>
      <c r="BX12" s="161">
        <v>35.769481659999997</v>
      </c>
      <c r="BY12" s="161">
        <v>37.09786227537392</v>
      </c>
      <c r="BZ12" s="161">
        <v>40.746892139999986</v>
      </c>
      <c r="CA12" s="161">
        <v>43.712769432407178</v>
      </c>
      <c r="CB12" s="161">
        <v>46.706795720962312</v>
      </c>
      <c r="CC12" s="161">
        <v>49.440941272580929</v>
      </c>
      <c r="CD12" s="161">
        <v>52.214319030726742</v>
      </c>
      <c r="CE12" s="161">
        <v>54.843415611833663</v>
      </c>
      <c r="CF12" s="162">
        <v>57.821561178482291</v>
      </c>
    </row>
    <row r="13" spans="1:84" x14ac:dyDescent="0.35">
      <c r="A13" s="155"/>
      <c r="B13" s="61" t="s">
        <v>269</v>
      </c>
      <c r="C13" s="160" t="s">
        <v>270</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f>+'Social Fund'!AQ12</f>
        <v>0</v>
      </c>
      <c r="AR13" s="161">
        <f>+'Social Fund'!AR12</f>
        <v>2.5100000000000001E-3</v>
      </c>
      <c r="AS13" s="161">
        <f>+'Social Fund'!AS12</f>
        <v>0.40648099999999998</v>
      </c>
      <c r="AT13" s="161">
        <f>+'Social Fund'!AT12</f>
        <v>8.6</v>
      </c>
      <c r="AU13" s="161">
        <f>+'Social Fund'!AU12</f>
        <v>23.253</v>
      </c>
      <c r="AV13" s="161">
        <f>+'Social Fund'!AV12</f>
        <v>15.308</v>
      </c>
      <c r="AW13" s="161">
        <f>+'Social Fund'!AW12</f>
        <v>12.185</v>
      </c>
      <c r="AX13" s="161">
        <f>+'Social Fund'!AX12</f>
        <v>0</v>
      </c>
      <c r="AY13" s="161">
        <f>+'Social Fund'!AY12</f>
        <v>59.960999999999999</v>
      </c>
      <c r="AZ13" s="161">
        <f>+'Social Fund'!AZ12</f>
        <v>41.031999999999996</v>
      </c>
      <c r="BA13" s="161">
        <f>+'Social Fund'!BA12</f>
        <v>0.58599999999999997</v>
      </c>
      <c r="BB13" s="161">
        <f>+'Social Fund'!BB12</f>
        <v>0</v>
      </c>
      <c r="BC13" s="161">
        <f>+'Social Fund'!BC12</f>
        <v>0.97199999999999998</v>
      </c>
      <c r="BD13" s="161">
        <f>+'Social Fund'!BD12</f>
        <v>29.518000000000001</v>
      </c>
      <c r="BE13" s="161">
        <f>+'Social Fund'!BE12</f>
        <v>16</v>
      </c>
      <c r="BF13" s="161">
        <f>+'Social Fund'!BF12</f>
        <v>14.147</v>
      </c>
      <c r="BG13" s="161">
        <f>+'Social Fund'!BG12</f>
        <v>6.3209999999999997</v>
      </c>
      <c r="BH13" s="161">
        <f>+'Social Fund'!BH12</f>
        <v>1.7869999999999999</v>
      </c>
      <c r="BI13" s="161">
        <f>+'Social Fund'!BI12</f>
        <v>8.8140000000000001</v>
      </c>
      <c r="BJ13" s="161">
        <f>+'Social Fund'!BJ12</f>
        <v>3.4359999999999999</v>
      </c>
      <c r="BK13" s="161">
        <f>+'Social Fund'!BK12</f>
        <v>3.99</v>
      </c>
      <c r="BL13" s="161">
        <f>+'Social Fund'!BL12</f>
        <v>211.09399999999999</v>
      </c>
      <c r="BM13" s="161">
        <f>+'Social Fund'!BM12</f>
        <v>298.26100000000002</v>
      </c>
      <c r="BN13" s="161">
        <f>+'Social Fund'!BN12</f>
        <v>435.41003044000001</v>
      </c>
      <c r="BO13" s="161">
        <f>+'Social Fund'!BO12</f>
        <v>128.72999999999999</v>
      </c>
      <c r="BP13" s="161">
        <f>+'Social Fund'!BP12</f>
        <v>141.73699999999999</v>
      </c>
      <c r="BQ13" s="161">
        <f>+'Social Fund'!BQ12</f>
        <v>8.4069999999999965</v>
      </c>
      <c r="BR13" s="161">
        <f>+'Social Fund'!BR12</f>
        <v>11.036000000000001</v>
      </c>
      <c r="BS13" s="161">
        <f>+'Social Fund'!BS12</f>
        <v>3.7847469900000021</v>
      </c>
      <c r="BT13" s="161">
        <f>+'Social Fund'!BT12</f>
        <v>3.1778794199999973</v>
      </c>
      <c r="BU13" s="161">
        <f>+'Social Fund'!BU12</f>
        <v>114.2644971</v>
      </c>
      <c r="BV13" s="161">
        <f>+'Social Fund'!BV12</f>
        <v>26.955252089999995</v>
      </c>
      <c r="BW13" s="161">
        <f>+'Social Fund'!BW12</f>
        <v>0.22715072999999977</v>
      </c>
      <c r="BX13" s="161">
        <f>+'Social Fund'!BX12</f>
        <v>98.735709329999992</v>
      </c>
      <c r="BY13" s="161">
        <f>+'Social Fund'!BY12</f>
        <v>0.41659862000000003</v>
      </c>
      <c r="BZ13" s="161">
        <f>+'Social Fund'!BZ12</f>
        <v>139.73607573999999</v>
      </c>
      <c r="CA13" s="161">
        <f>+'Social Fund'!CA12</f>
        <v>38.230864964166827</v>
      </c>
      <c r="CB13" s="161">
        <f>+'Social Fund'!CB12</f>
        <v>33.89421652402693</v>
      </c>
      <c r="CC13" s="161">
        <f>+'Social Fund'!CC12</f>
        <v>33.894216524026923</v>
      </c>
      <c r="CD13" s="161">
        <f>+'Social Fund'!CD12</f>
        <v>33.894216524026923</v>
      </c>
      <c r="CE13" s="161">
        <f>+'Social Fund'!CE12</f>
        <v>33.894216524026923</v>
      </c>
      <c r="CF13" s="162">
        <f>+'Social Fund'!CF12</f>
        <v>33.894216524026923</v>
      </c>
    </row>
    <row r="14" spans="1:84" x14ac:dyDescent="0.35">
      <c r="A14" s="155"/>
      <c r="B14" s="39" t="s">
        <v>25</v>
      </c>
      <c r="C14" s="160" t="s">
        <v>270</v>
      </c>
      <c r="D14" s="161">
        <f>+'Council Tax Benefit'!D4</f>
        <v>0</v>
      </c>
      <c r="E14" s="161">
        <f>+'Council Tax Benefit'!E4</f>
        <v>0</v>
      </c>
      <c r="F14" s="161">
        <f>+'Council Tax Benefit'!F4</f>
        <v>0</v>
      </c>
      <c r="G14" s="161">
        <f>+'Council Tax Benefit'!G4</f>
        <v>0</v>
      </c>
      <c r="H14" s="161">
        <f>+'Council Tax Benefit'!H4</f>
        <v>0</v>
      </c>
      <c r="I14" s="161">
        <f>+'Council Tax Benefit'!I4</f>
        <v>0</v>
      </c>
      <c r="J14" s="161">
        <f>+'Council Tax Benefit'!J4</f>
        <v>0</v>
      </c>
      <c r="K14" s="161">
        <f>+'Council Tax Benefit'!K4</f>
        <v>0</v>
      </c>
      <c r="L14" s="161">
        <f>+'Council Tax Benefit'!L4</f>
        <v>0</v>
      </c>
      <c r="M14" s="161">
        <f>+'Council Tax Benefit'!M4</f>
        <v>0</v>
      </c>
      <c r="N14" s="161">
        <f>+'Council Tax Benefit'!N4</f>
        <v>0</v>
      </c>
      <c r="O14" s="161">
        <f>+'Council Tax Benefit'!O4</f>
        <v>0</v>
      </c>
      <c r="P14" s="161">
        <f>+'Council Tax Benefit'!P4</f>
        <v>0</v>
      </c>
      <c r="Q14" s="161">
        <f>+'Council Tax Benefit'!Q4</f>
        <v>0</v>
      </c>
      <c r="R14" s="161">
        <f>+'Council Tax Benefit'!R4</f>
        <v>0</v>
      </c>
      <c r="S14" s="161">
        <f>+'Council Tax Benefit'!S4</f>
        <v>0</v>
      </c>
      <c r="T14" s="161">
        <f>+'Council Tax Benefit'!T4</f>
        <v>0</v>
      </c>
      <c r="U14" s="161">
        <f>+'Council Tax Benefit'!U4</f>
        <v>0</v>
      </c>
      <c r="V14" s="161">
        <f>+'Council Tax Benefit'!V4</f>
        <v>0</v>
      </c>
      <c r="W14" s="161">
        <f>+'Council Tax Benefit'!W4</f>
        <v>0</v>
      </c>
      <c r="X14" s="161">
        <f>+'Council Tax Benefit'!X4</f>
        <v>0</v>
      </c>
      <c r="Y14" s="161">
        <f>+'Council Tax Benefit'!Y4</f>
        <v>0</v>
      </c>
      <c r="Z14" s="161">
        <f>+'Council Tax Benefit'!Z4</f>
        <v>18</v>
      </c>
      <c r="AA14" s="161">
        <f>+'Council Tax Benefit'!AA4</f>
        <v>21</v>
      </c>
      <c r="AB14" s="161">
        <f>+'Council Tax Benefit'!AB4</f>
        <v>27</v>
      </c>
      <c r="AC14" s="161">
        <f>+'Council Tax Benefit'!AC4</f>
        <v>33</v>
      </c>
      <c r="AD14" s="161">
        <f>+'Council Tax Benefit'!AD4</f>
        <v>99</v>
      </c>
      <c r="AE14" s="161">
        <f>+'Council Tax Benefit'!AE4</f>
        <v>137</v>
      </c>
      <c r="AF14" s="161">
        <f>+'Council Tax Benefit'!AF4</f>
        <v>148</v>
      </c>
      <c r="AG14" s="161">
        <f>+'Council Tax Benefit'!AG4</f>
        <v>369</v>
      </c>
      <c r="AH14" s="161">
        <f>+'Council Tax Benefit'!AH4</f>
        <v>386</v>
      </c>
      <c r="AI14" s="161">
        <f>+'Council Tax Benefit'!AI4</f>
        <v>445</v>
      </c>
      <c r="AJ14" s="161">
        <f>+'Council Tax Benefit'!AJ4</f>
        <v>599</v>
      </c>
      <c r="AK14" s="161">
        <f>+'Council Tax Benefit'!AK4</f>
        <v>890.6</v>
      </c>
      <c r="AL14" s="161">
        <f>+'Council Tax Benefit'!AL4</f>
        <v>1083</v>
      </c>
      <c r="AM14" s="161">
        <f>+'Council Tax Benefit'!AM4</f>
        <v>1218</v>
      </c>
      <c r="AN14" s="161">
        <f>+'Council Tax Benefit'!AN4</f>
        <v>1354</v>
      </c>
      <c r="AO14" s="161">
        <f>+'Council Tax Benefit'!AO4</f>
        <v>1479</v>
      </c>
      <c r="AP14" s="161">
        <f>+'Council Tax Benefit'!AP4</f>
        <v>1635</v>
      </c>
      <c r="AQ14" s="161">
        <f>+'Council Tax Benefit'!AQ4</f>
        <v>1701</v>
      </c>
      <c r="AR14" s="161">
        <f>+'Council Tax Benefit'!AR4</f>
        <v>1365.134</v>
      </c>
      <c r="AS14" s="161">
        <f>+'Council Tax Benefit'!AS4</f>
        <v>1699.6620000000003</v>
      </c>
      <c r="AT14" s="161">
        <f>+'Council Tax Benefit'!AT4</f>
        <v>2122.81</v>
      </c>
      <c r="AU14" s="161">
        <f>+'Council Tax Benefit'!AU4</f>
        <v>1404.1669999999999</v>
      </c>
      <c r="AV14" s="161">
        <f>+'Council Tax Benefit'!AV4</f>
        <v>1692.576</v>
      </c>
      <c r="AW14" s="161">
        <f>+'Council Tax Benefit'!AW4</f>
        <v>1939.9</v>
      </c>
      <c r="AX14" s="161">
        <f>+'Council Tax Benefit'!AX4</f>
        <v>2077.2112939999997</v>
      </c>
      <c r="AY14" s="161">
        <f>+'Council Tax Benefit'!AY4</f>
        <v>2188.670932</v>
      </c>
      <c r="AZ14" s="161">
        <f>+'Council Tax Benefit'!AZ4</f>
        <v>2310.6117920000006</v>
      </c>
      <c r="BA14" s="161">
        <f>+'Council Tax Benefit'!BA4</f>
        <v>2394.678625</v>
      </c>
      <c r="BB14" s="161">
        <f>+'Council Tax Benefit'!BB4</f>
        <v>2452.404614999999</v>
      </c>
      <c r="BC14" s="161">
        <f>+'Council Tax Benefit'!BC4</f>
        <v>2510.8873257930913</v>
      </c>
      <c r="BD14" s="161">
        <f>+'Council Tax Benefit'!BD4</f>
        <v>2574.5184790181656</v>
      </c>
      <c r="BE14" s="161">
        <f>+'Council Tax Benefit'!BE4</f>
        <v>2685.8228541801273</v>
      </c>
      <c r="BF14" s="161">
        <f>+'Council Tax Benefit'!BF4</f>
        <v>2833.9392983749794</v>
      </c>
      <c r="BG14" s="161">
        <f>+'Council Tax Benefit'!BG4</f>
        <v>3226.13099526</v>
      </c>
      <c r="BH14" s="161">
        <f>+'Council Tax Benefit'!BH4</f>
        <v>3556.9849629183473</v>
      </c>
      <c r="BI14" s="161">
        <f>+'Council Tax Benefit'!BI4</f>
        <v>3774.089575</v>
      </c>
      <c r="BJ14" s="161">
        <f>+'Council Tax Benefit'!BJ4</f>
        <v>3941.0267050000002</v>
      </c>
      <c r="BK14" s="161">
        <f>+'Council Tax Benefit'!BK4</f>
        <v>4026.6875790000004</v>
      </c>
      <c r="BL14" s="161">
        <f>+'Council Tax Benefit'!BL4</f>
        <v>4234.4436619999997</v>
      </c>
      <c r="BM14" s="161">
        <f>+'Council Tax Benefit'!BM4</f>
        <v>4697.6782249999997</v>
      </c>
      <c r="BN14" s="161">
        <f>+'Council Tax Benefit'!BN4</f>
        <v>4924.7733250000001</v>
      </c>
      <c r="BO14" s="161">
        <f>+'Council Tax Benefit'!BO4</f>
        <v>4918.3788950000007</v>
      </c>
      <c r="BP14" s="161">
        <f>+'Council Tax Benefit'!BP4</f>
        <v>4911.948089999999</v>
      </c>
      <c r="BQ14" s="161"/>
      <c r="BR14" s="161"/>
      <c r="BS14" s="161"/>
      <c r="BT14" s="161"/>
      <c r="BU14" s="161"/>
      <c r="BV14" s="161"/>
      <c r="BW14" s="161"/>
      <c r="BX14" s="161"/>
      <c r="BY14" s="161"/>
      <c r="BZ14" s="161"/>
      <c r="CA14" s="161"/>
      <c r="CB14" s="161"/>
      <c r="CC14" s="161"/>
      <c r="CD14" s="161"/>
      <c r="CE14" s="161"/>
      <c r="CF14" s="162"/>
    </row>
    <row r="15" spans="1:84" ht="27" customHeight="1" x14ac:dyDescent="0.35">
      <c r="A15" s="155"/>
      <c r="B15" s="39" t="s">
        <v>271</v>
      </c>
      <c r="C15" s="160" t="s">
        <v>264</v>
      </c>
      <c r="D15" s="161">
        <v>0</v>
      </c>
      <c r="E15" s="161">
        <v>0</v>
      </c>
      <c r="F15" s="161">
        <v>0</v>
      </c>
      <c r="G15" s="161">
        <v>0</v>
      </c>
      <c r="H15" s="161">
        <v>0</v>
      </c>
      <c r="I15" s="161">
        <v>0</v>
      </c>
      <c r="J15" s="161">
        <v>0</v>
      </c>
      <c r="K15" s="161">
        <v>0</v>
      </c>
      <c r="L15" s="161">
        <v>0</v>
      </c>
      <c r="M15" s="161">
        <v>0</v>
      </c>
      <c r="N15" s="161">
        <v>0</v>
      </c>
      <c r="O15" s="161">
        <v>0</v>
      </c>
      <c r="P15" s="161">
        <v>0</v>
      </c>
      <c r="Q15" s="161">
        <v>0</v>
      </c>
      <c r="R15" s="161">
        <v>0</v>
      </c>
      <c r="S15" s="161">
        <v>0</v>
      </c>
      <c r="T15" s="161">
        <v>0</v>
      </c>
      <c r="U15" s="161">
        <v>0</v>
      </c>
      <c r="V15" s="161">
        <v>0</v>
      </c>
      <c r="W15" s="161">
        <v>0</v>
      </c>
      <c r="X15" s="161">
        <v>0</v>
      </c>
      <c r="Y15" s="161">
        <v>0</v>
      </c>
      <c r="Z15" s="161">
        <v>11</v>
      </c>
      <c r="AA15" s="161">
        <v>13.4</v>
      </c>
      <c r="AB15" s="161">
        <v>13.1</v>
      </c>
      <c r="AC15" s="161">
        <v>13.4</v>
      </c>
      <c r="AD15" s="161">
        <v>13.9</v>
      </c>
      <c r="AE15" s="161">
        <v>15.1</v>
      </c>
      <c r="AF15" s="161">
        <v>15</v>
      </c>
      <c r="AG15" s="161">
        <v>15.2</v>
      </c>
      <c r="AH15" s="161">
        <v>16</v>
      </c>
      <c r="AI15" s="161">
        <v>16</v>
      </c>
      <c r="AJ15" s="161">
        <v>16</v>
      </c>
      <c r="AK15" s="161">
        <v>17</v>
      </c>
      <c r="AL15" s="161">
        <v>17</v>
      </c>
      <c r="AM15" s="161">
        <v>17</v>
      </c>
      <c r="AN15" s="161">
        <v>17</v>
      </c>
      <c r="AO15" s="161">
        <v>18</v>
      </c>
      <c r="AP15" s="161">
        <v>18</v>
      </c>
      <c r="AQ15" s="161">
        <v>2.6080000000000001</v>
      </c>
      <c r="AR15" s="161">
        <v>0</v>
      </c>
      <c r="AS15" s="161">
        <v>0</v>
      </c>
      <c r="AT15" s="161">
        <v>0</v>
      </c>
      <c r="AU15" s="161">
        <v>0</v>
      </c>
      <c r="AV15" s="161">
        <v>0</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0</v>
      </c>
      <c r="CA15" s="161">
        <v>0</v>
      </c>
      <c r="CB15" s="161">
        <v>0</v>
      </c>
      <c r="CC15" s="161">
        <v>0</v>
      </c>
      <c r="CD15" s="161">
        <v>0</v>
      </c>
      <c r="CE15" s="161">
        <v>0</v>
      </c>
      <c r="CF15" s="162">
        <v>0</v>
      </c>
    </row>
    <row r="16" spans="1:84" x14ac:dyDescent="0.35">
      <c r="A16" s="155"/>
      <c r="B16" s="39" t="s">
        <v>272</v>
      </c>
      <c r="C16" s="160" t="s">
        <v>261</v>
      </c>
      <c r="D16" s="161">
        <v>0</v>
      </c>
      <c r="E16" s="161">
        <v>0</v>
      </c>
      <c r="F16" s="161">
        <v>0</v>
      </c>
      <c r="G16" s="161">
        <v>0</v>
      </c>
      <c r="H16" s="161">
        <v>0</v>
      </c>
      <c r="I16" s="161">
        <v>0</v>
      </c>
      <c r="J16" s="161">
        <v>0</v>
      </c>
      <c r="K16" s="161">
        <v>0</v>
      </c>
      <c r="L16" s="161">
        <v>0</v>
      </c>
      <c r="M16" s="161">
        <v>0</v>
      </c>
      <c r="N16" s="161">
        <v>0</v>
      </c>
      <c r="O16" s="161">
        <v>0</v>
      </c>
      <c r="P16" s="161">
        <v>0</v>
      </c>
      <c r="Q16" s="161">
        <v>0</v>
      </c>
      <c r="R16" s="161">
        <v>0</v>
      </c>
      <c r="S16" s="161">
        <v>0</v>
      </c>
      <c r="T16" s="161">
        <v>0</v>
      </c>
      <c r="U16" s="161">
        <v>0</v>
      </c>
      <c r="V16" s="161">
        <v>0</v>
      </c>
      <c r="W16" s="161">
        <v>0</v>
      </c>
      <c r="X16" s="161">
        <v>0</v>
      </c>
      <c r="Y16" s="161">
        <v>0</v>
      </c>
      <c r="Z16" s="161">
        <v>0</v>
      </c>
      <c r="AA16" s="161">
        <v>0</v>
      </c>
      <c r="AB16" s="161">
        <v>0</v>
      </c>
      <c r="AC16" s="161">
        <v>0</v>
      </c>
      <c r="AD16" s="161">
        <v>0</v>
      </c>
      <c r="AE16" s="161">
        <v>0</v>
      </c>
      <c r="AF16" s="161">
        <v>0</v>
      </c>
      <c r="AG16" s="161">
        <v>0</v>
      </c>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1973.203</v>
      </c>
      <c r="AW16" s="161">
        <v>2772.2469999999998</v>
      </c>
      <c r="AX16" s="161">
        <v>3124.558</v>
      </c>
      <c r="AY16" s="161">
        <v>3801.788</v>
      </c>
      <c r="AZ16" s="161">
        <v>4497.8189999999995</v>
      </c>
      <c r="BA16" s="161">
        <v>4953.4069999999992</v>
      </c>
      <c r="BB16" s="161">
        <v>5316.1329999999989</v>
      </c>
      <c r="BC16" s="161">
        <v>5659.9930000000004</v>
      </c>
      <c r="BD16" s="161">
        <v>6043.639000000001</v>
      </c>
      <c r="BE16" s="161">
        <v>6580.0587643462241</v>
      </c>
      <c r="BF16" s="161">
        <v>7051.9688886240428</v>
      </c>
      <c r="BG16" s="161">
        <v>7582.0869577400717</v>
      </c>
      <c r="BH16" s="161">
        <v>8079.1630000000005</v>
      </c>
      <c r="BI16" s="161">
        <v>8618.3022954000007</v>
      </c>
      <c r="BJ16" s="161">
        <v>9155.4464638600002</v>
      </c>
      <c r="BK16" s="161">
        <v>9867.029829797455</v>
      </c>
      <c r="BL16" s="161">
        <v>10525.20336705</v>
      </c>
      <c r="BM16" s="161">
        <v>11458.592503259999</v>
      </c>
      <c r="BN16" s="161">
        <v>11876.615118280002</v>
      </c>
      <c r="BO16" s="161">
        <v>12565.735437840005</v>
      </c>
      <c r="BP16" s="161">
        <v>13430.149580209998</v>
      </c>
      <c r="BQ16" s="161">
        <v>13762.514588680802</v>
      </c>
      <c r="BR16" s="161">
        <v>13798.261242919998</v>
      </c>
      <c r="BS16" s="161">
        <v>13233.124968690001</v>
      </c>
      <c r="BT16" s="161">
        <v>11513.612393931196</v>
      </c>
      <c r="BU16" s="161">
        <v>9379.593293240021</v>
      </c>
      <c r="BV16" s="161">
        <v>8126.2184717899954</v>
      </c>
      <c r="BW16" s="161">
        <v>7233.1409551300012</v>
      </c>
      <c r="BX16" s="161">
        <v>5812.845966250904</v>
      </c>
      <c r="BY16" s="161">
        <v>5695.7220571133703</v>
      </c>
      <c r="BZ16" s="161">
        <v>5974.7598692600022</v>
      </c>
      <c r="CA16" s="161">
        <v>6763.3328190758948</v>
      </c>
      <c r="CB16" s="161">
        <v>7309.5511056801897</v>
      </c>
      <c r="CC16" s="161">
        <v>7544.4182843390254</v>
      </c>
      <c r="CD16" s="161">
        <v>7803.4388285501873</v>
      </c>
      <c r="CE16" s="161">
        <v>8077.2038043949115</v>
      </c>
      <c r="CF16" s="162">
        <v>8167.0786177189384</v>
      </c>
    </row>
    <row r="17" spans="1:86" x14ac:dyDescent="0.35">
      <c r="A17" s="155"/>
      <c r="B17" s="39" t="s">
        <v>273</v>
      </c>
      <c r="C17" s="160" t="s">
        <v>270</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c r="Z17" s="161">
        <v>0</v>
      </c>
      <c r="AA17" s="161">
        <v>0</v>
      </c>
      <c r="AB17" s="161">
        <v>0</v>
      </c>
      <c r="AC17" s="161">
        <v>0</v>
      </c>
      <c r="AD17" s="161">
        <v>0</v>
      </c>
      <c r="AE17" s="161">
        <v>0</v>
      </c>
      <c r="AF17" s="161">
        <v>0</v>
      </c>
      <c r="AG17" s="161">
        <v>0</v>
      </c>
      <c r="AH17" s="161">
        <v>0</v>
      </c>
      <c r="AI17" s="161">
        <v>0</v>
      </c>
      <c r="AJ17" s="161">
        <v>0</v>
      </c>
      <c r="AK17" s="161">
        <v>0</v>
      </c>
      <c r="AL17" s="161">
        <v>0</v>
      </c>
      <c r="AM17" s="161">
        <v>0</v>
      </c>
      <c r="AN17" s="161">
        <v>0</v>
      </c>
      <c r="AO17" s="161">
        <v>0</v>
      </c>
      <c r="AP17" s="161">
        <v>0</v>
      </c>
      <c r="AQ17" s="161">
        <v>0</v>
      </c>
      <c r="AR17" s="161">
        <v>0</v>
      </c>
      <c r="AS17" s="161">
        <v>0</v>
      </c>
      <c r="AT17" s="161">
        <v>0</v>
      </c>
      <c r="AU17" s="161">
        <v>0</v>
      </c>
      <c r="AV17" s="161">
        <v>2.8769999999999998</v>
      </c>
      <c r="AW17" s="161">
        <v>7.2039999999999997</v>
      </c>
      <c r="AX17" s="161">
        <v>11.369</v>
      </c>
      <c r="AY17" s="161">
        <v>19.163</v>
      </c>
      <c r="AZ17" s="161">
        <v>34.027000000000001</v>
      </c>
      <c r="BA17" s="161">
        <v>42.026000000000003</v>
      </c>
      <c r="BB17" s="161">
        <v>48.832000000000001</v>
      </c>
      <c r="BC17" s="161">
        <v>39.287999999999997</v>
      </c>
      <c r="BD17" s="161">
        <v>-6.0999999999999999E-2</v>
      </c>
      <c r="BE17" s="161">
        <v>-8.6436562195121955E-2</v>
      </c>
      <c r="BF17" s="161">
        <v>-0.14737339999999999</v>
      </c>
      <c r="BG17" s="161">
        <v>8.5208560000000017E-2</v>
      </c>
      <c r="BH17" s="161">
        <v>-2.9000000000000001E-2</v>
      </c>
      <c r="BI17" s="161">
        <v>0</v>
      </c>
      <c r="BJ17" s="161">
        <v>0</v>
      </c>
      <c r="BK17" s="161">
        <v>0</v>
      </c>
      <c r="BL17" s="161">
        <v>0</v>
      </c>
      <c r="BM17" s="161">
        <v>0</v>
      </c>
      <c r="BN17" s="161">
        <v>0</v>
      </c>
      <c r="BO17" s="161">
        <v>0</v>
      </c>
      <c r="BP17" s="161">
        <v>0</v>
      </c>
      <c r="BQ17" s="161">
        <v>0</v>
      </c>
      <c r="BR17" s="161">
        <v>0</v>
      </c>
      <c r="BS17" s="161">
        <v>0</v>
      </c>
      <c r="BT17" s="161">
        <v>0</v>
      </c>
      <c r="BU17" s="161">
        <v>0</v>
      </c>
      <c r="BV17" s="161">
        <v>0</v>
      </c>
      <c r="BW17" s="161">
        <v>0</v>
      </c>
      <c r="BX17" s="161">
        <v>0</v>
      </c>
      <c r="BY17" s="161">
        <v>0</v>
      </c>
      <c r="BZ17" s="161">
        <v>0</v>
      </c>
      <c r="CA17" s="161">
        <v>0</v>
      </c>
      <c r="CB17" s="161">
        <v>0</v>
      </c>
      <c r="CC17" s="161">
        <v>0</v>
      </c>
      <c r="CD17" s="161">
        <v>0</v>
      </c>
      <c r="CE17" s="161">
        <v>0</v>
      </c>
      <c r="CF17" s="162">
        <v>0</v>
      </c>
    </row>
    <row r="18" spans="1:86" x14ac:dyDescent="0.35">
      <c r="A18" s="155"/>
      <c r="B18" s="39" t="s">
        <v>274</v>
      </c>
      <c r="C18" s="160" t="s">
        <v>270</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0</v>
      </c>
      <c r="Z18" s="161">
        <v>0</v>
      </c>
      <c r="AA18" s="161">
        <v>0</v>
      </c>
      <c r="AB18" s="161">
        <v>0</v>
      </c>
      <c r="AC18" s="161">
        <v>0</v>
      </c>
      <c r="AD18" s="161">
        <v>0</v>
      </c>
      <c r="AE18" s="161">
        <v>0</v>
      </c>
      <c r="AF18" s="161">
        <v>0</v>
      </c>
      <c r="AG18" s="161">
        <v>0</v>
      </c>
      <c r="AH18" s="161">
        <v>0</v>
      </c>
      <c r="AI18" s="161">
        <v>0</v>
      </c>
      <c r="AJ18" s="161">
        <v>0</v>
      </c>
      <c r="AK18" s="161">
        <v>0</v>
      </c>
      <c r="AL18" s="161">
        <v>0</v>
      </c>
      <c r="AM18" s="161">
        <v>0</v>
      </c>
      <c r="AN18" s="161">
        <v>0</v>
      </c>
      <c r="AO18" s="161">
        <v>0</v>
      </c>
      <c r="AP18" s="161">
        <v>0</v>
      </c>
      <c r="AQ18" s="161">
        <v>0</v>
      </c>
      <c r="AR18" s="161">
        <v>0</v>
      </c>
      <c r="AS18" s="161">
        <v>0</v>
      </c>
      <c r="AT18" s="161">
        <v>0</v>
      </c>
      <c r="AU18" s="161">
        <v>0</v>
      </c>
      <c r="AV18" s="161">
        <v>0</v>
      </c>
      <c r="AW18" s="161">
        <v>0</v>
      </c>
      <c r="AX18" s="161">
        <v>0</v>
      </c>
      <c r="AY18" s="161">
        <v>0</v>
      </c>
      <c r="AZ18" s="161">
        <v>0</v>
      </c>
      <c r="BA18" s="161">
        <v>0</v>
      </c>
      <c r="BB18" s="161">
        <v>0</v>
      </c>
      <c r="BC18" s="161">
        <v>0</v>
      </c>
      <c r="BD18" s="161">
        <v>0</v>
      </c>
      <c r="BE18" s="161">
        <v>6.8540000000000001</v>
      </c>
      <c r="BF18" s="161">
        <v>13.107519600000002</v>
      </c>
      <c r="BG18" s="161">
        <v>14.986460219999998</v>
      </c>
      <c r="BH18" s="161">
        <v>16.622024122071426</v>
      </c>
      <c r="BI18" s="161">
        <v>17.693564299999998</v>
      </c>
      <c r="BJ18" s="161">
        <v>19.498030839999998</v>
      </c>
      <c r="BK18" s="161">
        <v>20.507303</v>
      </c>
      <c r="BL18" s="161">
        <v>21.180479929999997</v>
      </c>
      <c r="BM18" s="161">
        <v>21.798681950000002</v>
      </c>
      <c r="BN18" s="161">
        <v>21.362664119999998</v>
      </c>
      <c r="BO18" s="161">
        <v>22.339751259999996</v>
      </c>
      <c r="BP18" s="161">
        <v>56.572572000000001</v>
      </c>
      <c r="BQ18" s="161">
        <v>147.69367399999999</v>
      </c>
      <c r="BR18" s="161">
        <v>148.66278700000001</v>
      </c>
      <c r="BS18" s="161">
        <v>112.29069</v>
      </c>
      <c r="BT18" s="161">
        <v>131.32171600000001</v>
      </c>
      <c r="BU18" s="161">
        <v>163.743438</v>
      </c>
      <c r="BV18" s="161">
        <v>151.43220199999999</v>
      </c>
      <c r="BW18" s="161">
        <v>132.03679</v>
      </c>
      <c r="BX18" s="161">
        <v>171.42592500000001</v>
      </c>
      <c r="BY18" s="161">
        <v>141.535426</v>
      </c>
      <c r="BZ18" s="161">
        <v>111.211405</v>
      </c>
      <c r="CA18" s="161">
        <v>0</v>
      </c>
      <c r="CB18" s="161">
        <v>0</v>
      </c>
      <c r="CC18" s="161">
        <v>0</v>
      </c>
      <c r="CD18" s="161">
        <v>0</v>
      </c>
      <c r="CE18" s="161">
        <v>0</v>
      </c>
      <c r="CF18" s="162">
        <v>0</v>
      </c>
    </row>
    <row r="19" spans="1:86" x14ac:dyDescent="0.35">
      <c r="A19" s="155"/>
      <c r="B19" s="39" t="s">
        <v>275</v>
      </c>
      <c r="C19" s="160" t="s">
        <v>270</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61">
        <v>0</v>
      </c>
      <c r="AJ19" s="161">
        <v>0</v>
      </c>
      <c r="AK19" s="161">
        <v>0</v>
      </c>
      <c r="AL19" s="161">
        <v>0</v>
      </c>
      <c r="AM19" s="161">
        <v>0</v>
      </c>
      <c r="AN19" s="161">
        <v>0</v>
      </c>
      <c r="AO19" s="161">
        <v>0</v>
      </c>
      <c r="AP19" s="161">
        <v>0</v>
      </c>
      <c r="AQ19" s="161">
        <v>0</v>
      </c>
      <c r="AR19" s="161">
        <v>0</v>
      </c>
      <c r="AS19" s="161">
        <v>0</v>
      </c>
      <c r="AT19" s="161">
        <v>0</v>
      </c>
      <c r="AU19" s="161">
        <v>0</v>
      </c>
      <c r="AV19" s="161">
        <v>0</v>
      </c>
      <c r="AW19" s="161">
        <v>0</v>
      </c>
      <c r="AX19" s="161">
        <v>0</v>
      </c>
      <c r="AY19" s="161">
        <v>0</v>
      </c>
      <c r="AZ19" s="161">
        <v>3.1930000000000001</v>
      </c>
      <c r="BA19" s="161">
        <v>23.582999999999998</v>
      </c>
      <c r="BB19" s="161">
        <v>32.392000000000003</v>
      </c>
      <c r="BC19" s="161">
        <v>27.45</v>
      </c>
      <c r="BD19" s="161">
        <v>4.1689999999999996</v>
      </c>
      <c r="BE19" s="161">
        <v>6.0000000000000001E-3</v>
      </c>
      <c r="BF19" s="161">
        <v>4.2999999999999997E-2</v>
      </c>
      <c r="BG19" s="161">
        <v>0</v>
      </c>
      <c r="BH19" s="161">
        <v>0</v>
      </c>
      <c r="BI19" s="161">
        <v>0</v>
      </c>
      <c r="BJ19" s="161">
        <v>0</v>
      </c>
      <c r="BK19" s="161">
        <v>0</v>
      </c>
      <c r="BL19" s="161">
        <v>0</v>
      </c>
      <c r="BM19" s="161">
        <v>0</v>
      </c>
      <c r="BN19" s="161">
        <v>0</v>
      </c>
      <c r="BO19" s="161">
        <v>0</v>
      </c>
      <c r="BP19" s="161">
        <v>0</v>
      </c>
      <c r="BQ19" s="161">
        <v>0</v>
      </c>
      <c r="BR19" s="161">
        <v>0</v>
      </c>
      <c r="BS19" s="161">
        <v>0</v>
      </c>
      <c r="BT19" s="161">
        <v>0</v>
      </c>
      <c r="BU19" s="161">
        <v>0</v>
      </c>
      <c r="BV19" s="161">
        <v>0</v>
      </c>
      <c r="BW19" s="161">
        <v>0</v>
      </c>
      <c r="BX19" s="161">
        <v>0</v>
      </c>
      <c r="BY19" s="161">
        <v>0</v>
      </c>
      <c r="BZ19" s="161">
        <v>0</v>
      </c>
      <c r="CA19" s="161">
        <v>0</v>
      </c>
      <c r="CB19" s="161">
        <v>0</v>
      </c>
      <c r="CC19" s="161">
        <v>0</v>
      </c>
      <c r="CD19" s="161">
        <v>0</v>
      </c>
      <c r="CE19" s="161">
        <v>0</v>
      </c>
      <c r="CF19" s="162">
        <v>0</v>
      </c>
    </row>
    <row r="20" spans="1:86" ht="27" customHeight="1" x14ac:dyDescent="0.35">
      <c r="A20" s="155"/>
      <c r="B20" s="39" t="s">
        <v>276</v>
      </c>
      <c r="D20" s="161">
        <f t="shared" ref="D20:BO20" si="2">SUM(D$21:D$22)</f>
        <v>0</v>
      </c>
      <c r="E20" s="161">
        <f t="shared" si="2"/>
        <v>0</v>
      </c>
      <c r="F20" s="161">
        <f t="shared" si="2"/>
        <v>0</v>
      </c>
      <c r="G20" s="161">
        <f t="shared" si="2"/>
        <v>0</v>
      </c>
      <c r="H20" s="161">
        <f t="shared" si="2"/>
        <v>0</v>
      </c>
      <c r="I20" s="161">
        <f t="shared" si="2"/>
        <v>0</v>
      </c>
      <c r="J20" s="161">
        <f t="shared" si="2"/>
        <v>0</v>
      </c>
      <c r="K20" s="161">
        <f t="shared" si="2"/>
        <v>0</v>
      </c>
      <c r="L20" s="161">
        <f t="shared" si="2"/>
        <v>0</v>
      </c>
      <c r="M20" s="161">
        <f t="shared" si="2"/>
        <v>0</v>
      </c>
      <c r="N20" s="161">
        <f t="shared" si="2"/>
        <v>0</v>
      </c>
      <c r="O20" s="161">
        <f t="shared" si="2"/>
        <v>0</v>
      </c>
      <c r="P20" s="161">
        <f t="shared" si="2"/>
        <v>0</v>
      </c>
      <c r="Q20" s="161">
        <f t="shared" si="2"/>
        <v>0</v>
      </c>
      <c r="R20" s="161">
        <f t="shared" si="2"/>
        <v>0</v>
      </c>
      <c r="S20" s="161">
        <f t="shared" si="2"/>
        <v>0</v>
      </c>
      <c r="T20" s="161">
        <f t="shared" si="2"/>
        <v>0</v>
      </c>
      <c r="U20" s="161">
        <f t="shared" si="2"/>
        <v>0</v>
      </c>
      <c r="V20" s="161">
        <f t="shared" si="2"/>
        <v>0</v>
      </c>
      <c r="W20" s="161">
        <f t="shared" si="2"/>
        <v>0</v>
      </c>
      <c r="X20" s="161">
        <f t="shared" si="2"/>
        <v>0</v>
      </c>
      <c r="Y20" s="161">
        <f t="shared" si="2"/>
        <v>0</v>
      </c>
      <c r="Z20" s="161">
        <f t="shared" si="2"/>
        <v>0</v>
      </c>
      <c r="AA20" s="161">
        <f t="shared" si="2"/>
        <v>0</v>
      </c>
      <c r="AB20" s="161">
        <f t="shared" si="2"/>
        <v>0</v>
      </c>
      <c r="AC20" s="161">
        <f t="shared" si="2"/>
        <v>0</v>
      </c>
      <c r="AD20" s="161">
        <f t="shared" si="2"/>
        <v>0</v>
      </c>
      <c r="AE20" s="161">
        <f t="shared" si="2"/>
        <v>0</v>
      </c>
      <c r="AF20" s="161">
        <f t="shared" si="2"/>
        <v>0</v>
      </c>
      <c r="AG20" s="161">
        <f t="shared" si="2"/>
        <v>0</v>
      </c>
      <c r="AH20" s="161">
        <f t="shared" si="2"/>
        <v>0</v>
      </c>
      <c r="AI20" s="161">
        <f t="shared" si="2"/>
        <v>0</v>
      </c>
      <c r="AJ20" s="161">
        <f t="shared" si="2"/>
        <v>0</v>
      </c>
      <c r="AK20" s="161">
        <f t="shared" si="2"/>
        <v>0</v>
      </c>
      <c r="AL20" s="161">
        <f t="shared" si="2"/>
        <v>0</v>
      </c>
      <c r="AM20" s="161">
        <f t="shared" si="2"/>
        <v>0</v>
      </c>
      <c r="AN20" s="161">
        <f t="shared" si="2"/>
        <v>0</v>
      </c>
      <c r="AO20" s="161">
        <f t="shared" si="2"/>
        <v>0</v>
      </c>
      <c r="AP20" s="161">
        <f t="shared" si="2"/>
        <v>0</v>
      </c>
      <c r="AQ20" s="161">
        <f t="shared" si="2"/>
        <v>0</v>
      </c>
      <c r="AR20" s="161">
        <f t="shared" si="2"/>
        <v>0</v>
      </c>
      <c r="AS20" s="161">
        <f t="shared" si="2"/>
        <v>0</v>
      </c>
      <c r="AT20" s="161">
        <f t="shared" si="2"/>
        <v>0</v>
      </c>
      <c r="AU20" s="161">
        <f t="shared" si="2"/>
        <v>0</v>
      </c>
      <c r="AV20" s="161">
        <f t="shared" si="2"/>
        <v>0</v>
      </c>
      <c r="AW20" s="161">
        <f t="shared" si="2"/>
        <v>0</v>
      </c>
      <c r="AX20" s="161">
        <f t="shared" si="2"/>
        <v>0</v>
      </c>
      <c r="AY20" s="161">
        <f t="shared" si="2"/>
        <v>0</v>
      </c>
      <c r="AZ20" s="161">
        <f t="shared" si="2"/>
        <v>0</v>
      </c>
      <c r="BA20" s="161">
        <f t="shared" si="2"/>
        <v>0</v>
      </c>
      <c r="BB20" s="161">
        <f t="shared" si="2"/>
        <v>0</v>
      </c>
      <c r="BC20" s="161">
        <f t="shared" si="2"/>
        <v>0</v>
      </c>
      <c r="BD20" s="161">
        <f t="shared" si="2"/>
        <v>0</v>
      </c>
      <c r="BE20" s="161">
        <f t="shared" si="2"/>
        <v>0</v>
      </c>
      <c r="BF20" s="161">
        <f t="shared" si="2"/>
        <v>0</v>
      </c>
      <c r="BG20" s="161">
        <f t="shared" si="2"/>
        <v>0</v>
      </c>
      <c r="BH20" s="161">
        <f t="shared" si="2"/>
        <v>0</v>
      </c>
      <c r="BI20" s="161">
        <f t="shared" si="2"/>
        <v>0</v>
      </c>
      <c r="BJ20" s="161">
        <f t="shared" si="2"/>
        <v>0</v>
      </c>
      <c r="BK20" s="161">
        <f t="shared" si="2"/>
        <v>0</v>
      </c>
      <c r="BL20" s="161">
        <f t="shared" si="2"/>
        <v>127.18792895</v>
      </c>
      <c r="BM20" s="161">
        <f t="shared" si="2"/>
        <v>1267.3993002300001</v>
      </c>
      <c r="BN20" s="161">
        <f t="shared" si="2"/>
        <v>2231.7483619</v>
      </c>
      <c r="BO20" s="161">
        <f t="shared" si="2"/>
        <v>3554.1022156099998</v>
      </c>
      <c r="BP20" s="161">
        <f t="shared" ref="BP20:CF20" si="3">SUM(BP$21:BP$22)</f>
        <v>6779.6544881600003</v>
      </c>
      <c r="BQ20" s="161">
        <f t="shared" si="3"/>
        <v>10436.707839979998</v>
      </c>
      <c r="BR20" s="161">
        <f t="shared" si="3"/>
        <v>12827.382151170001</v>
      </c>
      <c r="BS20" s="161">
        <f t="shared" si="3"/>
        <v>14271.548569180002</v>
      </c>
      <c r="BT20" s="161">
        <f t="shared" si="3"/>
        <v>14830.444816650002</v>
      </c>
      <c r="BU20" s="161">
        <f t="shared" si="3"/>
        <v>15352.892355200001</v>
      </c>
      <c r="BV20" s="161">
        <f t="shared" si="3"/>
        <v>15097.86932374</v>
      </c>
      <c r="BW20" s="161">
        <f t="shared" si="3"/>
        <v>13850.988828140005</v>
      </c>
      <c r="BX20" s="161">
        <f t="shared" si="3"/>
        <v>13427.615083349996</v>
      </c>
      <c r="BY20" s="161">
        <f t="shared" si="3"/>
        <v>12688.531819610009</v>
      </c>
      <c r="BZ20" s="161">
        <f t="shared" si="3"/>
        <v>12088.053886384507</v>
      </c>
      <c r="CA20" s="161">
        <f t="shared" si="3"/>
        <v>12741.909665757052</v>
      </c>
      <c r="CB20" s="161">
        <f t="shared" si="3"/>
        <v>12973.636236774077</v>
      </c>
      <c r="CC20" s="161">
        <f t="shared" si="3"/>
        <v>11769.931531032016</v>
      </c>
      <c r="CD20" s="161">
        <f t="shared" si="3"/>
        <v>11326.625944928901</v>
      </c>
      <c r="CE20" s="161">
        <f t="shared" si="3"/>
        <v>10975.735267125185</v>
      </c>
      <c r="CF20" s="162">
        <f t="shared" si="3"/>
        <v>9230.9920943513243</v>
      </c>
    </row>
    <row r="21" spans="1:86" x14ac:dyDescent="0.35">
      <c r="A21" s="155"/>
      <c r="B21" s="59" t="s">
        <v>267</v>
      </c>
      <c r="C21" s="160" t="s">
        <v>264</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0</v>
      </c>
      <c r="X21" s="161">
        <v>0</v>
      </c>
      <c r="Y21" s="161">
        <v>0</v>
      </c>
      <c r="Z21" s="161">
        <v>0</v>
      </c>
      <c r="AA21" s="161">
        <v>0</v>
      </c>
      <c r="AB21" s="161">
        <v>0</v>
      </c>
      <c r="AC21" s="161">
        <v>0</v>
      </c>
      <c r="AD21" s="161">
        <v>0</v>
      </c>
      <c r="AE21" s="161">
        <v>0</v>
      </c>
      <c r="AF21" s="161">
        <v>0</v>
      </c>
      <c r="AG21" s="161">
        <v>0</v>
      </c>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0</v>
      </c>
      <c r="BA21" s="161">
        <v>0</v>
      </c>
      <c r="BB21" s="161">
        <v>0</v>
      </c>
      <c r="BC21" s="161">
        <v>0</v>
      </c>
      <c r="BD21" s="161">
        <v>0</v>
      </c>
      <c r="BE21" s="161">
        <v>0</v>
      </c>
      <c r="BF21" s="161">
        <v>0</v>
      </c>
      <c r="BG21" s="161">
        <v>0</v>
      </c>
      <c r="BH21" s="161">
        <v>0</v>
      </c>
      <c r="BI21" s="161">
        <v>0</v>
      </c>
      <c r="BJ21" s="161">
        <v>0</v>
      </c>
      <c r="BK21" s="161">
        <v>0</v>
      </c>
      <c r="BL21" s="161">
        <v>64.379764080000001</v>
      </c>
      <c r="BM21" s="161">
        <v>580.96194385999991</v>
      </c>
      <c r="BN21" s="161">
        <v>954.84283312000014</v>
      </c>
      <c r="BO21" s="161">
        <v>1398.5169151799998</v>
      </c>
      <c r="BP21" s="161">
        <v>2304.75857546</v>
      </c>
      <c r="BQ21" s="161">
        <v>3538.8798924699986</v>
      </c>
      <c r="BR21" s="161">
        <v>4100.9191948399994</v>
      </c>
      <c r="BS21" s="161">
        <v>4456.6648349100024</v>
      </c>
      <c r="BT21" s="161">
        <v>4687.0089817599983</v>
      </c>
      <c r="BU21" s="161">
        <v>4711.3251268400008</v>
      </c>
      <c r="BV21" s="161">
        <v>4562.8610960800006</v>
      </c>
      <c r="BW21" s="161">
        <v>4511.989815750002</v>
      </c>
      <c r="BX21" s="161">
        <v>4567.4223184649991</v>
      </c>
      <c r="BY21" s="161">
        <v>4506.7600548399996</v>
      </c>
      <c r="BZ21" s="161">
        <v>4527.0250167543891</v>
      </c>
      <c r="CA21" s="161">
        <v>4916.6434900307986</v>
      </c>
      <c r="CB21" s="161">
        <v>5243.528332338672</v>
      </c>
      <c r="CC21" s="161">
        <v>5196.7963938024232</v>
      </c>
      <c r="CD21" s="161">
        <v>5227.2254433717289</v>
      </c>
      <c r="CE21" s="161">
        <v>5298.9962031711393</v>
      </c>
      <c r="CF21" s="162">
        <v>5296.4856870586445</v>
      </c>
    </row>
    <row r="22" spans="1:86" x14ac:dyDescent="0.35">
      <c r="A22" s="155"/>
      <c r="B22" s="59" t="s">
        <v>277</v>
      </c>
      <c r="C22" s="160" t="s">
        <v>270</v>
      </c>
      <c r="D22" s="161">
        <v>0</v>
      </c>
      <c r="E22" s="161">
        <v>0</v>
      </c>
      <c r="F22" s="161">
        <v>0</v>
      </c>
      <c r="G22" s="161">
        <v>0</v>
      </c>
      <c r="H22" s="161">
        <v>0</v>
      </c>
      <c r="I22" s="161">
        <v>0</v>
      </c>
      <c r="J22" s="161">
        <v>0</v>
      </c>
      <c r="K22" s="161">
        <v>0</v>
      </c>
      <c r="L22" s="161">
        <v>0</v>
      </c>
      <c r="M22" s="161">
        <v>0</v>
      </c>
      <c r="N22" s="161">
        <v>0</v>
      </c>
      <c r="O22" s="161">
        <v>0</v>
      </c>
      <c r="P22" s="161">
        <v>0</v>
      </c>
      <c r="Q22" s="161">
        <v>0</v>
      </c>
      <c r="R22" s="161">
        <v>0</v>
      </c>
      <c r="S22" s="161">
        <v>0</v>
      </c>
      <c r="T22" s="161">
        <v>0</v>
      </c>
      <c r="U22" s="161">
        <v>0</v>
      </c>
      <c r="V22" s="161">
        <v>0</v>
      </c>
      <c r="W22" s="161">
        <v>0</v>
      </c>
      <c r="X22" s="161">
        <v>0</v>
      </c>
      <c r="Y22" s="161">
        <v>0</v>
      </c>
      <c r="Z22" s="161">
        <v>0</v>
      </c>
      <c r="AA22" s="161">
        <v>0</v>
      </c>
      <c r="AB22" s="161">
        <v>0</v>
      </c>
      <c r="AC22" s="161">
        <v>0</v>
      </c>
      <c r="AD22" s="161">
        <v>0</v>
      </c>
      <c r="AE22" s="161">
        <v>0</v>
      </c>
      <c r="AF22" s="161">
        <v>0</v>
      </c>
      <c r="AG22" s="161">
        <v>0</v>
      </c>
      <c r="AH22" s="161">
        <v>0</v>
      </c>
      <c r="AI22" s="161">
        <v>0</v>
      </c>
      <c r="AJ22" s="161">
        <v>0</v>
      </c>
      <c r="AK22" s="161">
        <v>0</v>
      </c>
      <c r="AL22" s="161">
        <v>0</v>
      </c>
      <c r="AM22" s="161">
        <v>0</v>
      </c>
      <c r="AN22" s="161">
        <v>0</v>
      </c>
      <c r="AO22" s="161">
        <v>0</v>
      </c>
      <c r="AP22" s="161">
        <v>0</v>
      </c>
      <c r="AQ22" s="161">
        <v>0</v>
      </c>
      <c r="AR22" s="161">
        <v>0</v>
      </c>
      <c r="AS22" s="161">
        <v>0</v>
      </c>
      <c r="AT22" s="161">
        <v>0</v>
      </c>
      <c r="AU22" s="161">
        <v>0</v>
      </c>
      <c r="AV22" s="161">
        <v>0</v>
      </c>
      <c r="AW22" s="161">
        <v>0</v>
      </c>
      <c r="AX22" s="161">
        <v>0</v>
      </c>
      <c r="AY22" s="161">
        <v>0</v>
      </c>
      <c r="AZ22" s="161">
        <v>0</v>
      </c>
      <c r="BA22" s="161">
        <v>0</v>
      </c>
      <c r="BB22" s="161">
        <v>0</v>
      </c>
      <c r="BC22" s="161">
        <v>0</v>
      </c>
      <c r="BD22" s="161">
        <v>0</v>
      </c>
      <c r="BE22" s="161">
        <v>0</v>
      </c>
      <c r="BF22" s="161">
        <v>0</v>
      </c>
      <c r="BG22" s="161">
        <v>0</v>
      </c>
      <c r="BH22" s="161">
        <v>0</v>
      </c>
      <c r="BI22" s="161">
        <v>0</v>
      </c>
      <c r="BJ22" s="161">
        <v>0</v>
      </c>
      <c r="BK22" s="161">
        <v>0</v>
      </c>
      <c r="BL22" s="161">
        <v>62.808164869999999</v>
      </c>
      <c r="BM22" s="161">
        <v>686.4373563700002</v>
      </c>
      <c r="BN22" s="161">
        <v>1276.9055287799997</v>
      </c>
      <c r="BO22" s="161">
        <v>2155.5853004300002</v>
      </c>
      <c r="BP22" s="161">
        <v>4474.8959127000007</v>
      </c>
      <c r="BQ22" s="161">
        <v>6897.8279475099998</v>
      </c>
      <c r="BR22" s="161">
        <v>8726.4629563300005</v>
      </c>
      <c r="BS22" s="161">
        <v>9814.883734269999</v>
      </c>
      <c r="BT22" s="161">
        <v>10143.435834890004</v>
      </c>
      <c r="BU22" s="161">
        <v>10641.56722836</v>
      </c>
      <c r="BV22" s="161">
        <v>10535.008227660001</v>
      </c>
      <c r="BW22" s="161">
        <v>9338.9990123900043</v>
      </c>
      <c r="BX22" s="161">
        <v>8860.1927648849978</v>
      </c>
      <c r="BY22" s="161">
        <v>8181.7717647700092</v>
      </c>
      <c r="BZ22" s="161">
        <v>7561.0288696301177</v>
      </c>
      <c r="CA22" s="161">
        <v>7825.2661757262522</v>
      </c>
      <c r="CB22" s="161">
        <v>7730.1079044354046</v>
      </c>
      <c r="CC22" s="161">
        <v>6573.1351372295921</v>
      </c>
      <c r="CD22" s="161">
        <v>6099.400501557172</v>
      </c>
      <c r="CE22" s="161">
        <v>5676.7390639540454</v>
      </c>
      <c r="CF22" s="162">
        <v>3934.5064072926798</v>
      </c>
    </row>
    <row r="23" spans="1:86" x14ac:dyDescent="0.35">
      <c r="A23" s="155"/>
      <c r="B23" s="39" t="s">
        <v>278</v>
      </c>
      <c r="C23" s="160" t="s">
        <v>270</v>
      </c>
      <c r="D23" s="161">
        <v>0</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0</v>
      </c>
      <c r="X23" s="161">
        <v>0</v>
      </c>
      <c r="Y23" s="161">
        <v>0</v>
      </c>
      <c r="Z23" s="161">
        <v>0</v>
      </c>
      <c r="AA23" s="161">
        <v>3.7</v>
      </c>
      <c r="AB23" s="161">
        <v>9.8000000000000007</v>
      </c>
      <c r="AC23" s="161">
        <v>12.6</v>
      </c>
      <c r="AD23" s="161">
        <v>11.8</v>
      </c>
      <c r="AE23" s="161">
        <v>11.9</v>
      </c>
      <c r="AF23" s="161">
        <v>17.600000000000001</v>
      </c>
      <c r="AG23" s="161">
        <v>25.3</v>
      </c>
      <c r="AH23" s="161">
        <v>24</v>
      </c>
      <c r="AI23" s="161">
        <v>27</v>
      </c>
      <c r="AJ23" s="161">
        <v>42</v>
      </c>
      <c r="AK23" s="161">
        <v>66</v>
      </c>
      <c r="AL23" s="161">
        <v>94</v>
      </c>
      <c r="AM23" s="161">
        <v>123</v>
      </c>
      <c r="AN23" s="161">
        <v>126</v>
      </c>
      <c r="AO23" s="161">
        <v>130</v>
      </c>
      <c r="AP23" s="161">
        <v>161</v>
      </c>
      <c r="AQ23" s="161">
        <v>179.708</v>
      </c>
      <c r="AR23" s="161">
        <v>394.245</v>
      </c>
      <c r="AS23" s="161">
        <v>425.16500000000002</v>
      </c>
      <c r="AT23" s="161">
        <v>494.35300000000001</v>
      </c>
      <c r="AU23" s="161">
        <v>626.245</v>
      </c>
      <c r="AV23" s="161">
        <v>928.67899999999997</v>
      </c>
      <c r="AW23" s="161">
        <v>1207.7750000000001</v>
      </c>
      <c r="AX23" s="161">
        <v>1440.797</v>
      </c>
      <c r="AY23" s="161">
        <v>1739.5630000000001</v>
      </c>
      <c r="AZ23" s="161">
        <v>2083.6799999999998</v>
      </c>
      <c r="BA23" s="161">
        <v>2326.3319999999999</v>
      </c>
      <c r="BB23" s="161">
        <v>2428.9789999999998</v>
      </c>
      <c r="BC23" s="161">
        <v>1895.7190000000001</v>
      </c>
      <c r="BD23" s="161">
        <v>1.71</v>
      </c>
      <c r="BE23" s="161">
        <v>0</v>
      </c>
      <c r="BF23" s="161">
        <v>0</v>
      </c>
      <c r="BG23" s="161">
        <v>8.5208560000000017E-2</v>
      </c>
      <c r="BH23" s="161">
        <v>0</v>
      </c>
      <c r="BI23" s="161">
        <v>0</v>
      </c>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2"/>
    </row>
    <row r="24" spans="1:86" x14ac:dyDescent="0.35">
      <c r="A24" s="155"/>
      <c r="B24" s="39" t="s">
        <v>279</v>
      </c>
      <c r="C24" s="160" t="s">
        <v>261</v>
      </c>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v>3</v>
      </c>
      <c r="BJ24" s="161">
        <v>7</v>
      </c>
      <c r="BK24" s="161">
        <v>13.497025149999999</v>
      </c>
      <c r="BL24" s="161">
        <v>38.534542930000001</v>
      </c>
      <c r="BM24" s="161">
        <v>34.154483699999993</v>
      </c>
      <c r="BN24" s="161">
        <v>45.768576209999999</v>
      </c>
      <c r="BO24" s="161">
        <v>74.136923039999985</v>
      </c>
      <c r="BP24" s="161">
        <v>110.91288990999999</v>
      </c>
      <c r="BQ24" s="161">
        <v>159.75237205000002</v>
      </c>
      <c r="BR24" s="161">
        <v>187.89459571</v>
      </c>
      <c r="BS24" s="161">
        <v>208.81836001000002</v>
      </c>
      <c r="BT24" s="161">
        <v>194.73461820000003</v>
      </c>
      <c r="BU24" s="161">
        <v>217.75776851000001</v>
      </c>
      <c r="BV24" s="161">
        <v>211.78247487000004</v>
      </c>
      <c r="BW24" s="161">
        <v>212.26699853</v>
      </c>
      <c r="BX24" s="161">
        <v>218.93365956000008</v>
      </c>
      <c r="BY24" s="161">
        <v>242.66823621</v>
      </c>
      <c r="BZ24" s="161">
        <v>240.82781158000003</v>
      </c>
      <c r="CA24" s="161">
        <v>246.41599419010475</v>
      </c>
      <c r="CB24" s="161">
        <v>252.34486047803671</v>
      </c>
      <c r="CC24" s="161">
        <v>255.54683420565431</v>
      </c>
      <c r="CD24" s="161">
        <v>258.31944868149225</v>
      </c>
      <c r="CE24" s="161">
        <v>258.88028462729784</v>
      </c>
      <c r="CF24" s="162">
        <v>260.9789978640203</v>
      </c>
    </row>
    <row r="25" spans="1:86" ht="27" customHeight="1" x14ac:dyDescent="0.35">
      <c r="A25" s="166"/>
      <c r="B25" s="39" t="s">
        <v>280</v>
      </c>
      <c r="C25" s="160" t="s">
        <v>270</v>
      </c>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v>14.981999999999999</v>
      </c>
      <c r="AR25" s="161">
        <v>19.041</v>
      </c>
      <c r="AS25" s="161">
        <v>23.1</v>
      </c>
      <c r="AT25" s="161">
        <v>29</v>
      </c>
      <c r="AU25" s="161">
        <v>37.561</v>
      </c>
      <c r="AV25" s="161">
        <v>46.265999999999998</v>
      </c>
      <c r="AW25" s="161">
        <v>59.125</v>
      </c>
      <c r="AX25" s="161">
        <v>60.497999999999998</v>
      </c>
      <c r="AY25" s="161">
        <v>46.542999999999999</v>
      </c>
      <c r="AZ25" s="161">
        <v>41.273000000000003</v>
      </c>
      <c r="BA25" s="161">
        <v>36.790999999999997</v>
      </c>
      <c r="BB25" s="161">
        <v>37.914999999999999</v>
      </c>
      <c r="BC25" s="161">
        <v>37.4</v>
      </c>
      <c r="BD25" s="161">
        <v>34.851999999999997</v>
      </c>
      <c r="BE25" s="161">
        <v>38</v>
      </c>
      <c r="BF25" s="161">
        <v>40.408999999999999</v>
      </c>
      <c r="BG25" s="161">
        <v>46.344000000000001</v>
      </c>
      <c r="BH25" s="161">
        <v>46.491</v>
      </c>
      <c r="BI25" s="161">
        <v>44.334000000000003</v>
      </c>
      <c r="BJ25" s="161">
        <v>46.637999999999998</v>
      </c>
      <c r="BK25" s="161">
        <v>46.658999999999999</v>
      </c>
      <c r="BL25" s="161">
        <v>50.039000000000001</v>
      </c>
      <c r="BM25" s="161">
        <v>47.561</v>
      </c>
      <c r="BN25" s="161">
        <v>44.601999999999997</v>
      </c>
      <c r="BO25" s="161">
        <v>46.558457389804701</v>
      </c>
      <c r="BP25" s="161">
        <v>43.945999999999998</v>
      </c>
      <c r="BQ25" s="161">
        <v>44.098999999999997</v>
      </c>
      <c r="BR25" s="161">
        <v>44.164999999999999</v>
      </c>
      <c r="BS25" s="161">
        <v>39.841999999999999</v>
      </c>
      <c r="BT25" s="161">
        <v>38.499000000000002</v>
      </c>
      <c r="BU25" s="161">
        <v>36.994</v>
      </c>
      <c r="BV25" s="161">
        <v>44.322000000000003</v>
      </c>
      <c r="BW25" s="161">
        <v>33.988</v>
      </c>
      <c r="BX25" s="161">
        <v>62.020754029999992</v>
      </c>
      <c r="BY25" s="161">
        <v>48.520351089999991</v>
      </c>
      <c r="BZ25" s="161">
        <v>45.593648689999988</v>
      </c>
      <c r="CA25" s="161">
        <v>48.365813211589227</v>
      </c>
      <c r="CB25" s="161">
        <v>50.569630105938195</v>
      </c>
      <c r="CC25" s="161">
        <v>50.018197461121552</v>
      </c>
      <c r="CD25" s="161">
        <v>52.347950085145804</v>
      </c>
      <c r="CE25" s="161">
        <v>52.933737499238248</v>
      </c>
      <c r="CF25" s="162">
        <v>53.707344009309978</v>
      </c>
      <c r="CH25" s="54"/>
    </row>
    <row r="26" spans="1:86" x14ac:dyDescent="0.35">
      <c r="A26" s="155"/>
      <c r="B26" s="39" t="s">
        <v>281</v>
      </c>
      <c r="C26" s="160" t="s">
        <v>264</v>
      </c>
      <c r="D26" s="161">
        <v>0</v>
      </c>
      <c r="E26" s="161">
        <v>0</v>
      </c>
      <c r="F26" s="161">
        <v>0</v>
      </c>
      <c r="G26" s="161">
        <v>0</v>
      </c>
      <c r="H26" s="161">
        <v>0</v>
      </c>
      <c r="I26" s="161">
        <v>0</v>
      </c>
      <c r="J26" s="161">
        <v>0</v>
      </c>
      <c r="K26" s="161">
        <v>0</v>
      </c>
      <c r="L26" s="161">
        <v>0</v>
      </c>
      <c r="M26" s="161">
        <v>0</v>
      </c>
      <c r="N26" s="161">
        <v>0</v>
      </c>
      <c r="O26" s="161">
        <v>0</v>
      </c>
      <c r="P26" s="161">
        <v>0</v>
      </c>
      <c r="Q26" s="161">
        <v>0</v>
      </c>
      <c r="R26" s="161">
        <v>0</v>
      </c>
      <c r="S26" s="161">
        <v>0</v>
      </c>
      <c r="T26" s="161">
        <v>0</v>
      </c>
      <c r="U26" s="161">
        <v>0</v>
      </c>
      <c r="V26" s="161">
        <v>0</v>
      </c>
      <c r="W26" s="161">
        <v>0</v>
      </c>
      <c r="X26" s="161">
        <v>0</v>
      </c>
      <c r="Y26" s="161">
        <v>0</v>
      </c>
      <c r="Z26" s="161">
        <v>0.7</v>
      </c>
      <c r="AA26" s="161">
        <v>0.8</v>
      </c>
      <c r="AB26" s="161">
        <v>0.9</v>
      </c>
      <c r="AC26" s="161">
        <v>1.1000000000000001</v>
      </c>
      <c r="AD26" s="161">
        <v>1.5</v>
      </c>
      <c r="AE26" s="161">
        <v>2</v>
      </c>
      <c r="AF26" s="161">
        <v>2.2000000000000002</v>
      </c>
      <c r="AG26" s="161">
        <v>2.1</v>
      </c>
      <c r="AH26" s="161">
        <v>2</v>
      </c>
      <c r="AI26" s="161">
        <v>2</v>
      </c>
      <c r="AJ26" s="161">
        <v>2</v>
      </c>
      <c r="AK26" s="161">
        <v>2</v>
      </c>
      <c r="AL26" s="161">
        <v>2</v>
      </c>
      <c r="AM26" s="161">
        <v>2</v>
      </c>
      <c r="AN26" s="161">
        <v>2</v>
      </c>
      <c r="AO26" s="161">
        <v>1</v>
      </c>
      <c r="AP26" s="161">
        <v>2</v>
      </c>
      <c r="AQ26" s="161">
        <v>1.4339999999999999</v>
      </c>
      <c r="AR26" s="161">
        <v>1.3520000000000001</v>
      </c>
      <c r="AS26" s="161">
        <v>1.355</v>
      </c>
      <c r="AT26" s="161">
        <v>1.5509999999999999</v>
      </c>
      <c r="AU26" s="161">
        <v>1.4710000000000001</v>
      </c>
      <c r="AV26" s="161">
        <v>2</v>
      </c>
      <c r="AW26" s="161">
        <v>1</v>
      </c>
      <c r="AX26" s="161">
        <v>1</v>
      </c>
      <c r="AY26" s="161">
        <v>1.7210000000000001</v>
      </c>
      <c r="AZ26" s="161">
        <v>1.496</v>
      </c>
      <c r="BA26" s="161">
        <v>1.5720000000000001</v>
      </c>
      <c r="BB26" s="161">
        <v>1.7769999999999999</v>
      </c>
      <c r="BC26" s="161">
        <v>1.359</v>
      </c>
      <c r="BD26" s="161">
        <v>1.452</v>
      </c>
      <c r="BE26" s="161">
        <v>1.6164412184601897</v>
      </c>
      <c r="BF26" s="161">
        <v>1.6007503600000001</v>
      </c>
      <c r="BG26" s="161">
        <v>0</v>
      </c>
      <c r="BH26" s="161">
        <v>0</v>
      </c>
      <c r="BI26" s="161">
        <v>0</v>
      </c>
      <c r="BJ26" s="161">
        <v>0</v>
      </c>
      <c r="BK26" s="161">
        <v>0</v>
      </c>
      <c r="BL26" s="161">
        <v>0</v>
      </c>
      <c r="BM26" s="161">
        <v>0</v>
      </c>
      <c r="BN26" s="161">
        <v>0</v>
      </c>
      <c r="BO26" s="161">
        <v>0</v>
      </c>
      <c r="BP26" s="161">
        <v>0</v>
      </c>
      <c r="BQ26" s="161">
        <v>0</v>
      </c>
      <c r="BR26" s="161">
        <v>0</v>
      </c>
      <c r="BS26" s="161">
        <v>0</v>
      </c>
      <c r="BT26" s="161">
        <v>0</v>
      </c>
      <c r="BU26" s="161">
        <v>0</v>
      </c>
      <c r="BV26" s="161">
        <v>0</v>
      </c>
      <c r="BW26" s="161">
        <v>0</v>
      </c>
      <c r="BX26" s="161">
        <v>0</v>
      </c>
      <c r="BY26" s="161">
        <v>0</v>
      </c>
      <c r="BZ26" s="161">
        <v>0</v>
      </c>
      <c r="CA26" s="161">
        <v>0</v>
      </c>
      <c r="CB26" s="161">
        <v>0</v>
      </c>
      <c r="CC26" s="161">
        <v>0</v>
      </c>
      <c r="CD26" s="161">
        <v>0</v>
      </c>
      <c r="CE26" s="161">
        <v>0</v>
      </c>
      <c r="CF26" s="162">
        <v>0</v>
      </c>
    </row>
    <row r="27" spans="1:86" x14ac:dyDescent="0.35">
      <c r="A27" s="155"/>
      <c r="B27" s="39" t="s">
        <v>282</v>
      </c>
      <c r="C27" s="160" t="s">
        <v>270</v>
      </c>
      <c r="D27" s="161">
        <v>0</v>
      </c>
      <c r="E27" s="161">
        <v>0</v>
      </c>
      <c r="F27" s="161">
        <v>0</v>
      </c>
      <c r="G27" s="161">
        <v>0</v>
      </c>
      <c r="H27" s="161">
        <v>0</v>
      </c>
      <c r="I27" s="161">
        <v>0</v>
      </c>
      <c r="J27" s="161">
        <v>0</v>
      </c>
      <c r="K27" s="161">
        <v>0</v>
      </c>
      <c r="L27" s="161">
        <v>0</v>
      </c>
      <c r="M27" s="161">
        <v>0</v>
      </c>
      <c r="N27" s="161">
        <v>0</v>
      </c>
      <c r="O27" s="161">
        <v>0</v>
      </c>
      <c r="P27" s="161">
        <v>0</v>
      </c>
      <c r="Q27" s="161">
        <v>0</v>
      </c>
      <c r="R27" s="161">
        <v>0</v>
      </c>
      <c r="S27" s="161">
        <v>0</v>
      </c>
      <c r="T27" s="161">
        <v>0</v>
      </c>
      <c r="U27" s="161">
        <v>0</v>
      </c>
      <c r="V27" s="161">
        <v>0</v>
      </c>
      <c r="W27" s="161">
        <v>0</v>
      </c>
      <c r="X27" s="161">
        <v>0</v>
      </c>
      <c r="Y27" s="161">
        <v>0</v>
      </c>
      <c r="Z27" s="161">
        <v>22</v>
      </c>
      <c r="AA27" s="161">
        <v>20</v>
      </c>
      <c r="AB27" s="161">
        <v>105</v>
      </c>
      <c r="AC27" s="161">
        <v>225</v>
      </c>
      <c r="AD27" s="161">
        <v>138</v>
      </c>
      <c r="AE27" s="161">
        <v>194</v>
      </c>
      <c r="AF27" s="161">
        <v>201</v>
      </c>
      <c r="AG27" s="161">
        <v>684</v>
      </c>
      <c r="AH27" s="161">
        <v>721</v>
      </c>
      <c r="AI27" s="161">
        <v>793</v>
      </c>
      <c r="AJ27" s="161">
        <v>1024</v>
      </c>
      <c r="AK27" s="161">
        <v>1655.6</v>
      </c>
      <c r="AL27" s="161">
        <v>2128</v>
      </c>
      <c r="AM27" s="161">
        <v>2516</v>
      </c>
      <c r="AN27" s="161">
        <v>2833</v>
      </c>
      <c r="AO27" s="161">
        <v>3177</v>
      </c>
      <c r="AP27" s="161">
        <v>3415</v>
      </c>
      <c r="AQ27" s="161">
        <v>3536</v>
      </c>
      <c r="AR27" s="161">
        <v>3723.4489999999996</v>
      </c>
      <c r="AS27" s="161">
        <v>4232.5370000000003</v>
      </c>
      <c r="AT27" s="161">
        <v>5095.3410000000003</v>
      </c>
      <c r="AU27" s="161">
        <v>6358.652</v>
      </c>
      <c r="AV27" s="161">
        <v>7812.0959999999995</v>
      </c>
      <c r="AW27" s="161">
        <v>9216.8450000000012</v>
      </c>
      <c r="AX27" s="161">
        <v>10103.235919999999</v>
      </c>
      <c r="AY27" s="161">
        <v>10874.666694000003</v>
      </c>
      <c r="AZ27" s="161">
        <v>11379.761964999998</v>
      </c>
      <c r="BA27" s="161">
        <v>11176.396122999999</v>
      </c>
      <c r="BB27" s="161">
        <v>11064.804220000002</v>
      </c>
      <c r="BC27" s="161">
        <v>11064.103816674598</v>
      </c>
      <c r="BD27" s="161">
        <v>11162.3689748</v>
      </c>
      <c r="BE27" s="161">
        <v>11588.695131</v>
      </c>
      <c r="BF27" s="161">
        <v>12636.220416</v>
      </c>
      <c r="BG27" s="161">
        <v>12347.373120710001</v>
      </c>
      <c r="BH27" s="161">
        <v>13157.570061439999</v>
      </c>
      <c r="BI27" s="161">
        <v>13928.205135</v>
      </c>
      <c r="BJ27" s="161">
        <v>14840.547586000004</v>
      </c>
      <c r="BK27" s="161">
        <v>15731.800594999997</v>
      </c>
      <c r="BL27" s="161">
        <f>SUM(BL28:BL30)</f>
        <v>17103.441162000006</v>
      </c>
      <c r="BM27" s="161">
        <f t="shared" ref="BM27:BV27" si="4">SUM(BM28:BM30)</f>
        <v>19989.231178000002</v>
      </c>
      <c r="BN27" s="161">
        <f t="shared" si="4"/>
        <v>21426.990300999998</v>
      </c>
      <c r="BO27" s="161">
        <f t="shared" si="4"/>
        <v>22820.290123000006</v>
      </c>
      <c r="BP27" s="161">
        <f t="shared" si="4"/>
        <v>23899.631612000001</v>
      </c>
      <c r="BQ27" s="161">
        <f t="shared" si="4"/>
        <v>24169.807673000003</v>
      </c>
      <c r="BR27" s="161">
        <f t="shared" si="4"/>
        <v>24316.565554999994</v>
      </c>
      <c r="BS27" s="161">
        <f t="shared" si="4"/>
        <v>24243.713647000004</v>
      </c>
      <c r="BT27" s="161">
        <f t="shared" si="4"/>
        <v>23440.599919000008</v>
      </c>
      <c r="BU27" s="161">
        <f t="shared" si="4"/>
        <v>22301.220213999997</v>
      </c>
      <c r="BV27" s="161">
        <f t="shared" si="4"/>
        <v>20729.821950999998</v>
      </c>
      <c r="BW27" s="161">
        <f>SUM(BW28:BW30)</f>
        <v>18379.004464350226</v>
      </c>
      <c r="BX27" s="161">
        <f t="shared" ref="BX27:CD27" si="5">SUM(BX28:BX30)</f>
        <v>17334.295703</v>
      </c>
      <c r="BY27" s="161">
        <f t="shared" si="5"/>
        <v>16125.757487195478</v>
      </c>
      <c r="BZ27" s="161">
        <f t="shared" si="5"/>
        <v>15579.152645082584</v>
      </c>
      <c r="CA27" s="161">
        <f t="shared" si="5"/>
        <v>15487.630010441884</v>
      </c>
      <c r="CB27" s="161">
        <f t="shared" si="5"/>
        <v>14370.782636932927</v>
      </c>
      <c r="CC27" s="161">
        <f t="shared" si="5"/>
        <v>12384.250100985726</v>
      </c>
      <c r="CD27" s="161">
        <f t="shared" si="5"/>
        <v>12463.262543847981</v>
      </c>
      <c r="CE27" s="161">
        <f>SUM(CE28:CE30)</f>
        <v>12118.92249091112</v>
      </c>
      <c r="CF27" s="162">
        <f>SUM(CF28:CF30)</f>
        <v>11206.155033474837</v>
      </c>
    </row>
    <row r="28" spans="1:86" x14ac:dyDescent="0.35">
      <c r="A28" s="155"/>
      <c r="B28" s="59" t="s">
        <v>283</v>
      </c>
      <c r="C28" s="160"/>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v>15141.776923958705</v>
      </c>
      <c r="BM28" s="161">
        <v>16923.255930776253</v>
      </c>
      <c r="BN28" s="161">
        <v>18018.287469340114</v>
      </c>
      <c r="BO28" s="161">
        <v>19055.311208911484</v>
      </c>
      <c r="BP28" s="161">
        <v>19879.676398880401</v>
      </c>
      <c r="BQ28" s="161">
        <v>20522.749055613676</v>
      </c>
      <c r="BR28" s="161">
        <v>21398.772408641653</v>
      </c>
      <c r="BS28" s="161">
        <v>21750.305519860998</v>
      </c>
      <c r="BT28" s="161">
        <v>21298.013079496453</v>
      </c>
      <c r="BU28" s="161">
        <v>20268.515139952928</v>
      </c>
      <c r="BV28" s="161">
        <v>19121.662095377484</v>
      </c>
      <c r="BW28" s="161">
        <v>17367.520159591215</v>
      </c>
      <c r="BX28" s="161">
        <v>16510.894920611816</v>
      </c>
      <c r="BY28" s="161">
        <v>15369.794350334201</v>
      </c>
      <c r="BZ28" s="161">
        <v>14839.630317697764</v>
      </c>
      <c r="CA28" s="161">
        <v>14839.523266073966</v>
      </c>
      <c r="CB28" s="161">
        <v>13827.711603566024</v>
      </c>
      <c r="CC28" s="161">
        <v>11872.764767954821</v>
      </c>
      <c r="CD28" s="161">
        <v>11943.6313290091</v>
      </c>
      <c r="CE28" s="161">
        <v>11602.326161335688</v>
      </c>
      <c r="CF28" s="162">
        <v>10687.22133422162</v>
      </c>
    </row>
    <row r="29" spans="1:86" x14ac:dyDescent="0.35">
      <c r="A29" s="155"/>
      <c r="B29" s="59" t="s">
        <v>284</v>
      </c>
      <c r="C29" s="160"/>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v>1613.425236041295</v>
      </c>
      <c r="BM29" s="161">
        <v>2679.944486223746</v>
      </c>
      <c r="BN29" s="161">
        <v>3009.2036966598816</v>
      </c>
      <c r="BO29" s="161">
        <v>3331.7742650885075</v>
      </c>
      <c r="BP29" s="161">
        <v>3573.0294971195967</v>
      </c>
      <c r="BQ29" s="161">
        <v>3176.1656353863264</v>
      </c>
      <c r="BR29" s="161">
        <v>2353.825090358343</v>
      </c>
      <c r="BS29" s="161">
        <v>1865.1421391390063</v>
      </c>
      <c r="BT29" s="161">
        <v>1596.4824745035512</v>
      </c>
      <c r="BU29" s="161">
        <v>1407.9342720470704</v>
      </c>
      <c r="BV29" s="161">
        <v>1075.1419406225161</v>
      </c>
      <c r="BW29" s="161">
        <v>514.96610075901299</v>
      </c>
      <c r="BX29" s="161">
        <v>367.35823438818261</v>
      </c>
      <c r="BY29" s="161">
        <v>253.47812582013648</v>
      </c>
      <c r="BZ29" s="161">
        <v>160.78647461457334</v>
      </c>
      <c r="CA29" s="161">
        <v>93.607503054555991</v>
      </c>
      <c r="CB29" s="161">
        <v>0</v>
      </c>
      <c r="CC29" s="161">
        <v>0</v>
      </c>
      <c r="CD29" s="161">
        <v>0</v>
      </c>
      <c r="CE29" s="161">
        <v>0</v>
      </c>
      <c r="CF29" s="162">
        <v>0</v>
      </c>
    </row>
    <row r="30" spans="1:86" x14ac:dyDescent="0.35">
      <c r="A30" s="155"/>
      <c r="B30" s="59" t="s">
        <v>285</v>
      </c>
      <c r="C30" s="160"/>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v>348.23900200000571</v>
      </c>
      <c r="BM30" s="161">
        <v>386.0307610000018</v>
      </c>
      <c r="BN30" s="161">
        <v>399.49913500000184</v>
      </c>
      <c r="BO30" s="161">
        <v>433.20464900001389</v>
      </c>
      <c r="BP30" s="161">
        <v>446.92571600000156</v>
      </c>
      <c r="BQ30" s="161">
        <v>470.89298200000121</v>
      </c>
      <c r="BR30" s="161">
        <v>563.96805599999789</v>
      </c>
      <c r="BS30" s="161">
        <v>628.2659879999992</v>
      </c>
      <c r="BT30" s="161">
        <v>546.10436500000287</v>
      </c>
      <c r="BU30" s="161">
        <v>624.77080199999909</v>
      </c>
      <c r="BV30" s="161">
        <v>533.01791499999558</v>
      </c>
      <c r="BW30" s="161">
        <v>496.51820399999997</v>
      </c>
      <c r="BX30" s="161">
        <v>456.04254800000126</v>
      </c>
      <c r="BY30" s="161">
        <v>502.48501104114075</v>
      </c>
      <c r="BZ30" s="161">
        <v>578.73585277024722</v>
      </c>
      <c r="CA30" s="161">
        <v>554.4992413133624</v>
      </c>
      <c r="CB30" s="161">
        <v>543.07103336690363</v>
      </c>
      <c r="CC30" s="161">
        <v>511.48533303090539</v>
      </c>
      <c r="CD30" s="161">
        <v>519.63121483888119</v>
      </c>
      <c r="CE30" s="161">
        <v>516.59632957543181</v>
      </c>
      <c r="CF30" s="162">
        <v>518.93369925321713</v>
      </c>
    </row>
    <row r="31" spans="1:86" ht="27" customHeight="1" x14ac:dyDescent="0.35">
      <c r="A31" s="155"/>
      <c r="B31" s="39" t="s">
        <v>286</v>
      </c>
      <c r="C31" s="160" t="s">
        <v>264</v>
      </c>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0</v>
      </c>
      <c r="T31" s="161">
        <v>0</v>
      </c>
      <c r="U31" s="161">
        <v>0</v>
      </c>
      <c r="V31" s="161">
        <v>0</v>
      </c>
      <c r="W31" s="161">
        <v>0</v>
      </c>
      <c r="X31" s="161">
        <v>0</v>
      </c>
      <c r="Y31" s="161">
        <v>0</v>
      </c>
      <c r="Z31" s="161">
        <v>0</v>
      </c>
      <c r="AA31" s="161">
        <v>0</v>
      </c>
      <c r="AB31" s="161">
        <v>0</v>
      </c>
      <c r="AC31" s="161">
        <v>0</v>
      </c>
      <c r="AD31" s="161">
        <v>0</v>
      </c>
      <c r="AE31" s="161">
        <v>0</v>
      </c>
      <c r="AF31" s="161">
        <v>0</v>
      </c>
      <c r="AG31" s="161">
        <v>0</v>
      </c>
      <c r="AH31" s="161">
        <v>0</v>
      </c>
      <c r="AI31" s="161">
        <v>0</v>
      </c>
      <c r="AJ31" s="161">
        <v>0</v>
      </c>
      <c r="AK31" s="161">
        <v>0</v>
      </c>
      <c r="AL31" s="161">
        <v>0</v>
      </c>
      <c r="AM31" s="161">
        <v>0</v>
      </c>
      <c r="AN31" s="161">
        <v>0</v>
      </c>
      <c r="AO31" s="161">
        <v>0</v>
      </c>
      <c r="AP31" s="161">
        <v>0</v>
      </c>
      <c r="AQ31" s="161">
        <v>0</v>
      </c>
      <c r="AR31" s="161">
        <v>0</v>
      </c>
      <c r="AS31" s="161">
        <v>0</v>
      </c>
      <c r="AT31" s="161">
        <v>0</v>
      </c>
      <c r="AU31" s="161">
        <v>0</v>
      </c>
      <c r="AV31" s="161">
        <v>0</v>
      </c>
      <c r="AW31" s="161">
        <v>0</v>
      </c>
      <c r="AX31" s="161">
        <v>0</v>
      </c>
      <c r="AY31" s="161">
        <v>7622.94</v>
      </c>
      <c r="AZ31" s="161">
        <v>7661.6239999999998</v>
      </c>
      <c r="BA31" s="161">
        <v>7412.2720000000008</v>
      </c>
      <c r="BB31" s="161">
        <v>7250.59</v>
      </c>
      <c r="BC31" s="161">
        <v>6790.04</v>
      </c>
      <c r="BD31" s="161">
        <v>6766.183</v>
      </c>
      <c r="BE31" s="161">
        <v>6749.0433528570848</v>
      </c>
      <c r="BF31" s="161">
        <v>6757.9545089520052</v>
      </c>
      <c r="BG31" s="161">
        <v>6724.1235550023994</v>
      </c>
      <c r="BH31" s="161">
        <v>6662.027000000001</v>
      </c>
      <c r="BI31" s="161">
        <v>6649.9306075200002</v>
      </c>
      <c r="BJ31" s="161">
        <v>6566.1693209299992</v>
      </c>
      <c r="BK31" s="161">
        <v>6657.0001817393668</v>
      </c>
      <c r="BL31" s="161">
        <v>6515.8436022599981</v>
      </c>
      <c r="BM31" s="161">
        <v>6108.3423565899993</v>
      </c>
      <c r="BN31" s="161">
        <v>5556.0370140352561</v>
      </c>
      <c r="BO31" s="161">
        <v>4935.2797263499997</v>
      </c>
      <c r="BP31" s="161">
        <v>3275.8454461099996</v>
      </c>
      <c r="BQ31" s="161">
        <v>1186.7982191800004</v>
      </c>
      <c r="BR31" s="161">
        <v>244.52811802000028</v>
      </c>
      <c r="BS31" s="161">
        <v>61.927221750000008</v>
      </c>
      <c r="BT31" s="161">
        <v>14.895368320000006</v>
      </c>
      <c r="BU31" s="161">
        <v>8.9284635499999982</v>
      </c>
      <c r="BV31" s="161">
        <v>0</v>
      </c>
      <c r="BW31" s="161">
        <v>4.8241001799999994</v>
      </c>
      <c r="BX31" s="161">
        <v>4.6269738</v>
      </c>
      <c r="BY31" s="161">
        <v>0</v>
      </c>
      <c r="BZ31" s="161">
        <v>11.835909654516129</v>
      </c>
      <c r="CA31" s="161">
        <v>1.1385500852473505</v>
      </c>
      <c r="CB31" s="161">
        <v>1.6082918737081497</v>
      </c>
      <c r="CC31" s="161">
        <v>1.6426647519205926</v>
      </c>
      <c r="CD31" s="161">
        <v>1.6699358473096688</v>
      </c>
      <c r="CE31" s="161">
        <v>1.6993460884149985</v>
      </c>
      <c r="CF31" s="162">
        <v>1.727283524672832</v>
      </c>
    </row>
    <row r="32" spans="1:86" x14ac:dyDescent="0.35">
      <c r="A32" s="155"/>
      <c r="B32" s="39" t="s">
        <v>29</v>
      </c>
      <c r="C32" s="160" t="s">
        <v>270</v>
      </c>
      <c r="D32" s="161">
        <v>62.5</v>
      </c>
      <c r="E32" s="161">
        <v>75.2</v>
      </c>
      <c r="F32" s="161">
        <v>84.5</v>
      </c>
      <c r="G32" s="161">
        <v>94.6</v>
      </c>
      <c r="H32" s="161">
        <v>118.6</v>
      </c>
      <c r="I32" s="161">
        <v>120.3</v>
      </c>
      <c r="J32" s="161">
        <v>125.4</v>
      </c>
      <c r="K32" s="161">
        <v>114.1</v>
      </c>
      <c r="L32" s="161">
        <v>121.3</v>
      </c>
      <c r="M32" s="161">
        <v>119.6</v>
      </c>
      <c r="N32" s="161">
        <v>131.80000000000001</v>
      </c>
      <c r="O32" s="161">
        <v>158.5</v>
      </c>
      <c r="P32" s="161">
        <v>179.5</v>
      </c>
      <c r="Q32" s="161">
        <v>171.1</v>
      </c>
      <c r="R32" s="161">
        <v>199.8</v>
      </c>
      <c r="S32" s="161">
        <v>217.4</v>
      </c>
      <c r="T32" s="161">
        <v>223.3</v>
      </c>
      <c r="U32" s="161">
        <v>245.9</v>
      </c>
      <c r="V32" s="161">
        <v>297.5</v>
      </c>
      <c r="W32" s="161">
        <v>385.7</v>
      </c>
      <c r="X32" s="161">
        <v>428.9</v>
      </c>
      <c r="Y32" s="161">
        <v>470.7</v>
      </c>
      <c r="Z32" s="161">
        <v>523.79999999999995</v>
      </c>
      <c r="AA32" s="161">
        <v>641.4</v>
      </c>
      <c r="AB32" s="161">
        <v>703.5</v>
      </c>
      <c r="AC32" s="161">
        <v>703.7</v>
      </c>
      <c r="AD32" s="161">
        <v>959.4</v>
      </c>
      <c r="AE32" s="161">
        <v>1308.2</v>
      </c>
      <c r="AF32" s="161">
        <v>1715.3</v>
      </c>
      <c r="AG32" s="161">
        <v>1431</v>
      </c>
      <c r="AH32" s="161">
        <v>1561</v>
      </c>
      <c r="AI32" s="161">
        <v>1675</v>
      </c>
      <c r="AJ32" s="161">
        <v>2165</v>
      </c>
      <c r="AK32" s="161">
        <v>3245.05</v>
      </c>
      <c r="AL32" s="161">
        <v>4612</v>
      </c>
      <c r="AM32" s="161">
        <v>5592</v>
      </c>
      <c r="AN32" s="161">
        <v>6470</v>
      </c>
      <c r="AO32" s="161">
        <v>7446</v>
      </c>
      <c r="AP32" s="161">
        <v>7965</v>
      </c>
      <c r="AQ32" s="161">
        <v>7956</v>
      </c>
      <c r="AR32" s="161">
        <v>7581.9769999999999</v>
      </c>
      <c r="AS32" s="161">
        <v>7675.058</v>
      </c>
      <c r="AT32" s="161">
        <v>8895.1850000000013</v>
      </c>
      <c r="AU32" s="161">
        <v>11646.02289951173</v>
      </c>
      <c r="AV32" s="161">
        <v>14789.988000000001</v>
      </c>
      <c r="AW32" s="161">
        <v>16109.623</v>
      </c>
      <c r="AX32" s="161">
        <v>16387.047999999999</v>
      </c>
      <c r="AY32" s="161">
        <v>16692.532999999999</v>
      </c>
      <c r="AZ32" s="161">
        <v>14444.695</v>
      </c>
      <c r="BA32" s="161">
        <v>11965.317000000001</v>
      </c>
      <c r="BB32" s="161">
        <v>11790.69</v>
      </c>
      <c r="BC32" s="161">
        <v>12082.322</v>
      </c>
      <c r="BD32" s="161">
        <v>13121.226999999999</v>
      </c>
      <c r="BE32" s="161">
        <v>14100.907119412172</v>
      </c>
      <c r="BF32" s="161">
        <v>14237.3147109526</v>
      </c>
      <c r="BG32" s="161">
        <v>12859.01825241993</v>
      </c>
      <c r="BH32" s="161">
        <v>10028.913</v>
      </c>
      <c r="BI32" s="161">
        <v>9149.9960046050001</v>
      </c>
      <c r="BJ32" s="161">
        <v>8838.7708489100005</v>
      </c>
      <c r="BK32" s="161">
        <v>9027.9858692587677</v>
      </c>
      <c r="BL32" s="161">
        <v>8684.733409389999</v>
      </c>
      <c r="BM32" s="161">
        <v>8373.7599778200001</v>
      </c>
      <c r="BN32" s="161">
        <v>7856.3960060182071</v>
      </c>
      <c r="BO32" s="161">
        <v>6997.2154425199997</v>
      </c>
      <c r="BP32" s="161">
        <v>5308.9188794399988</v>
      </c>
      <c r="BQ32" s="161">
        <v>3582.8260193800015</v>
      </c>
      <c r="BR32" s="161">
        <v>2893.4764718200004</v>
      </c>
      <c r="BS32" s="161">
        <v>2539.1118484000003</v>
      </c>
      <c r="BT32" s="161">
        <v>2231.876678590002</v>
      </c>
      <c r="BU32" s="161">
        <v>2138.7000447</v>
      </c>
      <c r="BV32" s="161">
        <v>1839.35752542</v>
      </c>
      <c r="BW32" s="161">
        <v>1375.5700157400004</v>
      </c>
      <c r="BX32" s="161">
        <v>1080.5684197100045</v>
      </c>
      <c r="BY32" s="161">
        <v>767.66384649722625</v>
      </c>
      <c r="BZ32" s="161">
        <v>865.55850152999983</v>
      </c>
      <c r="CA32" s="161">
        <v>647.69085808116563</v>
      </c>
      <c r="CB32" s="161">
        <v>205.02994422362141</v>
      </c>
      <c r="CC32" s="161">
        <v>0.23034356481017504</v>
      </c>
      <c r="CD32" s="161">
        <v>0.2300975924898262</v>
      </c>
      <c r="CE32" s="161">
        <v>0.22976932396294059</v>
      </c>
      <c r="CF32" s="162">
        <v>0.2298924509603345</v>
      </c>
    </row>
    <row r="33" spans="1:84" x14ac:dyDescent="0.35">
      <c r="A33" s="166"/>
      <c r="B33" s="39" t="s">
        <v>287</v>
      </c>
      <c r="C33" s="160" t="s">
        <v>270</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0</v>
      </c>
      <c r="V33" s="161">
        <v>0</v>
      </c>
      <c r="W33" s="161">
        <v>0</v>
      </c>
      <c r="X33" s="161">
        <v>0</v>
      </c>
      <c r="Y33" s="161">
        <v>0</v>
      </c>
      <c r="Z33" s="161">
        <v>0</v>
      </c>
      <c r="AA33" s="161">
        <v>0</v>
      </c>
      <c r="AB33" s="161">
        <v>0</v>
      </c>
      <c r="AC33" s="161">
        <v>0</v>
      </c>
      <c r="AD33" s="161">
        <v>0</v>
      </c>
      <c r="AE33" s="161">
        <v>0</v>
      </c>
      <c r="AF33" s="161">
        <v>0</v>
      </c>
      <c r="AG33" s="161">
        <v>0</v>
      </c>
      <c r="AH33" s="161">
        <v>0</v>
      </c>
      <c r="AI33" s="161">
        <v>0</v>
      </c>
      <c r="AJ33" s="161">
        <v>0</v>
      </c>
      <c r="AK33" s="161">
        <v>0</v>
      </c>
      <c r="AL33" s="161">
        <v>0</v>
      </c>
      <c r="AM33" s="161">
        <v>0</v>
      </c>
      <c r="AN33" s="161">
        <v>0</v>
      </c>
      <c r="AO33" s="161">
        <v>0</v>
      </c>
      <c r="AP33" s="161">
        <v>0</v>
      </c>
      <c r="AQ33" s="161">
        <v>0</v>
      </c>
      <c r="AR33" s="161">
        <v>1.2749999999999999</v>
      </c>
      <c r="AS33" s="161">
        <v>10.731</v>
      </c>
      <c r="AT33" s="161">
        <v>24.417000000000002</v>
      </c>
      <c r="AU33" s="161">
        <v>45.9</v>
      </c>
      <c r="AV33" s="161">
        <v>86.460999999999999</v>
      </c>
      <c r="AW33" s="161">
        <v>112.84399999999999</v>
      </c>
      <c r="AX33" s="161">
        <v>101.313</v>
      </c>
      <c r="AY33" s="161">
        <v>104.523</v>
      </c>
      <c r="AZ33" s="161">
        <v>109.417</v>
      </c>
      <c r="BA33" s="161">
        <v>107.491</v>
      </c>
      <c r="BB33" s="161">
        <v>112.054</v>
      </c>
      <c r="BC33" s="161">
        <v>125.285</v>
      </c>
      <c r="BD33" s="161">
        <v>132.35599999999999</v>
      </c>
      <c r="BE33" s="161">
        <v>148.73699999999999</v>
      </c>
      <c r="BF33" s="161">
        <v>168.34100000000001</v>
      </c>
      <c r="BG33" s="161">
        <v>189.08099999999999</v>
      </c>
      <c r="BH33" s="161">
        <v>209.41499999999999</v>
      </c>
      <c r="BI33" s="161">
        <v>231.1134238570055</v>
      </c>
      <c r="BJ33" s="161">
        <v>259.31581324546704</v>
      </c>
      <c r="BK33" s="161">
        <v>296.238</v>
      </c>
      <c r="BL33" s="161">
        <v>324.96100000000001</v>
      </c>
      <c r="BM33" s="161">
        <v>341.1</v>
      </c>
      <c r="BN33" s="161">
        <v>349.83600000000001</v>
      </c>
      <c r="BO33" s="161">
        <v>325.97800000000001</v>
      </c>
      <c r="BP33" s="161">
        <v>304.01600000000002</v>
      </c>
      <c r="BQ33" s="161">
        <v>285.58</v>
      </c>
      <c r="BR33" s="161">
        <v>271.61900000000003</v>
      </c>
      <c r="BS33" s="161">
        <v>0</v>
      </c>
      <c r="BT33" s="161">
        <v>0</v>
      </c>
      <c r="BU33" s="161">
        <v>0</v>
      </c>
      <c r="BV33" s="161">
        <v>0</v>
      </c>
      <c r="BW33" s="161">
        <v>0</v>
      </c>
      <c r="BX33" s="161">
        <v>0</v>
      </c>
      <c r="BY33" s="161">
        <v>0</v>
      </c>
      <c r="BZ33" s="161">
        <v>0</v>
      </c>
      <c r="CA33" s="161">
        <v>0</v>
      </c>
      <c r="CB33" s="161">
        <v>0</v>
      </c>
      <c r="CC33" s="161">
        <v>0</v>
      </c>
      <c r="CD33" s="161">
        <v>0</v>
      </c>
      <c r="CE33" s="161">
        <v>0</v>
      </c>
      <c r="CF33" s="162">
        <v>0</v>
      </c>
    </row>
    <row r="34" spans="1:84" x14ac:dyDescent="0.35">
      <c r="A34" s="155"/>
      <c r="B34" s="39" t="s">
        <v>288</v>
      </c>
      <c r="C34" s="160" t="s">
        <v>261</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0</v>
      </c>
      <c r="X34" s="161">
        <v>0</v>
      </c>
      <c r="Y34" s="161">
        <v>0</v>
      </c>
      <c r="Z34" s="161">
        <v>76.699999999999989</v>
      </c>
      <c r="AA34" s="161">
        <v>83.800000000000011</v>
      </c>
      <c r="AB34" s="161">
        <v>92.7</v>
      </c>
      <c r="AC34" s="161">
        <v>103.7</v>
      </c>
      <c r="AD34" s="161">
        <v>130.79999999999998</v>
      </c>
      <c r="AE34" s="161">
        <v>171.1</v>
      </c>
      <c r="AF34" s="161">
        <v>196.7</v>
      </c>
      <c r="AG34" s="161">
        <v>224.6</v>
      </c>
      <c r="AH34" s="161">
        <v>253</v>
      </c>
      <c r="AI34" s="161">
        <v>285</v>
      </c>
      <c r="AJ34" s="161">
        <v>329</v>
      </c>
      <c r="AK34" s="161">
        <v>367</v>
      </c>
      <c r="AL34" s="161">
        <v>399</v>
      </c>
      <c r="AM34" s="161">
        <v>428</v>
      </c>
      <c r="AN34" s="161">
        <v>441</v>
      </c>
      <c r="AO34" s="161">
        <v>470</v>
      </c>
      <c r="AP34" s="161">
        <v>505</v>
      </c>
      <c r="AQ34" s="161">
        <v>514.10199999999998</v>
      </c>
      <c r="AR34" s="161">
        <v>513.58299999999997</v>
      </c>
      <c r="AS34" s="161">
        <v>533.13800000000003</v>
      </c>
      <c r="AT34" s="161">
        <v>584.37099999999998</v>
      </c>
      <c r="AU34" s="161">
        <v>654.65499413448993</v>
      </c>
      <c r="AV34" s="161">
        <v>667.50399999999991</v>
      </c>
      <c r="AW34" s="161">
        <v>686.28399999999988</v>
      </c>
      <c r="AX34" s="161">
        <v>706.56499999999994</v>
      </c>
      <c r="AY34" s="161">
        <v>730.84699999999987</v>
      </c>
      <c r="AZ34" s="161">
        <v>742.93900000000008</v>
      </c>
      <c r="BA34" s="161">
        <v>746.97900000000004</v>
      </c>
      <c r="BB34" s="161">
        <v>760.91300000000001</v>
      </c>
      <c r="BC34" s="161">
        <v>753.17499999999995</v>
      </c>
      <c r="BD34" s="161">
        <v>759</v>
      </c>
      <c r="BE34" s="161">
        <v>778.45800000000008</v>
      </c>
      <c r="BF34" s="161">
        <v>782.50758261258761</v>
      </c>
      <c r="BG34" s="161">
        <v>783.48695761035617</v>
      </c>
      <c r="BH34" s="161">
        <v>794.55200000000002</v>
      </c>
      <c r="BI34" s="161">
        <v>787.58934177900016</v>
      </c>
      <c r="BJ34" s="161">
        <v>790.4603985399998</v>
      </c>
      <c r="BK34" s="161">
        <v>794.80543098380008</v>
      </c>
      <c r="BL34" s="161">
        <v>816.22339083000008</v>
      </c>
      <c r="BM34" s="161">
        <v>843.82698400000015</v>
      </c>
      <c r="BN34" s="161">
        <v>888.44639182000003</v>
      </c>
      <c r="BO34" s="161">
        <v>887.63814664999995</v>
      </c>
      <c r="BP34" s="161">
        <v>905.24794301000009</v>
      </c>
      <c r="BQ34" s="161">
        <v>900.69442791999995</v>
      </c>
      <c r="BR34" s="161">
        <v>907.95083237504912</v>
      </c>
      <c r="BS34" s="161">
        <v>892.04744098111667</v>
      </c>
      <c r="BT34" s="161">
        <v>861.11320264999983</v>
      </c>
      <c r="BU34" s="161">
        <v>840.41455076000034</v>
      </c>
      <c r="BV34" s="161">
        <v>837.99864539999999</v>
      </c>
      <c r="BW34" s="161">
        <v>830.78214811872829</v>
      </c>
      <c r="BX34" s="161">
        <v>723.4958070699995</v>
      </c>
      <c r="BY34" s="161">
        <v>704.87557493000031</v>
      </c>
      <c r="BZ34" s="161">
        <v>695.39615152999954</v>
      </c>
      <c r="CA34" s="161">
        <v>732.63086983981043</v>
      </c>
      <c r="CB34" s="161">
        <v>754.22677408155789</v>
      </c>
      <c r="CC34" s="161">
        <v>734.03013028074895</v>
      </c>
      <c r="CD34" s="161">
        <v>715.03117266165111</v>
      </c>
      <c r="CE34" s="161">
        <v>698.61054039259102</v>
      </c>
      <c r="CF34" s="162">
        <v>679.41806542555116</v>
      </c>
    </row>
    <row r="35" spans="1:84" x14ac:dyDescent="0.35">
      <c r="A35" s="155"/>
      <c r="B35" s="39" t="s">
        <v>289</v>
      </c>
      <c r="C35" s="160" t="s">
        <v>264</v>
      </c>
      <c r="D35" s="161">
        <v>0</v>
      </c>
      <c r="E35" s="161">
        <v>0</v>
      </c>
      <c r="F35" s="161">
        <v>0</v>
      </c>
      <c r="G35" s="161">
        <v>0</v>
      </c>
      <c r="H35" s="161">
        <v>0</v>
      </c>
      <c r="I35" s="161">
        <v>0</v>
      </c>
      <c r="J35" s="161">
        <v>0</v>
      </c>
      <c r="K35" s="161">
        <v>0</v>
      </c>
      <c r="L35" s="161">
        <v>0</v>
      </c>
      <c r="M35" s="161">
        <v>0</v>
      </c>
      <c r="N35" s="161">
        <v>0</v>
      </c>
      <c r="O35" s="161">
        <v>0</v>
      </c>
      <c r="P35" s="161">
        <v>0</v>
      </c>
      <c r="Q35" s="161">
        <v>0</v>
      </c>
      <c r="R35" s="161">
        <v>0</v>
      </c>
      <c r="S35" s="161">
        <v>0</v>
      </c>
      <c r="T35" s="161">
        <v>0</v>
      </c>
      <c r="U35" s="161">
        <v>0</v>
      </c>
      <c r="V35" s="161">
        <v>0</v>
      </c>
      <c r="W35" s="161">
        <v>0</v>
      </c>
      <c r="X35" s="161">
        <v>0</v>
      </c>
      <c r="Y35" s="161">
        <v>0</v>
      </c>
      <c r="Z35" s="161">
        <v>0</v>
      </c>
      <c r="AA35" s="161">
        <v>91</v>
      </c>
      <c r="AB35" s="161">
        <v>196</v>
      </c>
      <c r="AC35" s="161">
        <v>241.541</v>
      </c>
      <c r="AD35" s="161">
        <v>319.58499999999998</v>
      </c>
      <c r="AE35" s="161">
        <v>448.238</v>
      </c>
      <c r="AF35" s="161">
        <v>562.80799999999999</v>
      </c>
      <c r="AG35" s="161">
        <v>701.21900000000005</v>
      </c>
      <c r="AH35" s="161">
        <v>840</v>
      </c>
      <c r="AI35" s="161">
        <v>995</v>
      </c>
      <c r="AJ35" s="161">
        <v>1150</v>
      </c>
      <c r="AK35" s="161">
        <v>1370</v>
      </c>
      <c r="AL35" s="161">
        <v>1593</v>
      </c>
      <c r="AM35" s="161">
        <v>1872</v>
      </c>
      <c r="AN35" s="161">
        <v>2142</v>
      </c>
      <c r="AO35" s="161">
        <v>2349</v>
      </c>
      <c r="AP35" s="161">
        <v>2673.8379999999997</v>
      </c>
      <c r="AQ35" s="161">
        <v>2968.4050000000002</v>
      </c>
      <c r="AR35" s="161">
        <v>3359.3579999999997</v>
      </c>
      <c r="AS35" s="161">
        <v>3836.6360000000004</v>
      </c>
      <c r="AT35" s="161">
        <v>4431.0190000000002</v>
      </c>
      <c r="AU35" s="161">
        <v>5485.4179999999997</v>
      </c>
      <c r="AV35" s="161">
        <v>6209.6019999999999</v>
      </c>
      <c r="AW35" s="161">
        <v>7067.8279999999995</v>
      </c>
      <c r="AX35" s="161">
        <v>7705.134</v>
      </c>
      <c r="AY35" s="161">
        <v>271</v>
      </c>
      <c r="AZ35" s="161">
        <v>0</v>
      </c>
      <c r="BA35" s="161">
        <v>0</v>
      </c>
      <c r="BB35" s="161">
        <v>0</v>
      </c>
      <c r="BC35" s="161">
        <v>0</v>
      </c>
      <c r="BD35" s="161">
        <v>0</v>
      </c>
      <c r="BE35" s="161">
        <v>0</v>
      </c>
      <c r="BF35" s="161">
        <v>0</v>
      </c>
      <c r="BG35" s="161">
        <v>0</v>
      </c>
      <c r="BH35" s="161">
        <v>0</v>
      </c>
      <c r="BI35" s="161">
        <v>0</v>
      </c>
      <c r="BJ35" s="161">
        <v>0</v>
      </c>
      <c r="BK35" s="161">
        <v>0</v>
      </c>
      <c r="BL35" s="161">
        <v>0</v>
      </c>
      <c r="BM35" s="161">
        <v>0</v>
      </c>
      <c r="BN35" s="161">
        <v>0</v>
      </c>
      <c r="BO35" s="161">
        <v>0</v>
      </c>
      <c r="BP35" s="161">
        <v>0</v>
      </c>
      <c r="BQ35" s="161">
        <v>0</v>
      </c>
      <c r="BR35" s="161">
        <v>0</v>
      </c>
      <c r="BS35" s="161">
        <v>0</v>
      </c>
      <c r="BT35" s="161">
        <v>0</v>
      </c>
      <c r="BU35" s="161">
        <v>0</v>
      </c>
      <c r="BV35" s="161">
        <v>0</v>
      </c>
      <c r="BW35" s="161">
        <v>0</v>
      </c>
      <c r="BX35" s="161">
        <v>0</v>
      </c>
      <c r="BY35" s="161">
        <v>0</v>
      </c>
      <c r="BZ35" s="161">
        <v>0</v>
      </c>
      <c r="CA35" s="161">
        <v>0</v>
      </c>
      <c r="CB35" s="161">
        <v>0</v>
      </c>
      <c r="CC35" s="161">
        <v>0</v>
      </c>
      <c r="CD35" s="161">
        <v>0</v>
      </c>
      <c r="CE35" s="161">
        <v>0</v>
      </c>
      <c r="CF35" s="162">
        <v>0</v>
      </c>
    </row>
    <row r="36" spans="1:84" ht="27" customHeight="1" x14ac:dyDescent="0.35">
      <c r="A36" s="155"/>
      <c r="B36" s="39" t="s">
        <v>290</v>
      </c>
      <c r="C36" s="160" t="s">
        <v>270</v>
      </c>
      <c r="D36" s="161">
        <v>0</v>
      </c>
      <c r="E36" s="161">
        <v>0</v>
      </c>
      <c r="F36" s="161">
        <v>0</v>
      </c>
      <c r="G36" s="161">
        <v>0</v>
      </c>
      <c r="H36" s="161">
        <v>0</v>
      </c>
      <c r="I36" s="161">
        <v>0</v>
      </c>
      <c r="J36" s="161">
        <v>0</v>
      </c>
      <c r="K36" s="161">
        <v>0</v>
      </c>
      <c r="L36" s="161">
        <v>0</v>
      </c>
      <c r="M36" s="161">
        <v>0</v>
      </c>
      <c r="N36" s="161">
        <v>0</v>
      </c>
      <c r="O36" s="161">
        <v>0</v>
      </c>
      <c r="P36" s="161">
        <v>0</v>
      </c>
      <c r="Q36" s="161">
        <v>0</v>
      </c>
      <c r="R36" s="161">
        <v>0</v>
      </c>
      <c r="S36" s="161">
        <v>0</v>
      </c>
      <c r="T36" s="161">
        <v>0</v>
      </c>
      <c r="U36" s="161">
        <v>0</v>
      </c>
      <c r="V36" s="161">
        <v>0</v>
      </c>
      <c r="W36" s="161">
        <v>0</v>
      </c>
      <c r="X36" s="161">
        <v>0</v>
      </c>
      <c r="Y36" s="161">
        <v>0</v>
      </c>
      <c r="Z36" s="161">
        <v>0</v>
      </c>
      <c r="AA36" s="161">
        <v>0</v>
      </c>
      <c r="AB36" s="161">
        <v>0</v>
      </c>
      <c r="AC36" s="161">
        <v>0</v>
      </c>
      <c r="AD36" s="161">
        <v>0</v>
      </c>
      <c r="AE36" s="161">
        <v>0</v>
      </c>
      <c r="AF36" s="161">
        <v>0</v>
      </c>
      <c r="AG36" s="161">
        <v>0</v>
      </c>
      <c r="AH36" s="161">
        <v>0</v>
      </c>
      <c r="AI36" s="161">
        <v>0</v>
      </c>
      <c r="AJ36" s="161">
        <v>0</v>
      </c>
      <c r="AK36" s="161">
        <v>0</v>
      </c>
      <c r="AL36" s="161">
        <v>0</v>
      </c>
      <c r="AM36" s="161">
        <v>0</v>
      </c>
      <c r="AN36" s="161">
        <v>0</v>
      </c>
      <c r="AO36" s="161">
        <v>0</v>
      </c>
      <c r="AP36" s="161">
        <v>0</v>
      </c>
      <c r="AQ36" s="161">
        <v>0</v>
      </c>
      <c r="AR36" s="161">
        <v>0</v>
      </c>
      <c r="AS36" s="161">
        <v>0</v>
      </c>
      <c r="AT36" s="161">
        <v>0</v>
      </c>
      <c r="AU36" s="161">
        <v>0</v>
      </c>
      <c r="AV36" s="161">
        <v>0</v>
      </c>
      <c r="AW36" s="161">
        <v>0</v>
      </c>
      <c r="AX36" s="161">
        <v>0</v>
      </c>
      <c r="AY36" s="161">
        <v>0</v>
      </c>
      <c r="AZ36" s="161">
        <v>0</v>
      </c>
      <c r="BA36" s="161">
        <v>0</v>
      </c>
      <c r="BB36" s="161">
        <v>0</v>
      </c>
      <c r="BC36" s="161">
        <v>0</v>
      </c>
      <c r="BD36" s="161">
        <v>0</v>
      </c>
      <c r="BE36" s="161">
        <v>0</v>
      </c>
      <c r="BF36" s="161">
        <v>0</v>
      </c>
      <c r="BG36" s="161">
        <v>0</v>
      </c>
      <c r="BH36" s="161">
        <v>0</v>
      </c>
      <c r="BI36" s="161">
        <v>0</v>
      </c>
      <c r="BJ36" s="161">
        <v>0</v>
      </c>
      <c r="BK36" s="161">
        <v>0</v>
      </c>
      <c r="BL36" s="161">
        <v>90.849720650000009</v>
      </c>
      <c r="BM36" s="161">
        <v>106.96880001999999</v>
      </c>
      <c r="BN36" s="161">
        <v>109.92031101000002</v>
      </c>
      <c r="BO36" s="161">
        <v>115.96021940000001</v>
      </c>
      <c r="BP36" s="161">
        <v>110.02752643000001</v>
      </c>
      <c r="BQ36" s="161">
        <v>101.38309716000001</v>
      </c>
      <c r="BR36" s="161">
        <v>15.698963300000001</v>
      </c>
      <c r="BS36" s="161">
        <v>0</v>
      </c>
      <c r="BT36" s="161">
        <v>0</v>
      </c>
      <c r="BU36" s="161">
        <v>0</v>
      </c>
      <c r="BV36" s="161">
        <v>0</v>
      </c>
      <c r="BW36" s="161">
        <v>0</v>
      </c>
      <c r="BX36" s="161">
        <v>0</v>
      </c>
      <c r="BY36" s="161">
        <v>0</v>
      </c>
      <c r="BZ36" s="161">
        <v>0</v>
      </c>
      <c r="CA36" s="161">
        <v>0</v>
      </c>
      <c r="CB36" s="161">
        <v>0</v>
      </c>
      <c r="CC36" s="161">
        <v>0</v>
      </c>
      <c r="CD36" s="161">
        <v>0</v>
      </c>
      <c r="CE36" s="161">
        <v>0</v>
      </c>
      <c r="CF36" s="162">
        <v>0</v>
      </c>
    </row>
    <row r="37" spans="1:84" x14ac:dyDescent="0.35">
      <c r="A37" s="155"/>
      <c r="B37" s="39" t="s">
        <v>291</v>
      </c>
      <c r="C37" s="160" t="s">
        <v>261</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0</v>
      </c>
      <c r="Z37" s="161">
        <v>0</v>
      </c>
      <c r="AA37" s="161">
        <v>0</v>
      </c>
      <c r="AB37" s="161">
        <v>0</v>
      </c>
      <c r="AC37" s="161">
        <v>0</v>
      </c>
      <c r="AD37" s="161">
        <v>0</v>
      </c>
      <c r="AE37" s="161">
        <v>0</v>
      </c>
      <c r="AF37" s="161">
        <v>0</v>
      </c>
      <c r="AG37" s="161">
        <v>0</v>
      </c>
      <c r="AH37" s="161">
        <v>0</v>
      </c>
      <c r="AI37" s="161">
        <v>0</v>
      </c>
      <c r="AJ37" s="161">
        <v>0</v>
      </c>
      <c r="AK37" s="161">
        <v>0</v>
      </c>
      <c r="AL37" s="161">
        <v>0</v>
      </c>
      <c r="AM37" s="161">
        <v>0</v>
      </c>
      <c r="AN37" s="161">
        <v>0</v>
      </c>
      <c r="AO37" s="161">
        <v>0</v>
      </c>
      <c r="AP37" s="161">
        <v>0</v>
      </c>
      <c r="AQ37" s="161">
        <v>0</v>
      </c>
      <c r="AR37" s="161">
        <v>0</v>
      </c>
      <c r="AS37" s="161">
        <v>0</v>
      </c>
      <c r="AT37" s="161">
        <v>0</v>
      </c>
      <c r="AU37" s="161">
        <v>0</v>
      </c>
      <c r="AV37" s="161">
        <v>0</v>
      </c>
      <c r="AW37" s="161">
        <v>0</v>
      </c>
      <c r="AX37" s="161">
        <v>0</v>
      </c>
      <c r="AY37" s="161">
        <v>0</v>
      </c>
      <c r="AZ37" s="161">
        <v>0</v>
      </c>
      <c r="BA37" s="161">
        <v>0</v>
      </c>
      <c r="BB37" s="161">
        <v>0</v>
      </c>
      <c r="BC37" s="161">
        <v>0</v>
      </c>
      <c r="BD37" s="161">
        <v>0</v>
      </c>
      <c r="BE37" s="161">
        <v>5.2569999999999997</v>
      </c>
      <c r="BF37" s="161">
        <v>5.6630000000000003</v>
      </c>
      <c r="BG37" s="161">
        <v>4.9935427399999996</v>
      </c>
      <c r="BH37" s="161">
        <v>18.285</v>
      </c>
      <c r="BI37" s="161">
        <v>38.134147140000003</v>
      </c>
      <c r="BJ37" s="161">
        <v>40.277408909999998</v>
      </c>
      <c r="BK37" s="161">
        <v>46.931080800000004</v>
      </c>
      <c r="BL37" s="161">
        <v>38.630065660000305</v>
      </c>
      <c r="BM37" s="161">
        <v>48.46444386000001</v>
      </c>
      <c r="BN37" s="161">
        <v>60.721072239999998</v>
      </c>
      <c r="BO37" s="161">
        <v>52.361478550000008</v>
      </c>
      <c r="BP37" s="161">
        <v>56.829980329999998</v>
      </c>
      <c r="BQ37" s="161">
        <v>0.62293946000000011</v>
      </c>
      <c r="BR37" s="161">
        <v>0.20971916999999998</v>
      </c>
      <c r="BS37" s="167">
        <v>0.15176113999999999</v>
      </c>
      <c r="BT37" s="161">
        <v>0</v>
      </c>
      <c r="BU37" s="161">
        <v>0</v>
      </c>
      <c r="BV37" s="161">
        <v>0</v>
      </c>
      <c r="BW37" s="161">
        <v>0</v>
      </c>
      <c r="BX37" s="161">
        <v>0</v>
      </c>
      <c r="BY37" s="161">
        <v>0</v>
      </c>
      <c r="BZ37" s="161">
        <v>0</v>
      </c>
      <c r="CA37" s="161">
        <v>0</v>
      </c>
      <c r="CB37" s="161">
        <v>0</v>
      </c>
      <c r="CC37" s="161">
        <v>0</v>
      </c>
      <c r="CD37" s="161">
        <v>0</v>
      </c>
      <c r="CE37" s="161">
        <v>0</v>
      </c>
      <c r="CF37" s="162">
        <v>0</v>
      </c>
    </row>
    <row r="38" spans="1:84" x14ac:dyDescent="0.35">
      <c r="A38" s="155"/>
      <c r="B38" s="39" t="s">
        <v>292</v>
      </c>
      <c r="D38" s="161">
        <f t="shared" ref="D38:BG38" si="6">SUM(D$39:D$40)</f>
        <v>0</v>
      </c>
      <c r="E38" s="161">
        <f t="shared" si="6"/>
        <v>0</v>
      </c>
      <c r="F38" s="161">
        <f t="shared" si="6"/>
        <v>0</v>
      </c>
      <c r="G38" s="161">
        <f t="shared" si="6"/>
        <v>0</v>
      </c>
      <c r="H38" s="161">
        <f t="shared" si="6"/>
        <v>0</v>
      </c>
      <c r="I38" s="161">
        <f t="shared" si="6"/>
        <v>0</v>
      </c>
      <c r="J38" s="161">
        <f t="shared" si="6"/>
        <v>0</v>
      </c>
      <c r="K38" s="161">
        <f t="shared" si="6"/>
        <v>0</v>
      </c>
      <c r="L38" s="161">
        <f t="shared" si="6"/>
        <v>0</v>
      </c>
      <c r="M38" s="161">
        <f t="shared" si="6"/>
        <v>0</v>
      </c>
      <c r="N38" s="161">
        <f t="shared" si="6"/>
        <v>0</v>
      </c>
      <c r="O38" s="161">
        <f t="shared" si="6"/>
        <v>0</v>
      </c>
      <c r="P38" s="161">
        <f t="shared" si="6"/>
        <v>0</v>
      </c>
      <c r="Q38" s="161">
        <f t="shared" si="6"/>
        <v>0</v>
      </c>
      <c r="R38" s="161">
        <f t="shared" si="6"/>
        <v>0</v>
      </c>
      <c r="S38" s="161">
        <f t="shared" si="6"/>
        <v>0</v>
      </c>
      <c r="T38" s="161">
        <f t="shared" si="6"/>
        <v>0</v>
      </c>
      <c r="U38" s="161">
        <f t="shared" si="6"/>
        <v>0</v>
      </c>
      <c r="V38" s="161">
        <f t="shared" si="6"/>
        <v>0</v>
      </c>
      <c r="W38" s="161">
        <f t="shared" si="6"/>
        <v>0</v>
      </c>
      <c r="X38" s="161">
        <f t="shared" si="6"/>
        <v>0</v>
      </c>
      <c r="Y38" s="161">
        <f t="shared" si="6"/>
        <v>0</v>
      </c>
      <c r="Z38" s="161">
        <f t="shared" si="6"/>
        <v>0</v>
      </c>
      <c r="AA38" s="161">
        <f t="shared" si="6"/>
        <v>0</v>
      </c>
      <c r="AB38" s="161">
        <f t="shared" si="6"/>
        <v>0</v>
      </c>
      <c r="AC38" s="161">
        <f t="shared" si="6"/>
        <v>0</v>
      </c>
      <c r="AD38" s="161">
        <f t="shared" si="6"/>
        <v>0</v>
      </c>
      <c r="AE38" s="161">
        <f t="shared" si="6"/>
        <v>0</v>
      </c>
      <c r="AF38" s="161">
        <f t="shared" si="6"/>
        <v>0</v>
      </c>
      <c r="AG38" s="161">
        <f t="shared" si="6"/>
        <v>0</v>
      </c>
      <c r="AH38" s="161">
        <f t="shared" si="6"/>
        <v>0</v>
      </c>
      <c r="AI38" s="161">
        <f t="shared" si="6"/>
        <v>0</v>
      </c>
      <c r="AJ38" s="161">
        <f t="shared" si="6"/>
        <v>0</v>
      </c>
      <c r="AK38" s="161">
        <f t="shared" si="6"/>
        <v>0</v>
      </c>
      <c r="AL38" s="161">
        <f t="shared" si="6"/>
        <v>0</v>
      </c>
      <c r="AM38" s="161">
        <f t="shared" si="6"/>
        <v>0</v>
      </c>
      <c r="AN38" s="161">
        <f t="shared" si="6"/>
        <v>0</v>
      </c>
      <c r="AO38" s="161">
        <f t="shared" si="6"/>
        <v>0</v>
      </c>
      <c r="AP38" s="161">
        <f t="shared" si="6"/>
        <v>0</v>
      </c>
      <c r="AQ38" s="161">
        <f t="shared" si="6"/>
        <v>0</v>
      </c>
      <c r="AR38" s="161">
        <f t="shared" si="6"/>
        <v>0</v>
      </c>
      <c r="AS38" s="161">
        <f t="shared" si="6"/>
        <v>0</v>
      </c>
      <c r="AT38" s="161">
        <f t="shared" si="6"/>
        <v>0</v>
      </c>
      <c r="AU38" s="161">
        <f t="shared" si="6"/>
        <v>0</v>
      </c>
      <c r="AV38" s="161">
        <f t="shared" si="6"/>
        <v>0</v>
      </c>
      <c r="AW38" s="161">
        <f t="shared" si="6"/>
        <v>0</v>
      </c>
      <c r="AX38" s="161">
        <f t="shared" si="6"/>
        <v>0</v>
      </c>
      <c r="AY38" s="161">
        <f t="shared" si="6"/>
        <v>0</v>
      </c>
      <c r="AZ38" s="161">
        <f t="shared" si="6"/>
        <v>2165.9229999999998</v>
      </c>
      <c r="BA38" s="161">
        <f t="shared" si="6"/>
        <v>3893.4660000000003</v>
      </c>
      <c r="BB38" s="161">
        <f t="shared" si="6"/>
        <v>3557.6930000000002</v>
      </c>
      <c r="BC38" s="161">
        <f t="shared" si="6"/>
        <v>3255.0860000000002</v>
      </c>
      <c r="BD38" s="161">
        <f t="shared" si="6"/>
        <v>2882.2200000000003</v>
      </c>
      <c r="BE38" s="161">
        <f t="shared" si="6"/>
        <v>2605.5709014073173</v>
      </c>
      <c r="BF38" s="161">
        <f t="shared" si="6"/>
        <v>2624.1158686900003</v>
      </c>
      <c r="BG38" s="161">
        <f t="shared" si="6"/>
        <v>2559.18840136366</v>
      </c>
      <c r="BH38" s="161">
        <f>SUM(BH$39:BH$40)</f>
        <v>2204.4830000000002</v>
      </c>
      <c r="BI38" s="161">
        <f>SUM(BI$39:BI$40)</f>
        <v>2311.2043118300003</v>
      </c>
      <c r="BJ38" s="161">
        <f>SUM(BJ$39:BJ$40)</f>
        <v>2439.7983671900001</v>
      </c>
      <c r="BK38" s="161">
        <f>SUM(BK$39:BK$40)</f>
        <v>2241.4881393452138</v>
      </c>
      <c r="BL38" s="161">
        <f t="shared" ref="BL38:CF38" si="7">SUM(BL$39:BL$40)</f>
        <v>2856.8277160099997</v>
      </c>
      <c r="BM38" s="161">
        <f t="shared" si="7"/>
        <v>4684.0175697100003</v>
      </c>
      <c r="BN38" s="161">
        <f t="shared" si="7"/>
        <v>4473.4852258236315</v>
      </c>
      <c r="BO38" s="161">
        <f t="shared" si="7"/>
        <v>4933.9849943699983</v>
      </c>
      <c r="BP38" s="161">
        <f t="shared" si="7"/>
        <v>5169.8070100499999</v>
      </c>
      <c r="BQ38" s="161">
        <f t="shared" si="7"/>
        <v>4338.0295486261903</v>
      </c>
      <c r="BR38" s="161">
        <f t="shared" si="7"/>
        <v>3065.0410876799992</v>
      </c>
      <c r="BS38" s="161">
        <f t="shared" si="7"/>
        <v>2313.51601579</v>
      </c>
      <c r="BT38" s="161">
        <f t="shared" si="7"/>
        <v>1875.4784224599998</v>
      </c>
      <c r="BU38" s="161">
        <f t="shared" si="7"/>
        <v>1666.9844684099987</v>
      </c>
      <c r="BV38" s="161">
        <f t="shared" si="7"/>
        <v>1298.7940379299998</v>
      </c>
      <c r="BW38" s="161">
        <f t="shared" si="7"/>
        <v>713.74196914999993</v>
      </c>
      <c r="BX38" s="161">
        <f t="shared" si="7"/>
        <v>1046.2354867050001</v>
      </c>
      <c r="BY38" s="161">
        <f t="shared" si="7"/>
        <v>490.13371098000005</v>
      </c>
      <c r="BZ38" s="161">
        <f t="shared" si="7"/>
        <v>333.50056829999994</v>
      </c>
      <c r="CA38" s="161">
        <f t="shared" si="7"/>
        <v>304.15020522627435</v>
      </c>
      <c r="CB38" s="161">
        <f t="shared" si="7"/>
        <v>226.95477883487214</v>
      </c>
      <c r="CC38" s="161">
        <f t="shared" si="7"/>
        <v>122.4402964443657</v>
      </c>
      <c r="CD38" s="161">
        <f t="shared" si="7"/>
        <v>119.9246874666169</v>
      </c>
      <c r="CE38" s="161">
        <f t="shared" si="7"/>
        <v>122.56338562149338</v>
      </c>
      <c r="CF38" s="162">
        <f t="shared" si="7"/>
        <v>123.03229177071385</v>
      </c>
    </row>
    <row r="39" spans="1:84" x14ac:dyDescent="0.35">
      <c r="A39" s="155"/>
      <c r="B39" s="59" t="s">
        <v>267</v>
      </c>
      <c r="C39" s="160" t="s">
        <v>264</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0</v>
      </c>
      <c r="Y39" s="161">
        <v>0</v>
      </c>
      <c r="Z39" s="161">
        <v>0</v>
      </c>
      <c r="AA39" s="161">
        <v>0</v>
      </c>
      <c r="AB39" s="161">
        <v>0</v>
      </c>
      <c r="AC39" s="161">
        <v>0</v>
      </c>
      <c r="AD39" s="161">
        <v>0</v>
      </c>
      <c r="AE39" s="161">
        <v>0</v>
      </c>
      <c r="AF39" s="161">
        <v>0</v>
      </c>
      <c r="AG39" s="161">
        <v>0</v>
      </c>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332.70800000000008</v>
      </c>
      <c r="BA39" s="161">
        <v>475.00800000000004</v>
      </c>
      <c r="BB39" s="161">
        <v>474.24400000000003</v>
      </c>
      <c r="BC39" s="161">
        <v>459.01900000000001</v>
      </c>
      <c r="BD39" s="161">
        <v>446.95400000000001</v>
      </c>
      <c r="BE39" s="161">
        <v>469.76190140731705</v>
      </c>
      <c r="BF39" s="161">
        <v>518.64773074999994</v>
      </c>
      <c r="BG39" s="161">
        <v>507.20891397539998</v>
      </c>
      <c r="BH39" s="161">
        <v>445.23599999999999</v>
      </c>
      <c r="BI39" s="161">
        <v>486.24370455000002</v>
      </c>
      <c r="BJ39" s="161">
        <v>477.92547793</v>
      </c>
      <c r="BK39" s="161">
        <v>424.03039473491737</v>
      </c>
      <c r="BL39" s="161">
        <v>727.70019646000003</v>
      </c>
      <c r="BM39" s="161">
        <v>1088.6921164999999</v>
      </c>
      <c r="BN39" s="161">
        <v>801.16036899012533</v>
      </c>
      <c r="BO39" s="161">
        <v>749.87685299999998</v>
      </c>
      <c r="BP39" s="161">
        <v>662.33543288999988</v>
      </c>
      <c r="BQ39" s="161">
        <v>526.70929591000004</v>
      </c>
      <c r="BR39" s="161">
        <v>369.21073870999999</v>
      </c>
      <c r="BS39" s="161">
        <v>309.89859552000007</v>
      </c>
      <c r="BT39" s="161">
        <v>264.26859475999998</v>
      </c>
      <c r="BU39" s="161">
        <v>224.26502880999996</v>
      </c>
      <c r="BV39" s="161">
        <v>154.88572665999999</v>
      </c>
      <c r="BW39" s="161">
        <v>110.7615586</v>
      </c>
      <c r="BX39" s="161">
        <v>610.87668224000004</v>
      </c>
      <c r="BY39" s="161">
        <v>190.11094458999997</v>
      </c>
      <c r="BZ39" s="161">
        <v>108.35292923999998</v>
      </c>
      <c r="CA39" s="161">
        <v>155.63678640643488</v>
      </c>
      <c r="CB39" s="161">
        <v>130.98450771493074</v>
      </c>
      <c r="CC39" s="161">
        <v>122.4402964443657</v>
      </c>
      <c r="CD39" s="161">
        <v>119.9246874666169</v>
      </c>
      <c r="CE39" s="161">
        <v>122.56338562149338</v>
      </c>
      <c r="CF39" s="162">
        <v>123.03229177071385</v>
      </c>
    </row>
    <row r="40" spans="1:84" x14ac:dyDescent="0.35">
      <c r="A40" s="155"/>
      <c r="B40" s="59" t="s">
        <v>277</v>
      </c>
      <c r="C40" s="160" t="s">
        <v>270</v>
      </c>
      <c r="D40" s="161">
        <v>0</v>
      </c>
      <c r="E40" s="161">
        <v>0</v>
      </c>
      <c r="F40" s="161">
        <v>0</v>
      </c>
      <c r="G40" s="161">
        <v>0</v>
      </c>
      <c r="H40" s="161">
        <v>0</v>
      </c>
      <c r="I40" s="161">
        <v>0</v>
      </c>
      <c r="J40" s="161">
        <v>0</v>
      </c>
      <c r="K40" s="161">
        <v>0</v>
      </c>
      <c r="L40" s="161">
        <v>0</v>
      </c>
      <c r="M40" s="161">
        <v>0</v>
      </c>
      <c r="N40" s="161">
        <v>0</v>
      </c>
      <c r="O40" s="161">
        <v>0</v>
      </c>
      <c r="P40" s="161">
        <v>0</v>
      </c>
      <c r="Q40" s="161">
        <v>0</v>
      </c>
      <c r="R40" s="161">
        <v>0</v>
      </c>
      <c r="S40" s="161">
        <v>0</v>
      </c>
      <c r="T40" s="161">
        <v>0</v>
      </c>
      <c r="U40" s="161">
        <v>0</v>
      </c>
      <c r="V40" s="161">
        <v>0</v>
      </c>
      <c r="W40" s="161">
        <v>0</v>
      </c>
      <c r="X40" s="161">
        <v>0</v>
      </c>
      <c r="Y40" s="161">
        <v>0</v>
      </c>
      <c r="Z40" s="161">
        <v>0</v>
      </c>
      <c r="AA40" s="161">
        <v>0</v>
      </c>
      <c r="AB40" s="161">
        <v>0</v>
      </c>
      <c r="AC40" s="161">
        <v>0</v>
      </c>
      <c r="AD40" s="161">
        <v>0</v>
      </c>
      <c r="AE40" s="161">
        <v>0</v>
      </c>
      <c r="AF40" s="161">
        <v>0</v>
      </c>
      <c r="AG40" s="161">
        <v>0</v>
      </c>
      <c r="AH40" s="161">
        <v>0</v>
      </c>
      <c r="AI40" s="161">
        <v>0</v>
      </c>
      <c r="AJ40" s="161">
        <v>0</v>
      </c>
      <c r="AK40" s="161">
        <v>0</v>
      </c>
      <c r="AL40" s="161">
        <v>0</v>
      </c>
      <c r="AM40" s="161">
        <v>0</v>
      </c>
      <c r="AN40" s="161">
        <v>0</v>
      </c>
      <c r="AO40" s="161">
        <v>0</v>
      </c>
      <c r="AP40" s="161">
        <v>0</v>
      </c>
      <c r="AQ40" s="161">
        <v>0</v>
      </c>
      <c r="AR40" s="161">
        <v>0</v>
      </c>
      <c r="AS40" s="161">
        <v>0</v>
      </c>
      <c r="AT40" s="161">
        <v>0</v>
      </c>
      <c r="AU40" s="161">
        <v>0</v>
      </c>
      <c r="AV40" s="161">
        <v>0</v>
      </c>
      <c r="AW40" s="161">
        <v>0</v>
      </c>
      <c r="AX40" s="161">
        <v>0</v>
      </c>
      <c r="AY40" s="161">
        <v>0</v>
      </c>
      <c r="AZ40" s="161">
        <v>1833.2149999999999</v>
      </c>
      <c r="BA40" s="161">
        <v>3418.4580000000001</v>
      </c>
      <c r="BB40" s="161">
        <v>3083.4490000000001</v>
      </c>
      <c r="BC40" s="161">
        <v>2796.067</v>
      </c>
      <c r="BD40" s="161">
        <v>2435.2660000000001</v>
      </c>
      <c r="BE40" s="161">
        <v>2135.8090000000002</v>
      </c>
      <c r="BF40" s="161">
        <v>2105.4681379400004</v>
      </c>
      <c r="BG40" s="161">
        <v>2051.9794873882602</v>
      </c>
      <c r="BH40" s="161">
        <v>1759.2470000000001</v>
      </c>
      <c r="BI40" s="161">
        <v>1824.9606072800002</v>
      </c>
      <c r="BJ40" s="161">
        <v>1961.87288926</v>
      </c>
      <c r="BK40" s="161">
        <v>1817.4577446102965</v>
      </c>
      <c r="BL40" s="161">
        <v>2129.1275195499998</v>
      </c>
      <c r="BM40" s="161">
        <v>3595.32545321</v>
      </c>
      <c r="BN40" s="161">
        <v>3672.3248568335066</v>
      </c>
      <c r="BO40" s="161">
        <v>4184.1081413699985</v>
      </c>
      <c r="BP40" s="161">
        <v>4507.4715771600004</v>
      </c>
      <c r="BQ40" s="161">
        <v>3811.3202527161902</v>
      </c>
      <c r="BR40" s="161">
        <v>2695.8303489699992</v>
      </c>
      <c r="BS40" s="161">
        <v>2003.6174202700001</v>
      </c>
      <c r="BT40" s="161">
        <v>1611.2098276999998</v>
      </c>
      <c r="BU40" s="161">
        <v>1442.7194395999989</v>
      </c>
      <c r="BV40" s="161">
        <v>1143.9083112699998</v>
      </c>
      <c r="BW40" s="161">
        <v>602.98041054999987</v>
      </c>
      <c r="BX40" s="161">
        <v>435.35880446500005</v>
      </c>
      <c r="BY40" s="161">
        <v>300.02276639000007</v>
      </c>
      <c r="BZ40" s="161">
        <v>225.14763905999999</v>
      </c>
      <c r="CA40" s="161">
        <v>148.51341881983944</v>
      </c>
      <c r="CB40" s="161">
        <v>95.970271119941401</v>
      </c>
      <c r="CC40" s="161">
        <v>0</v>
      </c>
      <c r="CD40" s="161">
        <v>0</v>
      </c>
      <c r="CE40" s="161">
        <v>0</v>
      </c>
      <c r="CF40" s="162">
        <v>0</v>
      </c>
    </row>
    <row r="41" spans="1:84" ht="26.25" customHeight="1" x14ac:dyDescent="0.35">
      <c r="A41" s="155"/>
      <c r="B41" s="39" t="s">
        <v>293</v>
      </c>
      <c r="C41" s="160" t="s">
        <v>264</v>
      </c>
      <c r="D41" s="161">
        <v>0</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0</v>
      </c>
      <c r="U41" s="161">
        <v>0</v>
      </c>
      <c r="V41" s="161">
        <v>0</v>
      </c>
      <c r="W41" s="161">
        <v>0</v>
      </c>
      <c r="X41" s="161">
        <v>0</v>
      </c>
      <c r="Y41" s="161">
        <v>0</v>
      </c>
      <c r="Z41" s="161">
        <v>40</v>
      </c>
      <c r="AA41" s="161">
        <v>42</v>
      </c>
      <c r="AB41" s="161">
        <v>42</v>
      </c>
      <c r="AC41" s="161">
        <v>42</v>
      </c>
      <c r="AD41" s="161">
        <v>47</v>
      </c>
      <c r="AE41" s="161">
        <v>55</v>
      </c>
      <c r="AF41" s="161">
        <v>81</v>
      </c>
      <c r="AG41" s="161">
        <v>92</v>
      </c>
      <c r="AH41" s="161">
        <v>105</v>
      </c>
      <c r="AI41" s="161">
        <v>125</v>
      </c>
      <c r="AJ41" s="161">
        <v>149</v>
      </c>
      <c r="AK41" s="161">
        <v>158</v>
      </c>
      <c r="AL41" s="161">
        <v>152</v>
      </c>
      <c r="AM41" s="161">
        <v>141</v>
      </c>
      <c r="AN41" s="161">
        <v>161</v>
      </c>
      <c r="AO41" s="161">
        <v>164</v>
      </c>
      <c r="AP41" s="161">
        <v>168.30699999999999</v>
      </c>
      <c r="AQ41" s="161">
        <v>50.746000000000002</v>
      </c>
      <c r="AR41" s="161">
        <v>26.87</v>
      </c>
      <c r="AS41" s="161">
        <v>30.309000000000001</v>
      </c>
      <c r="AT41" s="161">
        <v>33.664999999999999</v>
      </c>
      <c r="AU41" s="161">
        <v>30.951000000000001</v>
      </c>
      <c r="AV41" s="161">
        <v>31.5</v>
      </c>
      <c r="AW41" s="161">
        <v>33</v>
      </c>
      <c r="AX41" s="161">
        <v>27</v>
      </c>
      <c r="AY41" s="161">
        <v>28.556999999999999</v>
      </c>
      <c r="AZ41" s="161">
        <v>32.725000000000001</v>
      </c>
      <c r="BA41" s="161">
        <v>35.762999999999998</v>
      </c>
      <c r="BB41" s="161">
        <v>38.264000000000003</v>
      </c>
      <c r="BC41" s="161">
        <v>38.268000000000001</v>
      </c>
      <c r="BD41" s="161">
        <v>44.713000000000001</v>
      </c>
      <c r="BE41" s="161">
        <v>55.794706500000004</v>
      </c>
      <c r="BF41" s="161">
        <v>68.735896129999986</v>
      </c>
      <c r="BG41" s="161">
        <v>127.61983736719999</v>
      </c>
      <c r="BH41" s="161">
        <v>149.76499999999999</v>
      </c>
      <c r="BI41" s="161">
        <v>163.62538309999999</v>
      </c>
      <c r="BJ41" s="161">
        <v>175.38975154999997</v>
      </c>
      <c r="BK41" s="161">
        <v>246.68661228606564</v>
      </c>
      <c r="BL41" s="161">
        <v>320.89652102000002</v>
      </c>
      <c r="BM41" s="161">
        <v>344.51753750999995</v>
      </c>
      <c r="BN41" s="161">
        <v>343.25488572749998</v>
      </c>
      <c r="BO41" s="161">
        <v>365.53661895000005</v>
      </c>
      <c r="BP41" s="161">
        <v>395.77258469999998</v>
      </c>
      <c r="BQ41" s="161">
        <v>399.99203899000008</v>
      </c>
      <c r="BR41" s="161">
        <v>416.55604172</v>
      </c>
      <c r="BS41" s="161">
        <v>440.94097081999979</v>
      </c>
      <c r="BT41" s="161">
        <v>436.45777384000002</v>
      </c>
      <c r="BU41" s="161">
        <v>427.42290979000001</v>
      </c>
      <c r="BV41" s="161">
        <v>427.6445236400001</v>
      </c>
      <c r="BW41" s="161">
        <v>419.32425564000005</v>
      </c>
      <c r="BX41" s="161">
        <v>383.74534449999982</v>
      </c>
      <c r="BY41" s="161">
        <v>362.39539741000004</v>
      </c>
      <c r="BZ41" s="161">
        <v>389.60320293000024</v>
      </c>
      <c r="CA41" s="161">
        <v>419.25582842187345</v>
      </c>
      <c r="CB41" s="161">
        <v>438.33158035100649</v>
      </c>
      <c r="CC41" s="161">
        <v>449.23611448736239</v>
      </c>
      <c r="CD41" s="161">
        <v>469.48418085482336</v>
      </c>
      <c r="CE41" s="161">
        <v>492.54171918854456</v>
      </c>
      <c r="CF41" s="162">
        <v>508.48436048385042</v>
      </c>
    </row>
    <row r="42" spans="1:84" x14ac:dyDescent="0.35">
      <c r="A42" s="155"/>
      <c r="B42" s="39" t="s">
        <v>294</v>
      </c>
      <c r="C42" s="160" t="s">
        <v>264</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0</v>
      </c>
      <c r="U42" s="161">
        <v>0</v>
      </c>
      <c r="V42" s="161">
        <v>0</v>
      </c>
      <c r="W42" s="161">
        <v>0</v>
      </c>
      <c r="X42" s="161">
        <v>0</v>
      </c>
      <c r="Y42" s="161">
        <v>0</v>
      </c>
      <c r="Z42" s="161">
        <v>0</v>
      </c>
      <c r="AA42" s="161">
        <v>0</v>
      </c>
      <c r="AB42" s="161">
        <v>0</v>
      </c>
      <c r="AC42" s="161">
        <v>0</v>
      </c>
      <c r="AD42" s="161">
        <v>0</v>
      </c>
      <c r="AE42" s="161">
        <v>0</v>
      </c>
      <c r="AF42" s="161">
        <v>0</v>
      </c>
      <c r="AG42" s="161">
        <v>0</v>
      </c>
      <c r="AH42" s="161">
        <v>16</v>
      </c>
      <c r="AI42" s="161">
        <v>16</v>
      </c>
      <c r="AJ42" s="161">
        <v>16</v>
      </c>
      <c r="AK42" s="161">
        <v>16</v>
      </c>
      <c r="AL42" s="161">
        <v>16</v>
      </c>
      <c r="AM42" s="161">
        <v>17</v>
      </c>
      <c r="AN42" s="161">
        <v>18</v>
      </c>
      <c r="AO42" s="161">
        <v>17</v>
      </c>
      <c r="AP42" s="161">
        <v>14</v>
      </c>
      <c r="AQ42" s="161">
        <v>0.434</v>
      </c>
      <c r="AR42" s="161">
        <v>0</v>
      </c>
      <c r="AS42" s="161">
        <v>0</v>
      </c>
      <c r="AT42" s="161">
        <v>0</v>
      </c>
      <c r="AU42" s="161">
        <v>0</v>
      </c>
      <c r="AV42" s="161">
        <v>0</v>
      </c>
      <c r="AW42" s="161">
        <v>0</v>
      </c>
      <c r="AX42" s="161">
        <v>0</v>
      </c>
      <c r="AY42" s="161">
        <v>0</v>
      </c>
      <c r="AZ42" s="161">
        <v>0</v>
      </c>
      <c r="BA42" s="161">
        <v>0</v>
      </c>
      <c r="BB42" s="161">
        <v>0</v>
      </c>
      <c r="BC42" s="161">
        <v>0</v>
      </c>
      <c r="BD42" s="161">
        <v>0</v>
      </c>
      <c r="BE42" s="161">
        <v>0</v>
      </c>
      <c r="BF42" s="161">
        <v>0</v>
      </c>
      <c r="BG42" s="161">
        <v>0</v>
      </c>
      <c r="BH42" s="161">
        <v>0</v>
      </c>
      <c r="BI42" s="161">
        <v>0</v>
      </c>
      <c r="BJ42" s="161">
        <v>0</v>
      </c>
      <c r="BK42" s="161">
        <v>0</v>
      </c>
      <c r="BL42" s="161">
        <v>0</v>
      </c>
      <c r="BM42" s="161">
        <v>0</v>
      </c>
      <c r="BN42" s="161">
        <v>0</v>
      </c>
      <c r="BO42" s="161"/>
      <c r="BP42" s="161"/>
      <c r="BQ42" s="161"/>
      <c r="BR42" s="161"/>
      <c r="BS42" s="161"/>
      <c r="BT42" s="161"/>
      <c r="BU42" s="161"/>
      <c r="BV42" s="161"/>
      <c r="BW42" s="161"/>
      <c r="BX42" s="161"/>
      <c r="BY42" s="161"/>
      <c r="BZ42" s="161"/>
      <c r="CA42" s="161"/>
      <c r="CB42" s="161"/>
      <c r="CC42" s="161"/>
      <c r="CD42" s="161"/>
      <c r="CE42" s="161"/>
      <c r="CF42" s="162"/>
    </row>
    <row r="43" spans="1:84" x14ac:dyDescent="0.35">
      <c r="A43" s="166"/>
      <c r="B43" s="39" t="s">
        <v>295</v>
      </c>
      <c r="C43" s="160" t="s">
        <v>261</v>
      </c>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f>'Industrial injuries benefits'!BL15</f>
        <v>5.5109329999999996</v>
      </c>
      <c r="BM43" s="161">
        <f>'Industrial injuries benefits'!BM15</f>
        <v>7.0408049999999998</v>
      </c>
      <c r="BN43" s="161">
        <f>'Industrial injuries benefits'!BN15</f>
        <v>9.2482140000000008</v>
      </c>
      <c r="BO43" s="161">
        <f>'Industrial injuries benefits'!BO15</f>
        <v>9.5133209999999995</v>
      </c>
      <c r="BP43" s="161">
        <f>'Industrial injuries benefits'!BP15</f>
        <v>9.4075343484310903</v>
      </c>
      <c r="BQ43" s="161">
        <f>'Industrial injuries benefits'!BQ15</f>
        <v>9.2168086836232543</v>
      </c>
      <c r="BR43" s="161">
        <f>'Industrial injuries benefits'!BR15</f>
        <v>37.532187830000005</v>
      </c>
      <c r="BS43" s="161">
        <f>'Industrial injuries benefits'!BS15</f>
        <v>43.794516459999997</v>
      </c>
      <c r="BT43" s="161">
        <f>'Industrial injuries benefits'!BT15</f>
        <v>41.280517799999998</v>
      </c>
      <c r="BU43" s="161">
        <f>'Industrial injuries benefits'!BU15</f>
        <v>48.629247100000001</v>
      </c>
      <c r="BV43" s="161">
        <f>'Industrial injuries benefits'!BV15</f>
        <v>41.032349681177138</v>
      </c>
      <c r="BW43" s="161">
        <f>'Industrial injuries benefits'!BW15</f>
        <v>43.885255000000001</v>
      </c>
      <c r="BX43" s="161">
        <f>'Industrial injuries benefits'!BX15</f>
        <v>41.886665799999996</v>
      </c>
      <c r="BY43" s="161">
        <f>'Industrial injuries benefits'!BY15</f>
        <v>41.936323200000004</v>
      </c>
      <c r="BZ43" s="161">
        <f>'Industrial injuries benefits'!BZ15</f>
        <v>42.326642399999997</v>
      </c>
      <c r="CA43" s="161">
        <f>'Industrial injuries benefits'!CA15</f>
        <v>42.998711700280857</v>
      </c>
      <c r="CB43" s="161">
        <f>'Industrial injuries benefits'!CB15</f>
        <v>44.033941528200877</v>
      </c>
      <c r="CC43" s="161">
        <f>'Industrial injuries benefits'!CC15</f>
        <v>43.840459222674994</v>
      </c>
      <c r="CD43" s="161">
        <f>'Industrial injuries benefits'!CD15</f>
        <v>43.614604297191157</v>
      </c>
      <c r="CE43" s="161">
        <f>'Industrial injuries benefits'!CE15</f>
        <v>43.363180264326957</v>
      </c>
      <c r="CF43" s="162">
        <f>'Industrial injuries benefits'!CF15</f>
        <v>43.124737393928953</v>
      </c>
    </row>
    <row r="44" spans="1:84" x14ac:dyDescent="0.35">
      <c r="A44" s="155"/>
      <c r="B44" s="39" t="s">
        <v>296</v>
      </c>
      <c r="C44" s="160" t="s">
        <v>261</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0</v>
      </c>
      <c r="T44" s="161">
        <v>0</v>
      </c>
      <c r="U44" s="161">
        <v>0</v>
      </c>
      <c r="V44" s="161">
        <v>0</v>
      </c>
      <c r="W44" s="161">
        <v>0</v>
      </c>
      <c r="X44" s="161">
        <v>0</v>
      </c>
      <c r="Y44" s="161">
        <v>0</v>
      </c>
      <c r="Z44" s="161">
        <v>0</v>
      </c>
      <c r="AA44" s="161">
        <v>0</v>
      </c>
      <c r="AB44" s="161">
        <v>0</v>
      </c>
      <c r="AC44" s="161">
        <v>0</v>
      </c>
      <c r="AD44" s="161">
        <v>0</v>
      </c>
      <c r="AE44" s="161">
        <v>0.2</v>
      </c>
      <c r="AF44" s="161">
        <v>8.1999999999999993</v>
      </c>
      <c r="AG44" s="161">
        <v>19.8</v>
      </c>
      <c r="AH44" s="161">
        <v>47</v>
      </c>
      <c r="AI44" s="161">
        <v>79</v>
      </c>
      <c r="AJ44" s="161">
        <v>125</v>
      </c>
      <c r="AK44" s="161">
        <v>173</v>
      </c>
      <c r="AL44" s="161">
        <v>236</v>
      </c>
      <c r="AM44" s="161">
        <v>304</v>
      </c>
      <c r="AN44" s="161">
        <v>356</v>
      </c>
      <c r="AO44" s="161">
        <v>422</v>
      </c>
      <c r="AP44" s="161">
        <v>514</v>
      </c>
      <c r="AQ44" s="161">
        <v>596.22199999999998</v>
      </c>
      <c r="AR44" s="161">
        <v>675.34</v>
      </c>
      <c r="AS44" s="161">
        <v>769.49900000000002</v>
      </c>
      <c r="AT44" s="161">
        <v>883.25800000000004</v>
      </c>
      <c r="AU44" s="161">
        <v>1061.8779999999999</v>
      </c>
      <c r="AV44" s="161">
        <v>68.302000000000007</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162">
        <v>0</v>
      </c>
    </row>
    <row r="45" spans="1:84" x14ac:dyDescent="0.35">
      <c r="A45" s="166"/>
      <c r="B45" s="39" t="s">
        <v>297</v>
      </c>
      <c r="C45" s="160" t="s">
        <v>261</v>
      </c>
      <c r="D45" s="161">
        <v>0</v>
      </c>
      <c r="E45" s="161">
        <v>0</v>
      </c>
      <c r="F45" s="161">
        <v>0</v>
      </c>
      <c r="G45" s="161">
        <v>0</v>
      </c>
      <c r="H45" s="161">
        <v>0</v>
      </c>
      <c r="I45" s="161">
        <v>0</v>
      </c>
      <c r="J45" s="161">
        <v>0</v>
      </c>
      <c r="K45" s="161">
        <v>0</v>
      </c>
      <c r="L45" s="161">
        <v>0</v>
      </c>
      <c r="M45" s="161">
        <v>0</v>
      </c>
      <c r="N45" s="161">
        <v>0</v>
      </c>
      <c r="O45" s="161">
        <v>0</v>
      </c>
      <c r="P45" s="161">
        <v>0</v>
      </c>
      <c r="Q45" s="161">
        <v>0</v>
      </c>
      <c r="R45" s="161">
        <v>0</v>
      </c>
      <c r="S45" s="161">
        <v>0</v>
      </c>
      <c r="T45" s="161">
        <v>0</v>
      </c>
      <c r="U45" s="161">
        <v>0</v>
      </c>
      <c r="V45" s="161">
        <v>0</v>
      </c>
      <c r="W45" s="161">
        <v>0</v>
      </c>
      <c r="X45" s="161">
        <v>0</v>
      </c>
      <c r="Y45" s="161">
        <v>0</v>
      </c>
      <c r="Z45" s="161">
        <v>0</v>
      </c>
      <c r="AA45" s="161">
        <v>0</v>
      </c>
      <c r="AB45" s="161">
        <v>0</v>
      </c>
      <c r="AC45" s="161">
        <v>0</v>
      </c>
      <c r="AD45" s="161">
        <v>0</v>
      </c>
      <c r="AE45" s="161">
        <v>0</v>
      </c>
      <c r="AF45" s="161">
        <v>0</v>
      </c>
      <c r="AG45" s="161">
        <v>0</v>
      </c>
      <c r="AH45" s="161">
        <v>0</v>
      </c>
      <c r="AI45" s="161">
        <v>0</v>
      </c>
      <c r="AJ45" s="161">
        <v>0</v>
      </c>
      <c r="AK45" s="161">
        <v>0</v>
      </c>
      <c r="AL45" s="161">
        <v>0</v>
      </c>
      <c r="AM45" s="161">
        <v>0</v>
      </c>
      <c r="AN45" s="161">
        <v>0</v>
      </c>
      <c r="AO45" s="161">
        <v>0</v>
      </c>
      <c r="AP45" s="161">
        <v>0</v>
      </c>
      <c r="AQ45" s="161">
        <v>0</v>
      </c>
      <c r="AR45" s="161">
        <v>0</v>
      </c>
      <c r="AS45" s="161">
        <v>0</v>
      </c>
      <c r="AT45" s="161">
        <v>0</v>
      </c>
      <c r="AU45" s="161">
        <v>0</v>
      </c>
      <c r="AV45" s="161">
        <v>0</v>
      </c>
      <c r="AW45" s="161">
        <v>0</v>
      </c>
      <c r="AX45" s="161">
        <v>0</v>
      </c>
      <c r="AY45" s="161">
        <v>0</v>
      </c>
      <c r="AZ45" s="161">
        <v>0</v>
      </c>
      <c r="BA45" s="161">
        <v>0</v>
      </c>
      <c r="BB45" s="161">
        <v>0</v>
      </c>
      <c r="BC45" s="161">
        <v>0.56699999999999995</v>
      </c>
      <c r="BD45" s="161">
        <v>42.750999999999998</v>
      </c>
      <c r="BE45" s="161">
        <v>82</v>
      </c>
      <c r="BF45" s="161">
        <v>180.13019312</v>
      </c>
      <c r="BG45" s="161">
        <v>139.34738139999999</v>
      </c>
      <c r="BH45" s="161">
        <v>87.293999999999997</v>
      </c>
      <c r="BI45" s="161">
        <v>71.74855457999999</v>
      </c>
      <c r="BJ45" s="161">
        <v>86.415832980000019</v>
      </c>
      <c r="BK45" s="161">
        <v>109.97339909</v>
      </c>
      <c r="BL45" s="161">
        <v>112.23410000000001</v>
      </c>
      <c r="BM45" s="161">
        <v>115.10395912999999</v>
      </c>
      <c r="BN45" s="161">
        <v>138.13980000000001</v>
      </c>
      <c r="BO45" s="161">
        <v>47.019696670000002</v>
      </c>
      <c r="BP45" s="161">
        <v>1.39356865</v>
      </c>
      <c r="BQ45" s="161">
        <v>0.86930000000000007</v>
      </c>
      <c r="BR45" s="161">
        <v>0.41239731999999996</v>
      </c>
      <c r="BS45" s="167">
        <v>9.3574789999999977E-2</v>
      </c>
      <c r="BT45" s="161">
        <v>2.7997579999999994E-2</v>
      </c>
      <c r="BU45" s="161">
        <v>3.2353730000000004E-2</v>
      </c>
      <c r="BV45" s="161">
        <v>0</v>
      </c>
      <c r="BW45" s="161">
        <v>0</v>
      </c>
      <c r="BX45" s="161">
        <v>0</v>
      </c>
      <c r="BY45" s="161">
        <v>0</v>
      </c>
      <c r="BZ45" s="161">
        <v>0</v>
      </c>
      <c r="CA45" s="161">
        <v>0</v>
      </c>
      <c r="CB45" s="161">
        <v>0</v>
      </c>
      <c r="CC45" s="161">
        <v>0</v>
      </c>
      <c r="CD45" s="161">
        <v>0</v>
      </c>
      <c r="CE45" s="161">
        <v>0</v>
      </c>
      <c r="CF45" s="162">
        <v>0</v>
      </c>
    </row>
    <row r="46" spans="1:84" ht="27" customHeight="1" x14ac:dyDescent="0.35">
      <c r="A46" s="166"/>
      <c r="B46" s="39" t="s">
        <v>298</v>
      </c>
      <c r="C46" s="160" t="s">
        <v>261</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0</v>
      </c>
      <c r="T46" s="161">
        <v>0</v>
      </c>
      <c r="U46" s="161">
        <v>0</v>
      </c>
      <c r="V46" s="161">
        <v>0</v>
      </c>
      <c r="W46" s="161">
        <v>0</v>
      </c>
      <c r="X46" s="161">
        <v>0</v>
      </c>
      <c r="Y46" s="161">
        <v>0</v>
      </c>
      <c r="Z46" s="161">
        <v>0</v>
      </c>
      <c r="AA46" s="161">
        <v>0</v>
      </c>
      <c r="AB46" s="161">
        <v>0</v>
      </c>
      <c r="AC46" s="161">
        <v>0</v>
      </c>
      <c r="AD46" s="161">
        <v>0</v>
      </c>
      <c r="AE46" s="161">
        <v>0</v>
      </c>
      <c r="AF46" s="161">
        <v>0</v>
      </c>
      <c r="AG46" s="161">
        <v>0</v>
      </c>
      <c r="AH46" s="161">
        <v>0</v>
      </c>
      <c r="AI46" s="161">
        <v>0</v>
      </c>
      <c r="AJ46" s="161">
        <v>0</v>
      </c>
      <c r="AK46" s="161">
        <v>0</v>
      </c>
      <c r="AL46" s="161">
        <v>0</v>
      </c>
      <c r="AM46" s="161">
        <v>0</v>
      </c>
      <c r="AN46" s="161">
        <v>0</v>
      </c>
      <c r="AO46" s="161">
        <v>0</v>
      </c>
      <c r="AP46" s="161">
        <v>0</v>
      </c>
      <c r="AQ46" s="161">
        <v>0</v>
      </c>
      <c r="AR46" s="161">
        <v>0</v>
      </c>
      <c r="AS46" s="161">
        <v>0</v>
      </c>
      <c r="AT46" s="161">
        <v>0</v>
      </c>
      <c r="AU46" s="161">
        <v>0</v>
      </c>
      <c r="AV46" s="161">
        <v>0</v>
      </c>
      <c r="AW46" s="161">
        <v>0</v>
      </c>
      <c r="AX46" s="161">
        <v>0</v>
      </c>
      <c r="AY46" s="161">
        <v>0</v>
      </c>
      <c r="AZ46" s="161">
        <v>0</v>
      </c>
      <c r="BA46" s="161">
        <v>0</v>
      </c>
      <c r="BB46" s="161">
        <v>0</v>
      </c>
      <c r="BC46" s="161">
        <v>0</v>
      </c>
      <c r="BD46" s="161">
        <v>0</v>
      </c>
      <c r="BE46" s="161">
        <v>0</v>
      </c>
      <c r="BF46" s="161">
        <v>0</v>
      </c>
      <c r="BG46" s="161">
        <v>0</v>
      </c>
      <c r="BH46" s="161">
        <v>0</v>
      </c>
      <c r="BI46" s="161">
        <v>0</v>
      </c>
      <c r="BJ46" s="161">
        <v>0</v>
      </c>
      <c r="BK46" s="161">
        <v>0</v>
      </c>
      <c r="BL46" s="161">
        <v>0</v>
      </c>
      <c r="BM46" s="161">
        <v>0</v>
      </c>
      <c r="BN46" s="161">
        <v>0</v>
      </c>
      <c r="BO46" s="161">
        <v>5.1059946700000003</v>
      </c>
      <c r="BP46" s="161">
        <v>18.281430299999997</v>
      </c>
      <c r="BQ46" s="161">
        <v>32.793243410000002</v>
      </c>
      <c r="BR46" s="161">
        <v>31.126738449999994</v>
      </c>
      <c r="BS46" s="161">
        <v>22.156157419999996</v>
      </c>
      <c r="BT46" s="161">
        <v>20.333625230000003</v>
      </c>
      <c r="BU46" s="161">
        <v>14.29373391</v>
      </c>
      <c r="BV46" s="161">
        <v>12.715927000000001</v>
      </c>
      <c r="BW46" s="161">
        <v>13.863351</v>
      </c>
      <c r="BX46" s="161">
        <v>11.230656439999999</v>
      </c>
      <c r="BY46" s="161">
        <v>18.075481800000002</v>
      </c>
      <c r="BZ46" s="161">
        <v>5.2045121500000002</v>
      </c>
      <c r="CA46" s="161">
        <v>1.6603900000000001E-2</v>
      </c>
      <c r="CB46" s="161">
        <v>0</v>
      </c>
      <c r="CC46" s="161">
        <v>0</v>
      </c>
      <c r="CD46" s="161">
        <v>0</v>
      </c>
      <c r="CE46" s="161">
        <v>0</v>
      </c>
      <c r="CF46" s="162">
        <v>0</v>
      </c>
    </row>
    <row r="47" spans="1:84" x14ac:dyDescent="0.35">
      <c r="A47" s="155"/>
      <c r="B47" s="39" t="s">
        <v>299</v>
      </c>
      <c r="C47" s="160" t="s">
        <v>261</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0</v>
      </c>
      <c r="T47" s="161">
        <v>0</v>
      </c>
      <c r="U47" s="161">
        <v>0</v>
      </c>
      <c r="V47" s="161">
        <v>0</v>
      </c>
      <c r="W47" s="161">
        <v>0</v>
      </c>
      <c r="X47" s="161">
        <v>0</v>
      </c>
      <c r="Y47" s="161">
        <v>0</v>
      </c>
      <c r="Z47" s="161">
        <v>0</v>
      </c>
      <c r="AA47" s="161">
        <v>0</v>
      </c>
      <c r="AB47" s="161">
        <v>0</v>
      </c>
      <c r="AC47" s="161">
        <v>0</v>
      </c>
      <c r="AD47" s="161">
        <v>0</v>
      </c>
      <c r="AE47" s="161">
        <v>0</v>
      </c>
      <c r="AF47" s="161">
        <v>17.8</v>
      </c>
      <c r="AG47" s="161">
        <v>6</v>
      </c>
      <c r="AH47" s="161">
        <v>22</v>
      </c>
      <c r="AI47" s="161">
        <v>43</v>
      </c>
      <c r="AJ47" s="161">
        <v>61</v>
      </c>
      <c r="AK47" s="161">
        <v>76</v>
      </c>
      <c r="AL47" s="161">
        <v>91</v>
      </c>
      <c r="AM47" s="161">
        <v>107</v>
      </c>
      <c r="AN47" s="161">
        <v>120</v>
      </c>
      <c r="AO47" s="161">
        <v>134</v>
      </c>
      <c r="AP47" s="161">
        <v>148</v>
      </c>
      <c r="AQ47" s="161">
        <v>162.69300000000001</v>
      </c>
      <c r="AR47" s="161">
        <v>179.143</v>
      </c>
      <c r="AS47" s="161">
        <v>199.464</v>
      </c>
      <c r="AT47" s="161">
        <v>228.85900000000001</v>
      </c>
      <c r="AU47" s="161">
        <v>248.62757479708401</v>
      </c>
      <c r="AV47" s="161"/>
      <c r="AW47" s="161"/>
      <c r="AX47" s="161"/>
      <c r="AY47" s="161"/>
      <c r="AZ47" s="161"/>
      <c r="BA47" s="161"/>
      <c r="BB47" s="161"/>
      <c r="BC47" s="161"/>
      <c r="BD47" s="161"/>
      <c r="BE47" s="161"/>
      <c r="BF47" s="161"/>
      <c r="BG47" s="161"/>
      <c r="BH47" s="161"/>
      <c r="BI47" s="161"/>
      <c r="BJ47" s="161"/>
      <c r="BK47" s="161"/>
      <c r="BL47" s="161"/>
      <c r="BM47" s="161"/>
      <c r="BN47" s="161"/>
      <c r="BO47" s="161"/>
      <c r="BP47" s="161"/>
      <c r="BQ47" s="161"/>
      <c r="BR47" s="161"/>
      <c r="BS47" s="168"/>
      <c r="BT47" s="161"/>
      <c r="BU47" s="161"/>
      <c r="BV47" s="161"/>
      <c r="BW47" s="161"/>
      <c r="BX47" s="161"/>
      <c r="BY47" s="161"/>
      <c r="BZ47" s="161"/>
      <c r="CA47" s="161"/>
      <c r="CB47" s="161"/>
      <c r="CC47" s="161"/>
      <c r="CD47" s="161"/>
      <c r="CE47" s="161"/>
      <c r="CF47" s="162"/>
    </row>
    <row r="48" spans="1:84" x14ac:dyDescent="0.35">
      <c r="A48" s="155"/>
      <c r="B48" s="39" t="s">
        <v>300</v>
      </c>
      <c r="C48" s="160" t="s">
        <v>261</v>
      </c>
      <c r="D48" s="161">
        <v>0</v>
      </c>
      <c r="E48" s="161">
        <v>0</v>
      </c>
      <c r="F48" s="161">
        <v>0</v>
      </c>
      <c r="G48" s="161">
        <v>0</v>
      </c>
      <c r="H48" s="161">
        <v>0</v>
      </c>
      <c r="I48" s="161">
        <v>0</v>
      </c>
      <c r="J48" s="161">
        <v>0</v>
      </c>
      <c r="K48" s="161">
        <v>0</v>
      </c>
      <c r="L48" s="161">
        <v>0</v>
      </c>
      <c r="M48" s="161">
        <v>0</v>
      </c>
      <c r="N48" s="161">
        <v>0</v>
      </c>
      <c r="O48" s="161">
        <v>0</v>
      </c>
      <c r="P48" s="161">
        <v>0</v>
      </c>
      <c r="Q48" s="161">
        <v>0</v>
      </c>
      <c r="R48" s="161">
        <v>0</v>
      </c>
      <c r="S48" s="161">
        <v>0</v>
      </c>
      <c r="T48" s="161">
        <v>0</v>
      </c>
      <c r="U48" s="161">
        <v>0</v>
      </c>
      <c r="V48" s="161">
        <v>0</v>
      </c>
      <c r="W48" s="161">
        <v>0</v>
      </c>
      <c r="X48" s="161">
        <v>0</v>
      </c>
      <c r="Y48" s="161">
        <v>0</v>
      </c>
      <c r="Z48" s="161">
        <v>0</v>
      </c>
      <c r="AA48" s="161">
        <v>0</v>
      </c>
      <c r="AB48" s="161">
        <v>0</v>
      </c>
      <c r="AC48" s="161">
        <v>0</v>
      </c>
      <c r="AD48" s="161">
        <v>0</v>
      </c>
      <c r="AE48" s="161">
        <v>0</v>
      </c>
      <c r="AF48" s="161">
        <v>0</v>
      </c>
      <c r="AG48" s="161">
        <v>0</v>
      </c>
      <c r="AH48" s="161">
        <v>0</v>
      </c>
      <c r="AI48" s="161">
        <v>0</v>
      </c>
      <c r="AJ48" s="161">
        <v>0</v>
      </c>
      <c r="AK48" s="161">
        <v>0</v>
      </c>
      <c r="AL48" s="161">
        <v>0</v>
      </c>
      <c r="AM48" s="161">
        <v>0</v>
      </c>
      <c r="AN48" s="161">
        <v>0</v>
      </c>
      <c r="AO48" s="161">
        <v>0</v>
      </c>
      <c r="AP48" s="161">
        <v>0</v>
      </c>
      <c r="AQ48" s="161">
        <v>0</v>
      </c>
      <c r="AR48" s="161">
        <v>0</v>
      </c>
      <c r="AS48" s="161">
        <v>0</v>
      </c>
      <c r="AT48" s="161">
        <v>0</v>
      </c>
      <c r="AU48" s="161">
        <v>0</v>
      </c>
      <c r="AV48" s="161">
        <v>0</v>
      </c>
      <c r="AW48" s="161">
        <v>0</v>
      </c>
      <c r="AX48" s="161">
        <v>0</v>
      </c>
      <c r="AY48" s="161">
        <v>0</v>
      </c>
      <c r="AZ48" s="161">
        <v>0</v>
      </c>
      <c r="BA48" s="161">
        <v>0</v>
      </c>
      <c r="BB48" s="161">
        <v>0</v>
      </c>
      <c r="BC48" s="161">
        <v>0</v>
      </c>
      <c r="BD48" s="161">
        <v>0</v>
      </c>
      <c r="BE48" s="161">
        <v>0</v>
      </c>
      <c r="BF48" s="161">
        <v>0</v>
      </c>
      <c r="BG48" s="161">
        <v>0</v>
      </c>
      <c r="BH48" s="161">
        <v>0</v>
      </c>
      <c r="BI48" s="161">
        <v>878.05845391999992</v>
      </c>
      <c r="BJ48" s="161">
        <v>0</v>
      </c>
      <c r="BK48" s="161">
        <v>0</v>
      </c>
      <c r="BL48" s="161">
        <v>0</v>
      </c>
      <c r="BM48" s="161">
        <v>0</v>
      </c>
      <c r="BN48" s="161">
        <v>0</v>
      </c>
      <c r="BO48" s="161">
        <v>0</v>
      </c>
      <c r="BP48" s="161">
        <v>0</v>
      </c>
      <c r="BQ48" s="161">
        <v>0</v>
      </c>
      <c r="BR48" s="161">
        <v>0</v>
      </c>
      <c r="BS48" s="167">
        <v>0</v>
      </c>
      <c r="BT48" s="161">
        <v>0</v>
      </c>
      <c r="BU48" s="161">
        <v>0</v>
      </c>
      <c r="BV48" s="161">
        <v>0</v>
      </c>
      <c r="BW48" s="161">
        <v>0</v>
      </c>
      <c r="BX48" s="161">
        <v>0</v>
      </c>
      <c r="BY48" s="161">
        <v>0</v>
      </c>
      <c r="BZ48" s="161">
        <v>0</v>
      </c>
      <c r="CA48" s="161">
        <v>0</v>
      </c>
      <c r="CB48" s="161">
        <v>0</v>
      </c>
      <c r="CC48" s="161">
        <v>0</v>
      </c>
      <c r="CD48" s="161">
        <v>0</v>
      </c>
      <c r="CE48" s="161">
        <v>0</v>
      </c>
      <c r="CF48" s="162">
        <v>0</v>
      </c>
    </row>
    <row r="49" spans="1:84" x14ac:dyDescent="0.35">
      <c r="A49" s="155"/>
      <c r="B49" s="39" t="s">
        <v>301</v>
      </c>
      <c r="C49" s="160" t="s">
        <v>261</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0</v>
      </c>
      <c r="AG49" s="161">
        <v>0</v>
      </c>
      <c r="AH49" s="161">
        <v>0</v>
      </c>
      <c r="AI49" s="161">
        <v>0</v>
      </c>
      <c r="AJ49" s="161">
        <v>0</v>
      </c>
      <c r="AK49" s="161">
        <v>0</v>
      </c>
      <c r="AL49" s="161">
        <v>0</v>
      </c>
      <c r="AM49" s="161">
        <v>0</v>
      </c>
      <c r="AN49" s="161">
        <v>0</v>
      </c>
      <c r="AO49" s="161">
        <v>0</v>
      </c>
      <c r="AP49" s="161">
        <v>0</v>
      </c>
      <c r="AQ49" s="161">
        <v>0</v>
      </c>
      <c r="AR49" s="161">
        <v>0</v>
      </c>
      <c r="AS49" s="161">
        <v>0</v>
      </c>
      <c r="AT49" s="161">
        <v>0</v>
      </c>
      <c r="AU49" s="161">
        <v>0</v>
      </c>
      <c r="AV49" s="161">
        <v>0</v>
      </c>
      <c r="AW49" s="161">
        <v>0</v>
      </c>
      <c r="AX49" s="161">
        <v>0</v>
      </c>
      <c r="AY49" s="161">
        <v>0</v>
      </c>
      <c r="AZ49" s="161">
        <v>0</v>
      </c>
      <c r="BA49" s="161">
        <v>0</v>
      </c>
      <c r="BB49" s="161">
        <v>0</v>
      </c>
      <c r="BC49" s="161">
        <v>0</v>
      </c>
      <c r="BD49" s="161">
        <v>0</v>
      </c>
      <c r="BE49" s="161">
        <v>0</v>
      </c>
      <c r="BF49" s="161">
        <v>0</v>
      </c>
      <c r="BG49" s="161">
        <v>0</v>
      </c>
      <c r="BH49" s="161">
        <v>512.54700000000003</v>
      </c>
      <c r="BI49" s="161">
        <v>253.96029677999999</v>
      </c>
      <c r="BJ49" s="161">
        <v>0</v>
      </c>
      <c r="BK49" s="161">
        <v>0</v>
      </c>
      <c r="BL49" s="161">
        <v>0</v>
      </c>
      <c r="BM49" s="161">
        <v>0</v>
      </c>
      <c r="BN49" s="161">
        <v>0</v>
      </c>
      <c r="BO49" s="161">
        <v>0</v>
      </c>
      <c r="BP49" s="161">
        <v>0</v>
      </c>
      <c r="BQ49" s="161">
        <v>0</v>
      </c>
      <c r="BR49" s="161">
        <v>0</v>
      </c>
      <c r="BS49" s="167">
        <v>0</v>
      </c>
      <c r="BT49" s="161">
        <v>0</v>
      </c>
      <c r="BU49" s="161">
        <v>0</v>
      </c>
      <c r="BV49" s="161">
        <v>0</v>
      </c>
      <c r="BW49" s="161">
        <v>0</v>
      </c>
      <c r="BX49" s="161">
        <v>0</v>
      </c>
      <c r="BY49" s="161">
        <v>0</v>
      </c>
      <c r="BZ49" s="161">
        <v>0</v>
      </c>
      <c r="CA49" s="161">
        <v>0</v>
      </c>
      <c r="CB49" s="161">
        <v>0</v>
      </c>
      <c r="CC49" s="161">
        <v>0</v>
      </c>
      <c r="CD49" s="161">
        <v>0</v>
      </c>
      <c r="CE49" s="161">
        <v>0</v>
      </c>
      <c r="CF49" s="162">
        <v>0</v>
      </c>
    </row>
    <row r="50" spans="1:84" x14ac:dyDescent="0.35">
      <c r="A50" s="155"/>
      <c r="B50" s="39" t="s">
        <v>302</v>
      </c>
      <c r="C50" s="160" t="s">
        <v>261</v>
      </c>
      <c r="D50" s="161">
        <v>0</v>
      </c>
      <c r="E50" s="161">
        <v>0</v>
      </c>
      <c r="F50" s="161">
        <v>0</v>
      </c>
      <c r="G50" s="161">
        <v>0</v>
      </c>
      <c r="H50" s="161">
        <v>0</v>
      </c>
      <c r="I50" s="161">
        <v>0</v>
      </c>
      <c r="J50" s="161">
        <v>0</v>
      </c>
      <c r="K50" s="161">
        <v>0</v>
      </c>
      <c r="L50" s="161">
        <v>0</v>
      </c>
      <c r="M50" s="161">
        <v>0</v>
      </c>
      <c r="N50" s="161">
        <v>0</v>
      </c>
      <c r="O50" s="161">
        <v>0</v>
      </c>
      <c r="P50" s="161">
        <v>0</v>
      </c>
      <c r="Q50" s="161">
        <v>0</v>
      </c>
      <c r="R50" s="161">
        <v>0</v>
      </c>
      <c r="S50" s="161">
        <v>0</v>
      </c>
      <c r="T50" s="161">
        <v>0</v>
      </c>
      <c r="U50" s="161">
        <v>0</v>
      </c>
      <c r="V50" s="161">
        <v>0</v>
      </c>
      <c r="W50" s="161">
        <v>0</v>
      </c>
      <c r="X50" s="161">
        <v>0</v>
      </c>
      <c r="Y50" s="161">
        <v>0</v>
      </c>
      <c r="Z50" s="161">
        <v>0</v>
      </c>
      <c r="AA50" s="161">
        <v>0</v>
      </c>
      <c r="AB50" s="161">
        <v>0</v>
      </c>
      <c r="AC50" s="161">
        <v>0</v>
      </c>
      <c r="AD50" s="161">
        <v>0</v>
      </c>
      <c r="AE50" s="161">
        <v>0</v>
      </c>
      <c r="AF50" s="161">
        <v>0</v>
      </c>
      <c r="AG50" s="161">
        <v>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0</v>
      </c>
      <c r="AW50" s="161">
        <v>0</v>
      </c>
      <c r="AX50" s="161">
        <v>0</v>
      </c>
      <c r="AY50" s="161">
        <v>0</v>
      </c>
      <c r="AZ50" s="161">
        <v>0</v>
      </c>
      <c r="BA50" s="161">
        <v>0</v>
      </c>
      <c r="BB50" s="161">
        <v>0</v>
      </c>
      <c r="BC50" s="161">
        <v>0</v>
      </c>
      <c r="BD50" s="161">
        <v>305.50299999999999</v>
      </c>
      <c r="BE50" s="161">
        <v>364.963506</v>
      </c>
      <c r="BF50" s="161">
        <v>374.49799999999999</v>
      </c>
      <c r="BG50" s="161">
        <v>411.85500000000002</v>
      </c>
      <c r="BH50" s="161">
        <v>435.49299999999999</v>
      </c>
      <c r="BI50" s="161">
        <v>460.57299999999998</v>
      </c>
      <c r="BJ50" s="161">
        <v>487.84199999999998</v>
      </c>
      <c r="BK50" s="161">
        <v>509.73661300000003</v>
      </c>
      <c r="BL50" s="161">
        <v>527.65851588422947</v>
      </c>
      <c r="BM50" s="161">
        <v>548.84926471978326</v>
      </c>
      <c r="BN50" s="161">
        <v>578.13293398888891</v>
      </c>
      <c r="BO50" s="161">
        <v>587.18538852998768</v>
      </c>
      <c r="BP50" s="161">
        <v>595.99799999999993</v>
      </c>
      <c r="BQ50" s="161">
        <v>606.39532681999992</v>
      </c>
      <c r="BR50" s="161">
        <v>611.93929700000001</v>
      </c>
      <c r="BS50" s="161">
        <v>621.7497810999995</v>
      </c>
      <c r="BT50" s="161">
        <v>627.55100000000004</v>
      </c>
      <c r="BU50" s="161">
        <v>654.75289959999998</v>
      </c>
      <c r="BV50" s="161">
        <v>468</v>
      </c>
      <c r="BW50" s="161">
        <v>253.047256</v>
      </c>
      <c r="BX50" s="161">
        <v>0</v>
      </c>
      <c r="BY50" s="161">
        <v>0</v>
      </c>
      <c r="BZ50" s="161">
        <v>0</v>
      </c>
      <c r="CA50" s="161">
        <v>0</v>
      </c>
      <c r="CB50" s="169">
        <v>0</v>
      </c>
      <c r="CC50" s="161">
        <v>0</v>
      </c>
      <c r="CD50" s="161">
        <v>0</v>
      </c>
      <c r="CE50" s="161">
        <v>0</v>
      </c>
      <c r="CF50" s="162">
        <v>0</v>
      </c>
    </row>
    <row r="51" spans="1:84" ht="27" customHeight="1" x14ac:dyDescent="0.35">
      <c r="A51" s="155"/>
      <c r="B51" s="39" t="s">
        <v>33</v>
      </c>
      <c r="C51" s="160" t="s">
        <v>270</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0</v>
      </c>
      <c r="Z51" s="161">
        <v>0</v>
      </c>
      <c r="AA51" s="161">
        <v>0</v>
      </c>
      <c r="AB51" s="161">
        <v>0</v>
      </c>
      <c r="AC51" s="161">
        <v>0</v>
      </c>
      <c r="AD51" s="161">
        <v>0</v>
      </c>
      <c r="AE51" s="161">
        <v>0</v>
      </c>
      <c r="AF51" s="161">
        <v>0</v>
      </c>
      <c r="AG51" s="161">
        <v>0</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2336.1031234350612</v>
      </c>
      <c r="BH51" s="161">
        <v>5970.616</v>
      </c>
      <c r="BI51" s="161">
        <v>6426.2752195999992</v>
      </c>
      <c r="BJ51" s="161">
        <v>6868.5436595999981</v>
      </c>
      <c r="BK51" s="161">
        <v>7367.1248207140325</v>
      </c>
      <c r="BL51" s="161">
        <v>7703.3184822999983</v>
      </c>
      <c r="BM51" s="161">
        <v>8128.8851483599992</v>
      </c>
      <c r="BN51" s="161">
        <v>8242.1568431600008</v>
      </c>
      <c r="BO51" s="161">
        <v>8052.1531093100002</v>
      </c>
      <c r="BP51" s="161">
        <v>7510.8751163199995</v>
      </c>
      <c r="BQ51" s="161">
        <v>7041.5234761999718</v>
      </c>
      <c r="BR51" s="161">
        <v>6576.0799377400017</v>
      </c>
      <c r="BS51" s="161">
        <v>6078.7060508699969</v>
      </c>
      <c r="BT51" s="161">
        <v>5665.5855551100012</v>
      </c>
      <c r="BU51" s="161">
        <v>5367.6480182400001</v>
      </c>
      <c r="BV51" s="161">
        <v>5139.8772267200002</v>
      </c>
      <c r="BW51" s="161">
        <v>5060.8868007399979</v>
      </c>
      <c r="BX51" s="161">
        <v>5071.059797515044</v>
      </c>
      <c r="BY51" s="161">
        <v>4834.2942617299987</v>
      </c>
      <c r="BZ51" s="161">
        <v>4935.3102140100018</v>
      </c>
      <c r="CA51" s="161">
        <v>5405.9278635488417</v>
      </c>
      <c r="CB51" s="161">
        <v>5815.7065937061352</v>
      </c>
      <c r="CC51" s="161">
        <v>5879.6472838312793</v>
      </c>
      <c r="CD51" s="161">
        <v>5720.6370174638878</v>
      </c>
      <c r="CE51" s="161">
        <v>5399.1250042445645</v>
      </c>
      <c r="CF51" s="162">
        <v>5312.4541786775135</v>
      </c>
    </row>
    <row r="52" spans="1:84" x14ac:dyDescent="0.35">
      <c r="A52" s="155"/>
      <c r="B52" s="10" t="s">
        <v>303</v>
      </c>
      <c r="C52" s="160" t="s">
        <v>261</v>
      </c>
      <c r="D52" s="161">
        <v>0</v>
      </c>
      <c r="E52" s="161">
        <v>0</v>
      </c>
      <c r="F52" s="161">
        <v>0</v>
      </c>
      <c r="G52" s="161">
        <v>0</v>
      </c>
      <c r="H52" s="161">
        <v>0</v>
      </c>
      <c r="I52" s="161">
        <v>0</v>
      </c>
      <c r="J52" s="161">
        <v>0</v>
      </c>
      <c r="K52" s="161">
        <v>0</v>
      </c>
      <c r="L52" s="161">
        <v>0</v>
      </c>
      <c r="M52" s="161">
        <v>0</v>
      </c>
      <c r="N52" s="161">
        <v>0</v>
      </c>
      <c r="O52" s="161">
        <v>0</v>
      </c>
      <c r="P52" s="161">
        <v>0</v>
      </c>
      <c r="Q52" s="161">
        <v>0</v>
      </c>
      <c r="R52" s="161">
        <v>0</v>
      </c>
      <c r="S52" s="161">
        <v>0</v>
      </c>
      <c r="T52" s="161">
        <v>0</v>
      </c>
      <c r="U52" s="161">
        <v>0</v>
      </c>
      <c r="V52" s="161">
        <v>0</v>
      </c>
      <c r="W52" s="161">
        <v>0</v>
      </c>
      <c r="X52" s="161">
        <v>0</v>
      </c>
      <c r="Y52" s="161">
        <v>0</v>
      </c>
      <c r="Z52" s="161">
        <v>0</v>
      </c>
      <c r="AA52" s="161">
        <v>0</v>
      </c>
      <c r="AB52" s="161">
        <v>0</v>
      </c>
      <c r="AC52" s="161">
        <v>0</v>
      </c>
      <c r="AD52" s="161">
        <v>0</v>
      </c>
      <c r="AE52" s="161">
        <v>0</v>
      </c>
      <c r="AF52" s="161">
        <v>0</v>
      </c>
      <c r="AG52" s="161">
        <v>0</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0</v>
      </c>
      <c r="BE52" s="161">
        <v>0</v>
      </c>
      <c r="BF52" s="161">
        <v>0</v>
      </c>
      <c r="BG52" s="161">
        <v>0</v>
      </c>
      <c r="BH52" s="161">
        <v>0</v>
      </c>
      <c r="BI52" s="161">
        <v>0</v>
      </c>
      <c r="BJ52" s="161">
        <v>0</v>
      </c>
      <c r="BK52" s="161">
        <v>0</v>
      </c>
      <c r="BL52" s="161">
        <v>0</v>
      </c>
      <c r="BM52" s="161">
        <v>0</v>
      </c>
      <c r="BN52" s="161">
        <v>0</v>
      </c>
      <c r="BO52" s="161">
        <v>0</v>
      </c>
      <c r="BP52" s="161">
        <v>0</v>
      </c>
      <c r="BQ52" s="161">
        <v>160.53506744000006</v>
      </c>
      <c r="BR52" s="161">
        <v>1564.5904814800003</v>
      </c>
      <c r="BS52" s="161">
        <v>3004.5842815999995</v>
      </c>
      <c r="BT52" s="161">
        <v>5160.3790036200016</v>
      </c>
      <c r="BU52" s="161">
        <v>8637.4619246299953</v>
      </c>
      <c r="BV52" s="161">
        <v>10625.410146370003</v>
      </c>
      <c r="BW52" s="161">
        <v>12499.829984840004</v>
      </c>
      <c r="BX52" s="161">
        <v>13688.584215360004</v>
      </c>
      <c r="BY52" s="161">
        <v>15153.248603893604</v>
      </c>
      <c r="BZ52" s="161">
        <v>17620.176466190009</v>
      </c>
      <c r="CA52" s="161">
        <v>21601.421049367647</v>
      </c>
      <c r="CB52" s="161">
        <v>25372.202343342331</v>
      </c>
      <c r="CC52" s="161">
        <v>27780.085212135768</v>
      </c>
      <c r="CD52" s="161">
        <v>30211.710613381172</v>
      </c>
      <c r="CE52" s="161">
        <v>32794.196799634585</v>
      </c>
      <c r="CF52" s="162">
        <v>35281.447711471337</v>
      </c>
    </row>
    <row r="53" spans="1:84" x14ac:dyDescent="0.35">
      <c r="A53" s="166"/>
      <c r="B53" s="39" t="s">
        <v>304</v>
      </c>
      <c r="C53" s="160" t="s">
        <v>261</v>
      </c>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v>3.4569999999999999</v>
      </c>
      <c r="AY53" s="161">
        <v>4.1285950413223143</v>
      </c>
      <c r="AZ53" s="161">
        <v>5.4580000000000002</v>
      </c>
      <c r="BA53" s="161">
        <v>4.9669999999999996</v>
      </c>
      <c r="BB53" s="161">
        <v>8.2967250384024585</v>
      </c>
      <c r="BC53" s="161">
        <v>10.563000000000001</v>
      </c>
      <c r="BD53" s="161">
        <v>11.87267336961207</v>
      </c>
      <c r="BE53" s="161">
        <v>14.399096999999999</v>
      </c>
      <c r="BF53" s="161">
        <v>19.709695</v>
      </c>
      <c r="BG53" s="161">
        <v>19.340500802146213</v>
      </c>
      <c r="BH53" s="161">
        <v>20.643089</v>
      </c>
      <c r="BI53" s="161">
        <v>24.694095969999999</v>
      </c>
      <c r="BJ53" s="161">
        <v>25.945989999999998</v>
      </c>
      <c r="BK53" s="161">
        <v>27.44</v>
      </c>
      <c r="BL53" s="161">
        <v>31.553068</v>
      </c>
      <c r="BM53" s="161">
        <v>35.207568999999999</v>
      </c>
      <c r="BN53" s="161">
        <v>38.218910999999999</v>
      </c>
      <c r="BO53" s="161">
        <v>37.692900000000002</v>
      </c>
      <c r="BP53" s="161">
        <v>42.019909411804896</v>
      </c>
      <c r="BQ53" s="161">
        <v>45.458691636376749</v>
      </c>
      <c r="BR53" s="161">
        <v>44.789727000000006</v>
      </c>
      <c r="BS53" s="161">
        <v>46.053681000000005</v>
      </c>
      <c r="BT53" s="161">
        <v>42.152442999999998</v>
      </c>
      <c r="BU53" s="161">
        <v>41.088430800000005</v>
      </c>
      <c r="BV53" s="161">
        <v>44.79290216648203</v>
      </c>
      <c r="BW53" s="161">
        <v>41.78107</v>
      </c>
      <c r="BX53" s="161">
        <v>34.003762399999999</v>
      </c>
      <c r="BY53" s="161">
        <v>36.4904546</v>
      </c>
      <c r="BZ53" s="161">
        <v>35.550986999999999</v>
      </c>
      <c r="CA53" s="161">
        <v>27.974781170019639</v>
      </c>
      <c r="CB53" s="161">
        <v>29.024810583242722</v>
      </c>
      <c r="CC53" s="161">
        <v>28.493025262097223</v>
      </c>
      <c r="CD53" s="161">
        <v>27.907786283935444</v>
      </c>
      <c r="CE53" s="161">
        <v>27.214774164522222</v>
      </c>
      <c r="CF53" s="162">
        <v>26.591896212369335</v>
      </c>
    </row>
    <row r="54" spans="1:84" x14ac:dyDescent="0.35">
      <c r="A54" s="155"/>
      <c r="B54" s="39" t="s">
        <v>305</v>
      </c>
      <c r="C54" s="160" t="s">
        <v>261</v>
      </c>
      <c r="D54" s="161">
        <v>0</v>
      </c>
      <c r="E54" s="161">
        <v>0</v>
      </c>
      <c r="F54" s="161">
        <v>0</v>
      </c>
      <c r="G54" s="161">
        <v>0</v>
      </c>
      <c r="H54" s="161">
        <v>0</v>
      </c>
      <c r="I54" s="161">
        <v>0</v>
      </c>
      <c r="J54" s="161">
        <v>0</v>
      </c>
      <c r="K54" s="161">
        <v>0</v>
      </c>
      <c r="L54" s="161">
        <v>0</v>
      </c>
      <c r="M54" s="161">
        <v>0</v>
      </c>
      <c r="N54" s="161">
        <v>0</v>
      </c>
      <c r="O54" s="161">
        <v>0</v>
      </c>
      <c r="P54" s="161">
        <v>0</v>
      </c>
      <c r="Q54" s="161">
        <v>0</v>
      </c>
      <c r="R54" s="161">
        <v>0</v>
      </c>
      <c r="S54" s="161">
        <v>0</v>
      </c>
      <c r="T54" s="161">
        <v>0</v>
      </c>
      <c r="U54" s="161">
        <v>0</v>
      </c>
      <c r="V54" s="161">
        <v>0</v>
      </c>
      <c r="W54" s="161">
        <v>0</v>
      </c>
      <c r="X54" s="161">
        <v>0</v>
      </c>
      <c r="Y54" s="161">
        <v>0</v>
      </c>
      <c r="Z54" s="161">
        <v>0</v>
      </c>
      <c r="AA54" s="161">
        <v>0</v>
      </c>
      <c r="AB54" s="161">
        <v>0</v>
      </c>
      <c r="AC54" s="161">
        <v>0</v>
      </c>
      <c r="AD54" s="161">
        <v>0</v>
      </c>
      <c r="AE54" s="161">
        <v>0</v>
      </c>
      <c r="AF54" s="161">
        <v>0</v>
      </c>
      <c r="AG54" s="161">
        <v>0</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55.084215560000004</v>
      </c>
      <c r="BM54" s="161">
        <v>63.075896640000003</v>
      </c>
      <c r="BN54" s="161">
        <v>61.896868359999999</v>
      </c>
      <c r="BO54" s="161">
        <v>39.035515199999999</v>
      </c>
      <c r="BP54" s="161">
        <v>27.879101479999999</v>
      </c>
      <c r="BQ54" s="161">
        <v>25.215089500000001</v>
      </c>
      <c r="BR54" s="161">
        <v>4.0992899999999999</v>
      </c>
      <c r="BS54" s="161">
        <v>0</v>
      </c>
      <c r="BT54" s="161">
        <v>0</v>
      </c>
      <c r="BU54" s="161">
        <v>0</v>
      </c>
      <c r="BV54" s="161">
        <v>0</v>
      </c>
      <c r="BW54" s="161">
        <v>0</v>
      </c>
      <c r="BX54" s="161">
        <v>0</v>
      </c>
      <c r="BY54" s="161">
        <v>0</v>
      </c>
      <c r="BZ54" s="161">
        <v>0</v>
      </c>
      <c r="CA54" s="161">
        <v>0</v>
      </c>
      <c r="CB54" s="161">
        <v>0</v>
      </c>
      <c r="CC54" s="161">
        <v>0</v>
      </c>
      <c r="CD54" s="161">
        <v>0</v>
      </c>
      <c r="CE54" s="161">
        <v>0</v>
      </c>
      <c r="CF54" s="162">
        <v>0</v>
      </c>
    </row>
    <row r="55" spans="1:84" x14ac:dyDescent="0.35">
      <c r="A55" s="155"/>
      <c r="B55" s="39" t="s">
        <v>306</v>
      </c>
      <c r="C55" s="160" t="s">
        <v>264</v>
      </c>
      <c r="D55" s="161">
        <v>0</v>
      </c>
      <c r="E55" s="161">
        <v>0</v>
      </c>
      <c r="F55" s="161">
        <v>0</v>
      </c>
      <c r="G55" s="161">
        <v>0</v>
      </c>
      <c r="H55" s="161">
        <v>0</v>
      </c>
      <c r="I55" s="161">
        <v>0</v>
      </c>
      <c r="J55" s="161">
        <v>0</v>
      </c>
      <c r="K55" s="161">
        <v>0</v>
      </c>
      <c r="L55" s="161">
        <v>0</v>
      </c>
      <c r="M55" s="161">
        <v>0</v>
      </c>
      <c r="N55" s="161">
        <v>0</v>
      </c>
      <c r="O55" s="161">
        <v>0</v>
      </c>
      <c r="P55" s="161">
        <v>0</v>
      </c>
      <c r="Q55" s="161">
        <v>0</v>
      </c>
      <c r="R55" s="161">
        <v>0</v>
      </c>
      <c r="S55" s="161">
        <v>0</v>
      </c>
      <c r="T55" s="161">
        <v>0</v>
      </c>
      <c r="U55" s="161">
        <v>0</v>
      </c>
      <c r="V55" s="161">
        <v>0</v>
      </c>
      <c r="W55" s="161">
        <v>0</v>
      </c>
      <c r="X55" s="161">
        <v>0</v>
      </c>
      <c r="Y55" s="161">
        <v>0</v>
      </c>
      <c r="Z55" s="161">
        <v>0</v>
      </c>
      <c r="AA55" s="161">
        <v>0</v>
      </c>
      <c r="AB55" s="161">
        <v>0</v>
      </c>
      <c r="AC55" s="161">
        <v>0</v>
      </c>
      <c r="AD55" s="161">
        <v>0</v>
      </c>
      <c r="AE55" s="161">
        <v>0</v>
      </c>
      <c r="AF55" s="161">
        <v>0</v>
      </c>
      <c r="AG55" s="161">
        <v>0</v>
      </c>
      <c r="AH55" s="161">
        <v>0</v>
      </c>
      <c r="AI55" s="161">
        <v>0</v>
      </c>
      <c r="AJ55" s="161">
        <v>0</v>
      </c>
      <c r="AK55" s="161">
        <v>0</v>
      </c>
      <c r="AL55" s="161">
        <v>0</v>
      </c>
      <c r="AM55" s="161">
        <v>0</v>
      </c>
      <c r="AN55" s="161">
        <v>0</v>
      </c>
      <c r="AO55" s="161">
        <v>0</v>
      </c>
      <c r="AP55" s="161">
        <v>0</v>
      </c>
      <c r="AQ55" s="161">
        <v>94.289000000000001</v>
      </c>
      <c r="AR55" s="161">
        <v>3.1640000000000001</v>
      </c>
      <c r="AS55" s="161">
        <v>0</v>
      </c>
      <c r="AT55" s="161">
        <v>0</v>
      </c>
      <c r="AU55" s="161">
        <v>0</v>
      </c>
      <c r="AV55" s="161">
        <v>0</v>
      </c>
      <c r="AW55" s="161">
        <v>0</v>
      </c>
      <c r="AX55" s="161">
        <v>0</v>
      </c>
      <c r="AY55" s="161">
        <v>0</v>
      </c>
      <c r="AZ55" s="161">
        <v>0</v>
      </c>
      <c r="BA55" s="161">
        <v>0</v>
      </c>
      <c r="BB55" s="161">
        <v>0</v>
      </c>
      <c r="BC55" s="161">
        <v>0</v>
      </c>
      <c r="BD55" s="161">
        <v>0</v>
      </c>
      <c r="BE55" s="161">
        <v>0</v>
      </c>
      <c r="BF55" s="161">
        <v>0</v>
      </c>
      <c r="BG55" s="161">
        <v>0</v>
      </c>
      <c r="BH55" s="161">
        <v>0</v>
      </c>
      <c r="BI55" s="161">
        <v>0</v>
      </c>
      <c r="BJ55" s="161">
        <v>0</v>
      </c>
      <c r="BK55" s="161">
        <v>0</v>
      </c>
      <c r="BL55" s="161">
        <v>0</v>
      </c>
      <c r="BM55" s="161">
        <v>0</v>
      </c>
      <c r="BN55" s="161">
        <v>0</v>
      </c>
      <c r="BO55" s="161">
        <v>0</v>
      </c>
      <c r="BP55" s="161">
        <v>0</v>
      </c>
      <c r="BQ55" s="161">
        <v>0</v>
      </c>
      <c r="BR55" s="161">
        <v>0</v>
      </c>
      <c r="BS55" s="161">
        <v>0</v>
      </c>
      <c r="BT55" s="161">
        <v>0</v>
      </c>
      <c r="BU55" s="161">
        <v>0</v>
      </c>
      <c r="BV55" s="161">
        <v>0</v>
      </c>
      <c r="BW55" s="161">
        <v>0</v>
      </c>
      <c r="BX55" s="161">
        <v>0</v>
      </c>
      <c r="BY55" s="161">
        <v>0</v>
      </c>
      <c r="BZ55" s="161">
        <v>0</v>
      </c>
      <c r="CA55" s="161">
        <v>0</v>
      </c>
      <c r="CB55" s="161">
        <v>0</v>
      </c>
      <c r="CC55" s="161">
        <v>0</v>
      </c>
      <c r="CD55" s="161">
        <v>0</v>
      </c>
      <c r="CE55" s="161">
        <v>0</v>
      </c>
      <c r="CF55" s="162">
        <v>0</v>
      </c>
    </row>
    <row r="56" spans="1:84" ht="27" customHeight="1" x14ac:dyDescent="0.35">
      <c r="A56" s="155"/>
      <c r="B56" s="39" t="s">
        <v>307</v>
      </c>
      <c r="C56" s="160" t="s">
        <v>261</v>
      </c>
      <c r="D56" s="161">
        <v>0</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0</v>
      </c>
      <c r="V56" s="161">
        <v>0</v>
      </c>
      <c r="W56" s="161">
        <v>0</v>
      </c>
      <c r="X56" s="161">
        <v>0</v>
      </c>
      <c r="Y56" s="161">
        <v>0</v>
      </c>
      <c r="Z56" s="161">
        <v>0</v>
      </c>
      <c r="AA56" s="161">
        <v>0</v>
      </c>
      <c r="AB56" s="161">
        <v>0</v>
      </c>
      <c r="AC56" s="161">
        <v>0</v>
      </c>
      <c r="AD56" s="161">
        <v>0</v>
      </c>
      <c r="AE56" s="161">
        <v>11.6</v>
      </c>
      <c r="AF56" s="161">
        <v>33.9</v>
      </c>
      <c r="AG56" s="161">
        <v>44.5</v>
      </c>
      <c r="AH56" s="161">
        <v>69</v>
      </c>
      <c r="AI56" s="161">
        <v>85</v>
      </c>
      <c r="AJ56" s="161">
        <v>108</v>
      </c>
      <c r="AK56" s="161">
        <v>130</v>
      </c>
      <c r="AL56" s="161">
        <v>154</v>
      </c>
      <c r="AM56" s="161">
        <v>182</v>
      </c>
      <c r="AN56" s="161">
        <v>236</v>
      </c>
      <c r="AO56" s="161">
        <v>266</v>
      </c>
      <c r="AP56" s="161">
        <v>285</v>
      </c>
      <c r="AQ56" s="161">
        <v>295.17</v>
      </c>
      <c r="AR56" s="161">
        <v>316.22399999999999</v>
      </c>
      <c r="AS56" s="161">
        <v>345.99400000000003</v>
      </c>
      <c r="AT56" s="161">
        <v>428.738</v>
      </c>
      <c r="AU56" s="161">
        <v>596.20899999999983</v>
      </c>
      <c r="AV56" s="161">
        <v>640.11500000000001</v>
      </c>
      <c r="AW56" s="161">
        <v>703.23900000000003</v>
      </c>
      <c r="AX56" s="161">
        <v>775.55</v>
      </c>
      <c r="AY56" s="161">
        <v>820.41200000000003</v>
      </c>
      <c r="AZ56" s="161">
        <v>905.78099999999995</v>
      </c>
      <c r="BA56" s="161">
        <v>998.82600000000002</v>
      </c>
      <c r="BB56" s="161">
        <v>984.22199999999998</v>
      </c>
      <c r="BC56" s="161">
        <v>1006.239</v>
      </c>
      <c r="BD56" s="161">
        <v>1014.208</v>
      </c>
      <c r="BE56" s="161">
        <v>1039.6609860351221</v>
      </c>
      <c r="BF56" s="161">
        <v>957.64443993986208</v>
      </c>
      <c r="BG56" s="161">
        <v>936.04611806509195</v>
      </c>
      <c r="BH56" s="161">
        <v>918.404</v>
      </c>
      <c r="BI56" s="161">
        <v>900.21167600999991</v>
      </c>
      <c r="BJ56" s="161">
        <v>903.50131326000019</v>
      </c>
      <c r="BK56" s="161">
        <v>898.33186294287157</v>
      </c>
      <c r="BL56" s="161">
        <v>887.43066768000006</v>
      </c>
      <c r="BM56" s="161">
        <v>906.54925574000004</v>
      </c>
      <c r="BN56" s="161">
        <v>888.26432449502204</v>
      </c>
      <c r="BO56" s="161">
        <v>880.68628874000012</v>
      </c>
      <c r="BP56" s="161">
        <v>886.86491193999996</v>
      </c>
      <c r="BQ56" s="161">
        <v>859.72773397999993</v>
      </c>
      <c r="BR56" s="161">
        <v>735.16706013999999</v>
      </c>
      <c r="BS56" s="161">
        <v>469.59270565999998</v>
      </c>
      <c r="BT56" s="161">
        <v>234.28937809000001</v>
      </c>
      <c r="BU56" s="161">
        <v>119.58597664999999</v>
      </c>
      <c r="BV56" s="161">
        <v>97.159200739999974</v>
      </c>
      <c r="BW56" s="161">
        <v>89.01216091000002</v>
      </c>
      <c r="BX56" s="161">
        <v>72.050411350000033</v>
      </c>
      <c r="BY56" s="161">
        <v>62.393181790000014</v>
      </c>
      <c r="BZ56" s="161">
        <v>58.390374389999991</v>
      </c>
      <c r="CA56" s="161">
        <v>56.010283481071184</v>
      </c>
      <c r="CB56" s="161">
        <v>52.741365510290144</v>
      </c>
      <c r="CC56" s="161">
        <v>46.673645559471829</v>
      </c>
      <c r="CD56" s="161">
        <v>40.224290867306124</v>
      </c>
      <c r="CE56" s="161">
        <v>33.592066385138168</v>
      </c>
      <c r="CF56" s="162">
        <v>26.642985567761357</v>
      </c>
    </row>
    <row r="57" spans="1:84" x14ac:dyDescent="0.35">
      <c r="A57" s="155"/>
      <c r="B57" s="39" t="s">
        <v>308</v>
      </c>
      <c r="C57" s="160" t="s">
        <v>264</v>
      </c>
      <c r="D57" s="161">
        <v>43.5</v>
      </c>
      <c r="E57" s="161">
        <v>65.5</v>
      </c>
      <c r="F57" s="161">
        <v>68.599999999999994</v>
      </c>
      <c r="G57" s="161">
        <v>63.3</v>
      </c>
      <c r="H57" s="161">
        <v>79.2</v>
      </c>
      <c r="I57" s="161">
        <v>84.9</v>
      </c>
      <c r="J57" s="161">
        <v>84.5</v>
      </c>
      <c r="K57" s="161">
        <v>99.6</v>
      </c>
      <c r="L57" s="161">
        <v>96.7</v>
      </c>
      <c r="M57" s="161">
        <v>111.4</v>
      </c>
      <c r="N57" s="161">
        <v>133.5</v>
      </c>
      <c r="O57" s="161">
        <v>130.6</v>
      </c>
      <c r="P57" s="161">
        <v>135</v>
      </c>
      <c r="Q57" s="161">
        <v>154.6</v>
      </c>
      <c r="R57" s="161">
        <v>161.5</v>
      </c>
      <c r="S57" s="161">
        <v>191.4</v>
      </c>
      <c r="T57" s="161">
        <v>200.9</v>
      </c>
      <c r="U57" s="161">
        <v>248.5</v>
      </c>
      <c r="V57" s="161">
        <v>261.8</v>
      </c>
      <c r="W57" s="161">
        <v>322.89999999999998</v>
      </c>
      <c r="X57" s="161">
        <v>348.4</v>
      </c>
      <c r="Y57" s="161">
        <v>382.7</v>
      </c>
      <c r="Z57" s="161">
        <v>373.7</v>
      </c>
      <c r="AA57" s="161">
        <v>322.7</v>
      </c>
      <c r="AB57" s="161">
        <v>290.60000000000002</v>
      </c>
      <c r="AC57" s="161">
        <v>306.26799999999997</v>
      </c>
      <c r="AD57" s="161">
        <v>345.32</v>
      </c>
      <c r="AE57" s="161">
        <v>425.15600000000001</v>
      </c>
      <c r="AF57" s="161">
        <v>496.142</v>
      </c>
      <c r="AG57" s="161">
        <v>585.375</v>
      </c>
      <c r="AH57" s="161">
        <v>696</v>
      </c>
      <c r="AI57" s="161">
        <v>655</v>
      </c>
      <c r="AJ57" s="161">
        <v>654</v>
      </c>
      <c r="AK57" s="161">
        <v>680</v>
      </c>
      <c r="AL57" s="161">
        <v>554</v>
      </c>
      <c r="AM57" s="161">
        <v>265</v>
      </c>
      <c r="AN57" s="161">
        <v>279</v>
      </c>
      <c r="AO57" s="161">
        <v>276</v>
      </c>
      <c r="AP57" s="161">
        <v>179</v>
      </c>
      <c r="AQ57" s="161">
        <v>193.001</v>
      </c>
      <c r="AR57" s="161">
        <v>191.96</v>
      </c>
      <c r="AS57" s="161">
        <v>203.69200000000001</v>
      </c>
      <c r="AT57" s="161">
        <v>216.292</v>
      </c>
      <c r="AU57" s="161">
        <v>273.512</v>
      </c>
      <c r="AV57" s="161">
        <v>364</v>
      </c>
      <c r="AW57" s="161">
        <v>365</v>
      </c>
      <c r="AX57" s="161">
        <v>341.84</v>
      </c>
      <c r="AY57" s="161">
        <v>12</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2">
        <v>0</v>
      </c>
    </row>
    <row r="58" spans="1:84" x14ac:dyDescent="0.35">
      <c r="A58" s="155"/>
      <c r="B58" s="39" t="s">
        <v>309</v>
      </c>
      <c r="C58" s="160" t="s">
        <v>270</v>
      </c>
      <c r="D58" s="161">
        <v>0</v>
      </c>
      <c r="E58" s="161">
        <v>0</v>
      </c>
      <c r="F58" s="161">
        <v>0</v>
      </c>
      <c r="G58" s="161">
        <v>0</v>
      </c>
      <c r="H58" s="161">
        <v>0</v>
      </c>
      <c r="I58" s="161">
        <v>0</v>
      </c>
      <c r="J58" s="161">
        <v>0</v>
      </c>
      <c r="K58" s="161">
        <v>0</v>
      </c>
      <c r="L58" s="161">
        <v>0</v>
      </c>
      <c r="M58" s="161">
        <v>0</v>
      </c>
      <c r="N58" s="161">
        <v>0</v>
      </c>
      <c r="O58" s="161">
        <v>0</v>
      </c>
      <c r="P58" s="161">
        <v>0</v>
      </c>
      <c r="Q58" s="161">
        <v>0</v>
      </c>
      <c r="R58" s="161">
        <v>0</v>
      </c>
      <c r="S58" s="161">
        <v>0</v>
      </c>
      <c r="T58" s="161">
        <v>0</v>
      </c>
      <c r="U58" s="161">
        <v>0</v>
      </c>
      <c r="V58" s="161">
        <v>0</v>
      </c>
      <c r="W58" s="161">
        <v>0</v>
      </c>
      <c r="X58" s="161">
        <v>0</v>
      </c>
      <c r="Y58" s="161">
        <v>0</v>
      </c>
      <c r="Z58" s="161">
        <v>0</v>
      </c>
      <c r="AA58" s="161">
        <v>0</v>
      </c>
      <c r="AB58" s="161">
        <v>0</v>
      </c>
      <c r="AC58" s="161">
        <v>0</v>
      </c>
      <c r="AD58" s="161">
        <v>0</v>
      </c>
      <c r="AE58" s="161">
        <v>0</v>
      </c>
      <c r="AF58" s="161">
        <v>0</v>
      </c>
      <c r="AG58" s="161">
        <v>0</v>
      </c>
      <c r="AH58" s="161">
        <v>0</v>
      </c>
      <c r="AI58" s="161">
        <v>0</v>
      </c>
      <c r="AJ58" s="161">
        <v>0</v>
      </c>
      <c r="AK58" s="161">
        <v>0</v>
      </c>
      <c r="AL58" s="161">
        <v>0</v>
      </c>
      <c r="AM58" s="161">
        <v>0</v>
      </c>
      <c r="AN58" s="161">
        <v>0</v>
      </c>
      <c r="AO58" s="161">
        <v>0</v>
      </c>
      <c r="AP58" s="161">
        <v>0</v>
      </c>
      <c r="AQ58" s="161">
        <v>0</v>
      </c>
      <c r="AR58" s="161">
        <v>118</v>
      </c>
      <c r="AS58" s="161">
        <v>93</v>
      </c>
      <c r="AT58" s="161">
        <v>98.4</v>
      </c>
      <c r="AU58" s="161">
        <v>126.66799999999999</v>
      </c>
      <c r="AV58" s="161">
        <v>127.428</v>
      </c>
      <c r="AW58" s="161">
        <v>139.703</v>
      </c>
      <c r="AX58" s="161">
        <v>134.45699999999999</v>
      </c>
      <c r="AY58" s="161">
        <v>137.58500000000001</v>
      </c>
      <c r="AZ58" s="161">
        <v>134.505</v>
      </c>
      <c r="BA58" s="161">
        <v>128.536</v>
      </c>
      <c r="BB58" s="161">
        <v>142.53099999999998</v>
      </c>
      <c r="BC58" s="161">
        <v>129.44200000000001</v>
      </c>
      <c r="BD58" s="161">
        <v>126.22099999999999</v>
      </c>
      <c r="BE58" s="161">
        <v>136</v>
      </c>
      <c r="BF58" s="161">
        <v>135.53100000000001</v>
      </c>
      <c r="BG58" s="161">
        <v>154.86799999999999</v>
      </c>
      <c r="BH58" s="161">
        <v>160.81200000000001</v>
      </c>
      <c r="BI58" s="161">
        <v>190.72200000000001</v>
      </c>
      <c r="BJ58" s="161">
        <v>272.476</v>
      </c>
      <c r="BK58" s="161">
        <v>234.56</v>
      </c>
      <c r="BL58" s="161">
        <v>217.55500000000001</v>
      </c>
      <c r="BM58" s="161">
        <v>270.00200000000001</v>
      </c>
      <c r="BN58" s="161">
        <v>273.28648482000006</v>
      </c>
      <c r="BO58" s="161">
        <v>126.68199999999999</v>
      </c>
      <c r="BP58" s="161">
        <v>96.879000000000005</v>
      </c>
      <c r="BQ58" s="161">
        <v>8.7829999999999995</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2">
        <v>0</v>
      </c>
    </row>
    <row r="59" spans="1:84" x14ac:dyDescent="0.35">
      <c r="A59" s="166"/>
      <c r="B59" s="39" t="s">
        <v>310</v>
      </c>
      <c r="C59" s="160" t="s">
        <v>261</v>
      </c>
      <c r="D59" s="161">
        <v>0</v>
      </c>
      <c r="E59" s="161">
        <v>0</v>
      </c>
      <c r="F59" s="161">
        <v>0</v>
      </c>
      <c r="G59" s="161">
        <v>0</v>
      </c>
      <c r="H59" s="161">
        <v>0</v>
      </c>
      <c r="I59" s="161">
        <v>0</v>
      </c>
      <c r="J59" s="161">
        <v>0</v>
      </c>
      <c r="K59" s="161">
        <v>0</v>
      </c>
      <c r="L59" s="161">
        <v>0</v>
      </c>
      <c r="M59" s="161">
        <v>0</v>
      </c>
      <c r="N59" s="161">
        <v>0</v>
      </c>
      <c r="O59" s="161">
        <v>0</v>
      </c>
      <c r="P59" s="161">
        <v>0</v>
      </c>
      <c r="Q59" s="161">
        <v>0</v>
      </c>
      <c r="R59" s="161">
        <v>0</v>
      </c>
      <c r="S59" s="161">
        <v>0</v>
      </c>
      <c r="T59" s="161">
        <v>0</v>
      </c>
      <c r="U59" s="161">
        <v>0</v>
      </c>
      <c r="V59" s="161">
        <v>0</v>
      </c>
      <c r="W59" s="161">
        <v>0</v>
      </c>
      <c r="X59" s="161">
        <v>0</v>
      </c>
      <c r="Y59" s="161">
        <v>0</v>
      </c>
      <c r="Z59" s="161">
        <v>0</v>
      </c>
      <c r="AA59" s="161">
        <v>0</v>
      </c>
      <c r="AB59" s="161">
        <v>0</v>
      </c>
      <c r="AC59" s="161">
        <v>0</v>
      </c>
      <c r="AD59" s="161">
        <v>0</v>
      </c>
      <c r="AE59" s="161">
        <v>0</v>
      </c>
      <c r="AF59" s="161">
        <v>0</v>
      </c>
      <c r="AG59" s="161">
        <v>0</v>
      </c>
      <c r="AH59" s="161">
        <v>0</v>
      </c>
      <c r="AI59" s="161">
        <v>0</v>
      </c>
      <c r="AJ59" s="161">
        <v>0</v>
      </c>
      <c r="AK59" s="161">
        <v>0</v>
      </c>
      <c r="AL59" s="161">
        <v>0</v>
      </c>
      <c r="AM59" s="161">
        <v>0</v>
      </c>
      <c r="AN59" s="161">
        <v>0</v>
      </c>
      <c r="AO59" s="161">
        <v>0</v>
      </c>
      <c r="AP59" s="161">
        <v>1</v>
      </c>
      <c r="AQ59" s="161">
        <v>0.68200000000000005</v>
      </c>
      <c r="AR59" s="161">
        <v>0.71099999999999997</v>
      </c>
      <c r="AS59" s="161">
        <v>0.05</v>
      </c>
      <c r="AT59" s="161">
        <v>4.3999999999999997E-2</v>
      </c>
      <c r="AU59" s="161">
        <v>1.0529999999999999</v>
      </c>
      <c r="AV59" s="161">
        <v>1.0680000000000001</v>
      </c>
      <c r="AW59" s="161">
        <v>2.0219999999999998</v>
      </c>
      <c r="AX59" s="161">
        <v>1.901</v>
      </c>
      <c r="AY59" s="161">
        <v>2.9769999999999999</v>
      </c>
      <c r="AZ59" s="161">
        <v>2.5939999999999999</v>
      </c>
      <c r="BA59" s="161">
        <v>3.1680000000000001</v>
      </c>
      <c r="BB59" s="161">
        <v>4.3739999999999997</v>
      </c>
      <c r="BC59" s="161">
        <v>6.6749999999999998</v>
      </c>
      <c r="BD59" s="161">
        <v>1.966</v>
      </c>
      <c r="BE59" s="161">
        <v>8.6959999999999997</v>
      </c>
      <c r="BF59" s="161">
        <v>7.1639999999999997</v>
      </c>
      <c r="BG59" s="161">
        <v>5.907</v>
      </c>
      <c r="BH59" s="161">
        <v>7.7169999999999996</v>
      </c>
      <c r="BI59" s="161">
        <v>8.1300000000000008</v>
      </c>
      <c r="BJ59" s="161">
        <v>9.604000000000001</v>
      </c>
      <c r="BK59" s="161">
        <v>12.0015</v>
      </c>
      <c r="BL59" s="161">
        <v>16.099019999999999</v>
      </c>
      <c r="BM59" s="161">
        <v>16.099019999999999</v>
      </c>
      <c r="BN59" s="161">
        <v>16.099019999999999</v>
      </c>
      <c r="BO59" s="161">
        <v>16.098934999999997</v>
      </c>
      <c r="BP59" s="161">
        <v>16.099</v>
      </c>
      <c r="BQ59" s="161">
        <v>16.099019999999999</v>
      </c>
      <c r="BR59" s="161">
        <v>16.099020000000042</v>
      </c>
      <c r="BS59" s="161">
        <v>13.170465000000043</v>
      </c>
      <c r="BT59" s="161">
        <v>0</v>
      </c>
      <c r="BU59" s="161">
        <v>0</v>
      </c>
      <c r="BV59" s="161">
        <v>0</v>
      </c>
      <c r="BW59" s="161">
        <v>0</v>
      </c>
      <c r="BX59" s="161">
        <v>0</v>
      </c>
      <c r="BY59" s="161">
        <v>0</v>
      </c>
      <c r="BZ59" s="161">
        <v>0</v>
      </c>
      <c r="CA59" s="161">
        <v>0</v>
      </c>
      <c r="CB59" s="161">
        <v>0</v>
      </c>
      <c r="CC59" s="161">
        <v>0</v>
      </c>
      <c r="CD59" s="161">
        <v>0</v>
      </c>
      <c r="CE59" s="161">
        <v>0</v>
      </c>
      <c r="CF59" s="162">
        <v>0</v>
      </c>
    </row>
    <row r="60" spans="1:84" x14ac:dyDescent="0.35">
      <c r="A60" s="155"/>
      <c r="B60" s="39" t="s">
        <v>35</v>
      </c>
      <c r="D60" s="161">
        <f>SUM(D61:D62)</f>
        <v>176.4</v>
      </c>
      <c r="E60" s="161">
        <f t="shared" ref="E60:BP60" si="8">SUM(E61:E62)</f>
        <v>248.9</v>
      </c>
      <c r="F60" s="161">
        <f t="shared" si="8"/>
        <v>248.6</v>
      </c>
      <c r="G60" s="161">
        <f t="shared" si="8"/>
        <v>275.2</v>
      </c>
      <c r="H60" s="161">
        <f t="shared" si="8"/>
        <v>315.5</v>
      </c>
      <c r="I60" s="161">
        <f t="shared" si="8"/>
        <v>334.1</v>
      </c>
      <c r="J60" s="161">
        <f t="shared" si="8"/>
        <v>348.1</v>
      </c>
      <c r="K60" s="161">
        <f t="shared" si="8"/>
        <v>432.5</v>
      </c>
      <c r="L60" s="161">
        <f t="shared" si="8"/>
        <v>447.9</v>
      </c>
      <c r="M60" s="161">
        <f t="shared" si="8"/>
        <v>482.1</v>
      </c>
      <c r="N60" s="161">
        <f t="shared" si="8"/>
        <v>617.4</v>
      </c>
      <c r="O60" s="161">
        <f t="shared" si="8"/>
        <v>657</v>
      </c>
      <c r="P60" s="161">
        <f t="shared" si="8"/>
        <v>676.9</v>
      </c>
      <c r="Q60" s="161">
        <f t="shared" si="8"/>
        <v>783.9</v>
      </c>
      <c r="R60" s="161">
        <f t="shared" si="8"/>
        <v>807.1</v>
      </c>
      <c r="S60" s="161">
        <f t="shared" si="8"/>
        <v>958.8</v>
      </c>
      <c r="T60" s="161">
        <f t="shared" si="8"/>
        <v>1014.7</v>
      </c>
      <c r="U60" s="161">
        <f t="shared" si="8"/>
        <v>1237.8</v>
      </c>
      <c r="V60" s="161">
        <f t="shared" si="8"/>
        <v>1271.5999999999999</v>
      </c>
      <c r="W60" s="161">
        <f t="shared" si="8"/>
        <v>1384.6</v>
      </c>
      <c r="X60" s="161">
        <f t="shared" si="8"/>
        <v>1543.3</v>
      </c>
      <c r="Y60" s="161">
        <f t="shared" si="8"/>
        <v>1626.9</v>
      </c>
      <c r="Z60" s="161">
        <f t="shared" si="8"/>
        <v>1785.2</v>
      </c>
      <c r="AA60" s="161">
        <f t="shared" si="8"/>
        <v>2068.1999999999998</v>
      </c>
      <c r="AB60" s="161">
        <f t="shared" si="8"/>
        <v>2395.6</v>
      </c>
      <c r="AC60" s="161">
        <f t="shared" si="8"/>
        <v>2779.8</v>
      </c>
      <c r="AD60" s="161">
        <f t="shared" si="8"/>
        <v>3609</v>
      </c>
      <c r="AE60" s="161">
        <f t="shared" si="8"/>
        <v>4824.8999999999996</v>
      </c>
      <c r="AF60" s="161">
        <f t="shared" si="8"/>
        <v>5687.1</v>
      </c>
      <c r="AG60" s="161">
        <f t="shared" si="8"/>
        <v>6627.5</v>
      </c>
      <c r="AH60" s="161">
        <f t="shared" si="8"/>
        <v>7589</v>
      </c>
      <c r="AI60" s="161">
        <f t="shared" si="8"/>
        <v>8852</v>
      </c>
      <c r="AJ60" s="161">
        <f t="shared" si="8"/>
        <v>10564</v>
      </c>
      <c r="AK60" s="161">
        <f t="shared" si="8"/>
        <v>12165</v>
      </c>
      <c r="AL60" s="161">
        <f t="shared" si="8"/>
        <v>13589</v>
      </c>
      <c r="AM60" s="161">
        <f t="shared" si="8"/>
        <v>14654</v>
      </c>
      <c r="AN60" s="161">
        <f t="shared" si="8"/>
        <v>15307</v>
      </c>
      <c r="AO60" s="161">
        <f t="shared" si="8"/>
        <v>16625</v>
      </c>
      <c r="AP60" s="161">
        <f t="shared" si="8"/>
        <v>17816.453000000001</v>
      </c>
      <c r="AQ60" s="161">
        <f t="shared" si="8"/>
        <v>18685.544999999998</v>
      </c>
      <c r="AR60" s="161">
        <f t="shared" si="8"/>
        <v>19273.72</v>
      </c>
      <c r="AS60" s="161">
        <f t="shared" si="8"/>
        <v>20731.936000000002</v>
      </c>
      <c r="AT60" s="161">
        <f t="shared" si="8"/>
        <v>22734.863000000001</v>
      </c>
      <c r="AU60" s="161">
        <f t="shared" si="8"/>
        <v>25578.864000000001</v>
      </c>
      <c r="AV60" s="161">
        <f t="shared" si="8"/>
        <v>26741.489000000001</v>
      </c>
      <c r="AW60" s="161">
        <f t="shared" si="8"/>
        <v>28219.280000000002</v>
      </c>
      <c r="AX60" s="161">
        <f t="shared" si="8"/>
        <v>28779.506000000001</v>
      </c>
      <c r="AY60" s="161">
        <f t="shared" si="8"/>
        <v>29998.344000000005</v>
      </c>
      <c r="AZ60" s="161">
        <f t="shared" si="8"/>
        <v>32024.285999999996</v>
      </c>
      <c r="BA60" s="161">
        <f t="shared" si="8"/>
        <v>33586</v>
      </c>
      <c r="BB60" s="161">
        <f t="shared" si="8"/>
        <v>35603.290999999997</v>
      </c>
      <c r="BC60" s="161">
        <f t="shared" si="8"/>
        <v>37802.438000000002</v>
      </c>
      <c r="BD60" s="161">
        <f t="shared" si="8"/>
        <v>38745.199999999997</v>
      </c>
      <c r="BE60" s="161">
        <f t="shared" si="8"/>
        <v>41921.603135450001</v>
      </c>
      <c r="BF60" s="161">
        <f t="shared" si="8"/>
        <v>44367.258565528275</v>
      </c>
      <c r="BG60" s="161">
        <f t="shared" si="8"/>
        <v>46506.352382756908</v>
      </c>
      <c r="BH60" s="161">
        <f t="shared" si="8"/>
        <v>48801.804999999993</v>
      </c>
      <c r="BI60" s="161">
        <f t="shared" si="8"/>
        <v>51422.462685709994</v>
      </c>
      <c r="BJ60" s="161">
        <f t="shared" si="8"/>
        <v>53663.45674691999</v>
      </c>
      <c r="BK60" s="161">
        <f t="shared" si="8"/>
        <v>57593.742352232308</v>
      </c>
      <c r="BL60" s="161">
        <f t="shared" si="8"/>
        <v>61584.34965923</v>
      </c>
      <c r="BM60" s="161">
        <f t="shared" si="8"/>
        <v>66895.841990320012</v>
      </c>
      <c r="BN60" s="161">
        <f t="shared" si="8"/>
        <v>69835.141333070002</v>
      </c>
      <c r="BO60" s="161">
        <f t="shared" si="8"/>
        <v>74150.519898250001</v>
      </c>
      <c r="BP60" s="161">
        <f t="shared" si="8"/>
        <v>79809.006438810029</v>
      </c>
      <c r="BQ60" s="161">
        <f t="shared" ref="BQ60:CF60" si="9">SUM(BQ61:BQ62)</f>
        <v>83110.340476999991</v>
      </c>
      <c r="BR60" s="161">
        <f t="shared" si="9"/>
        <v>86515.830874880034</v>
      </c>
      <c r="BS60" s="161">
        <f t="shared" si="9"/>
        <v>89367.86147389999</v>
      </c>
      <c r="BT60" s="161">
        <f t="shared" si="9"/>
        <v>91580.290263549934</v>
      </c>
      <c r="BU60" s="161">
        <f t="shared" si="9"/>
        <v>93800.446975290019</v>
      </c>
      <c r="BV60" s="161">
        <f t="shared" si="9"/>
        <v>96743.369584550004</v>
      </c>
      <c r="BW60" s="161">
        <f t="shared" si="9"/>
        <v>98797.419028959979</v>
      </c>
      <c r="BX60" s="161">
        <f t="shared" si="9"/>
        <v>102014.73681099963</v>
      </c>
      <c r="BY60" s="161">
        <f t="shared" si="9"/>
        <v>104196.41209817633</v>
      </c>
      <c r="BZ60" s="161">
        <f t="shared" si="9"/>
        <v>110533.35650779</v>
      </c>
      <c r="CA60" s="161">
        <f t="shared" si="9"/>
        <v>124071.53558613877</v>
      </c>
      <c r="CB60" s="161">
        <f t="shared" si="9"/>
        <v>138091.23131178523</v>
      </c>
      <c r="CC60" s="161">
        <f t="shared" si="9"/>
        <v>145986.09730379106</v>
      </c>
      <c r="CD60" s="161">
        <f t="shared" si="9"/>
        <v>150509.28375982915</v>
      </c>
      <c r="CE60" s="161">
        <f t="shared" si="9"/>
        <v>153231.82495921483</v>
      </c>
      <c r="CF60" s="162">
        <f t="shared" si="9"/>
        <v>157977.39385263622</v>
      </c>
    </row>
    <row r="61" spans="1:84" x14ac:dyDescent="0.35">
      <c r="A61" s="155"/>
      <c r="B61" s="59" t="s">
        <v>267</v>
      </c>
      <c r="C61" s="160" t="s">
        <v>264</v>
      </c>
      <c r="D61" s="161">
        <v>176.4</v>
      </c>
      <c r="E61" s="161">
        <v>248.9</v>
      </c>
      <c r="F61" s="161">
        <v>248.6</v>
      </c>
      <c r="G61" s="161">
        <v>275.2</v>
      </c>
      <c r="H61" s="161">
        <v>315.5</v>
      </c>
      <c r="I61" s="161">
        <v>334.1</v>
      </c>
      <c r="J61" s="161">
        <v>348.1</v>
      </c>
      <c r="K61" s="161">
        <v>432.5</v>
      </c>
      <c r="L61" s="161">
        <v>447.9</v>
      </c>
      <c r="M61" s="161">
        <v>482.1</v>
      </c>
      <c r="N61" s="161">
        <v>617.4</v>
      </c>
      <c r="O61" s="161">
        <v>657</v>
      </c>
      <c r="P61" s="161">
        <v>676.9</v>
      </c>
      <c r="Q61" s="161">
        <v>783.9</v>
      </c>
      <c r="R61" s="161">
        <v>807.1</v>
      </c>
      <c r="S61" s="161">
        <v>958.8</v>
      </c>
      <c r="T61" s="161">
        <v>1014.7</v>
      </c>
      <c r="U61" s="161">
        <v>1237.8</v>
      </c>
      <c r="V61" s="161">
        <v>1271.5999999999999</v>
      </c>
      <c r="W61" s="161">
        <v>1384.6</v>
      </c>
      <c r="X61" s="161">
        <v>1543.3</v>
      </c>
      <c r="Y61" s="161">
        <v>1626.9</v>
      </c>
      <c r="Z61" s="161">
        <v>1777.8</v>
      </c>
      <c r="AA61" s="161">
        <v>2045.3</v>
      </c>
      <c r="AB61" s="161">
        <v>2368.6</v>
      </c>
      <c r="AC61" s="161">
        <v>2752</v>
      </c>
      <c r="AD61" s="161">
        <v>3578.4</v>
      </c>
      <c r="AE61" s="161">
        <v>4791</v>
      </c>
      <c r="AF61" s="161">
        <v>5651.3</v>
      </c>
      <c r="AG61" s="161">
        <v>6591.6</v>
      </c>
      <c r="AH61" s="161">
        <v>7552</v>
      </c>
      <c r="AI61" s="161">
        <v>8816</v>
      </c>
      <c r="AJ61" s="161">
        <v>10526</v>
      </c>
      <c r="AK61" s="161">
        <v>12126</v>
      </c>
      <c r="AL61" s="161">
        <v>13549</v>
      </c>
      <c r="AM61" s="161">
        <v>14613</v>
      </c>
      <c r="AN61" s="161">
        <v>15268</v>
      </c>
      <c r="AO61" s="161">
        <v>16584</v>
      </c>
      <c r="AP61" s="161">
        <v>17779.453000000001</v>
      </c>
      <c r="AQ61" s="161">
        <v>18648.391</v>
      </c>
      <c r="AR61" s="161">
        <v>19237.593000000001</v>
      </c>
      <c r="AS61" s="161">
        <v>20697.363000000001</v>
      </c>
      <c r="AT61" s="161">
        <v>22699.034</v>
      </c>
      <c r="AU61" s="161">
        <v>25543.024000000001</v>
      </c>
      <c r="AV61" s="161">
        <v>26705.927</v>
      </c>
      <c r="AW61" s="161">
        <v>28183.114000000001</v>
      </c>
      <c r="AX61" s="161">
        <v>28744.81</v>
      </c>
      <c r="AY61" s="161">
        <v>29962.569000000003</v>
      </c>
      <c r="AZ61" s="161">
        <v>31994.560999999998</v>
      </c>
      <c r="BA61" s="161">
        <v>33556.756999999998</v>
      </c>
      <c r="BB61" s="161">
        <v>35574.510999999999</v>
      </c>
      <c r="BC61" s="161">
        <v>37774.760999999999</v>
      </c>
      <c r="BD61" s="161">
        <v>38717.656999999999</v>
      </c>
      <c r="BE61" s="161">
        <v>41893.0018538</v>
      </c>
      <c r="BF61" s="161">
        <v>44338.400971748277</v>
      </c>
      <c r="BG61" s="161">
        <v>46476.654559836905</v>
      </c>
      <c r="BH61" s="161">
        <v>48771.517999999996</v>
      </c>
      <c r="BI61" s="161">
        <v>51391.939927299994</v>
      </c>
      <c r="BJ61" s="161">
        <v>53629.367547699992</v>
      </c>
      <c r="BK61" s="161">
        <v>57554.148143162311</v>
      </c>
      <c r="BL61" s="161">
        <v>61539.334872430001</v>
      </c>
      <c r="BM61" s="161">
        <v>66848.160442100008</v>
      </c>
      <c r="BN61" s="161">
        <v>69777.042747119995</v>
      </c>
      <c r="BO61" s="161">
        <v>74087.953530660001</v>
      </c>
      <c r="BP61" s="161">
        <v>79733.982094140025</v>
      </c>
      <c r="BQ61" s="161">
        <v>83014.68745279999</v>
      </c>
      <c r="BR61" s="161">
        <v>86427.717724600036</v>
      </c>
      <c r="BS61" s="161">
        <v>89274.966169329986</v>
      </c>
      <c r="BT61" s="161">
        <v>91481.012978129933</v>
      </c>
      <c r="BU61" s="161">
        <v>93695.825169830016</v>
      </c>
      <c r="BV61" s="161">
        <v>96630.245524619997</v>
      </c>
      <c r="BW61" s="161">
        <v>98678.755617919975</v>
      </c>
      <c r="BX61" s="161">
        <v>101744.14287777191</v>
      </c>
      <c r="BY61" s="161">
        <v>104056.98251367258</v>
      </c>
      <c r="BZ61" s="161">
        <v>110355.45935301999</v>
      </c>
      <c r="CA61" s="161">
        <v>123872.99492086806</v>
      </c>
      <c r="CB61" s="161">
        <v>137875.30536118924</v>
      </c>
      <c r="CC61" s="161">
        <v>145762.97156218457</v>
      </c>
      <c r="CD61" s="161">
        <v>150280.70265843323</v>
      </c>
      <c r="CE61" s="161">
        <v>152999.00230190338</v>
      </c>
      <c r="CF61" s="162">
        <v>157740.31320713717</v>
      </c>
    </row>
    <row r="62" spans="1:84" x14ac:dyDescent="0.35">
      <c r="A62" s="155"/>
      <c r="B62" s="59" t="s">
        <v>268</v>
      </c>
      <c r="C62" s="160" t="s">
        <v>261</v>
      </c>
      <c r="D62" s="161">
        <v>0</v>
      </c>
      <c r="E62" s="161">
        <v>0</v>
      </c>
      <c r="F62" s="161">
        <v>0</v>
      </c>
      <c r="G62" s="161">
        <v>0</v>
      </c>
      <c r="H62" s="161">
        <v>0</v>
      </c>
      <c r="I62" s="161">
        <v>0</v>
      </c>
      <c r="J62" s="161">
        <v>0</v>
      </c>
      <c r="K62" s="161">
        <v>0</v>
      </c>
      <c r="L62" s="161">
        <v>0</v>
      </c>
      <c r="M62" s="161">
        <v>0</v>
      </c>
      <c r="N62" s="161">
        <v>0</v>
      </c>
      <c r="O62" s="161">
        <v>0</v>
      </c>
      <c r="P62" s="161">
        <v>0</v>
      </c>
      <c r="Q62" s="161">
        <v>0</v>
      </c>
      <c r="R62" s="161">
        <v>0</v>
      </c>
      <c r="S62" s="161">
        <v>0</v>
      </c>
      <c r="T62" s="161">
        <v>0</v>
      </c>
      <c r="U62" s="161">
        <v>0</v>
      </c>
      <c r="V62" s="161">
        <v>0</v>
      </c>
      <c r="W62" s="161">
        <v>0</v>
      </c>
      <c r="X62" s="161">
        <v>0</v>
      </c>
      <c r="Y62" s="161">
        <v>0</v>
      </c>
      <c r="Z62" s="161">
        <v>7.4</v>
      </c>
      <c r="AA62" s="161">
        <v>22.9</v>
      </c>
      <c r="AB62" s="161">
        <v>27</v>
      </c>
      <c r="AC62" s="161">
        <v>27.8</v>
      </c>
      <c r="AD62" s="161">
        <v>30.6</v>
      </c>
      <c r="AE62" s="161">
        <v>33.9</v>
      </c>
      <c r="AF62" s="161">
        <v>35.799999999999997</v>
      </c>
      <c r="AG62" s="161">
        <v>35.9</v>
      </c>
      <c r="AH62" s="161">
        <v>37</v>
      </c>
      <c r="AI62" s="161">
        <v>36</v>
      </c>
      <c r="AJ62" s="161">
        <v>38</v>
      </c>
      <c r="AK62" s="161">
        <v>39</v>
      </c>
      <c r="AL62" s="161">
        <v>40</v>
      </c>
      <c r="AM62" s="161">
        <v>41</v>
      </c>
      <c r="AN62" s="161">
        <v>39</v>
      </c>
      <c r="AO62" s="161">
        <v>41</v>
      </c>
      <c r="AP62" s="161">
        <v>37</v>
      </c>
      <c r="AQ62" s="161">
        <v>37.154000000000003</v>
      </c>
      <c r="AR62" s="161">
        <v>36.127000000000002</v>
      </c>
      <c r="AS62" s="161">
        <v>34.573</v>
      </c>
      <c r="AT62" s="161">
        <v>35.829000000000001</v>
      </c>
      <c r="AU62" s="161">
        <v>35.840000000000003</v>
      </c>
      <c r="AV62" s="161">
        <v>35.561999999999998</v>
      </c>
      <c r="AW62" s="161">
        <v>36.165999999999997</v>
      </c>
      <c r="AX62" s="161">
        <v>34.695999999999998</v>
      </c>
      <c r="AY62" s="161">
        <v>35.774999999999999</v>
      </c>
      <c r="AZ62" s="161">
        <v>29.725000000000001</v>
      </c>
      <c r="BA62" s="161">
        <v>29.242999999999999</v>
      </c>
      <c r="BB62" s="161">
        <v>28.78</v>
      </c>
      <c r="BC62" s="161">
        <v>27.677</v>
      </c>
      <c r="BD62" s="161">
        <v>27.542999999999999</v>
      </c>
      <c r="BE62" s="161">
        <v>28.601281650000001</v>
      </c>
      <c r="BF62" s="161">
        <v>28.857593779999998</v>
      </c>
      <c r="BG62" s="161">
        <v>29.69782292</v>
      </c>
      <c r="BH62" s="161">
        <v>30.286999999999999</v>
      </c>
      <c r="BI62" s="161">
        <v>30.522758409999998</v>
      </c>
      <c r="BJ62" s="161">
        <v>34.089199220000005</v>
      </c>
      <c r="BK62" s="161">
        <v>39.594209070000005</v>
      </c>
      <c r="BL62" s="161">
        <v>45.014786799999996</v>
      </c>
      <c r="BM62" s="161">
        <v>47.681548220000018</v>
      </c>
      <c r="BN62" s="161">
        <v>58.09858595</v>
      </c>
      <c r="BO62" s="161">
        <v>62.566367589999992</v>
      </c>
      <c r="BP62" s="161">
        <v>75.024344669999962</v>
      </c>
      <c r="BQ62" s="161">
        <v>95.653024200000061</v>
      </c>
      <c r="BR62" s="161">
        <v>88.113150280000013</v>
      </c>
      <c r="BS62" s="161">
        <v>92.895304570000008</v>
      </c>
      <c r="BT62" s="161">
        <v>99.277285419999984</v>
      </c>
      <c r="BU62" s="161">
        <v>104.62180545999999</v>
      </c>
      <c r="BV62" s="161">
        <v>113.12405992999996</v>
      </c>
      <c r="BW62" s="161">
        <v>118.66341103999997</v>
      </c>
      <c r="BX62" s="161">
        <v>270.59393322771211</v>
      </c>
      <c r="BY62" s="161">
        <v>139.42958450373877</v>
      </c>
      <c r="BZ62" s="161">
        <v>177.89715477000001</v>
      </c>
      <c r="CA62" s="161">
        <v>198.5406652706998</v>
      </c>
      <c r="CB62" s="161">
        <v>215.92595059598221</v>
      </c>
      <c r="CC62" s="161">
        <v>223.12574160649538</v>
      </c>
      <c r="CD62" s="161">
        <v>228.58110139590292</v>
      </c>
      <c r="CE62" s="161">
        <v>232.82265731146288</v>
      </c>
      <c r="CF62" s="162">
        <v>237.08064549905788</v>
      </c>
    </row>
    <row r="63" spans="1:84" ht="26.25" customHeight="1" x14ac:dyDescent="0.35">
      <c r="A63" s="155"/>
      <c r="B63" s="39" t="s">
        <v>311</v>
      </c>
      <c r="C63" s="160" t="s">
        <v>264</v>
      </c>
      <c r="D63" s="161">
        <v>0</v>
      </c>
      <c r="E63" s="161">
        <v>0</v>
      </c>
      <c r="F63" s="161">
        <v>0</v>
      </c>
      <c r="G63" s="161">
        <v>0</v>
      </c>
      <c r="H63" s="161">
        <v>0</v>
      </c>
      <c r="I63" s="161">
        <v>0</v>
      </c>
      <c r="J63" s="161">
        <v>0</v>
      </c>
      <c r="K63" s="161">
        <v>0</v>
      </c>
      <c r="L63" s="161">
        <v>0</v>
      </c>
      <c r="M63" s="161">
        <v>0</v>
      </c>
      <c r="N63" s="161">
        <v>0</v>
      </c>
      <c r="O63" s="161">
        <v>0</v>
      </c>
      <c r="P63" s="161">
        <v>0</v>
      </c>
      <c r="Q63" s="161">
        <v>0</v>
      </c>
      <c r="R63" s="161">
        <v>0</v>
      </c>
      <c r="S63" s="161">
        <v>0</v>
      </c>
      <c r="T63" s="161">
        <v>0</v>
      </c>
      <c r="U63" s="161">
        <v>0</v>
      </c>
      <c r="V63" s="161">
        <v>0</v>
      </c>
      <c r="W63" s="161">
        <v>0</v>
      </c>
      <c r="X63" s="161">
        <v>0</v>
      </c>
      <c r="Y63" s="161">
        <v>0</v>
      </c>
      <c r="Z63" s="161">
        <v>0</v>
      </c>
      <c r="AA63" s="161">
        <v>0</v>
      </c>
      <c r="AB63" s="161">
        <v>0</v>
      </c>
      <c r="AC63" s="161">
        <v>0</v>
      </c>
      <c r="AD63" s="161">
        <v>0</v>
      </c>
      <c r="AE63" s="161">
        <v>0</v>
      </c>
      <c r="AF63" s="161">
        <v>0</v>
      </c>
      <c r="AG63" s="161">
        <v>0</v>
      </c>
      <c r="AH63" s="161">
        <v>0</v>
      </c>
      <c r="AI63" s="161">
        <v>0</v>
      </c>
      <c r="AJ63" s="161">
        <v>0</v>
      </c>
      <c r="AK63" s="161">
        <v>0</v>
      </c>
      <c r="AL63" s="161">
        <v>0</v>
      </c>
      <c r="AM63" s="161">
        <v>0</v>
      </c>
      <c r="AN63" s="161">
        <v>0</v>
      </c>
      <c r="AO63" s="161">
        <v>0</v>
      </c>
      <c r="AP63" s="161">
        <v>0</v>
      </c>
      <c r="AQ63" s="161">
        <v>0</v>
      </c>
      <c r="AR63" s="161">
        <v>0</v>
      </c>
      <c r="AS63" s="161">
        <v>0</v>
      </c>
      <c r="AT63" s="161">
        <v>0</v>
      </c>
      <c r="AU63" s="161">
        <v>0</v>
      </c>
      <c r="AV63" s="161">
        <v>0</v>
      </c>
      <c r="AW63" s="161">
        <v>0</v>
      </c>
      <c r="AX63" s="161">
        <v>0</v>
      </c>
      <c r="AY63" s="161">
        <v>0</v>
      </c>
      <c r="AZ63" s="161">
        <v>0</v>
      </c>
      <c r="BA63" s="161">
        <v>0</v>
      </c>
      <c r="BB63" s="161">
        <v>0</v>
      </c>
      <c r="BC63" s="161">
        <v>0</v>
      </c>
      <c r="BD63" s="161">
        <v>0</v>
      </c>
      <c r="BE63" s="161">
        <v>0</v>
      </c>
      <c r="BF63" s="161">
        <v>0</v>
      </c>
      <c r="BG63" s="161">
        <v>0</v>
      </c>
      <c r="BH63" s="161">
        <v>0</v>
      </c>
      <c r="BI63" s="161">
        <v>0</v>
      </c>
      <c r="BJ63" s="161">
        <v>0</v>
      </c>
      <c r="BK63" s="161">
        <v>0</v>
      </c>
      <c r="BL63" s="161">
        <v>9.8403037599999994</v>
      </c>
      <c r="BM63" s="161">
        <v>0.25143872</v>
      </c>
      <c r="BN63" s="161">
        <v>-1.7732257699999998</v>
      </c>
      <c r="BO63" s="161">
        <v>5.1625466999999992</v>
      </c>
      <c r="BP63" s="161">
        <v>2.0412564999999998</v>
      </c>
      <c r="BQ63" s="161">
        <v>2.5456364999999996</v>
      </c>
      <c r="BR63" s="161">
        <v>1.8016614399999999</v>
      </c>
      <c r="BS63" s="161">
        <v>2.7500172299999996</v>
      </c>
      <c r="BT63" s="161">
        <v>1.9444570200000002</v>
      </c>
      <c r="BU63" s="161">
        <v>3.2643377500000001</v>
      </c>
      <c r="BV63" s="161">
        <v>2.8693859899999996</v>
      </c>
      <c r="BW63" s="161">
        <v>3.3017055800000001</v>
      </c>
      <c r="BX63" s="161">
        <v>1.7326126300000002</v>
      </c>
      <c r="BY63" s="161">
        <v>1.26135131</v>
      </c>
      <c r="BZ63" s="161">
        <v>1.2872552300000002</v>
      </c>
      <c r="CA63" s="161">
        <v>1.2872552300000002</v>
      </c>
      <c r="CB63" s="161">
        <v>1.2872552300000002</v>
      </c>
      <c r="CC63" s="161">
        <v>1.2872552300000002</v>
      </c>
      <c r="CD63" s="161">
        <v>1.2872552300000002</v>
      </c>
      <c r="CE63" s="161">
        <v>1.2872552300000002</v>
      </c>
      <c r="CF63" s="162">
        <v>1.2872552300000002</v>
      </c>
    </row>
    <row r="64" spans="1:84" x14ac:dyDescent="0.35">
      <c r="A64" s="155"/>
      <c r="B64" s="39" t="s">
        <v>312</v>
      </c>
      <c r="C64" s="160" t="s">
        <v>264</v>
      </c>
      <c r="D64" s="161">
        <v>0</v>
      </c>
      <c r="E64" s="161">
        <v>0</v>
      </c>
      <c r="F64" s="161">
        <v>0</v>
      </c>
      <c r="G64" s="161">
        <v>0</v>
      </c>
      <c r="H64" s="161">
        <v>0</v>
      </c>
      <c r="I64" s="161">
        <v>0</v>
      </c>
      <c r="J64" s="161">
        <v>0</v>
      </c>
      <c r="K64" s="161">
        <v>0</v>
      </c>
      <c r="L64" s="161">
        <v>0</v>
      </c>
      <c r="M64" s="161">
        <v>0</v>
      </c>
      <c r="N64" s="161">
        <v>0</v>
      </c>
      <c r="O64" s="161">
        <v>0</v>
      </c>
      <c r="P64" s="161">
        <v>0</v>
      </c>
      <c r="Q64" s="161">
        <v>0</v>
      </c>
      <c r="R64" s="161">
        <v>0</v>
      </c>
      <c r="S64" s="161">
        <v>0</v>
      </c>
      <c r="T64" s="161">
        <v>0</v>
      </c>
      <c r="U64" s="161">
        <v>0</v>
      </c>
      <c r="V64" s="161">
        <v>0</v>
      </c>
      <c r="W64" s="161">
        <v>0</v>
      </c>
      <c r="X64" s="161">
        <v>0</v>
      </c>
      <c r="Y64" s="161">
        <v>0</v>
      </c>
      <c r="Z64" s="161">
        <v>0</v>
      </c>
      <c r="AA64" s="161">
        <v>0</v>
      </c>
      <c r="AB64" s="161">
        <v>0</v>
      </c>
      <c r="AC64" s="161">
        <v>0</v>
      </c>
      <c r="AD64" s="161">
        <v>0</v>
      </c>
      <c r="AE64" s="161">
        <v>0</v>
      </c>
      <c r="AF64" s="161">
        <v>0</v>
      </c>
      <c r="AG64" s="161">
        <v>0</v>
      </c>
      <c r="AH64" s="161">
        <v>0</v>
      </c>
      <c r="AI64" s="161">
        <v>0</v>
      </c>
      <c r="AJ64" s="161">
        <v>0</v>
      </c>
      <c r="AK64" s="161">
        <v>0</v>
      </c>
      <c r="AL64" s="161">
        <v>0</v>
      </c>
      <c r="AM64" s="161">
        <v>0</v>
      </c>
      <c r="AN64" s="161">
        <v>0</v>
      </c>
      <c r="AO64" s="161">
        <v>0</v>
      </c>
      <c r="AP64" s="161">
        <v>0</v>
      </c>
      <c r="AQ64" s="161">
        <v>193</v>
      </c>
      <c r="AR64" s="161">
        <v>250</v>
      </c>
      <c r="AS64" s="161">
        <v>286</v>
      </c>
      <c r="AT64" s="161">
        <v>314</v>
      </c>
      <c r="AU64" s="161">
        <v>408</v>
      </c>
      <c r="AV64" s="161">
        <v>434</v>
      </c>
      <c r="AW64" s="161">
        <v>416</v>
      </c>
      <c r="AX64" s="161">
        <v>480</v>
      </c>
      <c r="AY64" s="161">
        <v>524.29999999999995</v>
      </c>
      <c r="AZ64" s="161">
        <v>340.8</v>
      </c>
      <c r="BA64" s="161">
        <v>502</v>
      </c>
      <c r="BB64" s="161">
        <v>553</v>
      </c>
      <c r="BC64" s="161">
        <v>635</v>
      </c>
      <c r="BD64" s="161">
        <v>648</v>
      </c>
      <c r="BE64" s="161">
        <v>635.94107848647479</v>
      </c>
      <c r="BF64" s="161">
        <v>723.75621958442548</v>
      </c>
      <c r="BG64" s="161">
        <v>1035</v>
      </c>
      <c r="BH64" s="161">
        <v>1291.17</v>
      </c>
      <c r="BI64" s="161">
        <v>1183.6549443026729</v>
      </c>
      <c r="BJ64" s="161">
        <v>1312.9542119951134</v>
      </c>
      <c r="BK64" s="161">
        <v>1623.1882790812579</v>
      </c>
      <c r="BL64" s="161">
        <v>1949.4219162508432</v>
      </c>
      <c r="BM64" s="161">
        <v>2026.2023687265355</v>
      </c>
      <c r="BN64" s="161">
        <v>2134.4746846376861</v>
      </c>
      <c r="BO64" s="161">
        <v>2194.8675095390704</v>
      </c>
      <c r="BP64" s="161">
        <v>2244.5398762216823</v>
      </c>
      <c r="BQ64" s="161">
        <v>2236</v>
      </c>
      <c r="BR64" s="161">
        <v>2260</v>
      </c>
      <c r="BS64" s="161">
        <v>2351</v>
      </c>
      <c r="BT64" s="161">
        <v>2292</v>
      </c>
      <c r="BU64" s="161">
        <v>2306</v>
      </c>
      <c r="BV64" s="161">
        <v>2406</v>
      </c>
      <c r="BW64" s="161">
        <v>2512</v>
      </c>
      <c r="BX64" s="161">
        <v>2486</v>
      </c>
      <c r="BY64" s="161">
        <v>2633</v>
      </c>
      <c r="BZ64" s="161">
        <v>2690</v>
      </c>
      <c r="CA64" s="161">
        <v>2823</v>
      </c>
      <c r="CB64" s="161">
        <v>3180.2208532187869</v>
      </c>
      <c r="CC64" s="161">
        <v>3259.6661447855449</v>
      </c>
      <c r="CD64" s="161">
        <v>3339.9438255239293</v>
      </c>
      <c r="CE64" s="161">
        <v>3434.8744397800892</v>
      </c>
      <c r="CF64" s="162">
        <v>3525.7836512553731</v>
      </c>
    </row>
    <row r="65" spans="1:84" x14ac:dyDescent="0.35">
      <c r="A65" s="155"/>
      <c r="B65" s="39" t="s">
        <v>313</v>
      </c>
      <c r="C65" s="160" t="s">
        <v>264</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0</v>
      </c>
      <c r="X65" s="161">
        <v>0</v>
      </c>
      <c r="Y65" s="161">
        <v>0</v>
      </c>
      <c r="Z65" s="161">
        <v>0</v>
      </c>
      <c r="AA65" s="161">
        <v>0</v>
      </c>
      <c r="AB65" s="161">
        <v>0</v>
      </c>
      <c r="AC65" s="161">
        <v>0</v>
      </c>
      <c r="AD65" s="161">
        <v>0</v>
      </c>
      <c r="AE65" s="161">
        <v>0</v>
      </c>
      <c r="AF65" s="161">
        <v>0</v>
      </c>
      <c r="AG65" s="161">
        <v>0</v>
      </c>
      <c r="AH65" s="161">
        <v>0</v>
      </c>
      <c r="AI65" s="161">
        <v>0</v>
      </c>
      <c r="AJ65" s="161">
        <v>0</v>
      </c>
      <c r="AK65" s="161">
        <v>0</v>
      </c>
      <c r="AL65" s="161">
        <v>0</v>
      </c>
      <c r="AM65" s="161">
        <v>500</v>
      </c>
      <c r="AN65" s="161">
        <v>508</v>
      </c>
      <c r="AO65" s="161">
        <v>545</v>
      </c>
      <c r="AP65" s="161">
        <v>757</v>
      </c>
      <c r="AQ65" s="161">
        <v>840</v>
      </c>
      <c r="AR65" s="161">
        <v>898</v>
      </c>
      <c r="AS65" s="161">
        <v>949</v>
      </c>
      <c r="AT65" s="161">
        <v>941</v>
      </c>
      <c r="AU65" s="161">
        <v>781</v>
      </c>
      <c r="AV65" s="161">
        <v>688</v>
      </c>
      <c r="AW65" s="161">
        <v>659</v>
      </c>
      <c r="AX65" s="161">
        <v>80</v>
      </c>
      <c r="AY65" s="161">
        <v>36.299999999999997</v>
      </c>
      <c r="AZ65" s="161">
        <v>97.6</v>
      </c>
      <c r="BA65" s="161">
        <v>26</v>
      </c>
      <c r="BB65" s="161">
        <v>27</v>
      </c>
      <c r="BC65" s="161">
        <v>66</v>
      </c>
      <c r="BD65" s="161">
        <v>67</v>
      </c>
      <c r="BE65" s="161">
        <v>69</v>
      </c>
      <c r="BF65" s="161">
        <v>70</v>
      </c>
      <c r="BG65" s="161">
        <v>79.728606106509176</v>
      </c>
      <c r="BH65" s="161">
        <v>43</v>
      </c>
      <c r="BI65" s="161">
        <v>41</v>
      </c>
      <c r="BJ65" s="161">
        <v>45</v>
      </c>
      <c r="BK65" s="161">
        <v>43.47423573035443</v>
      </c>
      <c r="BL65" s="161">
        <v>46.203362466202719</v>
      </c>
      <c r="BM65" s="161">
        <v>46.819417065825782</v>
      </c>
      <c r="BN65" s="161">
        <v>44.415302132907541</v>
      </c>
      <c r="BO65" s="161">
        <v>47.37944846742954</v>
      </c>
      <c r="BP65" s="161">
        <v>56</v>
      </c>
      <c r="BQ65" s="161">
        <v>50</v>
      </c>
      <c r="BR65" s="161">
        <v>5</v>
      </c>
      <c r="BS65" s="161">
        <v>0</v>
      </c>
      <c r="BT65" s="161">
        <v>0</v>
      </c>
      <c r="BU65" s="161">
        <v>0</v>
      </c>
      <c r="BV65" s="161">
        <v>0</v>
      </c>
      <c r="BW65" s="161">
        <v>0</v>
      </c>
      <c r="BX65" s="161">
        <v>50</v>
      </c>
      <c r="BY65" s="161">
        <v>66</v>
      </c>
      <c r="BZ65" s="161">
        <v>0</v>
      </c>
      <c r="CA65" s="161">
        <v>0</v>
      </c>
      <c r="CB65" s="161">
        <v>0</v>
      </c>
      <c r="CC65" s="161">
        <v>0</v>
      </c>
      <c r="CD65" s="161">
        <v>0</v>
      </c>
      <c r="CE65" s="161">
        <v>0</v>
      </c>
      <c r="CF65" s="162">
        <v>0</v>
      </c>
    </row>
    <row r="66" spans="1:84" x14ac:dyDescent="0.35">
      <c r="A66" s="155"/>
      <c r="B66" s="39" t="s">
        <v>314</v>
      </c>
      <c r="C66" s="160" t="s">
        <v>270</v>
      </c>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1"/>
      <c r="AX66" s="161"/>
      <c r="AY66" s="161"/>
      <c r="AZ66" s="161"/>
      <c r="BA66" s="161"/>
      <c r="BB66" s="161"/>
      <c r="BC66" s="161"/>
      <c r="BD66" s="161"/>
      <c r="BE66" s="161"/>
      <c r="BF66" s="161"/>
      <c r="BG66" s="161"/>
      <c r="BH66" s="161"/>
      <c r="BI66" s="161"/>
      <c r="BJ66" s="161"/>
      <c r="BK66" s="161"/>
      <c r="BL66" s="161"/>
      <c r="BM66" s="161"/>
      <c r="BN66" s="161"/>
      <c r="BO66" s="161"/>
      <c r="BP66" s="161"/>
      <c r="BQ66" s="161"/>
      <c r="BR66" s="161"/>
      <c r="BS66" s="161"/>
      <c r="BT66" s="161"/>
      <c r="BU66" s="161"/>
      <c r="BV66" s="161">
        <v>6.3246354783961998</v>
      </c>
      <c r="BW66" s="161">
        <v>7.2606378499366624</v>
      </c>
      <c r="BX66" s="161">
        <v>0.44307884388463659</v>
      </c>
      <c r="BY66" s="161">
        <v>3.977999408192936</v>
      </c>
      <c r="BZ66" s="161">
        <v>3.7439869188945201</v>
      </c>
      <c r="CA66" s="161">
        <v>2.6769704247033146</v>
      </c>
      <c r="CB66" s="161">
        <v>0.73939169284067818</v>
      </c>
      <c r="CC66" s="161">
        <v>1.0043348055409487</v>
      </c>
      <c r="CD66" s="161">
        <v>1.3083851061525069</v>
      </c>
      <c r="CE66" s="161">
        <v>1.6634389768587052</v>
      </c>
      <c r="CF66" s="162">
        <v>1.7737656935635524</v>
      </c>
    </row>
    <row r="67" spans="1:84" x14ac:dyDescent="0.35">
      <c r="A67" s="166"/>
      <c r="B67" s="39" t="s">
        <v>315</v>
      </c>
      <c r="C67" s="160" t="s">
        <v>270</v>
      </c>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v>14</v>
      </c>
      <c r="AR67" s="161">
        <v>15</v>
      </c>
      <c r="AS67" s="161">
        <v>15</v>
      </c>
      <c r="AT67" s="161">
        <v>19</v>
      </c>
      <c r="AU67" s="161">
        <v>22.698</v>
      </c>
      <c r="AV67" s="161">
        <v>22.576000000000001</v>
      </c>
      <c r="AW67" s="161">
        <v>23.443000000000001</v>
      </c>
      <c r="AX67" s="161">
        <v>22.434000000000001</v>
      </c>
      <c r="AY67" s="161">
        <v>21.899000000000001</v>
      </c>
      <c r="AZ67" s="161">
        <v>22.006</v>
      </c>
      <c r="BA67" s="161">
        <v>19.994</v>
      </c>
      <c r="BB67" s="161">
        <v>18.376999999999999</v>
      </c>
      <c r="BC67" s="161">
        <v>17.431000000000001</v>
      </c>
      <c r="BD67" s="161">
        <v>44.381999999999998</v>
      </c>
      <c r="BE67" s="161">
        <v>61</v>
      </c>
      <c r="BF67" s="161">
        <v>110.63800000000001</v>
      </c>
      <c r="BG67" s="161">
        <v>120.54600000000001</v>
      </c>
      <c r="BH67" s="161">
        <v>119.50700000000001</v>
      </c>
      <c r="BI67" s="161">
        <v>120.578</v>
      </c>
      <c r="BJ67" s="161">
        <v>120.111</v>
      </c>
      <c r="BK67" s="161">
        <v>123.071</v>
      </c>
      <c r="BL67" s="161">
        <v>133.291</v>
      </c>
      <c r="BM67" s="161">
        <v>138.81399999999999</v>
      </c>
      <c r="BN67" s="161">
        <v>130.89869660000002</v>
      </c>
      <c r="BO67" s="161">
        <v>46.04</v>
      </c>
      <c r="BP67" s="161">
        <v>39.037999999999997</v>
      </c>
      <c r="BQ67" s="161">
        <v>37.116999999999997</v>
      </c>
      <c r="BR67" s="161">
        <v>33.851999999999997</v>
      </c>
      <c r="BS67" s="161">
        <v>30.114000000000001</v>
      </c>
      <c r="BT67" s="161">
        <v>27.888000000000002</v>
      </c>
      <c r="BU67" s="161">
        <v>25.613999999999965</v>
      </c>
      <c r="BV67" s="161">
        <v>24.831</v>
      </c>
      <c r="BW67" s="161">
        <v>25.919</v>
      </c>
      <c r="BX67" s="161">
        <v>27.905347539999973</v>
      </c>
      <c r="BY67" s="161">
        <v>25.654237789999986</v>
      </c>
      <c r="BZ67" s="161">
        <v>25.353212500000001</v>
      </c>
      <c r="CA67" s="161">
        <v>22.909882030972508</v>
      </c>
      <c r="CB67" s="161">
        <v>23.843227084767118</v>
      </c>
      <c r="CC67" s="161">
        <v>22.307143023164528</v>
      </c>
      <c r="CD67" s="161">
        <v>20.998575136151398</v>
      </c>
      <c r="CE67" s="161">
        <v>20.801709441843869</v>
      </c>
      <c r="CF67" s="162">
        <v>21.267009219388676</v>
      </c>
    </row>
    <row r="68" spans="1:84" x14ac:dyDescent="0.35">
      <c r="A68" s="170"/>
      <c r="B68" s="39" t="s">
        <v>316</v>
      </c>
      <c r="C68" s="160" t="s">
        <v>264</v>
      </c>
      <c r="D68" s="161">
        <v>15.2</v>
      </c>
      <c r="E68" s="161">
        <v>19.2</v>
      </c>
      <c r="F68" s="161">
        <v>17</v>
      </c>
      <c r="G68" s="161">
        <v>14.8</v>
      </c>
      <c r="H68" s="161">
        <v>26.8</v>
      </c>
      <c r="I68" s="161">
        <v>22.2</v>
      </c>
      <c r="J68" s="161">
        <v>15.7</v>
      </c>
      <c r="K68" s="161">
        <v>15.7</v>
      </c>
      <c r="L68" s="161">
        <v>20.9</v>
      </c>
      <c r="M68" s="161">
        <v>25.4</v>
      </c>
      <c r="N68" s="161">
        <v>49.4</v>
      </c>
      <c r="O68" s="161">
        <v>41.9</v>
      </c>
      <c r="P68" s="161">
        <v>30.2</v>
      </c>
      <c r="Q68" s="161">
        <v>36.299999999999997</v>
      </c>
      <c r="R68" s="161">
        <v>64.5</v>
      </c>
      <c r="S68" s="161">
        <v>64.599999999999994</v>
      </c>
      <c r="T68" s="161">
        <v>44.9</v>
      </c>
      <c r="U68" s="161">
        <v>49.2</v>
      </c>
      <c r="V68" s="161">
        <v>78.3</v>
      </c>
      <c r="W68" s="161">
        <v>121.7</v>
      </c>
      <c r="X68" s="161">
        <v>123.3</v>
      </c>
      <c r="Y68" s="161">
        <v>127.1</v>
      </c>
      <c r="Z68" s="161">
        <v>150.4</v>
      </c>
      <c r="AA68" s="161">
        <v>239.4</v>
      </c>
      <c r="AB68" s="161">
        <v>209.1</v>
      </c>
      <c r="AC68" s="161">
        <v>174.09</v>
      </c>
      <c r="AD68" s="161">
        <v>214.12200000000001</v>
      </c>
      <c r="AE68" s="161">
        <v>454.38499999999999</v>
      </c>
      <c r="AF68" s="161">
        <v>558.846</v>
      </c>
      <c r="AG68" s="161">
        <v>628.82600000000002</v>
      </c>
      <c r="AH68" s="161">
        <v>632</v>
      </c>
      <c r="AI68" s="161">
        <v>653</v>
      </c>
      <c r="AJ68" s="161">
        <v>1280</v>
      </c>
      <c r="AK68" s="161">
        <v>1702</v>
      </c>
      <c r="AL68" s="161">
        <v>1500</v>
      </c>
      <c r="AM68" s="161">
        <v>1497</v>
      </c>
      <c r="AN68" s="161">
        <v>1578</v>
      </c>
      <c r="AO68" s="161">
        <v>1589</v>
      </c>
      <c r="AP68" s="161">
        <v>1734</v>
      </c>
      <c r="AQ68" s="161">
        <v>1467.9280000000001</v>
      </c>
      <c r="AR68" s="161">
        <v>1106.7449999999999</v>
      </c>
      <c r="AS68" s="161">
        <v>733.41</v>
      </c>
      <c r="AT68" s="161">
        <v>869.84</v>
      </c>
      <c r="AU68" s="161">
        <v>1603.8150000000001</v>
      </c>
      <c r="AV68" s="161">
        <v>1760.1579999999999</v>
      </c>
      <c r="AW68" s="161">
        <v>1651.7639999999999</v>
      </c>
      <c r="AX68" s="161">
        <v>1299.4829999999999</v>
      </c>
      <c r="AY68" s="161">
        <v>1101.827</v>
      </c>
      <c r="AZ68" s="161">
        <v>587.298</v>
      </c>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2"/>
    </row>
    <row r="69" spans="1:84" x14ac:dyDescent="0.35">
      <c r="A69" s="155"/>
      <c r="B69" s="10" t="s">
        <v>317</v>
      </c>
      <c r="C69" s="160"/>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f t="shared" ref="BQ69:CF69" si="10">SUM(BQ70:BQ71)</f>
        <v>5.8574696600000031</v>
      </c>
      <c r="BR69" s="161">
        <f t="shared" si="10"/>
        <v>56.150329630000009</v>
      </c>
      <c r="BS69" s="161">
        <f t="shared" si="10"/>
        <v>490.88279648000002</v>
      </c>
      <c r="BT69" s="161">
        <f t="shared" si="10"/>
        <v>1585.7627723199994</v>
      </c>
      <c r="BU69" s="161">
        <f t="shared" si="10"/>
        <v>3322.5426384599987</v>
      </c>
      <c r="BV69" s="161">
        <f t="shared" si="10"/>
        <v>8134.8647156900006</v>
      </c>
      <c r="BW69" s="161">
        <f t="shared" si="10"/>
        <v>18388.256169110005</v>
      </c>
      <c r="BX69" s="161">
        <f t="shared" si="10"/>
        <v>38320.348814015022</v>
      </c>
      <c r="BY69" s="161">
        <f t="shared" si="10"/>
        <v>40935.681691392034</v>
      </c>
      <c r="BZ69" s="161">
        <f t="shared" si="10"/>
        <v>41937.592814439668</v>
      </c>
      <c r="CA69" s="161">
        <f t="shared" si="10"/>
        <v>51896.157196589353</v>
      </c>
      <c r="CB69" s="161">
        <f t="shared" si="10"/>
        <v>66982.647028810214</v>
      </c>
      <c r="CC69" s="161">
        <f t="shared" si="10"/>
        <v>74289.327702220573</v>
      </c>
      <c r="CD69" s="161">
        <f t="shared" si="10"/>
        <v>77566.552554740847</v>
      </c>
      <c r="CE69" s="161">
        <f t="shared" si="10"/>
        <v>80756.053045497523</v>
      </c>
      <c r="CF69" s="162">
        <f t="shared" si="10"/>
        <v>87202.207956809245</v>
      </c>
    </row>
    <row r="70" spans="1:84" x14ac:dyDescent="0.35">
      <c r="A70" s="155"/>
      <c r="B70" s="171" t="s">
        <v>318</v>
      </c>
      <c r="C70" s="160" t="s">
        <v>270</v>
      </c>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v>0.78372308559481874</v>
      </c>
      <c r="BR70" s="161">
        <v>5.5093570434945436</v>
      </c>
      <c r="BS70" s="161">
        <v>33.773460637049745</v>
      </c>
      <c r="BT70" s="161">
        <v>692.39557576368315</v>
      </c>
      <c r="BU70" s="161">
        <v>1996.8506732649296</v>
      </c>
      <c r="BV70" s="161">
        <v>6170.0886903764313</v>
      </c>
      <c r="BW70" s="161">
        <v>11637.205799996729</v>
      </c>
      <c r="BX70" s="161">
        <v>21720.995222049096</v>
      </c>
      <c r="BY70" s="161">
        <v>27814.887464860654</v>
      </c>
      <c r="BZ70" s="161">
        <v>32906.554661241818</v>
      </c>
      <c r="CA70" s="161">
        <v>40768.381253328655</v>
      </c>
      <c r="CB70" s="161">
        <v>49549.765341120321</v>
      </c>
      <c r="CC70" s="161">
        <v>54966.372236846182</v>
      </c>
      <c r="CD70" s="161">
        <v>57900.215878297931</v>
      </c>
      <c r="CE70" s="161">
        <v>60783.751745235211</v>
      </c>
      <c r="CF70" s="162">
        <v>67087.89646378177</v>
      </c>
    </row>
    <row r="71" spans="1:84" x14ac:dyDescent="0.35">
      <c r="A71" s="155"/>
      <c r="B71" s="171" t="s">
        <v>319</v>
      </c>
      <c r="C71" s="160" t="s">
        <v>270</v>
      </c>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v>5.0737465744051846</v>
      </c>
      <c r="BR71" s="161">
        <v>50.640972586505463</v>
      </c>
      <c r="BS71" s="161">
        <v>457.10933584295026</v>
      </c>
      <c r="BT71" s="161">
        <v>893.36719655631623</v>
      </c>
      <c r="BU71" s="161">
        <v>1325.6919651950693</v>
      </c>
      <c r="BV71" s="161">
        <v>1964.7760253135691</v>
      </c>
      <c r="BW71" s="161">
        <v>6751.0503691132781</v>
      </c>
      <c r="BX71" s="161">
        <v>16599.353591965926</v>
      </c>
      <c r="BY71" s="161">
        <v>13120.794226531378</v>
      </c>
      <c r="BZ71" s="161">
        <v>9031.0381531978492</v>
      </c>
      <c r="CA71" s="161">
        <v>11127.775943260694</v>
      </c>
      <c r="CB71" s="161">
        <v>17432.881687689889</v>
      </c>
      <c r="CC71" s="161">
        <v>19322.955465374391</v>
      </c>
      <c r="CD71" s="161">
        <v>19666.336676442919</v>
      </c>
      <c r="CE71" s="161">
        <v>19972.301300262308</v>
      </c>
      <c r="CF71" s="162">
        <v>20114.311493027475</v>
      </c>
    </row>
    <row r="72" spans="1:84" x14ac:dyDescent="0.35">
      <c r="A72" s="166"/>
      <c r="B72" s="39" t="s">
        <v>111</v>
      </c>
      <c r="C72" s="160" t="s">
        <v>261</v>
      </c>
      <c r="D72" s="161">
        <v>0</v>
      </c>
      <c r="E72" s="161">
        <v>0</v>
      </c>
      <c r="F72" s="161">
        <v>0</v>
      </c>
      <c r="G72" s="161">
        <v>0</v>
      </c>
      <c r="H72" s="161">
        <v>0</v>
      </c>
      <c r="I72" s="161">
        <v>0</v>
      </c>
      <c r="J72" s="161">
        <v>0</v>
      </c>
      <c r="K72" s="161">
        <v>0</v>
      </c>
      <c r="L72" s="161">
        <v>0</v>
      </c>
      <c r="M72" s="161">
        <v>0</v>
      </c>
      <c r="N72" s="161">
        <v>0</v>
      </c>
      <c r="O72" s="161">
        <v>0</v>
      </c>
      <c r="P72" s="161">
        <v>0</v>
      </c>
      <c r="Q72" s="161">
        <v>0</v>
      </c>
      <c r="R72" s="161">
        <v>0</v>
      </c>
      <c r="S72" s="161">
        <v>0</v>
      </c>
      <c r="T72" s="161">
        <v>0</v>
      </c>
      <c r="U72" s="161">
        <v>0</v>
      </c>
      <c r="V72" s="161">
        <v>0</v>
      </c>
      <c r="W72" s="161">
        <v>0</v>
      </c>
      <c r="X72" s="161">
        <v>0</v>
      </c>
      <c r="Y72" s="161">
        <v>0</v>
      </c>
      <c r="Z72" s="161">
        <v>0</v>
      </c>
      <c r="AA72" s="161">
        <v>0</v>
      </c>
      <c r="AB72" s="161">
        <v>0</v>
      </c>
      <c r="AC72" s="161">
        <v>0</v>
      </c>
      <c r="AD72" s="161">
        <v>0</v>
      </c>
      <c r="AE72" s="161">
        <v>0</v>
      </c>
      <c r="AF72" s="161">
        <v>0</v>
      </c>
      <c r="AG72" s="161">
        <v>0</v>
      </c>
      <c r="AH72" s="161">
        <v>0</v>
      </c>
      <c r="AI72" s="161">
        <v>0</v>
      </c>
      <c r="AJ72" s="161">
        <v>0</v>
      </c>
      <c r="AK72" s="161">
        <v>0</v>
      </c>
      <c r="AL72" s="161">
        <v>0</v>
      </c>
      <c r="AM72" s="161">
        <v>0</v>
      </c>
      <c r="AN72" s="161">
        <v>0</v>
      </c>
      <c r="AO72" s="161">
        <v>0</v>
      </c>
      <c r="AP72" s="161">
        <v>0</v>
      </c>
      <c r="AQ72" s="161">
        <v>0</v>
      </c>
      <c r="AR72" s="161">
        <v>0</v>
      </c>
      <c r="AS72" s="161">
        <v>0</v>
      </c>
      <c r="AT72" s="161">
        <v>0</v>
      </c>
      <c r="AU72" s="161">
        <v>0</v>
      </c>
      <c r="AV72" s="161">
        <v>0</v>
      </c>
      <c r="AW72" s="161">
        <v>2.5999999999999999E-2</v>
      </c>
      <c r="AX72" s="161">
        <v>1.7000000000000001E-2</v>
      </c>
      <c r="AY72" s="161">
        <v>0</v>
      </c>
      <c r="AZ72" s="161">
        <v>8.9999999999999993E-3</v>
      </c>
      <c r="BA72" s="161">
        <v>1.2E-2</v>
      </c>
      <c r="BB72" s="161">
        <v>0</v>
      </c>
      <c r="BC72" s="161">
        <v>0.06</v>
      </c>
      <c r="BD72" s="161">
        <v>60.734000000000002</v>
      </c>
      <c r="BE72" s="161">
        <v>6.5244999999999997</v>
      </c>
      <c r="BF72" s="161">
        <v>0.56799999999999995</v>
      </c>
      <c r="BG72" s="161">
        <v>0.47799999999999998</v>
      </c>
      <c r="BH72" s="161">
        <v>0.42899999999999999</v>
      </c>
      <c r="BI72" s="161">
        <v>0.5</v>
      </c>
      <c r="BJ72" s="161">
        <v>0.38900000000000001</v>
      </c>
      <c r="BK72" s="161">
        <v>0.2</v>
      </c>
      <c r="BL72" s="161">
        <v>0</v>
      </c>
      <c r="BM72" s="161">
        <v>0.29149999999999998</v>
      </c>
      <c r="BN72" s="161">
        <v>9.1499999999999998E-2</v>
      </c>
      <c r="BO72" s="161">
        <v>0</v>
      </c>
      <c r="BP72" s="161">
        <v>0</v>
      </c>
      <c r="BQ72" s="161">
        <v>2.1110000000001961E-4</v>
      </c>
      <c r="BR72" s="161">
        <v>9.9999999999999978E-2</v>
      </c>
      <c r="BS72" s="161">
        <v>0.24</v>
      </c>
      <c r="BT72" s="161">
        <v>0.24</v>
      </c>
      <c r="BU72" s="161">
        <v>0.36</v>
      </c>
      <c r="BV72" s="161">
        <v>0.19999999999999996</v>
      </c>
      <c r="BW72" s="161">
        <v>0.3</v>
      </c>
      <c r="BX72" s="161">
        <v>0.24</v>
      </c>
      <c r="BY72" s="161">
        <v>0</v>
      </c>
      <c r="BZ72" s="161">
        <v>0</v>
      </c>
      <c r="CA72" s="161">
        <v>0</v>
      </c>
      <c r="CB72" s="161">
        <v>0</v>
      </c>
      <c r="CC72" s="161">
        <v>0</v>
      </c>
      <c r="CD72" s="161">
        <v>0</v>
      </c>
      <c r="CE72" s="161">
        <v>0</v>
      </c>
      <c r="CF72" s="162">
        <v>0</v>
      </c>
    </row>
    <row r="73" spans="1:84" ht="26.25" customHeight="1" x14ac:dyDescent="0.35">
      <c r="A73" s="155"/>
      <c r="B73" s="39" t="s">
        <v>320</v>
      </c>
      <c r="C73" s="160" t="s">
        <v>261</v>
      </c>
      <c r="D73" s="161">
        <v>86</v>
      </c>
      <c r="E73" s="161">
        <v>83.8</v>
      </c>
      <c r="F73" s="161">
        <v>81.3</v>
      </c>
      <c r="G73" s="161">
        <v>79.400000000000006</v>
      </c>
      <c r="H73" s="161">
        <v>86.8</v>
      </c>
      <c r="I73" s="161">
        <v>82.7</v>
      </c>
      <c r="J73" s="161">
        <v>86.7</v>
      </c>
      <c r="K73" s="161">
        <v>88.4</v>
      </c>
      <c r="L73" s="161">
        <v>89</v>
      </c>
      <c r="M73" s="161">
        <v>90.8</v>
      </c>
      <c r="N73" s="161">
        <v>100.5</v>
      </c>
      <c r="O73" s="161">
        <v>99.2</v>
      </c>
      <c r="P73" s="161">
        <v>95.8</v>
      </c>
      <c r="Q73" s="161">
        <v>103.6</v>
      </c>
      <c r="R73" s="161">
        <v>101.9</v>
      </c>
      <c r="S73" s="161">
        <v>109.9</v>
      </c>
      <c r="T73" s="161">
        <v>110.4</v>
      </c>
      <c r="U73" s="161">
        <v>120.9</v>
      </c>
      <c r="V73" s="161">
        <v>118.4</v>
      </c>
      <c r="W73" s="161">
        <v>120.8</v>
      </c>
      <c r="X73" s="161">
        <v>124.7</v>
      </c>
      <c r="Y73" s="161">
        <v>124.6</v>
      </c>
      <c r="Z73" s="161">
        <v>128</v>
      </c>
      <c r="AA73" s="161">
        <v>136.69999999999999</v>
      </c>
      <c r="AB73" s="161">
        <v>149.69999999999999</v>
      </c>
      <c r="AC73" s="161">
        <v>164</v>
      </c>
      <c r="AD73" s="161">
        <v>203.9</v>
      </c>
      <c r="AE73" s="161">
        <v>258.10000000000002</v>
      </c>
      <c r="AF73" s="161">
        <v>282.89999999999998</v>
      </c>
      <c r="AG73" s="161">
        <v>309.60000000000002</v>
      </c>
      <c r="AH73" s="161">
        <v>340</v>
      </c>
      <c r="AI73" s="161">
        <v>375</v>
      </c>
      <c r="AJ73" s="161">
        <v>424</v>
      </c>
      <c r="AK73" s="161">
        <v>479</v>
      </c>
      <c r="AL73" s="161">
        <v>504</v>
      </c>
      <c r="AM73" s="161">
        <v>524</v>
      </c>
      <c r="AN73" s="161">
        <v>544</v>
      </c>
      <c r="AO73" s="161">
        <v>581</v>
      </c>
      <c r="AP73" s="161">
        <v>590</v>
      </c>
      <c r="AQ73" s="161">
        <v>599</v>
      </c>
      <c r="AR73" s="161">
        <v>610.34400000000005</v>
      </c>
      <c r="AS73" s="161">
        <v>640.85199999999998</v>
      </c>
      <c r="AT73" s="161">
        <v>821.56471568504003</v>
      </c>
      <c r="AU73" s="161">
        <v>966.63</v>
      </c>
      <c r="AV73" s="161">
        <v>1157.8209999999999</v>
      </c>
      <c r="AW73" s="161">
        <v>1286.308</v>
      </c>
      <c r="AX73" s="161">
        <v>1146.847</v>
      </c>
      <c r="AY73" s="161">
        <v>1257.923</v>
      </c>
      <c r="AZ73" s="161">
        <v>1351.4369999999999</v>
      </c>
      <c r="BA73" s="161">
        <v>1288.18</v>
      </c>
      <c r="BB73" s="161">
        <v>1263.556</v>
      </c>
      <c r="BC73" s="161">
        <v>1255.5229999999999</v>
      </c>
      <c r="BD73" s="161">
        <v>1395.876</v>
      </c>
      <c r="BE73" s="161">
        <v>1238</v>
      </c>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2"/>
    </row>
    <row r="74" spans="1:84" x14ac:dyDescent="0.35">
      <c r="A74" s="155"/>
      <c r="B74" s="39" t="s">
        <v>321</v>
      </c>
      <c r="C74" s="160" t="s">
        <v>261</v>
      </c>
      <c r="D74" s="161">
        <v>0</v>
      </c>
      <c r="E74" s="161">
        <v>0</v>
      </c>
      <c r="F74" s="161">
        <v>0</v>
      </c>
      <c r="G74" s="161">
        <v>0</v>
      </c>
      <c r="H74" s="161">
        <v>0</v>
      </c>
      <c r="I74" s="161">
        <v>0</v>
      </c>
      <c r="J74" s="161">
        <v>0</v>
      </c>
      <c r="K74" s="161">
        <v>0</v>
      </c>
      <c r="L74" s="161">
        <v>0</v>
      </c>
      <c r="M74" s="161">
        <v>0</v>
      </c>
      <c r="N74" s="161">
        <v>0</v>
      </c>
      <c r="O74" s="161">
        <v>0</v>
      </c>
      <c r="P74" s="161">
        <v>0</v>
      </c>
      <c r="Q74" s="161">
        <v>0</v>
      </c>
      <c r="R74" s="161">
        <v>0</v>
      </c>
      <c r="S74" s="161">
        <v>0</v>
      </c>
      <c r="T74" s="161">
        <v>0</v>
      </c>
      <c r="U74" s="161">
        <v>0</v>
      </c>
      <c r="V74" s="161">
        <v>0</v>
      </c>
      <c r="W74" s="161">
        <v>0</v>
      </c>
      <c r="X74" s="161">
        <v>0</v>
      </c>
      <c r="Y74" s="161">
        <v>0</v>
      </c>
      <c r="Z74" s="161">
        <v>0</v>
      </c>
      <c r="AA74" s="161">
        <v>0</v>
      </c>
      <c r="AB74" s="161">
        <v>0</v>
      </c>
      <c r="AC74" s="161">
        <v>0</v>
      </c>
      <c r="AD74" s="161">
        <v>0</v>
      </c>
      <c r="AE74" s="161">
        <v>0</v>
      </c>
      <c r="AF74" s="161">
        <v>0</v>
      </c>
      <c r="AG74" s="161">
        <v>0</v>
      </c>
      <c r="AH74" s="161">
        <v>0</v>
      </c>
      <c r="AI74" s="161">
        <v>0</v>
      </c>
      <c r="AJ74" s="161">
        <v>0</v>
      </c>
      <c r="AK74" s="161">
        <v>0</v>
      </c>
      <c r="AL74" s="161">
        <v>0</v>
      </c>
      <c r="AM74" s="161">
        <v>0</v>
      </c>
      <c r="AN74" s="161">
        <v>0</v>
      </c>
      <c r="AO74" s="161">
        <v>0</v>
      </c>
      <c r="AP74" s="161">
        <v>0</v>
      </c>
      <c r="AQ74" s="161">
        <v>0</v>
      </c>
      <c r="AR74" s="161">
        <v>0</v>
      </c>
      <c r="AS74" s="161">
        <v>0</v>
      </c>
      <c r="AT74" s="161">
        <v>0</v>
      </c>
      <c r="AU74" s="161">
        <v>0</v>
      </c>
      <c r="AV74" s="161">
        <v>0</v>
      </c>
      <c r="AW74" s="161">
        <v>0</v>
      </c>
      <c r="AX74" s="161">
        <v>0</v>
      </c>
      <c r="AY74" s="161">
        <v>0</v>
      </c>
      <c r="AZ74" s="161">
        <v>0</v>
      </c>
      <c r="BA74" s="161">
        <v>190.64</v>
      </c>
      <c r="BB74" s="161">
        <v>194.422</v>
      </c>
      <c r="BC74" s="161">
        <v>759.476</v>
      </c>
      <c r="BD74" s="161">
        <v>1749.268</v>
      </c>
      <c r="BE74" s="161">
        <v>1680.5630000000001</v>
      </c>
      <c r="BF74" s="161">
        <v>1705.4359999999999</v>
      </c>
      <c r="BG74" s="161">
        <v>1915.596</v>
      </c>
      <c r="BH74" s="161">
        <v>1962.34</v>
      </c>
      <c r="BI74" s="161">
        <v>1981.7470000000001</v>
      </c>
      <c r="BJ74" s="161">
        <v>2015.0229999999999</v>
      </c>
      <c r="BK74" s="161">
        <v>2070.2523382699997</v>
      </c>
      <c r="BL74" s="161">
        <v>2700.6948084699998</v>
      </c>
      <c r="BM74" s="161">
        <v>2734.8132516599994</v>
      </c>
      <c r="BN74" s="161">
        <v>2759.4819029400005</v>
      </c>
      <c r="BO74" s="161">
        <v>2149.2390251900001</v>
      </c>
      <c r="BP74" s="161">
        <v>2144.0899999999997</v>
      </c>
      <c r="BQ74" s="161">
        <v>2140.0809990000007</v>
      </c>
      <c r="BR74" s="161">
        <v>2116.9060000000004</v>
      </c>
      <c r="BS74" s="161">
        <v>2073.1628880400003</v>
      </c>
      <c r="BT74" s="161">
        <v>2048.8185346599998</v>
      </c>
      <c r="BU74" s="161">
        <v>2022.5266947100001</v>
      </c>
      <c r="BV74" s="161">
        <v>1995.3827969600002</v>
      </c>
      <c r="BW74" s="161">
        <v>1973.5520848000003</v>
      </c>
      <c r="BX74" s="161">
        <v>1957.6668482600001</v>
      </c>
      <c r="BY74" s="161">
        <v>1974.1487891899997</v>
      </c>
      <c r="BZ74" s="161">
        <v>1965.8222712999998</v>
      </c>
      <c r="CA74" s="161">
        <v>2027.8248027330903</v>
      </c>
      <c r="CB74" s="161">
        <v>1888.4354862241864</v>
      </c>
      <c r="CC74" s="161">
        <v>1927.5397190900123</v>
      </c>
      <c r="CD74" s="161">
        <v>1945.7512382075381</v>
      </c>
      <c r="CE74" s="161">
        <v>1940.7829405573875</v>
      </c>
      <c r="CF74" s="162">
        <v>1955.6134474009543</v>
      </c>
    </row>
    <row r="75" spans="1:84" x14ac:dyDescent="0.35">
      <c r="A75" s="155"/>
      <c r="B75" s="39" t="s">
        <v>322</v>
      </c>
      <c r="C75" s="160" t="s">
        <v>270</v>
      </c>
      <c r="D75" s="161">
        <v>0</v>
      </c>
      <c r="E75" s="161">
        <v>0</v>
      </c>
      <c r="F75" s="161">
        <v>0</v>
      </c>
      <c r="G75" s="161">
        <v>0</v>
      </c>
      <c r="H75" s="161">
        <v>0</v>
      </c>
      <c r="I75" s="161">
        <v>0</v>
      </c>
      <c r="J75" s="161">
        <v>0</v>
      </c>
      <c r="K75" s="161">
        <v>0</v>
      </c>
      <c r="L75" s="161">
        <v>0</v>
      </c>
      <c r="M75" s="161">
        <v>0</v>
      </c>
      <c r="N75" s="161">
        <v>0</v>
      </c>
      <c r="O75" s="161">
        <v>0</v>
      </c>
      <c r="P75" s="161">
        <v>0</v>
      </c>
      <c r="Q75" s="161">
        <v>0</v>
      </c>
      <c r="R75" s="161">
        <v>0</v>
      </c>
      <c r="S75" s="161">
        <v>0</v>
      </c>
      <c r="T75" s="161">
        <v>0</v>
      </c>
      <c r="U75" s="161">
        <v>0</v>
      </c>
      <c r="V75" s="161">
        <v>0</v>
      </c>
      <c r="W75" s="161">
        <v>0</v>
      </c>
      <c r="X75" s="161">
        <v>0</v>
      </c>
      <c r="Y75" s="161">
        <v>0</v>
      </c>
      <c r="Z75" s="161">
        <v>0</v>
      </c>
      <c r="AA75" s="161">
        <v>0</v>
      </c>
      <c r="AB75" s="161">
        <v>0</v>
      </c>
      <c r="AC75" s="161">
        <v>0</v>
      </c>
      <c r="AD75" s="161">
        <v>0</v>
      </c>
      <c r="AE75" s="161">
        <v>0</v>
      </c>
      <c r="AF75" s="161">
        <v>0</v>
      </c>
      <c r="AG75" s="161">
        <v>0</v>
      </c>
      <c r="AH75" s="161">
        <v>0</v>
      </c>
      <c r="AI75" s="161">
        <v>0</v>
      </c>
      <c r="AJ75" s="161">
        <v>0</v>
      </c>
      <c r="AK75" s="161">
        <v>0</v>
      </c>
      <c r="AL75" s="161">
        <v>0</v>
      </c>
      <c r="AM75" s="161">
        <v>0</v>
      </c>
      <c r="AN75" s="161">
        <v>0</v>
      </c>
      <c r="AO75" s="161">
        <v>0</v>
      </c>
      <c r="AP75" s="161">
        <v>0</v>
      </c>
      <c r="AQ75" s="161">
        <v>0</v>
      </c>
      <c r="AR75" s="161">
        <v>33.869999999999997</v>
      </c>
      <c r="AS75" s="161">
        <v>25.613</v>
      </c>
      <c r="AT75" s="161">
        <v>10.731</v>
      </c>
      <c r="AU75" s="161">
        <v>4.2610000000000001</v>
      </c>
      <c r="AV75" s="161">
        <v>2.2210000000000001</v>
      </c>
      <c r="AW75" s="161">
        <v>1.3009999999999999</v>
      </c>
      <c r="AX75" s="161">
        <v>0.84199999999999997</v>
      </c>
      <c r="AY75" s="161">
        <v>1.5860000000000001</v>
      </c>
      <c r="AZ75" s="161">
        <v>0</v>
      </c>
      <c r="BA75" s="161">
        <v>0.22500000000000001</v>
      </c>
      <c r="BB75" s="161">
        <v>0.53600000000000003</v>
      </c>
      <c r="BC75" s="161">
        <v>0.21700000000000003</v>
      </c>
      <c r="BD75" s="161">
        <v>4.3999999999999997E-2</v>
      </c>
      <c r="BE75" s="161">
        <v>0.34199999999999997</v>
      </c>
      <c r="BF75" s="161">
        <v>0.34199999999999997</v>
      </c>
      <c r="BG75" s="161">
        <v>0.127</v>
      </c>
      <c r="BH75" s="161">
        <v>8.6999999999999994E-2</v>
      </c>
      <c r="BI75" s="161">
        <v>0</v>
      </c>
      <c r="BJ75" s="161">
        <v>0</v>
      </c>
      <c r="BK75" s="161">
        <v>0</v>
      </c>
      <c r="BL75" s="161">
        <v>0</v>
      </c>
      <c r="BM75" s="161">
        <v>0</v>
      </c>
      <c r="BN75" s="161">
        <v>0</v>
      </c>
      <c r="BO75" s="161">
        <v>0</v>
      </c>
      <c r="BP75" s="161">
        <v>0</v>
      </c>
      <c r="BQ75" s="161">
        <v>0</v>
      </c>
      <c r="BR75" s="161">
        <v>0</v>
      </c>
      <c r="BS75" s="161">
        <v>0</v>
      </c>
      <c r="BT75" s="161">
        <v>0</v>
      </c>
      <c r="BU75" s="161">
        <v>0</v>
      </c>
      <c r="BV75" s="161">
        <v>0</v>
      </c>
      <c r="BW75" s="161">
        <v>0</v>
      </c>
      <c r="BX75" s="161">
        <v>0</v>
      </c>
      <c r="BY75" s="161">
        <v>0</v>
      </c>
      <c r="BZ75" s="161">
        <v>0</v>
      </c>
      <c r="CA75" s="161">
        <v>0</v>
      </c>
      <c r="CB75" s="161">
        <v>0</v>
      </c>
      <c r="CC75" s="161">
        <v>0</v>
      </c>
      <c r="CD75" s="161">
        <v>0</v>
      </c>
      <c r="CE75" s="161">
        <v>0</v>
      </c>
      <c r="CF75" s="162">
        <v>0</v>
      </c>
    </row>
    <row r="76" spans="1:84" x14ac:dyDescent="0.35">
      <c r="A76" s="155"/>
      <c r="B76" s="39" t="s">
        <v>323</v>
      </c>
      <c r="C76" s="160" t="s">
        <v>261</v>
      </c>
      <c r="D76" s="161">
        <v>12.1</v>
      </c>
      <c r="E76" s="161">
        <v>23</v>
      </c>
      <c r="F76" s="161">
        <v>26.9</v>
      </c>
      <c r="G76" s="161">
        <v>27.7</v>
      </c>
      <c r="H76" s="161">
        <v>33.1</v>
      </c>
      <c r="I76" s="161">
        <v>38.5</v>
      </c>
      <c r="J76" s="161">
        <v>41.8</v>
      </c>
      <c r="K76" s="161">
        <v>49.7</v>
      </c>
      <c r="L76" s="161">
        <v>53</v>
      </c>
      <c r="M76" s="161">
        <v>55.8</v>
      </c>
      <c r="N76" s="161">
        <v>71</v>
      </c>
      <c r="O76" s="161">
        <v>74.3</v>
      </c>
      <c r="P76" s="161">
        <v>75.900000000000006</v>
      </c>
      <c r="Q76" s="161">
        <v>89.6</v>
      </c>
      <c r="R76" s="161">
        <v>91.7</v>
      </c>
      <c r="S76" s="161">
        <v>109.7</v>
      </c>
      <c r="T76" s="161">
        <v>116.8</v>
      </c>
      <c r="U76" s="161">
        <v>137.80000000000001</v>
      </c>
      <c r="V76" s="161">
        <v>138.69999999999999</v>
      </c>
      <c r="W76" s="161">
        <v>145.69999999999999</v>
      </c>
      <c r="X76" s="161">
        <v>152.5</v>
      </c>
      <c r="Y76" s="161">
        <v>158.9</v>
      </c>
      <c r="Z76" s="161">
        <v>0</v>
      </c>
      <c r="AA76" s="161">
        <v>0</v>
      </c>
      <c r="AB76" s="161">
        <v>0</v>
      </c>
      <c r="AC76" s="161">
        <v>0</v>
      </c>
      <c r="AD76" s="161">
        <v>0</v>
      </c>
      <c r="AE76" s="161">
        <v>0</v>
      </c>
      <c r="AF76" s="161">
        <v>0</v>
      </c>
      <c r="AG76" s="161">
        <v>0</v>
      </c>
      <c r="AH76" s="161">
        <v>0</v>
      </c>
      <c r="AI76" s="161">
        <v>0.06</v>
      </c>
      <c r="AJ76" s="161">
        <v>0.06</v>
      </c>
      <c r="AK76" s="161">
        <v>0.06</v>
      </c>
      <c r="AL76" s="161">
        <v>0.06</v>
      </c>
      <c r="AM76" s="161">
        <v>0.06</v>
      </c>
      <c r="AN76" s="161">
        <v>0.06</v>
      </c>
      <c r="AO76" s="161">
        <v>0.06</v>
      </c>
      <c r="AP76" s="161">
        <v>0.06</v>
      </c>
      <c r="AQ76" s="161">
        <v>0.06</v>
      </c>
      <c r="AR76" s="161">
        <v>0.06</v>
      </c>
      <c r="AS76" s="161">
        <v>0.06</v>
      </c>
      <c r="AT76" s="161">
        <v>0.01</v>
      </c>
      <c r="AU76" s="161">
        <v>0</v>
      </c>
      <c r="AV76" s="161">
        <v>2.4990000000020953</v>
      </c>
      <c r="AW76" s="161">
        <v>0</v>
      </c>
      <c r="AX76" s="161">
        <v>0</v>
      </c>
      <c r="AY76" s="161">
        <v>-6.8000008352109287E-5</v>
      </c>
      <c r="AZ76" s="161">
        <v>0</v>
      </c>
      <c r="BA76" s="161">
        <v>0.64500900000683026</v>
      </c>
      <c r="BB76" s="161">
        <v>8.6000000030500817E-2</v>
      </c>
      <c r="BC76" s="161">
        <v>0.93610000001639126</v>
      </c>
      <c r="BD76" s="161">
        <v>0.23865792713151279</v>
      </c>
      <c r="BE76" s="161">
        <v>0.17703000000000024</v>
      </c>
      <c r="BF76" s="161">
        <v>0.19800000000000006</v>
      </c>
      <c r="BG76" s="161">
        <v>0.15174200000000004</v>
      </c>
      <c r="BH76" s="161">
        <v>0</v>
      </c>
      <c r="BI76" s="161">
        <v>0</v>
      </c>
      <c r="BJ76" s="161">
        <v>-0.14862890000000004</v>
      </c>
      <c r="BK76" s="161">
        <v>0</v>
      </c>
      <c r="BL76" s="161">
        <v>0</v>
      </c>
      <c r="BM76" s="161">
        <v>0</v>
      </c>
      <c r="BN76" s="161">
        <v>0</v>
      </c>
      <c r="BO76" s="161">
        <v>0</v>
      </c>
      <c r="BP76" s="161">
        <v>0</v>
      </c>
      <c r="BQ76" s="161">
        <v>0</v>
      </c>
      <c r="BR76" s="161">
        <v>0</v>
      </c>
      <c r="BS76" s="161">
        <v>0</v>
      </c>
      <c r="BT76" s="161">
        <v>0</v>
      </c>
      <c r="BU76" s="161">
        <v>0</v>
      </c>
      <c r="BV76" s="161">
        <v>0</v>
      </c>
      <c r="BW76" s="161">
        <v>0</v>
      </c>
      <c r="BX76" s="161">
        <v>0</v>
      </c>
      <c r="BY76" s="161">
        <v>0</v>
      </c>
      <c r="BZ76" s="161">
        <v>0</v>
      </c>
      <c r="CA76" s="161">
        <v>0</v>
      </c>
      <c r="CB76" s="161">
        <v>0</v>
      </c>
      <c r="CC76" s="161">
        <v>0</v>
      </c>
      <c r="CD76" s="161">
        <v>0</v>
      </c>
      <c r="CE76" s="161">
        <v>0</v>
      </c>
      <c r="CF76" s="162">
        <v>0</v>
      </c>
    </row>
    <row r="77" spans="1:84" s="106" customFormat="1" ht="26.25" customHeight="1" x14ac:dyDescent="0.35">
      <c r="A77" s="172"/>
      <c r="B77" s="106" t="s">
        <v>324</v>
      </c>
      <c r="C77" s="173"/>
      <c r="D77" s="174">
        <f t="shared" ref="D77:BO77" si="11">SUM(D$5:D$10,D$13:D$20,D$23:D$27,D$31:D$38,D$41:D$60,D$63:D$68,D69,D$72:D$76)</f>
        <v>471.3</v>
      </c>
      <c r="E77" s="174">
        <f t="shared" si="11"/>
        <v>597.79999999999995</v>
      </c>
      <c r="F77" s="174">
        <f t="shared" si="11"/>
        <v>610.49999999999989</v>
      </c>
      <c r="G77" s="174">
        <f t="shared" si="11"/>
        <v>642.1</v>
      </c>
      <c r="H77" s="174">
        <f t="shared" si="11"/>
        <v>775.19999999999993</v>
      </c>
      <c r="I77" s="174">
        <f t="shared" si="11"/>
        <v>816.70000000000016</v>
      </c>
      <c r="J77" s="174">
        <f t="shared" si="11"/>
        <v>839.2</v>
      </c>
      <c r="K77" s="174">
        <f t="shared" si="11"/>
        <v>942.30000000000007</v>
      </c>
      <c r="L77" s="174">
        <f t="shared" si="11"/>
        <v>980.8</v>
      </c>
      <c r="M77" s="174">
        <f t="shared" si="11"/>
        <v>1051.0999999999999</v>
      </c>
      <c r="N77" s="174">
        <f t="shared" si="11"/>
        <v>1287</v>
      </c>
      <c r="O77" s="174">
        <f t="shared" si="11"/>
        <v>1350.4</v>
      </c>
      <c r="P77" s="174">
        <f t="shared" si="11"/>
        <v>1389.8000000000002</v>
      </c>
      <c r="Q77" s="174">
        <f t="shared" si="11"/>
        <v>1553.0999999999997</v>
      </c>
      <c r="R77" s="174">
        <f t="shared" si="11"/>
        <v>1645.8000000000002</v>
      </c>
      <c r="S77" s="174">
        <f t="shared" si="11"/>
        <v>1890.6000000000001</v>
      </c>
      <c r="T77" s="174">
        <f t="shared" si="11"/>
        <v>1962.1000000000001</v>
      </c>
      <c r="U77" s="174">
        <f t="shared" si="11"/>
        <v>2322.4</v>
      </c>
      <c r="V77" s="174">
        <f t="shared" si="11"/>
        <v>2456.5</v>
      </c>
      <c r="W77" s="174">
        <f t="shared" si="11"/>
        <v>2789.5999999999995</v>
      </c>
      <c r="X77" s="174">
        <f t="shared" si="11"/>
        <v>3172.2</v>
      </c>
      <c r="Y77" s="174">
        <f t="shared" si="11"/>
        <v>3392.1</v>
      </c>
      <c r="Z77" s="174">
        <f t="shared" si="11"/>
        <v>3636.5000000000005</v>
      </c>
      <c r="AA77" s="174">
        <f t="shared" si="11"/>
        <v>4229.8</v>
      </c>
      <c r="AB77" s="174">
        <f t="shared" si="11"/>
        <v>4897.7</v>
      </c>
      <c r="AC77" s="174">
        <f t="shared" si="11"/>
        <v>5504.9989999999998</v>
      </c>
      <c r="AD77" s="174">
        <f t="shared" si="11"/>
        <v>6901.7269999999999</v>
      </c>
      <c r="AE77" s="174">
        <f t="shared" si="11"/>
        <v>9337.5789999999997</v>
      </c>
      <c r="AF77" s="174">
        <f t="shared" si="11"/>
        <v>11114.196</v>
      </c>
      <c r="AG77" s="174">
        <f t="shared" si="11"/>
        <v>13367.12</v>
      </c>
      <c r="AH77" s="174">
        <f t="shared" si="11"/>
        <v>15873</v>
      </c>
      <c r="AI77" s="174">
        <f t="shared" si="11"/>
        <v>18777.060000000001</v>
      </c>
      <c r="AJ77" s="174">
        <f t="shared" si="11"/>
        <v>22658.06</v>
      </c>
      <c r="AK77" s="174">
        <f t="shared" si="11"/>
        <v>27698.31</v>
      </c>
      <c r="AL77" s="174">
        <f t="shared" si="11"/>
        <v>31628.06</v>
      </c>
      <c r="AM77" s="174">
        <f t="shared" si="11"/>
        <v>35332.06</v>
      </c>
      <c r="AN77" s="174">
        <f t="shared" si="11"/>
        <v>38251.06</v>
      </c>
      <c r="AO77" s="174">
        <f t="shared" si="11"/>
        <v>41768.06</v>
      </c>
      <c r="AP77" s="174">
        <f t="shared" si="11"/>
        <v>44917.657999999996</v>
      </c>
      <c r="AQ77" s="174">
        <f t="shared" si="11"/>
        <v>46700.743999999992</v>
      </c>
      <c r="AR77" s="174">
        <f t="shared" si="11"/>
        <v>47317.750509999998</v>
      </c>
      <c r="AS77" s="174">
        <f t="shared" si="11"/>
        <v>50314.249480999992</v>
      </c>
      <c r="AT77" s="174">
        <f t="shared" si="11"/>
        <v>56478.799715685047</v>
      </c>
      <c r="AU77" s="174">
        <f t="shared" si="11"/>
        <v>66302.888468443314</v>
      </c>
      <c r="AV77" s="174">
        <f t="shared" si="11"/>
        <v>75257.45199999999</v>
      </c>
      <c r="AW77" s="174">
        <f t="shared" si="11"/>
        <v>82437.566000000006</v>
      </c>
      <c r="AX77" s="174">
        <f t="shared" si="11"/>
        <v>84862.667213999986</v>
      </c>
      <c r="AY77" s="174">
        <f t="shared" si="11"/>
        <v>88710.819153041331</v>
      </c>
      <c r="AZ77" s="174">
        <f t="shared" si="11"/>
        <v>92217.949756999995</v>
      </c>
      <c r="BA77" s="174">
        <f t="shared" si="11"/>
        <v>93347.393757000013</v>
      </c>
      <c r="BB77" s="174">
        <f t="shared" si="11"/>
        <v>95565.317560038413</v>
      </c>
      <c r="BC77" s="174">
        <f t="shared" si="11"/>
        <v>99048.585242467729</v>
      </c>
      <c r="BD77" s="174">
        <f t="shared" si="11"/>
        <v>101373.84078511488</v>
      </c>
      <c r="BE77" s="174">
        <f t="shared" si="11"/>
        <v>106706.85189487554</v>
      </c>
      <c r="BF77" s="174">
        <f t="shared" si="11"/>
        <v>110302.29898003751</v>
      </c>
      <c r="BG77" s="174">
        <f t="shared" si="11"/>
        <v>105790.62308501704</v>
      </c>
      <c r="BH77" s="174">
        <f t="shared" si="11"/>
        <v>111092.55313748043</v>
      </c>
      <c r="BI77" s="174">
        <f t="shared" si="11"/>
        <v>115781.15564274366</v>
      </c>
      <c r="BJ77" s="174">
        <f t="shared" si="11"/>
        <v>119207.17254344036</v>
      </c>
      <c r="BK77" s="174">
        <f>SUM(BK$5:BK$10,BK$13:BK$20,BK$23:BK$27,BK$31:BK$38,BK$41:BK$60,BK$63:BK$68,BK69,BK$72:BK$76)</f>
        <v>126242.20586285737</v>
      </c>
      <c r="BL77" s="174">
        <f t="shared" si="11"/>
        <v>135757.16542445365</v>
      </c>
      <c r="BM77" s="174">
        <f t="shared" si="11"/>
        <v>148004.00969052216</v>
      </c>
      <c r="BN77" s="174">
        <f t="shared" si="11"/>
        <v>153361.5551698035</v>
      </c>
      <c r="BO77" s="174">
        <f t="shared" si="11"/>
        <v>158960.44687856638</v>
      </c>
      <c r="BP77" s="174">
        <f t="shared" ref="BP77:CD77" si="12">SUM(BP$5:BP$10,BP$13:BP$20,BP$23:BP$27,BP$31:BP$38,BP$41:BP$60,BP$63:BP$68,BP69,BP$72:BP$76)</f>
        <v>166552.67893256198</v>
      </c>
      <c r="BQ77" s="174">
        <f t="shared" si="12"/>
        <v>164103.48577376673</v>
      </c>
      <c r="BR77" s="174">
        <f t="shared" si="12"/>
        <v>168236.10321287508</v>
      </c>
      <c r="BS77" s="174">
        <f t="shared" si="12"/>
        <v>171750.7968209211</v>
      </c>
      <c r="BT77" s="174">
        <f t="shared" si="12"/>
        <v>173774.69866379013</v>
      </c>
      <c r="BU77" s="174">
        <f t="shared" si="12"/>
        <v>178042.48701483768</v>
      </c>
      <c r="BV77" s="174">
        <f t="shared" si="12"/>
        <v>183726.11184796607</v>
      </c>
      <c r="BW77" s="174">
        <f t="shared" si="12"/>
        <v>192420.66944219195</v>
      </c>
      <c r="BX77" s="174">
        <f>SUM(BX$5:BX$10,BX$13:BX$20,BX$23:BX$27,BX$31:BX$38,BX$41:BX$60,BX$63:BX$68,BX69,BX$72:BX$76)</f>
        <v>213185.57192464199</v>
      </c>
      <c r="BY77" s="174">
        <f t="shared" si="12"/>
        <v>216148.42676452329</v>
      </c>
      <c r="BZ77" s="174">
        <f>SUM(BZ$5:BZ$10,BZ$13:BZ$20,BZ$23:BZ$27,BZ$31:BZ$38,BZ$41:BZ$60,BZ$63:BZ$68,BZ69,BZ$72:BZ$76)</f>
        <v>225829.25477009016</v>
      </c>
      <c r="CA77" s="174">
        <f t="shared" si="12"/>
        <v>256297.15874621901</v>
      </c>
      <c r="CB77" s="174">
        <f t="shared" si="12"/>
        <v>290498.7673592944</v>
      </c>
      <c r="CC77" s="174">
        <f t="shared" si="12"/>
        <v>305618.05615087546</v>
      </c>
      <c r="CD77" s="174">
        <f t="shared" si="12"/>
        <v>316107.23807477357</v>
      </c>
      <c r="CE77" s="174">
        <f>SUM(CE$5:CE$10,CE$13:CE$20,CE$23:CE$27,CE$31:CE$38,CE$41:CE$60,CE$63:CE$68,CE69,CE$72:CE$76)</f>
        <v>324405.66958369373</v>
      </c>
      <c r="CF77" s="175">
        <f>SUM(CF$5:CF$10,CF$13:CF$20,CF$23:CF$27,CF$31:CF$38,CF$41:CF$60,CF$63:CF$68,CF69,CF$72:CF$76)</f>
        <v>336013.11534328549</v>
      </c>
    </row>
    <row r="78" spans="1:84" ht="26.25" customHeight="1" x14ac:dyDescent="0.35">
      <c r="A78" s="155"/>
      <c r="B78" s="10" t="s">
        <v>325</v>
      </c>
      <c r="D78" s="176">
        <f t="shared" ref="D78:BO78" si="13">SUMIF($C$5:$C$76,"(C)",D$5:D$76)</f>
        <v>250.8</v>
      </c>
      <c r="E78" s="176">
        <f t="shared" si="13"/>
        <v>354.9</v>
      </c>
      <c r="F78" s="176">
        <f t="shared" si="13"/>
        <v>355.9</v>
      </c>
      <c r="G78" s="176">
        <f t="shared" si="13"/>
        <v>377.3</v>
      </c>
      <c r="H78" s="176">
        <f t="shared" si="13"/>
        <v>449.5</v>
      </c>
      <c r="I78" s="176">
        <f t="shared" si="13"/>
        <v>471.7</v>
      </c>
      <c r="J78" s="176">
        <f t="shared" si="13"/>
        <v>480.3</v>
      </c>
      <c r="K78" s="176">
        <f t="shared" si="13"/>
        <v>583.5</v>
      </c>
      <c r="L78" s="176">
        <f t="shared" si="13"/>
        <v>603.69999999999993</v>
      </c>
      <c r="M78" s="176">
        <f t="shared" si="13"/>
        <v>662.69999999999993</v>
      </c>
      <c r="N78" s="176">
        <f t="shared" si="13"/>
        <v>857.8</v>
      </c>
      <c r="O78" s="176">
        <f t="shared" si="13"/>
        <v>891</v>
      </c>
      <c r="P78" s="176">
        <f t="shared" si="13"/>
        <v>907.6</v>
      </c>
      <c r="Q78" s="176">
        <f t="shared" si="13"/>
        <v>1054.8</v>
      </c>
      <c r="R78" s="176">
        <f t="shared" si="13"/>
        <v>1117.0999999999999</v>
      </c>
      <c r="S78" s="176">
        <f t="shared" si="13"/>
        <v>1313.7999999999997</v>
      </c>
      <c r="T78" s="176">
        <f t="shared" si="13"/>
        <v>1368.5</v>
      </c>
      <c r="U78" s="176">
        <f t="shared" si="13"/>
        <v>1671.5</v>
      </c>
      <c r="V78" s="176">
        <f t="shared" si="13"/>
        <v>1752.6999999999998</v>
      </c>
      <c r="W78" s="176">
        <f t="shared" si="13"/>
        <v>1977.2</v>
      </c>
      <c r="X78" s="176">
        <f t="shared" si="13"/>
        <v>2169</v>
      </c>
      <c r="Y78" s="176">
        <f t="shared" si="13"/>
        <v>2298.7000000000003</v>
      </c>
      <c r="Z78" s="176">
        <f t="shared" si="13"/>
        <v>2521.6</v>
      </c>
      <c r="AA78" s="176">
        <f t="shared" si="13"/>
        <v>2950.6</v>
      </c>
      <c r="AB78" s="176">
        <f t="shared" si="13"/>
        <v>3340.2999999999997</v>
      </c>
      <c r="AC78" s="176">
        <f t="shared" si="13"/>
        <v>3852.5990000000002</v>
      </c>
      <c r="AD78" s="176">
        <f t="shared" si="13"/>
        <v>4918.3270000000002</v>
      </c>
      <c r="AE78" s="176">
        <f t="shared" si="13"/>
        <v>6583.9790000000003</v>
      </c>
      <c r="AF78" s="176">
        <f t="shared" si="13"/>
        <v>7801.2960000000003</v>
      </c>
      <c r="AG78" s="176">
        <f t="shared" si="13"/>
        <v>9082.32</v>
      </c>
      <c r="AH78" s="176">
        <f t="shared" si="13"/>
        <v>10460</v>
      </c>
      <c r="AI78" s="176">
        <f t="shared" si="13"/>
        <v>11937</v>
      </c>
      <c r="AJ78" s="176">
        <f t="shared" si="13"/>
        <v>14529</v>
      </c>
      <c r="AK78" s="176">
        <f t="shared" si="13"/>
        <v>16863</v>
      </c>
      <c r="AL78" s="176">
        <f t="shared" si="13"/>
        <v>18210</v>
      </c>
      <c r="AM78" s="176">
        <f t="shared" si="13"/>
        <v>19798</v>
      </c>
      <c r="AN78" s="176">
        <f t="shared" si="13"/>
        <v>20863</v>
      </c>
      <c r="AO78" s="176">
        <f t="shared" si="13"/>
        <v>22448</v>
      </c>
      <c r="AP78" s="176">
        <f t="shared" si="13"/>
        <v>24257.598000000002</v>
      </c>
      <c r="AQ78" s="176">
        <f t="shared" si="13"/>
        <v>25406.486000000001</v>
      </c>
      <c r="AR78" s="176">
        <f t="shared" si="13"/>
        <v>26034.205999999998</v>
      </c>
      <c r="AS78" s="176">
        <f t="shared" si="13"/>
        <v>27702.068000000003</v>
      </c>
      <c r="AT78" s="176">
        <f t="shared" si="13"/>
        <v>30508.146000000001</v>
      </c>
      <c r="AU78" s="176">
        <f t="shared" si="13"/>
        <v>35252.114000000001</v>
      </c>
      <c r="AV78" s="176">
        <f t="shared" si="13"/>
        <v>37320.296999999999</v>
      </c>
      <c r="AW78" s="176">
        <f t="shared" si="13"/>
        <v>39538.795000000006</v>
      </c>
      <c r="AX78" s="176">
        <f t="shared" si="13"/>
        <v>39824.572</v>
      </c>
      <c r="AY78" s="176">
        <f t="shared" si="13"/>
        <v>40701.778000000006</v>
      </c>
      <c r="AZ78" s="176">
        <f t="shared" si="13"/>
        <v>42158.667000000001</v>
      </c>
      <c r="BA78" s="176">
        <f t="shared" si="13"/>
        <v>43119.707999999999</v>
      </c>
      <c r="BB78" s="176">
        <f t="shared" si="13"/>
        <v>45018.209000000003</v>
      </c>
      <c r="BC78" s="176">
        <f t="shared" si="13"/>
        <v>46884.317999999999</v>
      </c>
      <c r="BD78" s="176">
        <f t="shared" si="13"/>
        <v>47796.771000000001</v>
      </c>
      <c r="BE78" s="176">
        <f t="shared" si="13"/>
        <v>51093.595998929333</v>
      </c>
      <c r="BF78" s="176">
        <f t="shared" si="13"/>
        <v>53686.5287096147</v>
      </c>
      <c r="BG78" s="176">
        <f t="shared" si="13"/>
        <v>56079.337540435692</v>
      </c>
      <c r="BH78" s="176">
        <f t="shared" si="13"/>
        <v>58408.538999999997</v>
      </c>
      <c r="BI78" s="176">
        <f t="shared" si="13"/>
        <v>60914.807692682669</v>
      </c>
      <c r="BJ78" s="176">
        <f t="shared" si="13"/>
        <v>63129.216045855108</v>
      </c>
      <c r="BK78" s="176">
        <f t="shared" si="13"/>
        <v>67411.978362963171</v>
      </c>
      <c r="BL78" s="176">
        <f t="shared" si="13"/>
        <v>72671.184816889407</v>
      </c>
      <c r="BM78" s="176">
        <f t="shared" si="13"/>
        <v>77814.820358342375</v>
      </c>
      <c r="BN78" s="176">
        <f t="shared" si="13"/>
        <v>80345.367492594727</v>
      </c>
      <c r="BO78" s="176">
        <f t="shared" si="13"/>
        <v>84501.883808506493</v>
      </c>
      <c r="BP78" s="176">
        <f t="shared" ref="BP78:CF78" si="14">SUMIF($C$5:$C$76,"(C)",BP$5:BP$76)</f>
        <v>89391.276039061704</v>
      </c>
      <c r="BQ78" s="176">
        <f t="shared" si="14"/>
        <v>91660.368819799987</v>
      </c>
      <c r="BR78" s="176">
        <f t="shared" si="14"/>
        <v>94520.993083800029</v>
      </c>
      <c r="BS78" s="176">
        <f t="shared" si="14"/>
        <v>97594.637879079994</v>
      </c>
      <c r="BT78" s="176">
        <f t="shared" si="14"/>
        <v>99861.345809219929</v>
      </c>
      <c r="BU78" s="176">
        <f t="shared" si="14"/>
        <v>102005.63289946769</v>
      </c>
      <c r="BV78" s="176">
        <f t="shared" si="14"/>
        <v>104773.46798265999</v>
      </c>
      <c r="BW78" s="176">
        <f t="shared" si="14"/>
        <v>106871.30007515628</v>
      </c>
      <c r="BX78" s="176">
        <f t="shared" si="14"/>
        <v>110469.03703641692</v>
      </c>
      <c r="BY78" s="176">
        <f t="shared" si="14"/>
        <v>112282.13535101424</v>
      </c>
      <c r="BZ78" s="176">
        <f t="shared" si="14"/>
        <v>118608.27105578889</v>
      </c>
      <c r="CA78" s="176">
        <f t="shared" si="14"/>
        <v>132572.80638468539</v>
      </c>
      <c r="CB78" s="176">
        <f t="shared" si="14"/>
        <v>147365.46393910845</v>
      </c>
      <c r="CC78" s="176">
        <f t="shared" si="14"/>
        <v>155270.92520101657</v>
      </c>
      <c r="CD78" s="176">
        <f t="shared" si="14"/>
        <v>159906.32162432885</v>
      </c>
      <c r="CE78" s="176">
        <f t="shared" si="14"/>
        <v>162811.0498183718</v>
      </c>
      <c r="CF78" s="177">
        <f t="shared" si="14"/>
        <v>167652.96045677457</v>
      </c>
    </row>
    <row r="79" spans="1:84" x14ac:dyDescent="0.35">
      <c r="A79" s="155"/>
      <c r="B79" s="10" t="s">
        <v>326</v>
      </c>
      <c r="D79" s="176">
        <f t="shared" ref="D79:BO79" si="15">SUMIF($C$5:$C$76,"(IR)",D$5:D$76)</f>
        <v>62.5</v>
      </c>
      <c r="E79" s="176">
        <f t="shared" si="15"/>
        <v>75.2</v>
      </c>
      <c r="F79" s="176">
        <f t="shared" si="15"/>
        <v>84.5</v>
      </c>
      <c r="G79" s="176">
        <f t="shared" si="15"/>
        <v>94.6</v>
      </c>
      <c r="H79" s="176">
        <f t="shared" si="15"/>
        <v>118.6</v>
      </c>
      <c r="I79" s="176">
        <f t="shared" si="15"/>
        <v>120.3</v>
      </c>
      <c r="J79" s="176">
        <f t="shared" si="15"/>
        <v>125.4</v>
      </c>
      <c r="K79" s="176">
        <f t="shared" si="15"/>
        <v>114.1</v>
      </c>
      <c r="L79" s="176">
        <f t="shared" si="15"/>
        <v>121.3</v>
      </c>
      <c r="M79" s="176">
        <f t="shared" si="15"/>
        <v>119.6</v>
      </c>
      <c r="N79" s="176">
        <f t="shared" si="15"/>
        <v>131.80000000000001</v>
      </c>
      <c r="O79" s="176">
        <f t="shared" si="15"/>
        <v>158.5</v>
      </c>
      <c r="P79" s="176">
        <f t="shared" si="15"/>
        <v>179.5</v>
      </c>
      <c r="Q79" s="176">
        <f t="shared" si="15"/>
        <v>171.1</v>
      </c>
      <c r="R79" s="176">
        <f t="shared" si="15"/>
        <v>199.8</v>
      </c>
      <c r="S79" s="176">
        <f t="shared" si="15"/>
        <v>217.4</v>
      </c>
      <c r="T79" s="176">
        <f t="shared" si="15"/>
        <v>223.3</v>
      </c>
      <c r="U79" s="176">
        <f t="shared" si="15"/>
        <v>245.9</v>
      </c>
      <c r="V79" s="176">
        <f t="shared" si="15"/>
        <v>297.5</v>
      </c>
      <c r="W79" s="176">
        <f t="shared" si="15"/>
        <v>385.7</v>
      </c>
      <c r="X79" s="176">
        <f t="shared" si="15"/>
        <v>428.9</v>
      </c>
      <c r="Y79" s="176">
        <f t="shared" si="15"/>
        <v>470.7</v>
      </c>
      <c r="Z79" s="176">
        <f t="shared" si="15"/>
        <v>563.79999999999995</v>
      </c>
      <c r="AA79" s="176">
        <f t="shared" si="15"/>
        <v>686.1</v>
      </c>
      <c r="AB79" s="176">
        <f t="shared" si="15"/>
        <v>845.3</v>
      </c>
      <c r="AC79" s="176">
        <f t="shared" si="15"/>
        <v>974.30000000000007</v>
      </c>
      <c r="AD79" s="176">
        <f t="shared" si="15"/>
        <v>1208.2</v>
      </c>
      <c r="AE79" s="176">
        <f t="shared" si="15"/>
        <v>1651.1</v>
      </c>
      <c r="AF79" s="176">
        <f t="shared" si="15"/>
        <v>2081.9</v>
      </c>
      <c r="AG79" s="176">
        <f t="shared" si="15"/>
        <v>2509.3000000000002</v>
      </c>
      <c r="AH79" s="176">
        <f t="shared" si="15"/>
        <v>2692</v>
      </c>
      <c r="AI79" s="176">
        <f t="shared" si="15"/>
        <v>2940</v>
      </c>
      <c r="AJ79" s="176">
        <f t="shared" si="15"/>
        <v>3830</v>
      </c>
      <c r="AK79" s="176">
        <f t="shared" si="15"/>
        <v>5857.25</v>
      </c>
      <c r="AL79" s="176">
        <f t="shared" si="15"/>
        <v>7917</v>
      </c>
      <c r="AM79" s="176">
        <f t="shared" si="15"/>
        <v>9449</v>
      </c>
      <c r="AN79" s="176">
        <f t="shared" si="15"/>
        <v>10783</v>
      </c>
      <c r="AO79" s="176">
        <f t="shared" si="15"/>
        <v>12232</v>
      </c>
      <c r="AP79" s="176">
        <f t="shared" si="15"/>
        <v>13176</v>
      </c>
      <c r="AQ79" s="176">
        <f t="shared" si="15"/>
        <v>13401.69</v>
      </c>
      <c r="AR79" s="176">
        <f t="shared" si="15"/>
        <v>13251.99351</v>
      </c>
      <c r="AS79" s="176">
        <f t="shared" si="15"/>
        <v>14200.272480999998</v>
      </c>
      <c r="AT79" s="176">
        <f t="shared" si="15"/>
        <v>16797.837000000003</v>
      </c>
      <c r="AU79" s="176">
        <f t="shared" si="15"/>
        <v>20295.427899511735</v>
      </c>
      <c r="AV79" s="176">
        <f t="shared" si="15"/>
        <v>25526.476000000002</v>
      </c>
      <c r="AW79" s="176">
        <f t="shared" si="15"/>
        <v>28829.948</v>
      </c>
      <c r="AX79" s="176">
        <f t="shared" si="15"/>
        <v>30339.205213999998</v>
      </c>
      <c r="AY79" s="176">
        <f t="shared" si="15"/>
        <v>31886.693626000004</v>
      </c>
      <c r="AZ79" s="176">
        <f t="shared" si="15"/>
        <v>32437.416757000003</v>
      </c>
      <c r="BA79" s="176">
        <f t="shared" si="15"/>
        <v>31640.413747999999</v>
      </c>
      <c r="BB79" s="176">
        <f t="shared" si="15"/>
        <v>31212.963835000002</v>
      </c>
      <c r="BC79" s="176">
        <f t="shared" si="15"/>
        <v>30726.584142467687</v>
      </c>
      <c r="BD79" s="176">
        <f t="shared" si="15"/>
        <v>29666.571453818167</v>
      </c>
      <c r="BE79" s="176">
        <f t="shared" si="15"/>
        <v>30918.086668030108</v>
      </c>
      <c r="BF79" s="176">
        <f t="shared" si="15"/>
        <v>32295.353709467578</v>
      </c>
      <c r="BG79" s="176">
        <f t="shared" si="15"/>
        <v>33353.048856553258</v>
      </c>
      <c r="BH79" s="176">
        <f t="shared" si="15"/>
        <v>35028.023048480412</v>
      </c>
      <c r="BI79" s="176">
        <f t="shared" si="15"/>
        <v>35716.781529642009</v>
      </c>
      <c r="BJ79" s="176">
        <f t="shared" si="15"/>
        <v>37172.236532855473</v>
      </c>
      <c r="BK79" s="176">
        <f t="shared" si="15"/>
        <v>38696.081911583096</v>
      </c>
      <c r="BL79" s="176">
        <f t="shared" si="15"/>
        <v>40966.842600689997</v>
      </c>
      <c r="BM79" s="176">
        <f t="shared" si="15"/>
        <v>46695.822820729991</v>
      </c>
      <c r="BN79" s="176">
        <f t="shared" si="15"/>
        <v>48764.863047781706</v>
      </c>
      <c r="BO79" s="176">
        <f t="shared" si="15"/>
        <v>49940.019439679818</v>
      </c>
      <c r="BP79" s="176">
        <f t="shared" ref="BP79:CF79" si="16">SUMIF($C$5:$C$76,"(IR)",BP$5:BP$76)</f>
        <v>51405.957286050005</v>
      </c>
      <c r="BQ79" s="176">
        <f t="shared" si="16"/>
        <v>46142.22560962617</v>
      </c>
      <c r="BR79" s="176">
        <f t="shared" si="16"/>
        <v>45789.599349789991</v>
      </c>
      <c r="BS79" s="176">
        <f t="shared" si="16"/>
        <v>45356.94693428</v>
      </c>
      <c r="BT79" s="176">
        <f t="shared" si="16"/>
        <v>44879.357183030013</v>
      </c>
      <c r="BU79" s="176">
        <f t="shared" si="16"/>
        <v>45555.013518459993</v>
      </c>
      <c r="BV79" s="176">
        <f t="shared" si="16"/>
        <v>47776.703047328403</v>
      </c>
      <c r="BW79" s="176">
        <f t="shared" si="16"/>
        <v>53345.128451460172</v>
      </c>
      <c r="BX79" s="176">
        <f t="shared" si="16"/>
        <v>71462.355118333944</v>
      </c>
      <c r="BY79" s="176">
        <f t="shared" si="16"/>
        <v>71365.29643088294</v>
      </c>
      <c r="BZ79" s="176">
        <f t="shared" si="16"/>
        <v>71429.429012601264</v>
      </c>
      <c r="CA79" s="176">
        <f t="shared" si="16"/>
        <v>81523.36905383876</v>
      </c>
      <c r="CB79" s="176">
        <f t="shared" si="16"/>
        <v>95309.29084463582</v>
      </c>
      <c r="CC79" s="176">
        <f t="shared" si="16"/>
        <v>99233.81445964583</v>
      </c>
      <c r="CD79" s="176">
        <f t="shared" si="16"/>
        <v>101958.63184205386</v>
      </c>
      <c r="CE79" s="176">
        <f t="shared" si="16"/>
        <v>104060.36247637318</v>
      </c>
      <c r="CF79" s="177">
        <f t="shared" si="16"/>
        <v>107766.19580415152</v>
      </c>
    </row>
    <row r="80" spans="1:84" x14ac:dyDescent="0.35">
      <c r="A80" s="155"/>
      <c r="B80" s="10" t="s">
        <v>327</v>
      </c>
      <c r="D80" s="176">
        <f t="shared" ref="D80:BO80" si="17">SUMIF($C$5:$C$76,"(NC / NIR)",D$5:D$76)</f>
        <v>158</v>
      </c>
      <c r="E80" s="176">
        <f t="shared" si="17"/>
        <v>167.7</v>
      </c>
      <c r="F80" s="176">
        <f t="shared" si="17"/>
        <v>170.1</v>
      </c>
      <c r="G80" s="176">
        <f t="shared" si="17"/>
        <v>170.2</v>
      </c>
      <c r="H80" s="176">
        <f t="shared" si="17"/>
        <v>207.1</v>
      </c>
      <c r="I80" s="176">
        <f t="shared" si="17"/>
        <v>224.7</v>
      </c>
      <c r="J80" s="176">
        <f t="shared" si="17"/>
        <v>233.5</v>
      </c>
      <c r="K80" s="176">
        <f t="shared" si="17"/>
        <v>244.7</v>
      </c>
      <c r="L80" s="176">
        <f t="shared" si="17"/>
        <v>255.8</v>
      </c>
      <c r="M80" s="176">
        <f t="shared" si="17"/>
        <v>268.8</v>
      </c>
      <c r="N80" s="176">
        <f t="shared" si="17"/>
        <v>297.39999999999998</v>
      </c>
      <c r="O80" s="176">
        <f t="shared" si="17"/>
        <v>300.90000000000003</v>
      </c>
      <c r="P80" s="176">
        <f t="shared" si="17"/>
        <v>302.70000000000005</v>
      </c>
      <c r="Q80" s="176">
        <f t="shared" si="17"/>
        <v>327.2</v>
      </c>
      <c r="R80" s="176">
        <f t="shared" si="17"/>
        <v>328.90000000000003</v>
      </c>
      <c r="S80" s="176">
        <f t="shared" si="17"/>
        <v>359.40000000000003</v>
      </c>
      <c r="T80" s="176">
        <f t="shared" si="17"/>
        <v>370.3</v>
      </c>
      <c r="U80" s="176">
        <f t="shared" si="17"/>
        <v>405.00000000000006</v>
      </c>
      <c r="V80" s="176">
        <f t="shared" si="17"/>
        <v>406.3</v>
      </c>
      <c r="W80" s="176">
        <f t="shared" si="17"/>
        <v>426.7</v>
      </c>
      <c r="X80" s="176">
        <f t="shared" si="17"/>
        <v>574.29999999999995</v>
      </c>
      <c r="Y80" s="176">
        <f t="shared" si="17"/>
        <v>622.69999999999993</v>
      </c>
      <c r="Z80" s="176">
        <f t="shared" si="17"/>
        <v>551.09999999999991</v>
      </c>
      <c r="AA80" s="176">
        <f t="shared" si="17"/>
        <v>593.09999999999991</v>
      </c>
      <c r="AB80" s="176">
        <f t="shared" si="17"/>
        <v>712.09999999999991</v>
      </c>
      <c r="AC80" s="176">
        <f t="shared" si="17"/>
        <v>678.1</v>
      </c>
      <c r="AD80" s="176">
        <f t="shared" si="17"/>
        <v>775.19999999999993</v>
      </c>
      <c r="AE80" s="176">
        <f t="shared" si="17"/>
        <v>1102.5</v>
      </c>
      <c r="AF80" s="176">
        <f t="shared" si="17"/>
        <v>1231</v>
      </c>
      <c r="AG80" s="176">
        <f t="shared" si="17"/>
        <v>1775.5</v>
      </c>
      <c r="AH80" s="176">
        <f t="shared" si="17"/>
        <v>2721</v>
      </c>
      <c r="AI80" s="176">
        <f t="shared" si="17"/>
        <v>3900.06</v>
      </c>
      <c r="AJ80" s="176">
        <f t="shared" si="17"/>
        <v>4299.0600000000004</v>
      </c>
      <c r="AK80" s="176">
        <f t="shared" si="17"/>
        <v>4978.0600000000004</v>
      </c>
      <c r="AL80" s="176">
        <f t="shared" si="17"/>
        <v>5501.06</v>
      </c>
      <c r="AM80" s="176">
        <f t="shared" si="17"/>
        <v>6085.06</v>
      </c>
      <c r="AN80" s="176">
        <f t="shared" si="17"/>
        <v>6605.06</v>
      </c>
      <c r="AO80" s="176">
        <f t="shared" si="17"/>
        <v>7088.06</v>
      </c>
      <c r="AP80" s="176">
        <f t="shared" si="17"/>
        <v>7484.06</v>
      </c>
      <c r="AQ80" s="176">
        <f t="shared" si="17"/>
        <v>7892.5680000000002</v>
      </c>
      <c r="AR80" s="176">
        <f t="shared" si="17"/>
        <v>8031.5510000000013</v>
      </c>
      <c r="AS80" s="176">
        <f t="shared" si="17"/>
        <v>8411.9089999999997</v>
      </c>
      <c r="AT80" s="176">
        <f t="shared" si="17"/>
        <v>9172.8167156850413</v>
      </c>
      <c r="AU80" s="176">
        <f t="shared" si="17"/>
        <v>10755.346568931576</v>
      </c>
      <c r="AV80" s="176">
        <f t="shared" si="17"/>
        <v>12410.679000000002</v>
      </c>
      <c r="AW80" s="176">
        <f t="shared" si="17"/>
        <v>14068.823</v>
      </c>
      <c r="AX80" s="176">
        <f t="shared" si="17"/>
        <v>14698.89</v>
      </c>
      <c r="AY80" s="176">
        <f t="shared" si="17"/>
        <v>16122.347527041316</v>
      </c>
      <c r="AZ80" s="176">
        <f t="shared" si="17"/>
        <v>17621.866000000002</v>
      </c>
      <c r="BA80" s="176">
        <f t="shared" si="17"/>
        <v>18587.272009000004</v>
      </c>
      <c r="BB80" s="176">
        <f t="shared" si="17"/>
        <v>19334.144725038434</v>
      </c>
      <c r="BC80" s="176">
        <f t="shared" si="17"/>
        <v>21437.683100000017</v>
      </c>
      <c r="BD80" s="176">
        <f t="shared" si="17"/>
        <v>23910.498331296749</v>
      </c>
      <c r="BE80" s="176">
        <f t="shared" si="17"/>
        <v>24695.169227916085</v>
      </c>
      <c r="BF80" s="176">
        <f t="shared" si="17"/>
        <v>24320.416560955215</v>
      </c>
      <c r="BG80" s="176">
        <f t="shared" si="17"/>
        <v>16358.236688028088</v>
      </c>
      <c r="BH80" s="176">
        <f t="shared" si="17"/>
        <v>17655.991088999999</v>
      </c>
      <c r="BI80" s="176">
        <f t="shared" si="17"/>
        <v>19149.566420419</v>
      </c>
      <c r="BJ80" s="176">
        <f t="shared" si="17"/>
        <v>18905.719964729797</v>
      </c>
      <c r="BK80" s="176">
        <f t="shared" si="17"/>
        <v>20134.145588311134</v>
      </c>
      <c r="BL80" s="176">
        <f t="shared" si="17"/>
        <v>22119.138006874229</v>
      </c>
      <c r="BM80" s="176">
        <f t="shared" si="17"/>
        <v>23493.366511449778</v>
      </c>
      <c r="BN80" s="176">
        <f t="shared" si="17"/>
        <v>24251.324629427094</v>
      </c>
      <c r="BO80" s="176">
        <f t="shared" si="17"/>
        <v>24518.543630379987</v>
      </c>
      <c r="BP80" s="176">
        <f t="shared" ref="BP80:CF80" si="18">SUMIF($C$5:$C$76,"(NC / NIR)",BP$5:BP$76)</f>
        <v>25755.445607450234</v>
      </c>
      <c r="BQ80" s="176">
        <f t="shared" si="18"/>
        <v>26300.891344340587</v>
      </c>
      <c r="BR80" s="176">
        <f t="shared" si="18"/>
        <v>27925.510779285047</v>
      </c>
      <c r="BS80" s="176">
        <f t="shared" si="18"/>
        <v>28799.212007561116</v>
      </c>
      <c r="BT80" s="176">
        <f t="shared" si="18"/>
        <v>29033.99567154016</v>
      </c>
      <c r="BU80" s="176">
        <f t="shared" si="18"/>
        <v>30481.840596910009</v>
      </c>
      <c r="BV80" s="176">
        <f t="shared" si="18"/>
        <v>31175.940817977655</v>
      </c>
      <c r="BW80" s="176">
        <f t="shared" si="18"/>
        <v>32204.240915575501</v>
      </c>
      <c r="BX80" s="176">
        <f t="shared" si="18"/>
        <v>31254.179769891103</v>
      </c>
      <c r="BY80" s="176">
        <f t="shared" si="18"/>
        <v>32500.994982626082</v>
      </c>
      <c r="BZ80" s="176">
        <f t="shared" si="18"/>
        <v>35791.554701700014</v>
      </c>
      <c r="CA80" s="176">
        <f t="shared" si="18"/>
        <v>42200.98330769482</v>
      </c>
      <c r="CB80" s="176">
        <f t="shared" si="18"/>
        <v>47824.012575550201</v>
      </c>
      <c r="CC80" s="176">
        <f t="shared" si="18"/>
        <v>51113.316490213067</v>
      </c>
      <c r="CD80" s="176">
        <f t="shared" si="18"/>
        <v>54242.284608390837</v>
      </c>
      <c r="CE80" s="176">
        <f t="shared" si="18"/>
        <v>57534.257288948764</v>
      </c>
      <c r="CF80" s="177">
        <f t="shared" si="18"/>
        <v>60593.959082359412</v>
      </c>
    </row>
    <row r="81" spans="1:84" ht="16" thickBot="1" x14ac:dyDescent="0.4">
      <c r="A81" s="155"/>
      <c r="B81" s="118"/>
      <c r="C81" s="178"/>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79"/>
      <c r="BT81" s="126"/>
      <c r="BU81" s="126"/>
      <c r="BV81" s="126"/>
      <c r="BW81" s="126"/>
      <c r="BX81" s="126"/>
      <c r="BY81" s="126"/>
      <c r="BZ81" s="126"/>
      <c r="CA81" s="126"/>
      <c r="CB81" s="126"/>
      <c r="CC81" s="126"/>
      <c r="CD81" s="126"/>
      <c r="CE81" s="126"/>
      <c r="CF81" s="180"/>
    </row>
    <row r="82" spans="1:84" s="106" customFormat="1" ht="26.25" customHeight="1" x14ac:dyDescent="0.35">
      <c r="A82" s="172"/>
      <c r="B82" s="181" t="s">
        <v>328</v>
      </c>
      <c r="C82" s="182"/>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f t="shared" ref="AH82:BJ82" si="19">AH77-AH86-AH87</f>
        <v>15873</v>
      </c>
      <c r="AI82" s="37">
        <f t="shared" si="19"/>
        <v>18777.060000000001</v>
      </c>
      <c r="AJ82" s="37">
        <f t="shared" si="19"/>
        <v>22658.06</v>
      </c>
      <c r="AK82" s="37">
        <f t="shared" si="19"/>
        <v>27698.31</v>
      </c>
      <c r="AL82" s="37">
        <f t="shared" si="19"/>
        <v>31628.06</v>
      </c>
      <c r="AM82" s="37">
        <f t="shared" si="19"/>
        <v>35332.06</v>
      </c>
      <c r="AN82" s="37">
        <f t="shared" si="19"/>
        <v>38251.06</v>
      </c>
      <c r="AO82" s="37">
        <f t="shared" si="19"/>
        <v>41768.06</v>
      </c>
      <c r="AP82" s="37">
        <f t="shared" si="19"/>
        <v>44917.657999999996</v>
      </c>
      <c r="AQ82" s="37">
        <f t="shared" si="19"/>
        <v>46700.743999999992</v>
      </c>
      <c r="AR82" s="37">
        <f t="shared" si="19"/>
        <v>47317.750509999998</v>
      </c>
      <c r="AS82" s="37">
        <f t="shared" si="19"/>
        <v>50314.249480999992</v>
      </c>
      <c r="AT82" s="37">
        <f t="shared" si="19"/>
        <v>56478.799715685047</v>
      </c>
      <c r="AU82" s="37">
        <f t="shared" si="19"/>
        <v>62322.729468443315</v>
      </c>
      <c r="AV82" s="37">
        <f t="shared" si="19"/>
        <v>70755.02399999999</v>
      </c>
      <c r="AW82" s="37">
        <f t="shared" si="19"/>
        <v>77496.391000000003</v>
      </c>
      <c r="AX82" s="37">
        <f t="shared" si="19"/>
        <v>79687.214811775179</v>
      </c>
      <c r="AY82" s="37">
        <f t="shared" si="19"/>
        <v>83295.498265097471</v>
      </c>
      <c r="AZ82" s="37">
        <f t="shared" si="19"/>
        <v>86670.61694808054</v>
      </c>
      <c r="BA82" s="37">
        <f t="shared" si="19"/>
        <v>87921.907053839444</v>
      </c>
      <c r="BB82" s="37">
        <f t="shared" si="19"/>
        <v>90240.256998922923</v>
      </c>
      <c r="BC82" s="37">
        <f t="shared" si="19"/>
        <v>93735.885396197482</v>
      </c>
      <c r="BD82" s="37">
        <f t="shared" si="19"/>
        <v>96103.813251609536</v>
      </c>
      <c r="BE82" s="37">
        <f t="shared" si="19"/>
        <v>101422.7639867476</v>
      </c>
      <c r="BF82" s="37">
        <f t="shared" si="19"/>
        <v>105010.36687014355</v>
      </c>
      <c r="BG82" s="37">
        <f t="shared" si="19"/>
        <v>100709.2073866538</v>
      </c>
      <c r="BH82" s="37">
        <f t="shared" si="19"/>
        <v>110611.04609017215</v>
      </c>
      <c r="BI82" s="37">
        <f t="shared" si="19"/>
        <v>115250.33046477367</v>
      </c>
      <c r="BJ82" s="37">
        <f t="shared" si="19"/>
        <v>118702.02126744037</v>
      </c>
      <c r="BK82" s="37">
        <v>141174.4789137074</v>
      </c>
      <c r="BL82" s="37">
        <f t="shared" ref="BL82:CD82" si="20">BL77-BL86-BL87</f>
        <v>134902.39746252366</v>
      </c>
      <c r="BM82" s="37">
        <f t="shared" si="20"/>
        <v>147085.17593682217</v>
      </c>
      <c r="BN82" s="37">
        <f t="shared" si="20"/>
        <v>152392.77568859351</v>
      </c>
      <c r="BO82" s="37">
        <f t="shared" si="20"/>
        <v>157985.40570052635</v>
      </c>
      <c r="BP82" s="37">
        <f t="shared" si="20"/>
        <v>165543.48259889174</v>
      </c>
      <c r="BQ82" s="37">
        <f t="shared" si="20"/>
        <v>163115.79390739673</v>
      </c>
      <c r="BR82" s="37">
        <f t="shared" si="20"/>
        <v>167043.77629927508</v>
      </c>
      <c r="BS82" s="37">
        <f>BS77-BS86-BS87</f>
        <v>170814.77574825112</v>
      </c>
      <c r="BT82" s="37">
        <f t="shared" si="20"/>
        <v>172926.85099918014</v>
      </c>
      <c r="BU82" s="37">
        <f t="shared" si="20"/>
        <v>177086.96100929767</v>
      </c>
      <c r="BV82" s="37">
        <f t="shared" si="20"/>
        <v>182873.7675521184</v>
      </c>
      <c r="BW82" s="37">
        <f t="shared" si="20"/>
        <v>191632.37777219195</v>
      </c>
      <c r="BX82" s="37">
        <f t="shared" si="20"/>
        <v>212380.81626543199</v>
      </c>
      <c r="BY82" s="37">
        <f>BY77-BY86-BY87</f>
        <v>215333.72947900213</v>
      </c>
      <c r="BZ82" s="37">
        <f>BZ77-BZ86-BZ87</f>
        <v>224985.27850957992</v>
      </c>
      <c r="CA82" s="37">
        <f t="shared" si="20"/>
        <v>255600.39371289278</v>
      </c>
      <c r="CB82" s="37">
        <f t="shared" si="20"/>
        <v>289808.22471662535</v>
      </c>
      <c r="CC82" s="37">
        <f t="shared" si="20"/>
        <v>304961.91199287545</v>
      </c>
      <c r="CD82" s="37">
        <f t="shared" si="20"/>
        <v>315442.73794413224</v>
      </c>
      <c r="CE82" s="37">
        <f>CE77-CE86-CE87</f>
        <v>323744.75985274836</v>
      </c>
      <c r="CF82" s="38">
        <f>CF77-CF86-CF87</f>
        <v>335349.49065719731</v>
      </c>
    </row>
    <row r="83" spans="1:84" s="106" customFormat="1" x14ac:dyDescent="0.35">
      <c r="A83" s="172"/>
      <c r="B83" s="59" t="s">
        <v>329</v>
      </c>
      <c r="C83" s="18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161"/>
      <c r="BJ83" s="161"/>
      <c r="BK83" s="161"/>
      <c r="BL83" s="161"/>
      <c r="BM83" s="161"/>
      <c r="BN83" s="161"/>
      <c r="BO83" s="161"/>
      <c r="BP83" s="161"/>
      <c r="BQ83" s="161">
        <f t="shared" ref="BQ83:CF83" si="21">SUM(BQ5:BQ10,BQ13,BQ15:BQ20,BQ23:BQ26,BQ28,BQ30,BQ31:BQ37,BQ41:BQ49,BQ51:BQ57,BQ59,BQ64:BQ68,BQ70,BQ72:BQ73,BQ74:BQ76)-BQ86-BQ87</f>
        <v>71868.460536489816</v>
      </c>
      <c r="BR83" s="161">
        <f t="shared" si="21"/>
        <v>74444.697315330195</v>
      </c>
      <c r="BS83" s="161">
        <f t="shared" si="21"/>
        <v>76186.646985249172</v>
      </c>
      <c r="BT83" s="161">
        <f t="shared" si="21"/>
        <v>76351.737185090315</v>
      </c>
      <c r="BU83" s="161">
        <f t="shared" si="21"/>
        <v>78227.886091005537</v>
      </c>
      <c r="BV83" s="161">
        <f t="shared" si="21"/>
        <v>81320.816577712292</v>
      </c>
      <c r="BW83" s="161">
        <f t="shared" si="21"/>
        <v>84598.8513426297</v>
      </c>
      <c r="BX83" s="161">
        <f t="shared" si="21"/>
        <v>92351.399528743248</v>
      </c>
      <c r="BY83" s="161">
        <f>SUM(BY5:BY10,BY13,BY15:BY20,BY23:BY26,BY28,BY30,BY31:BY37,BY41:BY49,BY51:BY57,BY59,BY64:BY68,BY70,BY72:BY73,BY74:BY76)-BY86-BY87</f>
        <v>97271.649966184312</v>
      </c>
      <c r="BZ83" s="161">
        <f>SUM(BZ5:BZ10,BZ13,BZ15:BZ20,BZ23:BZ26,BZ28,BZ30,BZ31:BZ37,BZ41:BZ49,BZ51:BZ57,BZ59,BZ64:BZ68,BZ70,BZ72:BZ73,BZ74:BZ76)-BZ86-BZ87</f>
        <v>104925.30955044751</v>
      </c>
      <c r="CA83" s="161">
        <f t="shared" si="21"/>
        <v>120002.03721998246</v>
      </c>
      <c r="CB83" s="161">
        <f t="shared" si="21"/>
        <v>134055.86968308542</v>
      </c>
      <c r="CC83" s="161">
        <f t="shared" si="21"/>
        <v>139529.13167203567</v>
      </c>
      <c r="CD83" s="161">
        <f t="shared" si="21"/>
        <v>145145.90556516356</v>
      </c>
      <c r="CE83" s="161">
        <f t="shared" si="21"/>
        <v>150416.78295241974</v>
      </c>
      <c r="CF83" s="162">
        <f t="shared" si="21"/>
        <v>157133.46576453286</v>
      </c>
    </row>
    <row r="84" spans="1:84" s="106" customFormat="1" x14ac:dyDescent="0.35">
      <c r="A84" s="172"/>
      <c r="B84" s="59" t="s">
        <v>330</v>
      </c>
      <c r="C84" s="18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161"/>
      <c r="BJ84" s="161"/>
      <c r="BK84" s="161"/>
      <c r="BL84" s="161"/>
      <c r="BM84" s="161"/>
      <c r="BN84" s="161"/>
      <c r="BO84" s="161"/>
      <c r="BP84" s="161"/>
      <c r="BQ84" s="161">
        <f t="shared" ref="BQ84:CF84" si="22">SUM(BQ29,BQ38,BQ60,BQ63,BQ71,BQ50,BQ58,BQ14)</f>
        <v>91247.333370906897</v>
      </c>
      <c r="BR84" s="161">
        <f t="shared" si="22"/>
        <v>92599.078983944884</v>
      </c>
      <c r="BS84" s="161">
        <f t="shared" si="22"/>
        <v>94628.128763001965</v>
      </c>
      <c r="BT84" s="161">
        <f t="shared" si="22"/>
        <v>96575.113814089797</v>
      </c>
      <c r="BU84" s="161">
        <f t="shared" si="22"/>
        <v>98859.074918292172</v>
      </c>
      <c r="BV84" s="161">
        <f t="shared" si="22"/>
        <v>101552.95097440608</v>
      </c>
      <c r="BW84" s="161">
        <f t="shared" si="22"/>
        <v>107033.52642956228</v>
      </c>
      <c r="BX84" s="161">
        <f t="shared" si="22"/>
        <v>120029.41673668876</v>
      </c>
      <c r="BY84" s="161">
        <f t="shared" si="22"/>
        <v>118062.07951281783</v>
      </c>
      <c r="BZ84" s="161">
        <f t="shared" si="22"/>
        <v>120059.96895913241</v>
      </c>
      <c r="CA84" s="161">
        <f t="shared" si="22"/>
        <v>135598.35649291027</v>
      </c>
      <c r="CB84" s="161">
        <f>SUM(CB29,CB38,CB60,CB63,CB71,CB50,CB58,CB14)</f>
        <v>155752.35503354002</v>
      </c>
      <c r="CC84" s="161">
        <f t="shared" si="22"/>
        <v>165432.78032083984</v>
      </c>
      <c r="CD84" s="161">
        <f t="shared" si="22"/>
        <v>170296.83237896868</v>
      </c>
      <c r="CE84" s="161">
        <f t="shared" si="22"/>
        <v>173327.97690032865</v>
      </c>
      <c r="CF84" s="162">
        <f t="shared" si="22"/>
        <v>178216.0248926644</v>
      </c>
    </row>
    <row r="85" spans="1:84" x14ac:dyDescent="0.35">
      <c r="A85" s="155"/>
      <c r="B85" s="59" t="s">
        <v>331</v>
      </c>
      <c r="BL85" s="54">
        <f t="shared" ref="BL85:CF85" si="23">BL50+BL58+BL14</f>
        <v>4979.657177884229</v>
      </c>
      <c r="BM85" s="54">
        <f t="shared" si="23"/>
        <v>5516.5294897197828</v>
      </c>
      <c r="BN85" s="54">
        <f t="shared" si="23"/>
        <v>5776.1927438088887</v>
      </c>
      <c r="BO85" s="54">
        <f t="shared" si="23"/>
        <v>5632.2462835299884</v>
      </c>
      <c r="BP85" s="54">
        <f t="shared" si="23"/>
        <v>5604.8250899999985</v>
      </c>
      <c r="BQ85" s="54">
        <f t="shared" si="23"/>
        <v>615.17832681999994</v>
      </c>
      <c r="BR85" s="54">
        <f t="shared" si="23"/>
        <v>611.93929700000001</v>
      </c>
      <c r="BS85" s="54">
        <f t="shared" si="23"/>
        <v>621.7497810999995</v>
      </c>
      <c r="BT85" s="54">
        <f t="shared" si="23"/>
        <v>627.55100000000004</v>
      </c>
      <c r="BU85" s="54">
        <f t="shared" si="23"/>
        <v>654.75289959999998</v>
      </c>
      <c r="BV85" s="54">
        <f t="shared" si="23"/>
        <v>468</v>
      </c>
      <c r="BW85" s="54">
        <f t="shared" si="23"/>
        <v>253.047256</v>
      </c>
      <c r="BX85" s="54">
        <f t="shared" si="23"/>
        <v>0</v>
      </c>
      <c r="BY85" s="54">
        <f t="shared" si="23"/>
        <v>0</v>
      </c>
      <c r="BZ85" s="54">
        <f t="shared" si="23"/>
        <v>0</v>
      </c>
      <c r="CA85" s="54">
        <f t="shared" si="23"/>
        <v>0</v>
      </c>
      <c r="CB85" s="54">
        <f t="shared" si="23"/>
        <v>0</v>
      </c>
      <c r="CC85" s="54">
        <f t="shared" si="23"/>
        <v>0</v>
      </c>
      <c r="CD85" s="54">
        <f t="shared" si="23"/>
        <v>0</v>
      </c>
      <c r="CE85" s="54">
        <f t="shared" si="23"/>
        <v>0</v>
      </c>
      <c r="CF85" s="92">
        <f t="shared" si="23"/>
        <v>0</v>
      </c>
    </row>
    <row r="86" spans="1:84" ht="25.5" customHeight="1" x14ac:dyDescent="0.35">
      <c r="A86" s="155"/>
      <c r="B86" s="39" t="s">
        <v>332</v>
      </c>
      <c r="AU86" s="161">
        <f t="shared" ref="AU86:BK86" si="24">AU24+AU43+AU53</f>
        <v>0</v>
      </c>
      <c r="AV86" s="161">
        <f t="shared" si="24"/>
        <v>0</v>
      </c>
      <c r="AW86" s="161">
        <f t="shared" si="24"/>
        <v>0</v>
      </c>
      <c r="AX86" s="54">
        <f t="shared" si="24"/>
        <v>3.4569999999999999</v>
      </c>
      <c r="AY86" s="54">
        <f t="shared" si="24"/>
        <v>4.1285950413223143</v>
      </c>
      <c r="AZ86" s="54">
        <f t="shared" si="24"/>
        <v>5.4580000000000002</v>
      </c>
      <c r="BA86" s="54">
        <f t="shared" si="24"/>
        <v>4.9669999999999996</v>
      </c>
      <c r="BB86" s="54">
        <f t="shared" si="24"/>
        <v>8.2967250384024585</v>
      </c>
      <c r="BC86" s="54">
        <f t="shared" si="24"/>
        <v>10.563000000000001</v>
      </c>
      <c r="BD86" s="54">
        <f t="shared" si="24"/>
        <v>11.87267336961207</v>
      </c>
      <c r="BE86" s="54">
        <f t="shared" si="24"/>
        <v>14.399096999999999</v>
      </c>
      <c r="BF86" s="54">
        <f t="shared" si="24"/>
        <v>19.709695</v>
      </c>
      <c r="BG86" s="54">
        <f t="shared" si="24"/>
        <v>19.340500802146213</v>
      </c>
      <c r="BH86" s="54">
        <f t="shared" si="24"/>
        <v>20.643089</v>
      </c>
      <c r="BI86" s="54">
        <f t="shared" si="24"/>
        <v>27.694095969999999</v>
      </c>
      <c r="BJ86" s="54">
        <f t="shared" si="24"/>
        <v>32.945989999999995</v>
      </c>
      <c r="BK86" s="54">
        <f t="shared" si="24"/>
        <v>40.937025149999997</v>
      </c>
      <c r="BL86" s="54">
        <f t="shared" ref="BL86:BQ86" si="25">BL24+BL33+BL43+BL53</f>
        <v>400.55954393000002</v>
      </c>
      <c r="BM86" s="54">
        <f t="shared" si="25"/>
        <v>417.50285769999999</v>
      </c>
      <c r="BN86" s="54">
        <f t="shared" si="25"/>
        <v>443.07170121000001</v>
      </c>
      <c r="BO86" s="54">
        <f t="shared" si="25"/>
        <v>447.32114404000004</v>
      </c>
      <c r="BP86" s="54">
        <f t="shared" si="25"/>
        <v>466.35633367023604</v>
      </c>
      <c r="BQ86" s="54">
        <f t="shared" si="25"/>
        <v>500.00787236999997</v>
      </c>
      <c r="BR86" s="54">
        <f t="shared" ref="BR86:CF86" si="26">BR33+BR43+BR53+SUM(BR18,-BR90,BR25,BR45,BR46,BR59,BR67,BR72)</f>
        <v>586.6337046000001</v>
      </c>
      <c r="BS86" s="54">
        <f t="shared" si="26"/>
        <v>265.18890567000005</v>
      </c>
      <c r="BT86" s="54">
        <f t="shared" si="26"/>
        <v>260.82938361000004</v>
      </c>
      <c r="BU86" s="54">
        <f t="shared" si="26"/>
        <v>324.43744554</v>
      </c>
      <c r="BV86" s="54">
        <f t="shared" si="26"/>
        <v>312.99843984765914</v>
      </c>
      <c r="BW86" s="54">
        <f t="shared" si="26"/>
        <v>285.01333899999997</v>
      </c>
      <c r="BX86" s="54">
        <f t="shared" si="26"/>
        <v>341.0569663</v>
      </c>
      <c r="BY86" s="54">
        <f t="shared" si="26"/>
        <v>300.13166533999998</v>
      </c>
      <c r="BZ86" s="54">
        <f t="shared" si="26"/>
        <v>249.81561943999998</v>
      </c>
      <c r="CA86" s="54">
        <f t="shared" si="26"/>
        <v>142.26579201286222</v>
      </c>
      <c r="CB86" s="54">
        <f t="shared" si="26"/>
        <v>147.47160930214892</v>
      </c>
      <c r="CC86" s="54">
        <f t="shared" si="26"/>
        <v>144.65882496905829</v>
      </c>
      <c r="CD86" s="54">
        <f t="shared" si="26"/>
        <v>144.8689158024238</v>
      </c>
      <c r="CE86" s="54">
        <f t="shared" si="26"/>
        <v>144.31340136993128</v>
      </c>
      <c r="CF86" s="92">
        <f t="shared" si="26"/>
        <v>144.69098683499692</v>
      </c>
    </row>
    <row r="87" spans="1:84" ht="26.25" customHeight="1" x14ac:dyDescent="0.35">
      <c r="A87" s="155"/>
      <c r="B87" s="39" t="s">
        <v>207</v>
      </c>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f>SUM(AU88:AU89)</f>
        <v>3980.1589999999997</v>
      </c>
      <c r="AV87" s="161">
        <f t="shared" ref="AV87:BD87" si="27">SUM(AV88:AV89)</f>
        <v>4502.427999999999</v>
      </c>
      <c r="AW87" s="161">
        <f t="shared" si="27"/>
        <v>4941.175000000002</v>
      </c>
      <c r="AX87" s="161">
        <f t="shared" si="27"/>
        <v>5171.9954022248148</v>
      </c>
      <c r="AY87" s="161">
        <f t="shared" si="27"/>
        <v>5411.1922929025259</v>
      </c>
      <c r="AZ87" s="161">
        <f t="shared" si="27"/>
        <v>5541.8748089194496</v>
      </c>
      <c r="BA87" s="161">
        <f t="shared" si="27"/>
        <v>5420.5197031605667</v>
      </c>
      <c r="BB87" s="161">
        <f t="shared" si="27"/>
        <v>5316.763836077097</v>
      </c>
      <c r="BC87" s="161">
        <f t="shared" si="27"/>
        <v>5302.1368462702567</v>
      </c>
      <c r="BD87" s="161">
        <f t="shared" si="27"/>
        <v>5258.1548601357345</v>
      </c>
      <c r="BE87" s="161">
        <f>SUM(BE88:BE90)</f>
        <v>5269.6888111279331</v>
      </c>
      <c r="BF87" s="161">
        <f t="shared" ref="BF87:CF87" si="28">SUM(BF88:BF90)</f>
        <v>5272.2224148939558</v>
      </c>
      <c r="BG87" s="161">
        <f t="shared" si="28"/>
        <v>5062.0751975610929</v>
      </c>
      <c r="BH87" s="161">
        <f t="shared" si="28"/>
        <v>460.863958308267</v>
      </c>
      <c r="BI87" s="161">
        <f t="shared" si="28"/>
        <v>503.13108199999897</v>
      </c>
      <c r="BJ87" s="161">
        <f t="shared" si="28"/>
        <v>472.20528600000398</v>
      </c>
      <c r="BK87" s="161">
        <f t="shared" si="28"/>
        <v>436.93637199999563</v>
      </c>
      <c r="BL87" s="161">
        <f t="shared" si="28"/>
        <v>454.20841800000477</v>
      </c>
      <c r="BM87" s="161">
        <f t="shared" si="28"/>
        <v>501.33089600000039</v>
      </c>
      <c r="BN87" s="161">
        <f t="shared" si="28"/>
        <v>525.70778000000246</v>
      </c>
      <c r="BO87" s="161">
        <f t="shared" si="28"/>
        <v>527.72003400001449</v>
      </c>
      <c r="BP87" s="161">
        <f t="shared" si="28"/>
        <v>542.84000000000106</v>
      </c>
      <c r="BQ87" s="161">
        <f t="shared" si="28"/>
        <v>487.68399400000123</v>
      </c>
      <c r="BR87" s="161">
        <f t="shared" si="28"/>
        <v>605.69320899999786</v>
      </c>
      <c r="BS87" s="161">
        <f t="shared" si="28"/>
        <v>670.83216699999923</v>
      </c>
      <c r="BT87" s="161">
        <f t="shared" si="28"/>
        <v>587.01828100000284</v>
      </c>
      <c r="BU87" s="161">
        <f t="shared" si="28"/>
        <v>631.08855999999912</v>
      </c>
      <c r="BV87" s="161">
        <f t="shared" si="28"/>
        <v>539.34585599999559</v>
      </c>
      <c r="BW87" s="161">
        <f t="shared" si="28"/>
        <v>503.27833099999998</v>
      </c>
      <c r="BX87" s="161">
        <f t="shared" si="28"/>
        <v>463.69869291000128</v>
      </c>
      <c r="BY87" s="161">
        <f t="shared" si="28"/>
        <v>514.56562018114073</v>
      </c>
      <c r="BZ87" s="161">
        <f t="shared" si="28"/>
        <v>594.16064107024727</v>
      </c>
      <c r="CA87" s="161">
        <f t="shared" si="28"/>
        <v>554.4992413133624</v>
      </c>
      <c r="CB87" s="161">
        <f t="shared" si="28"/>
        <v>543.07103336690363</v>
      </c>
      <c r="CC87" s="161">
        <f t="shared" si="28"/>
        <v>511.48533303090539</v>
      </c>
      <c r="CD87" s="161">
        <f t="shared" si="28"/>
        <v>519.63121483888119</v>
      </c>
      <c r="CE87" s="161">
        <f t="shared" si="28"/>
        <v>516.59632957543181</v>
      </c>
      <c r="CF87" s="162">
        <f t="shared" si="28"/>
        <v>518.93369925321713</v>
      </c>
    </row>
    <row r="88" spans="1:84" x14ac:dyDescent="0.35">
      <c r="A88" s="155"/>
      <c r="B88" s="59" t="s">
        <v>333</v>
      </c>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v>3649.9919999999997</v>
      </c>
      <c r="AV88" s="161">
        <v>4276.851999999999</v>
      </c>
      <c r="AW88" s="161">
        <v>4762.6290000000017</v>
      </c>
      <c r="AX88" s="161">
        <v>4989.8812429248146</v>
      </c>
      <c r="AY88" s="161">
        <v>5223.2227532525258</v>
      </c>
      <c r="AZ88" s="161">
        <v>5350.8740169194498</v>
      </c>
      <c r="BA88" s="161">
        <v>5222.6900781605664</v>
      </c>
      <c r="BB88" s="161">
        <v>5106.1262210770974</v>
      </c>
      <c r="BC88" s="161">
        <v>5057.0168972702568</v>
      </c>
      <c r="BD88" s="161">
        <v>4981.3293010757343</v>
      </c>
      <c r="BE88" s="161">
        <v>4961.6985451279334</v>
      </c>
      <c r="BF88" s="161">
        <v>5036.3023338939556</v>
      </c>
      <c r="BG88" s="161">
        <v>4791.5473475060626</v>
      </c>
      <c r="BH88" s="161">
        <v>352.79866929826653</v>
      </c>
      <c r="BI88" s="161">
        <v>370.8638349999992</v>
      </c>
      <c r="BJ88" s="161">
        <v>342.7063180000041</v>
      </c>
      <c r="BK88" s="161">
        <v>321.65414699999565</v>
      </c>
      <c r="BL88" s="161">
        <f t="shared" ref="BL88:CF88" si="29">BL30</f>
        <v>348.23900200000571</v>
      </c>
      <c r="BM88" s="161">
        <f t="shared" si="29"/>
        <v>386.0307610000018</v>
      </c>
      <c r="BN88" s="161">
        <f t="shared" si="29"/>
        <v>399.49913500000184</v>
      </c>
      <c r="BO88" s="161">
        <f t="shared" si="29"/>
        <v>433.20464900001389</v>
      </c>
      <c r="BP88" s="161">
        <f t="shared" si="29"/>
        <v>446.92571600000156</v>
      </c>
      <c r="BQ88" s="161">
        <f t="shared" si="29"/>
        <v>470.89298200000121</v>
      </c>
      <c r="BR88" s="161">
        <f t="shared" si="29"/>
        <v>563.96805599999789</v>
      </c>
      <c r="BS88" s="161">
        <f t="shared" si="29"/>
        <v>628.2659879999992</v>
      </c>
      <c r="BT88" s="161">
        <f t="shared" si="29"/>
        <v>546.10436500000287</v>
      </c>
      <c r="BU88" s="161">
        <f t="shared" si="29"/>
        <v>624.77080199999909</v>
      </c>
      <c r="BV88" s="161">
        <f t="shared" si="29"/>
        <v>533.01791499999558</v>
      </c>
      <c r="BW88" s="161">
        <f t="shared" si="29"/>
        <v>496.51820399999997</v>
      </c>
      <c r="BX88" s="161">
        <f t="shared" si="29"/>
        <v>456.04254800000126</v>
      </c>
      <c r="BY88" s="161">
        <f t="shared" si="29"/>
        <v>502.48501104114075</v>
      </c>
      <c r="BZ88" s="161">
        <f t="shared" si="29"/>
        <v>578.73585277024722</v>
      </c>
      <c r="CA88" s="161">
        <f t="shared" si="29"/>
        <v>554.4992413133624</v>
      </c>
      <c r="CB88" s="161">
        <f t="shared" si="29"/>
        <v>543.07103336690363</v>
      </c>
      <c r="CC88" s="161">
        <f t="shared" si="29"/>
        <v>511.48533303090539</v>
      </c>
      <c r="CD88" s="161">
        <f t="shared" si="29"/>
        <v>519.63121483888119</v>
      </c>
      <c r="CE88" s="161">
        <f t="shared" si="29"/>
        <v>516.59632957543181</v>
      </c>
      <c r="CF88" s="162">
        <f t="shared" si="29"/>
        <v>518.93369925321713</v>
      </c>
    </row>
    <row r="89" spans="1:84" x14ac:dyDescent="0.35">
      <c r="A89" s="155"/>
      <c r="B89" s="59" t="s">
        <v>334</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f>'Council Tax Benefit'!AU40</f>
        <v>330.16699999999992</v>
      </c>
      <c r="AV89" s="161">
        <f>'Council Tax Benefit'!AV40</f>
        <v>225.57600000000002</v>
      </c>
      <c r="AW89" s="161">
        <f>'Council Tax Benefit'!AW40</f>
        <v>178.54600000000005</v>
      </c>
      <c r="AX89" s="161">
        <f>'Council Tax Benefit'!AX40</f>
        <v>182.11415929999976</v>
      </c>
      <c r="AY89" s="161">
        <f>'Council Tax Benefit'!AY40</f>
        <v>187.96953965000034</v>
      </c>
      <c r="AZ89" s="161">
        <f>'Council Tax Benefit'!AZ40</f>
        <v>191.00079200000008</v>
      </c>
      <c r="BA89" s="161">
        <f>'Council Tax Benefit'!BA40</f>
        <v>197.82962499999996</v>
      </c>
      <c r="BB89" s="161">
        <f>'Council Tax Benefit'!BB40</f>
        <v>210.63761499999998</v>
      </c>
      <c r="BC89" s="161">
        <f>'Council Tax Benefit'!BC40</f>
        <v>245.11994899999974</v>
      </c>
      <c r="BD89" s="161">
        <f>'Council Tax Benefit'!BD40</f>
        <v>276.82555906000005</v>
      </c>
      <c r="BE89" s="161">
        <f>'Council Tax Benefit'!BE40</f>
        <v>307.99026600000002</v>
      </c>
      <c r="BF89" s="161">
        <f>'Council Tax Benefit'!BF40</f>
        <v>235.92008099999998</v>
      </c>
      <c r="BG89" s="161">
        <f>'Council Tax Benefit'!BG40</f>
        <v>270.52785005503068</v>
      </c>
      <c r="BH89" s="161">
        <f>'Council Tax Benefit'!BH40</f>
        <v>108.06528901000044</v>
      </c>
      <c r="BI89" s="161">
        <f>'Council Tax Benefit'!BI40</f>
        <v>132.26724699999974</v>
      </c>
      <c r="BJ89" s="161">
        <f>'Council Tax Benefit'!BJ40</f>
        <v>129.49896799999988</v>
      </c>
      <c r="BK89" s="161">
        <f>'Council Tax Benefit'!BK40</f>
        <v>115.282225</v>
      </c>
      <c r="BL89" s="161">
        <f>'Council Tax Benefit'!BL40</f>
        <v>105.96941599999904</v>
      </c>
      <c r="BM89" s="161">
        <f>'Council Tax Benefit'!BM40</f>
        <v>115.30013499999859</v>
      </c>
      <c r="BN89" s="161">
        <f>'Council Tax Benefit'!BN40</f>
        <v>126.20864500000062</v>
      </c>
      <c r="BO89" s="161">
        <f>'Council Tax Benefit'!BO40</f>
        <v>94.515385000000606</v>
      </c>
      <c r="BP89" s="161">
        <f>'Council Tax Benefit'!BP40</f>
        <v>95.914283999999498</v>
      </c>
      <c r="BQ89" s="161">
        <f>'Council Tax Benefit'!BQ40</f>
        <v>0</v>
      </c>
      <c r="BR89" s="161">
        <f>'Council Tax Benefit'!BR40</f>
        <v>0</v>
      </c>
      <c r="BS89" s="161">
        <f>'Council Tax Benefit'!BS40</f>
        <v>0</v>
      </c>
      <c r="BT89" s="161">
        <f>'Council Tax Benefit'!BT40</f>
        <v>0</v>
      </c>
      <c r="BU89" s="161">
        <f>'Council Tax Benefit'!BU40</f>
        <v>0</v>
      </c>
      <c r="BV89" s="161">
        <f>'Council Tax Benefit'!BV40</f>
        <v>0</v>
      </c>
      <c r="BW89" s="161">
        <f>'Council Tax Benefit'!BW40</f>
        <v>0</v>
      </c>
      <c r="BX89" s="161">
        <f>'Council Tax Benefit'!BX40</f>
        <v>0</v>
      </c>
      <c r="BY89" s="161">
        <f>'Council Tax Benefit'!BY40</f>
        <v>0</v>
      </c>
      <c r="BZ89" s="161">
        <f>'Council Tax Benefit'!BZ40</f>
        <v>0</v>
      </c>
      <c r="CA89" s="161">
        <f>'Council Tax Benefit'!CA40</f>
        <v>0</v>
      </c>
      <c r="CB89" s="161">
        <f>'Council Tax Benefit'!CB40</f>
        <v>0</v>
      </c>
      <c r="CC89" s="161">
        <f>'Council Tax Benefit'!CC40</f>
        <v>0</v>
      </c>
      <c r="CD89" s="161">
        <f>'Council Tax Benefit'!CD40</f>
        <v>0</v>
      </c>
      <c r="CE89" s="161">
        <f>'Council Tax Benefit'!CE40</f>
        <v>0</v>
      </c>
      <c r="CF89" s="162">
        <f>'Council Tax Benefit'!CF40</f>
        <v>0</v>
      </c>
    </row>
    <row r="90" spans="1:84" x14ac:dyDescent="0.35">
      <c r="B90" s="59" t="s">
        <v>335</v>
      </c>
      <c r="AU90" s="161">
        <v>0</v>
      </c>
      <c r="AV90" s="161">
        <v>0</v>
      </c>
      <c r="AW90" s="161">
        <v>0</v>
      </c>
      <c r="AX90" s="161">
        <v>0</v>
      </c>
      <c r="AY90" s="161">
        <v>0</v>
      </c>
      <c r="AZ90" s="161">
        <v>0</v>
      </c>
      <c r="BA90" s="161">
        <v>0</v>
      </c>
      <c r="BB90" s="161">
        <v>0</v>
      </c>
      <c r="BC90" s="161">
        <v>0</v>
      </c>
      <c r="BD90" s="161">
        <v>0</v>
      </c>
      <c r="BE90" s="161">
        <v>0</v>
      </c>
      <c r="BF90" s="161">
        <v>0</v>
      </c>
      <c r="BG90" s="161">
        <v>0</v>
      </c>
      <c r="BH90" s="161">
        <v>0</v>
      </c>
      <c r="BI90" s="161">
        <v>0</v>
      </c>
      <c r="BJ90" s="161">
        <v>0</v>
      </c>
      <c r="BK90" s="161">
        <v>0</v>
      </c>
      <c r="BL90" s="161">
        <v>0</v>
      </c>
      <c r="BM90" s="161">
        <v>0</v>
      </c>
      <c r="BN90" s="161">
        <v>0</v>
      </c>
      <c r="BO90" s="161">
        <v>0</v>
      </c>
      <c r="BP90" s="161">
        <v>0</v>
      </c>
      <c r="BQ90" s="161">
        <v>16.791011999999998</v>
      </c>
      <c r="BR90" s="161">
        <v>41.725152999999999</v>
      </c>
      <c r="BS90" s="161">
        <v>42.566178999999998</v>
      </c>
      <c r="BT90" s="161">
        <v>40.913916</v>
      </c>
      <c r="BU90" s="161">
        <v>6.3177580000000004</v>
      </c>
      <c r="BV90" s="161">
        <v>6.327941</v>
      </c>
      <c r="BW90" s="161">
        <v>6.7601269999999998</v>
      </c>
      <c r="BX90" s="161">
        <v>7.6561449100000001</v>
      </c>
      <c r="BY90" s="161">
        <v>12.08060914</v>
      </c>
      <c r="BZ90" s="161">
        <v>15.424788300000001</v>
      </c>
      <c r="CA90" s="161">
        <v>0</v>
      </c>
      <c r="CB90" s="161">
        <v>0</v>
      </c>
      <c r="CC90" s="161">
        <v>0</v>
      </c>
      <c r="CD90" s="161">
        <v>0</v>
      </c>
      <c r="CE90" s="161">
        <v>0</v>
      </c>
      <c r="CF90" s="162">
        <v>0</v>
      </c>
    </row>
    <row r="91" spans="1:84" ht="16" thickBot="1" x14ac:dyDescent="0.4">
      <c r="A91" s="155"/>
      <c r="B91" s="118"/>
      <c r="C91" s="178"/>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80"/>
    </row>
    <row r="92" spans="1:84" ht="36" customHeight="1" x14ac:dyDescent="0.35">
      <c r="A92" s="155"/>
      <c r="B92" s="52" t="s">
        <v>336</v>
      </c>
      <c r="BL92" s="39"/>
      <c r="BM92" s="39"/>
      <c r="BN92" s="39"/>
      <c r="BO92" s="39"/>
      <c r="BP92" s="39"/>
      <c r="BQ92" s="39"/>
      <c r="BR92" s="39"/>
      <c r="BS92" s="39"/>
      <c r="BT92" s="39"/>
      <c r="BU92" s="39"/>
      <c r="BV92" s="39"/>
      <c r="BW92" s="39"/>
      <c r="CF92" s="53"/>
    </row>
    <row r="93" spans="1:84" ht="26.25" customHeight="1" x14ac:dyDescent="0.35">
      <c r="A93" s="155"/>
      <c r="B93" s="106" t="s">
        <v>337</v>
      </c>
      <c r="BQ93" s="123"/>
      <c r="BR93" s="123"/>
      <c r="BS93" s="123"/>
      <c r="BT93" s="123"/>
      <c r="BU93" s="123"/>
      <c r="BV93" s="123"/>
      <c r="BW93" s="123"/>
      <c r="BX93" s="123"/>
      <c r="BY93" s="123"/>
      <c r="BZ93" s="123">
        <f t="shared" ref="BZ93:CD93" si="30">BZ82</f>
        <v>224985.27850957992</v>
      </c>
      <c r="CA93" s="123">
        <f t="shared" si="30"/>
        <v>255600.39371289278</v>
      </c>
      <c r="CB93" s="123">
        <f t="shared" si="30"/>
        <v>289808.22471662535</v>
      </c>
      <c r="CC93" s="123">
        <f t="shared" si="30"/>
        <v>304961.91199287545</v>
      </c>
      <c r="CD93" s="123">
        <f t="shared" si="30"/>
        <v>315442.73794413224</v>
      </c>
      <c r="CE93" s="123">
        <f>CE82</f>
        <v>323744.75985274836</v>
      </c>
      <c r="CF93" s="124">
        <f>CF82</f>
        <v>335349.49065719731</v>
      </c>
    </row>
    <row r="94" spans="1:84" s="75" customFormat="1" x14ac:dyDescent="0.25">
      <c r="A94" s="184"/>
      <c r="B94" s="71" t="s">
        <v>338</v>
      </c>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c r="BO94" s="186"/>
      <c r="BP94" s="186"/>
      <c r="BQ94" s="186"/>
      <c r="BR94" s="186"/>
      <c r="BS94" s="186"/>
      <c r="BT94" s="186"/>
      <c r="BU94" s="186"/>
      <c r="BV94" s="186"/>
      <c r="BW94" s="186"/>
      <c r="BX94" s="186"/>
      <c r="BY94" s="186"/>
      <c r="BZ94" s="186">
        <v>238.20250275236322</v>
      </c>
      <c r="CA94" s="186">
        <v>682.34811812860426</v>
      </c>
      <c r="CB94" s="186">
        <v>0</v>
      </c>
      <c r="CC94" s="186">
        <v>0</v>
      </c>
      <c r="CD94" s="186">
        <v>0</v>
      </c>
      <c r="CE94" s="186">
        <v>0</v>
      </c>
      <c r="CF94" s="187">
        <v>0</v>
      </c>
    </row>
    <row r="95" spans="1:84" s="75" customFormat="1" x14ac:dyDescent="0.25">
      <c r="A95" s="184"/>
      <c r="B95" s="71" t="s">
        <v>339</v>
      </c>
      <c r="C95" s="185"/>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v>-767.69711579</v>
      </c>
      <c r="CA95" s="186">
        <v>-104.67035941000003</v>
      </c>
      <c r="CB95" s="186">
        <v>0</v>
      </c>
      <c r="CC95" s="186">
        <v>0</v>
      </c>
      <c r="CD95" s="186">
        <v>0</v>
      </c>
      <c r="CE95" s="186">
        <v>0</v>
      </c>
      <c r="CF95" s="187">
        <v>0</v>
      </c>
    </row>
    <row r="96" spans="1:84" s="75" customFormat="1" x14ac:dyDescent="0.25">
      <c r="A96" s="184"/>
      <c r="B96" s="71" t="s">
        <v>340</v>
      </c>
      <c r="C96" s="185"/>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v>4.1647100006230175E-3</v>
      </c>
      <c r="CA96" s="186">
        <v>9.8269099835306406E-3</v>
      </c>
      <c r="CB96" s="186">
        <v>-0.99999999994179234</v>
      </c>
      <c r="CC96" s="186">
        <v>-6.0804478009231389E-2</v>
      </c>
      <c r="CD96" s="186">
        <v>-6.2886072380933911E-2</v>
      </c>
      <c r="CE96" s="186">
        <v>-6.5527724102139473E-2</v>
      </c>
      <c r="CF96" s="187">
        <v>-6.8369758839253336E-2</v>
      </c>
    </row>
    <row r="97" spans="1:84" s="75" customFormat="1" ht="33.75" customHeight="1" x14ac:dyDescent="0.25">
      <c r="A97" s="184"/>
      <c r="B97" s="137" t="s">
        <v>341</v>
      </c>
      <c r="C97" s="185"/>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c r="BS97" s="188"/>
      <c r="BT97" s="188"/>
      <c r="BU97" s="188"/>
      <c r="BV97" s="188"/>
      <c r="BW97" s="188"/>
      <c r="BX97" s="188"/>
      <c r="BY97" s="188"/>
      <c r="BZ97" s="188">
        <f t="shared" ref="BZ97:CF97" si="31">SUM(BZ93:BZ96)</f>
        <v>224455.78806125227</v>
      </c>
      <c r="CA97" s="188">
        <f t="shared" si="31"/>
        <v>256178.08129852137</v>
      </c>
      <c r="CB97" s="188">
        <f t="shared" si="31"/>
        <v>289807.22471662541</v>
      </c>
      <c r="CC97" s="188">
        <f t="shared" si="31"/>
        <v>304961.85118839744</v>
      </c>
      <c r="CD97" s="188">
        <f t="shared" si="31"/>
        <v>315442.67505805986</v>
      </c>
      <c r="CE97" s="188">
        <f t="shared" si="31"/>
        <v>323744.69432502426</v>
      </c>
      <c r="CF97" s="189">
        <f t="shared" si="31"/>
        <v>335349.42228743847</v>
      </c>
    </row>
    <row r="98" spans="1:84" ht="68.25" customHeight="1" x14ac:dyDescent="0.35">
      <c r="A98" s="155"/>
      <c r="B98" s="52" t="s">
        <v>342</v>
      </c>
      <c r="C98" s="17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88"/>
      <c r="BS98" s="188"/>
      <c r="BT98" s="123"/>
      <c r="BU98" s="123"/>
      <c r="BV98" s="123"/>
      <c r="BW98" s="123"/>
      <c r="BX98" s="123"/>
      <c r="BY98" s="123"/>
      <c r="BZ98" s="123">
        <f t="shared" ref="BZ98:CD98" si="32">SUM(BZ99:BZ100)</f>
        <v>224455.78806125227</v>
      </c>
      <c r="CA98" s="123">
        <f t="shared" si="32"/>
        <v>256178.08129852131</v>
      </c>
      <c r="CB98" s="123">
        <f t="shared" si="32"/>
        <v>289807.22471662547</v>
      </c>
      <c r="CC98" s="123">
        <f t="shared" si="32"/>
        <v>304961.8511883975</v>
      </c>
      <c r="CD98" s="123">
        <f t="shared" si="32"/>
        <v>315442.67505805986</v>
      </c>
      <c r="CE98" s="123">
        <f>SUM(CE99:CE100)</f>
        <v>323744.69432502426</v>
      </c>
      <c r="CF98" s="124">
        <f>SUM(CF99:CF100)</f>
        <v>335349.42228743841</v>
      </c>
    </row>
    <row r="99" spans="1:84" s="75" customFormat="1" x14ac:dyDescent="0.35">
      <c r="A99" s="184"/>
      <c r="B99" s="71" t="s">
        <v>318</v>
      </c>
      <c r="C99" s="185"/>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6">
        <v>105001.78849095969</v>
      </c>
      <c r="CA99" s="186">
        <v>120049.84516677464</v>
      </c>
      <c r="CB99" s="186">
        <v>134055.86968308545</v>
      </c>
      <c r="CC99" s="186">
        <v>139529.13167203564</v>
      </c>
      <c r="CD99" s="186">
        <v>145145.90556516353</v>
      </c>
      <c r="CE99" s="186">
        <v>150416.78295241972</v>
      </c>
      <c r="CF99" s="92">
        <v>157133.46576453286</v>
      </c>
    </row>
    <row r="100" spans="1:84" s="75" customFormat="1" ht="16" thickBot="1" x14ac:dyDescent="0.4">
      <c r="A100" s="190"/>
      <c r="B100" s="191" t="s">
        <v>319</v>
      </c>
      <c r="C100" s="192"/>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c r="BM100" s="193"/>
      <c r="BN100" s="193"/>
      <c r="BO100" s="193"/>
      <c r="BP100" s="193"/>
      <c r="BQ100" s="193"/>
      <c r="BR100" s="193"/>
      <c r="BS100" s="193"/>
      <c r="BT100" s="193"/>
      <c r="BU100" s="193"/>
      <c r="BV100" s="193"/>
      <c r="BW100" s="193"/>
      <c r="BX100" s="193"/>
      <c r="BY100" s="193"/>
      <c r="BZ100" s="193">
        <v>119453.9995702926</v>
      </c>
      <c r="CA100" s="193">
        <v>136128.23613174667</v>
      </c>
      <c r="CB100" s="193">
        <v>155751.35503354002</v>
      </c>
      <c r="CC100" s="193">
        <v>165432.71951636183</v>
      </c>
      <c r="CD100" s="193">
        <v>170296.7694928963</v>
      </c>
      <c r="CE100" s="193">
        <v>173327.91137260452</v>
      </c>
      <c r="CF100" s="180">
        <v>178215.95652290559</v>
      </c>
    </row>
    <row r="102" spans="1:84" x14ac:dyDescent="0.35">
      <c r="A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row>
    <row r="103" spans="1:84" x14ac:dyDescent="0.35">
      <c r="A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row>
    <row r="104" spans="1:84" x14ac:dyDescent="0.35">
      <c r="A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row>
  </sheetData>
  <hyperlinks>
    <hyperlink ref="B1" location="Notes!A1" display="Information relating to this table can be found in the 'Notes' tab" xr:uid="{FCC0C0F0-A228-4DAA-8F38-2A81035626C4}"/>
    <hyperlink ref="A1" location="Contents!A1" display="Contents page" xr:uid="{5F3F104A-0037-4758-85F2-6C643E698428}"/>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8BBB3-B05C-4538-AB65-EAF19AD1E180}">
  <dimension ref="A1:CF94"/>
  <sheetViews>
    <sheetView zoomScale="70" zoomScaleNormal="70" workbookViewId="0">
      <pane xSplit="2" topLeftCell="BL1" activePane="topRight" state="frozen"/>
      <selection pane="topRight"/>
    </sheetView>
  </sheetViews>
  <sheetFormatPr defaultColWidth="9" defaultRowHeight="15.5" x14ac:dyDescent="0.35"/>
  <cols>
    <col min="1" max="1" width="23" style="165" bestFit="1" customWidth="1"/>
    <col min="2" max="2" width="75.54296875" style="39" customWidth="1"/>
    <col min="3" max="3" width="25.54296875" style="165" customWidth="1"/>
    <col min="4" max="75" width="12.54296875" style="54" customWidth="1"/>
    <col min="76" max="83" width="12.54296875" style="39" customWidth="1"/>
    <col min="84" max="84" width="11.54296875" style="39" customWidth="1"/>
    <col min="85" max="16384" width="9" style="39"/>
  </cols>
  <sheetData>
    <row r="1" spans="1:84" s="32" customFormat="1" ht="25.5" customHeight="1" thickBot="1" x14ac:dyDescent="0.3">
      <c r="A1" s="29" t="s">
        <v>45</v>
      </c>
      <c r="B1" s="113" t="s">
        <v>200</v>
      </c>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row>
    <row r="2" spans="1:84" ht="33" customHeight="1" x14ac:dyDescent="0.35">
      <c r="A2" s="33" t="s">
        <v>584</v>
      </c>
      <c r="B2" s="34" t="s">
        <v>343</v>
      </c>
      <c r="C2" s="13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41" customFormat="1" x14ac:dyDescent="0.35">
      <c r="A3" s="116">
        <v>2024</v>
      </c>
      <c r="B3" s="40" t="s">
        <v>344</v>
      </c>
      <c r="C3" s="153" t="s">
        <v>259</v>
      </c>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5"/>
      <c r="B4" s="46"/>
      <c r="C4" s="138"/>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4"/>
    </row>
    <row r="5" spans="1:84" ht="27" customHeight="1" x14ac:dyDescent="0.35">
      <c r="A5" s="155"/>
      <c r="B5" s="39" t="s">
        <v>260</v>
      </c>
      <c r="C5" s="160" t="s">
        <v>261</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v>6.3294967281892935</v>
      </c>
      <c r="BR5" s="161">
        <v>7.9198627593050945</v>
      </c>
      <c r="BS5" s="161">
        <v>9.029323222114007</v>
      </c>
      <c r="BT5" s="161">
        <v>9.3537936122989382</v>
      </c>
      <c r="BU5" s="161">
        <v>10.303332953990436</v>
      </c>
      <c r="BV5" s="161">
        <v>11.228468957113224</v>
      </c>
      <c r="BW5" s="161">
        <v>12.038658239436213</v>
      </c>
      <c r="BX5" s="161">
        <v>12.14440912751464</v>
      </c>
      <c r="BY5" s="161">
        <v>14.77762801458711</v>
      </c>
      <c r="BZ5" s="161">
        <v>17.814468047466129</v>
      </c>
      <c r="CA5" s="161">
        <v>19.371136100549084</v>
      </c>
      <c r="CB5" s="161">
        <v>24.064236642462049</v>
      </c>
      <c r="CC5" s="161">
        <v>26.890883365956238</v>
      </c>
      <c r="CD5" s="161">
        <v>29.613813061407544</v>
      </c>
      <c r="CE5" s="161">
        <v>32.376910549471354</v>
      </c>
      <c r="CF5" s="162">
        <v>35.058294586684219</v>
      </c>
    </row>
    <row r="6" spans="1:84" x14ac:dyDescent="0.35">
      <c r="A6" s="155"/>
      <c r="B6" s="39" t="s">
        <v>262</v>
      </c>
      <c r="C6" s="160" t="s">
        <v>261</v>
      </c>
      <c r="D6" s="161">
        <v>0</v>
      </c>
      <c r="E6" s="161">
        <v>0</v>
      </c>
      <c r="F6" s="161">
        <v>0</v>
      </c>
      <c r="G6" s="161">
        <v>0</v>
      </c>
      <c r="H6" s="161">
        <v>0</v>
      </c>
      <c r="I6" s="161">
        <v>0</v>
      </c>
      <c r="J6" s="161">
        <v>0</v>
      </c>
      <c r="K6" s="161">
        <v>0</v>
      </c>
      <c r="L6" s="161">
        <v>0</v>
      </c>
      <c r="M6" s="161">
        <v>0</v>
      </c>
      <c r="N6" s="161">
        <v>0</v>
      </c>
      <c r="O6" s="161">
        <v>0</v>
      </c>
      <c r="P6" s="161">
        <v>0</v>
      </c>
      <c r="Q6" s="161">
        <v>0</v>
      </c>
      <c r="R6" s="161">
        <v>0</v>
      </c>
      <c r="S6" s="161">
        <v>0</v>
      </c>
      <c r="T6" s="161">
        <v>0</v>
      </c>
      <c r="U6" s="161">
        <v>0</v>
      </c>
      <c r="V6" s="161">
        <v>0</v>
      </c>
      <c r="W6" s="161">
        <v>0</v>
      </c>
      <c r="X6" s="161">
        <v>0</v>
      </c>
      <c r="Y6" s="161">
        <v>0</v>
      </c>
      <c r="Z6" s="161">
        <v>0</v>
      </c>
      <c r="AA6" s="161">
        <v>91.069114783682267</v>
      </c>
      <c r="AB6" s="161">
        <v>324.53301084634893</v>
      </c>
      <c r="AC6" s="161">
        <v>460.35178380734448</v>
      </c>
      <c r="AD6" s="161">
        <v>666.86029419262979</v>
      </c>
      <c r="AE6" s="161">
        <v>823.47200645036389</v>
      </c>
      <c r="AF6" s="161">
        <v>959.28596418203767</v>
      </c>
      <c r="AG6" s="161">
        <v>1104.4452690430569</v>
      </c>
      <c r="AH6" s="161">
        <v>1000.4181446823208</v>
      </c>
      <c r="AI6" s="161">
        <v>1024.1122514985198</v>
      </c>
      <c r="AJ6" s="161">
        <v>1112.3901661722168</v>
      </c>
      <c r="AK6" s="161">
        <v>1277.3050772321117</v>
      </c>
      <c r="AL6" s="161">
        <v>1452.7510902957706</v>
      </c>
      <c r="AM6" s="161">
        <v>1703.3005618758873</v>
      </c>
      <c r="AN6" s="161">
        <v>1872.6240758730398</v>
      </c>
      <c r="AO6" s="161">
        <v>2115.1670152835518</v>
      </c>
      <c r="AP6" s="161">
        <v>2308.3700461731105</v>
      </c>
      <c r="AQ6" s="161">
        <v>2512.7922376005595</v>
      </c>
      <c r="AR6" s="161">
        <v>2630.7128227440485</v>
      </c>
      <c r="AS6" s="161">
        <v>2810.3929658738466</v>
      </c>
      <c r="AT6" s="161">
        <v>3092.797753389842</v>
      </c>
      <c r="AU6" s="161">
        <v>3601.164426408171</v>
      </c>
      <c r="AV6" s="161">
        <v>3190.7396933834048</v>
      </c>
      <c r="AW6" s="161">
        <v>3585.5418165853803</v>
      </c>
      <c r="AX6" s="161">
        <v>3855.7401715960873</v>
      </c>
      <c r="AY6" s="161">
        <v>4177.8996548846007</v>
      </c>
      <c r="AZ6" s="161">
        <v>4407.1152919883443</v>
      </c>
      <c r="BA6" s="161">
        <v>4644.3055035331336</v>
      </c>
      <c r="BB6" s="161">
        <v>4870.1229819734244</v>
      </c>
      <c r="BC6" s="161">
        <v>5062.1393952466669</v>
      </c>
      <c r="BD6" s="161">
        <v>5245.8961189972533</v>
      </c>
      <c r="BE6" s="161">
        <v>5453.9333504044653</v>
      </c>
      <c r="BF6" s="161">
        <v>5548.1761372119654</v>
      </c>
      <c r="BG6" s="161">
        <v>5769.2349194582221</v>
      </c>
      <c r="BH6" s="161">
        <v>5951.8841221228477</v>
      </c>
      <c r="BI6" s="161">
        <v>6188.4629055828909</v>
      </c>
      <c r="BJ6" s="161">
        <v>6373.2797966582839</v>
      </c>
      <c r="BK6" s="161">
        <v>6665.1782940127605</v>
      </c>
      <c r="BL6" s="161">
        <v>6853.8294372438168</v>
      </c>
      <c r="BM6" s="161">
        <v>7292.8332734939167</v>
      </c>
      <c r="BN6" s="161">
        <v>7328.2351185892212</v>
      </c>
      <c r="BO6" s="161">
        <v>7355.1573691586846</v>
      </c>
      <c r="BP6" s="161">
        <v>7406.8297810311651</v>
      </c>
      <c r="BQ6" s="161">
        <v>7113.7403322633891</v>
      </c>
      <c r="BR6" s="161">
        <v>7109.1462699512058</v>
      </c>
      <c r="BS6" s="161">
        <v>7146.5907336358114</v>
      </c>
      <c r="BT6" s="161">
        <v>6979.0252607454286</v>
      </c>
      <c r="BU6" s="161">
        <v>6929.7607954956293</v>
      </c>
      <c r="BV6" s="161">
        <v>6966.0852179081767</v>
      </c>
      <c r="BW6" s="161">
        <v>7084.7179827031914</v>
      </c>
      <c r="BX6" s="161">
        <v>6069.6734162134589</v>
      </c>
      <c r="BY6" s="161">
        <v>6085.0038017856523</v>
      </c>
      <c r="BZ6" s="161">
        <v>6087.5370226562181</v>
      </c>
      <c r="CA6" s="161">
        <v>6755.5519978217317</v>
      </c>
      <c r="CB6" s="161">
        <v>7660.9003532108645</v>
      </c>
      <c r="CC6" s="161">
        <v>7912.1206096553824</v>
      </c>
      <c r="CD6" s="161">
        <v>7947.0365653171639</v>
      </c>
      <c r="CE6" s="161">
        <v>7992.0297258785276</v>
      </c>
      <c r="CF6" s="162">
        <v>8173.6358924083961</v>
      </c>
    </row>
    <row r="7" spans="1:84" x14ac:dyDescent="0.35">
      <c r="A7" s="155"/>
      <c r="B7" s="39" t="s">
        <v>263</v>
      </c>
      <c r="C7" s="160" t="s">
        <v>264</v>
      </c>
      <c r="D7" s="161">
        <v>638.27436990477281</v>
      </c>
      <c r="E7" s="161">
        <v>844.29063547753935</v>
      </c>
      <c r="F7" s="161">
        <v>839.16669139414216</v>
      </c>
      <c r="G7" s="161">
        <v>864.83035644306199</v>
      </c>
      <c r="H7" s="161">
        <v>924.88802008494122</v>
      </c>
      <c r="I7" s="161">
        <v>986.90675029471856</v>
      </c>
      <c r="J7" s="161">
        <v>1014.7342848931925</v>
      </c>
      <c r="K7" s="161">
        <v>1088.5220544076617</v>
      </c>
      <c r="L7" s="161">
        <v>1096.6886370487669</v>
      </c>
      <c r="M7" s="161">
        <v>1202.0639112608346</v>
      </c>
      <c r="N7" s="161">
        <v>1540.6517451700097</v>
      </c>
      <c r="O7" s="161">
        <v>1639.3209138652064</v>
      </c>
      <c r="P7" s="161">
        <v>1711.702563860021</v>
      </c>
      <c r="Q7" s="161">
        <v>2016.538541148253</v>
      </c>
      <c r="R7" s="161">
        <v>2053.366439122974</v>
      </c>
      <c r="S7" s="161">
        <v>2380.060757365367</v>
      </c>
      <c r="T7" s="161">
        <v>2479.5936235849508</v>
      </c>
      <c r="U7" s="161">
        <v>2962.9621695867108</v>
      </c>
      <c r="V7" s="161">
        <v>2923.2334995211545</v>
      </c>
      <c r="W7" s="161">
        <v>2986.6640461153083</v>
      </c>
      <c r="X7" s="161">
        <v>2953.2067592828653</v>
      </c>
      <c r="Y7" s="161">
        <v>2905.8766626558772</v>
      </c>
      <c r="Z7" s="161">
        <v>2742.7744278880291</v>
      </c>
      <c r="AA7" s="161">
        <v>2974.9244162669543</v>
      </c>
      <c r="AB7" s="161">
        <v>3077.4682063015848</v>
      </c>
      <c r="AC7" s="161">
        <v>3150.4521517541734</v>
      </c>
      <c r="AD7" s="161">
        <v>3312.9277435851805</v>
      </c>
      <c r="AE7" s="161">
        <v>3374.6037386339203</v>
      </c>
      <c r="AF7" s="161">
        <v>3270.4643240770174</v>
      </c>
      <c r="AG7" s="161">
        <v>3087.411489946398</v>
      </c>
      <c r="AH7" s="161">
        <v>3007.2093039557853</v>
      </c>
      <c r="AI7" s="161">
        <v>2868.5333213615254</v>
      </c>
      <c r="AJ7" s="161">
        <v>2729.6343308379783</v>
      </c>
      <c r="AK7" s="161">
        <v>2674.5994192951189</v>
      </c>
      <c r="AL7" s="161">
        <v>2613.5100259663368</v>
      </c>
      <c r="AM7" s="161">
        <v>2653.0196630430487</v>
      </c>
      <c r="AN7" s="161">
        <v>2552.1005200700283</v>
      </c>
      <c r="AO7" s="161">
        <v>2466.66707321697</v>
      </c>
      <c r="AP7" s="161">
        <v>2444.6794455620234</v>
      </c>
      <c r="AQ7" s="161">
        <v>2350.006836983312</v>
      </c>
      <c r="AR7" s="161">
        <v>2228.8100517858293</v>
      </c>
      <c r="AS7" s="161">
        <v>2067.5446977007673</v>
      </c>
      <c r="AT7" s="161">
        <v>1990.3568085999284</v>
      </c>
      <c r="AU7" s="161">
        <v>2132.9787689658442</v>
      </c>
      <c r="AV7" s="161">
        <v>2074.4776483656883</v>
      </c>
      <c r="AW7" s="161">
        <v>2076.8835910380649</v>
      </c>
      <c r="AX7" s="161">
        <v>2007.7457557419905</v>
      </c>
      <c r="AY7" s="161">
        <v>1935.2967286507949</v>
      </c>
      <c r="AZ7" s="161">
        <v>1807.2025018360348</v>
      </c>
      <c r="BA7" s="161">
        <v>1818.2522821175851</v>
      </c>
      <c r="BB7" s="161">
        <v>1770.7169113043205</v>
      </c>
      <c r="BC7" s="161">
        <v>1796.3324449110296</v>
      </c>
      <c r="BD7" s="161">
        <v>1750.0693504304704</v>
      </c>
      <c r="BE7" s="161">
        <v>1918.8870231870217</v>
      </c>
      <c r="BF7" s="161">
        <v>1855.9717232642111</v>
      </c>
      <c r="BG7" s="161">
        <v>1679.9790052984604</v>
      </c>
      <c r="BH7" s="161">
        <v>1495.1184708804806</v>
      </c>
      <c r="BI7" s="161">
        <v>1379.1702805849343</v>
      </c>
      <c r="BJ7" s="161">
        <v>1223.4574917241873</v>
      </c>
      <c r="BK7" s="161">
        <v>1104.0140562239064</v>
      </c>
      <c r="BL7" s="161">
        <v>976.72950928110708</v>
      </c>
      <c r="BM7" s="161">
        <v>927.82696373203339</v>
      </c>
      <c r="BN7" s="161">
        <v>860.03581216536702</v>
      </c>
      <c r="BO7" s="161">
        <v>818.18811860354162</v>
      </c>
      <c r="BP7" s="161">
        <v>801.52358542457694</v>
      </c>
      <c r="BQ7" s="161">
        <v>772.72053557483423</v>
      </c>
      <c r="BR7" s="161">
        <v>748.2690890620795</v>
      </c>
      <c r="BS7" s="161">
        <v>740.6520789974029</v>
      </c>
      <c r="BT7" s="161">
        <v>709.43595091274835</v>
      </c>
      <c r="BU7" s="161">
        <v>629.83585629526954</v>
      </c>
      <c r="BV7" s="161">
        <v>568.59745923432138</v>
      </c>
      <c r="BW7" s="161">
        <v>607.08093360260636</v>
      </c>
      <c r="BX7" s="161">
        <v>566.00844137371132</v>
      </c>
      <c r="BY7" s="161">
        <v>391.5696617184725</v>
      </c>
      <c r="BZ7" s="161">
        <v>428.34855210465258</v>
      </c>
      <c r="CA7" s="161">
        <v>258.58331450004931</v>
      </c>
      <c r="CB7" s="161">
        <v>366.00700208561824</v>
      </c>
      <c r="CC7" s="161">
        <v>342.04902110840925</v>
      </c>
      <c r="CD7" s="161">
        <v>326.25586285715934</v>
      </c>
      <c r="CE7" s="161">
        <v>315.60143287534629</v>
      </c>
      <c r="CF7" s="162">
        <v>303.54360011541337</v>
      </c>
    </row>
    <row r="8" spans="1:84" x14ac:dyDescent="0.35">
      <c r="A8" s="155"/>
      <c r="B8" s="39" t="s">
        <v>265</v>
      </c>
      <c r="C8" s="160" t="s">
        <v>261</v>
      </c>
      <c r="D8" s="161">
        <v>0</v>
      </c>
      <c r="E8" s="161">
        <v>0</v>
      </c>
      <c r="F8" s="161">
        <v>0</v>
      </c>
      <c r="G8" s="161">
        <v>0</v>
      </c>
      <c r="H8" s="161">
        <v>0</v>
      </c>
      <c r="I8" s="161">
        <v>0</v>
      </c>
      <c r="J8" s="161">
        <v>0</v>
      </c>
      <c r="K8" s="161">
        <v>0</v>
      </c>
      <c r="L8" s="161">
        <v>0</v>
      </c>
      <c r="M8" s="161">
        <v>0</v>
      </c>
      <c r="N8" s="161">
        <v>0</v>
      </c>
      <c r="O8" s="161">
        <v>0</v>
      </c>
      <c r="P8" s="161">
        <v>0</v>
      </c>
      <c r="Q8" s="161">
        <v>0</v>
      </c>
      <c r="R8" s="161">
        <v>0</v>
      </c>
      <c r="S8" s="161">
        <v>0</v>
      </c>
      <c r="T8" s="161">
        <v>0</v>
      </c>
      <c r="U8" s="161">
        <v>0</v>
      </c>
      <c r="V8" s="161">
        <v>0</v>
      </c>
      <c r="W8" s="161">
        <v>0</v>
      </c>
      <c r="X8" s="161">
        <v>0</v>
      </c>
      <c r="Y8" s="161">
        <v>0</v>
      </c>
      <c r="Z8" s="161">
        <v>0</v>
      </c>
      <c r="AA8" s="161">
        <v>0</v>
      </c>
      <c r="AB8" s="161">
        <v>0</v>
      </c>
      <c r="AC8" s="161">
        <v>0</v>
      </c>
      <c r="AD8" s="161">
        <v>0</v>
      </c>
      <c r="AE8" s="161">
        <v>0</v>
      </c>
      <c r="AF8" s="161">
        <v>14.317700957940859</v>
      </c>
      <c r="AG8" s="161">
        <v>19.213504980353118</v>
      </c>
      <c r="AH8" s="161">
        <v>23.819479635293352</v>
      </c>
      <c r="AI8" s="161">
        <v>20.380343313403376</v>
      </c>
      <c r="AJ8" s="161">
        <v>21.392118580234939</v>
      </c>
      <c r="AK8" s="161">
        <v>23.223728676947484</v>
      </c>
      <c r="AL8" s="161">
        <v>28.838731321007852</v>
      </c>
      <c r="AM8" s="161">
        <v>34.410112361129038</v>
      </c>
      <c r="AN8" s="161">
        <v>35.761918115630969</v>
      </c>
      <c r="AO8" s="161">
        <v>40.083339939775762</v>
      </c>
      <c r="AP8" s="161">
        <v>308.1777725314551</v>
      </c>
      <c r="AQ8" s="161">
        <v>514.44778803823067</v>
      </c>
      <c r="AR8" s="161">
        <v>454.63673074912015</v>
      </c>
      <c r="AS8" s="161">
        <v>445.46055561013782</v>
      </c>
      <c r="AT8" s="161">
        <v>465.52792974586635</v>
      </c>
      <c r="AU8" s="161">
        <v>600.77835783512603</v>
      </c>
      <c r="AV8" s="161">
        <v>709.21872133438342</v>
      </c>
      <c r="AW8" s="161">
        <v>882.17627532794734</v>
      </c>
      <c r="AX8" s="161">
        <v>1033.9733479976867</v>
      </c>
      <c r="AY8" s="161">
        <v>1175.4949506659075</v>
      </c>
      <c r="AZ8" s="161">
        <v>1356.2679602203309</v>
      </c>
      <c r="BA8" s="161">
        <v>1374.0089182841405</v>
      </c>
      <c r="BB8" s="161">
        <v>1421.7475378137901</v>
      </c>
      <c r="BC8" s="161">
        <v>1496.5605352820851</v>
      </c>
      <c r="BD8" s="161">
        <v>1539.1077522808464</v>
      </c>
      <c r="BE8" s="161">
        <v>1626.4800841993931</v>
      </c>
      <c r="BF8" s="161">
        <v>1695.0115547046669</v>
      </c>
      <c r="BG8" s="161">
        <v>1758.3992820499204</v>
      </c>
      <c r="BH8" s="161">
        <v>1775.7877521026182</v>
      </c>
      <c r="BI8" s="161">
        <v>1812.2189174694831</v>
      </c>
      <c r="BJ8" s="161">
        <v>1814.3617545566983</v>
      </c>
      <c r="BK8" s="161">
        <v>1919.4035070164616</v>
      </c>
      <c r="BL8" s="161">
        <v>1972.9951931712944</v>
      </c>
      <c r="BM8" s="161">
        <v>2135.0372795289527</v>
      </c>
      <c r="BN8" s="161">
        <v>2203.7391288305016</v>
      </c>
      <c r="BO8" s="161">
        <v>2387.2080500273601</v>
      </c>
      <c r="BP8" s="161">
        <v>2606.9379109607148</v>
      </c>
      <c r="BQ8" s="161">
        <v>2771.4887174589098</v>
      </c>
      <c r="BR8" s="161">
        <v>3041.000107762331</v>
      </c>
      <c r="BS8" s="161">
        <v>3313.7995230624169</v>
      </c>
      <c r="BT8" s="161">
        <v>3394.7957123134952</v>
      </c>
      <c r="BU8" s="161">
        <v>3546.7895712271302</v>
      </c>
      <c r="BV8" s="161">
        <v>3541.0192188499486</v>
      </c>
      <c r="BW8" s="161">
        <v>3526.240730243554</v>
      </c>
      <c r="BX8" s="161">
        <v>3455.3293855299203</v>
      </c>
      <c r="BY8" s="161">
        <v>3525.3557016171135</v>
      </c>
      <c r="BZ8" s="161">
        <v>3490.3290811876705</v>
      </c>
      <c r="CA8" s="161">
        <v>3769.2638453560608</v>
      </c>
      <c r="CB8" s="161">
        <v>4173.8545519518893</v>
      </c>
      <c r="CC8" s="161">
        <v>4375.0957919217517</v>
      </c>
      <c r="CD8" s="161">
        <v>4548.6526920487313</v>
      </c>
      <c r="CE8" s="161">
        <v>4705.91083216283</v>
      </c>
      <c r="CF8" s="162">
        <v>4733.5765760826671</v>
      </c>
    </row>
    <row r="9" spans="1:84" x14ac:dyDescent="0.35">
      <c r="A9" s="155"/>
      <c r="B9" s="39" t="s">
        <v>208</v>
      </c>
      <c r="C9" s="160" t="s">
        <v>261</v>
      </c>
      <c r="D9" s="161">
        <v>2435.1996660698023</v>
      </c>
      <c r="E9" s="161">
        <v>2413.9577324216971</v>
      </c>
      <c r="F9" s="161">
        <v>2393.7519906588664</v>
      </c>
      <c r="G9" s="161">
        <v>2273.7831454815505</v>
      </c>
      <c r="H9" s="161">
        <v>2880.3655482645313</v>
      </c>
      <c r="I9" s="161">
        <v>3349.0114313279792</v>
      </c>
      <c r="J9" s="161">
        <v>3329.5968723057881</v>
      </c>
      <c r="K9" s="161">
        <v>3250.3207562985076</v>
      </c>
      <c r="L9" s="161">
        <v>3267.0986098468497</v>
      </c>
      <c r="M9" s="161">
        <v>3353.7034236546579</v>
      </c>
      <c r="N9" s="161">
        <v>3373.3574733374649</v>
      </c>
      <c r="O9" s="161">
        <v>3395.9265760394683</v>
      </c>
      <c r="P9" s="161">
        <v>3423.4051277200419</v>
      </c>
      <c r="Q9" s="161">
        <v>3377.7020564233239</v>
      </c>
      <c r="R9" s="161">
        <v>3307.386657301648</v>
      </c>
      <c r="S9" s="161">
        <v>3360.9342816129119</v>
      </c>
      <c r="T9" s="161">
        <v>3285.46155125006</v>
      </c>
      <c r="U9" s="161">
        <v>3187.3629809598224</v>
      </c>
      <c r="V9" s="161">
        <v>3093.2371498479165</v>
      </c>
      <c r="W9" s="161">
        <v>3232.8620282950833</v>
      </c>
      <c r="X9" s="161">
        <v>5697.3878453437619</v>
      </c>
      <c r="Y9" s="161">
        <v>6084.4034813140333</v>
      </c>
      <c r="Z9" s="161">
        <v>5534.526970559773</v>
      </c>
      <c r="AA9" s="161">
        <v>5216.7424585252656</v>
      </c>
      <c r="AB9" s="161">
        <v>4742.0987360738063</v>
      </c>
      <c r="AC9" s="161">
        <v>4426.0637985052508</v>
      </c>
      <c r="AD9" s="161">
        <v>3677.3497953795504</v>
      </c>
      <c r="AE9" s="161">
        <v>4565.5898418108291</v>
      </c>
      <c r="AF9" s="161">
        <v>3967.5102917662434</v>
      </c>
      <c r="AG9" s="161">
        <v>5747.4881277435625</v>
      </c>
      <c r="AH9" s="161">
        <v>10575.848958070248</v>
      </c>
      <c r="AI9" s="161">
        <v>14200.004203613804</v>
      </c>
      <c r="AJ9" s="161">
        <v>12595.679420042332</v>
      </c>
      <c r="AK9" s="161">
        <v>13051.735516444487</v>
      </c>
      <c r="AL9" s="161">
        <v>13193.719579361092</v>
      </c>
      <c r="AM9" s="161">
        <v>13722.75280961826</v>
      </c>
      <c r="AN9" s="161">
        <v>13901.632896585275</v>
      </c>
      <c r="AO9" s="161">
        <v>13776.335603916777</v>
      </c>
      <c r="AP9" s="161">
        <v>13373.137379177469</v>
      </c>
      <c r="AQ9" s="161">
        <v>12873.607665279087</v>
      </c>
      <c r="AR9" s="161">
        <v>11835.388146108837</v>
      </c>
      <c r="AS9" s="161">
        <v>11006.860396768132</v>
      </c>
      <c r="AT9" s="161">
        <v>10273.690273162292</v>
      </c>
      <c r="AU9" s="161">
        <v>10951.761410838617</v>
      </c>
      <c r="AV9" s="161">
        <v>12227.466258589404</v>
      </c>
      <c r="AW9" s="161">
        <v>12643.825664821938</v>
      </c>
      <c r="AX9" s="161">
        <v>12580.224510342907</v>
      </c>
      <c r="AY9" s="161">
        <v>12647.447879949554</v>
      </c>
      <c r="AZ9" s="161">
        <v>12784.283409857619</v>
      </c>
      <c r="BA9" s="161">
        <v>13057.057136121097</v>
      </c>
      <c r="BB9" s="161">
        <v>13256.578429733132</v>
      </c>
      <c r="BC9" s="161">
        <v>14854.535414708249</v>
      </c>
      <c r="BD9" s="161">
        <v>15372.322658795381</v>
      </c>
      <c r="BE9" s="161">
        <v>15352.581600123161</v>
      </c>
      <c r="BF9" s="161">
        <v>15267.26370229661</v>
      </c>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2"/>
    </row>
    <row r="10" spans="1:84" ht="27" customHeight="1" x14ac:dyDescent="0.35">
      <c r="A10" s="155"/>
      <c r="B10" s="39" t="s">
        <v>266</v>
      </c>
      <c r="D10" s="161">
        <f t="shared" ref="D10:BO10" si="0">SUM(D11:D12)</f>
        <v>0</v>
      </c>
      <c r="E10" s="161">
        <f t="shared" si="0"/>
        <v>0</v>
      </c>
      <c r="F10" s="161">
        <f t="shared" si="0"/>
        <v>0</v>
      </c>
      <c r="G10" s="161">
        <f t="shared" si="0"/>
        <v>0</v>
      </c>
      <c r="H10" s="161">
        <f t="shared" si="0"/>
        <v>0</v>
      </c>
      <c r="I10" s="161">
        <f t="shared" si="0"/>
        <v>0</v>
      </c>
      <c r="J10" s="161">
        <f t="shared" si="0"/>
        <v>0</v>
      </c>
      <c r="K10" s="161">
        <f t="shared" si="0"/>
        <v>0</v>
      </c>
      <c r="L10" s="161">
        <f t="shared" si="0"/>
        <v>0</v>
      </c>
      <c r="M10" s="161">
        <f t="shared" si="0"/>
        <v>0</v>
      </c>
      <c r="N10" s="161">
        <f t="shared" si="0"/>
        <v>0</v>
      </c>
      <c r="O10" s="161">
        <f t="shared" si="0"/>
        <v>0</v>
      </c>
      <c r="P10" s="161">
        <f t="shared" si="0"/>
        <v>0</v>
      </c>
      <c r="Q10" s="161">
        <f t="shared" si="0"/>
        <v>0</v>
      </c>
      <c r="R10" s="161">
        <f t="shared" si="0"/>
        <v>0</v>
      </c>
      <c r="S10" s="161">
        <f t="shared" si="0"/>
        <v>0</v>
      </c>
      <c r="T10" s="161">
        <f t="shared" si="0"/>
        <v>0</v>
      </c>
      <c r="U10" s="161">
        <f t="shared" si="0"/>
        <v>0</v>
      </c>
      <c r="V10" s="161">
        <f t="shared" si="0"/>
        <v>0</v>
      </c>
      <c r="W10" s="161">
        <f t="shared" si="0"/>
        <v>0</v>
      </c>
      <c r="X10" s="161">
        <f t="shared" si="0"/>
        <v>0</v>
      </c>
      <c r="Y10" s="161">
        <f t="shared" si="0"/>
        <v>0</v>
      </c>
      <c r="Z10" s="161">
        <f t="shared" si="0"/>
        <v>0</v>
      </c>
      <c r="AA10" s="161">
        <f t="shared" si="0"/>
        <v>0</v>
      </c>
      <c r="AB10" s="161">
        <f t="shared" si="0"/>
        <v>1126.0735936694437</v>
      </c>
      <c r="AC10" s="161">
        <f t="shared" si="0"/>
        <v>1026.1472722856452</v>
      </c>
      <c r="AD10" s="161">
        <f t="shared" si="0"/>
        <v>982.12277301767119</v>
      </c>
      <c r="AE10" s="161">
        <f t="shared" si="0"/>
        <v>0.85867779609005612</v>
      </c>
      <c r="AF10" s="161">
        <f t="shared" si="0"/>
        <v>0</v>
      </c>
      <c r="AG10" s="161">
        <f t="shared" si="0"/>
        <v>649.28396140503639</v>
      </c>
      <c r="AH10" s="161">
        <f t="shared" si="0"/>
        <v>601.44186079115718</v>
      </c>
      <c r="AI10" s="161">
        <f t="shared" si="0"/>
        <v>514.60366866343531</v>
      </c>
      <c r="AJ10" s="161">
        <f t="shared" si="0"/>
        <v>440.67764275283974</v>
      </c>
      <c r="AK10" s="161">
        <f t="shared" si="0"/>
        <v>414.15649473889681</v>
      </c>
      <c r="AL10" s="161">
        <f t="shared" si="0"/>
        <v>389.32287283360603</v>
      </c>
      <c r="AM10" s="161">
        <f t="shared" si="0"/>
        <v>375.07022473630644</v>
      </c>
      <c r="AN10" s="161">
        <f t="shared" si="0"/>
        <v>360.87026462136703</v>
      </c>
      <c r="AO10" s="161">
        <f t="shared" si="0"/>
        <v>345.33339025037577</v>
      </c>
      <c r="AP10" s="161">
        <f t="shared" si="0"/>
        <v>340.77349847228203</v>
      </c>
      <c r="AQ10" s="161">
        <f t="shared" si="0"/>
        <v>324.44795018697573</v>
      </c>
      <c r="AR10" s="161">
        <f t="shared" si="0"/>
        <v>308.32391464520708</v>
      </c>
      <c r="AS10" s="161">
        <f t="shared" si="0"/>
        <v>292.96056743579288</v>
      </c>
      <c r="AT10" s="161">
        <f t="shared" si="0"/>
        <v>272.35241347020445</v>
      </c>
      <c r="AU10" s="161">
        <f t="shared" si="0"/>
        <v>263.82183255989031</v>
      </c>
      <c r="AV10" s="161">
        <f t="shared" si="0"/>
        <v>262.41731464172813</v>
      </c>
      <c r="AW10" s="161">
        <f t="shared" si="0"/>
        <v>271.61243963181465</v>
      </c>
      <c r="AX10" s="161">
        <f t="shared" si="0"/>
        <v>266.99089499008898</v>
      </c>
      <c r="AY10" s="161">
        <f t="shared" si="0"/>
        <v>264.55348335720498</v>
      </c>
      <c r="AZ10" s="161">
        <f t="shared" si="0"/>
        <v>265.30989022776907</v>
      </c>
      <c r="BA10" s="161">
        <f t="shared" si="0"/>
        <v>256.11698506702623</v>
      </c>
      <c r="BB10" s="161">
        <f t="shared" si="0"/>
        <v>255.28950340080507</v>
      </c>
      <c r="BC10" s="161">
        <f t="shared" si="0"/>
        <v>240.84760023693048</v>
      </c>
      <c r="BD10" s="161">
        <f t="shared" si="0"/>
        <v>239.97705033077315</v>
      </c>
      <c r="BE10" s="161">
        <f t="shared" si="0"/>
        <v>238.25852658474483</v>
      </c>
      <c r="BF10" s="161">
        <f t="shared" si="0"/>
        <v>234.17972201896322</v>
      </c>
      <c r="BG10" s="161">
        <f t="shared" si="0"/>
        <v>235.07201574567364</v>
      </c>
      <c r="BH10" s="161">
        <f t="shared" si="0"/>
        <v>230.43062535324395</v>
      </c>
      <c r="BI10" s="161">
        <f t="shared" si="0"/>
        <v>225.49716655045862</v>
      </c>
      <c r="BJ10" s="161">
        <f t="shared" si="0"/>
        <v>222.81511717227045</v>
      </c>
      <c r="BK10" s="161">
        <f t="shared" si="0"/>
        <v>220.91636038879435</v>
      </c>
      <c r="BL10" s="161">
        <f t="shared" si="0"/>
        <v>1511.6398889847665</v>
      </c>
      <c r="BM10" s="161">
        <f t="shared" si="0"/>
        <v>219.51173393291367</v>
      </c>
      <c r="BN10" s="161">
        <f t="shared" si="0"/>
        <v>216.80203359278022</v>
      </c>
      <c r="BO10" s="161">
        <f t="shared" si="0"/>
        <v>214.17376650140477</v>
      </c>
      <c r="BP10" s="161">
        <f t="shared" ref="BP10:CF10" si="1">SUM(BP11:BP12)</f>
        <v>210.83062594158429</v>
      </c>
      <c r="BQ10" s="161">
        <f t="shared" si="1"/>
        <v>205.28245040342523</v>
      </c>
      <c r="BR10" s="161">
        <f t="shared" si="1"/>
        <v>207.02570231142826</v>
      </c>
      <c r="BS10" s="161">
        <f t="shared" si="1"/>
        <v>212.49223381481366</v>
      </c>
      <c r="BT10" s="161">
        <f t="shared" si="1"/>
        <v>203.04854772613825</v>
      </c>
      <c r="BU10" s="161">
        <f t="shared" si="1"/>
        <v>199.5428405221339</v>
      </c>
      <c r="BV10" s="161">
        <f t="shared" si="1"/>
        <v>194.0692650640579</v>
      </c>
      <c r="BW10" s="161">
        <f t="shared" si="1"/>
        <v>190.46849823136844</v>
      </c>
      <c r="BX10" s="161">
        <f t="shared" si="1"/>
        <v>180.25794996024499</v>
      </c>
      <c r="BY10" s="161">
        <f t="shared" si="1"/>
        <v>184.82460809072629</v>
      </c>
      <c r="BZ10" s="161">
        <f t="shared" si="1"/>
        <v>178.95411088877231</v>
      </c>
      <c r="CA10" s="161">
        <f t="shared" si="1"/>
        <v>171.40790844401755</v>
      </c>
      <c r="CB10" s="161">
        <f t="shared" si="1"/>
        <v>174.89755082743204</v>
      </c>
      <c r="CC10" s="161">
        <f t="shared" si="1"/>
        <v>177.27530993262917</v>
      </c>
      <c r="CD10" s="161">
        <f t="shared" si="1"/>
        <v>176.38386524454796</v>
      </c>
      <c r="CE10" s="161">
        <f t="shared" si="1"/>
        <v>174.58988090155495</v>
      </c>
      <c r="CF10" s="162">
        <f t="shared" si="1"/>
        <v>176.17620263027521</v>
      </c>
    </row>
    <row r="11" spans="1:84" x14ac:dyDescent="0.35">
      <c r="A11" s="155"/>
      <c r="B11" s="59" t="s">
        <v>267</v>
      </c>
      <c r="C11" s="160" t="s">
        <v>264</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0</v>
      </c>
      <c r="T11" s="161">
        <v>0</v>
      </c>
      <c r="U11" s="161">
        <v>0</v>
      </c>
      <c r="V11" s="161">
        <v>0</v>
      </c>
      <c r="W11" s="161">
        <v>0</v>
      </c>
      <c r="X11" s="161">
        <v>0</v>
      </c>
      <c r="Y11" s="161">
        <v>0</v>
      </c>
      <c r="Z11" s="161">
        <v>0</v>
      </c>
      <c r="AA11" s="161">
        <v>0</v>
      </c>
      <c r="AB11" s="161">
        <v>0</v>
      </c>
      <c r="AC11" s="161">
        <v>992.71390251192736</v>
      </c>
      <c r="AD11" s="161">
        <v>945.78743647512408</v>
      </c>
      <c r="AE11" s="161">
        <v>0.85867779609005612</v>
      </c>
      <c r="AF11" s="161">
        <v>0</v>
      </c>
      <c r="AG11" s="161">
        <v>0</v>
      </c>
      <c r="AH11" s="161">
        <v>571.66751124704047</v>
      </c>
      <c r="AI11" s="161">
        <v>489.12823952168105</v>
      </c>
      <c r="AJ11" s="161">
        <v>419.28552417260482</v>
      </c>
      <c r="AK11" s="161">
        <v>390.93276606194934</v>
      </c>
      <c r="AL11" s="161">
        <v>367.69382434285012</v>
      </c>
      <c r="AM11" s="161">
        <v>354.42415731962905</v>
      </c>
      <c r="AN11" s="161">
        <v>341.36376383102288</v>
      </c>
      <c r="AO11" s="161">
        <v>323.7500533597273</v>
      </c>
      <c r="AP11" s="161">
        <v>317.06751596986243</v>
      </c>
      <c r="AQ11" s="161">
        <v>299.61362115843241</v>
      </c>
      <c r="AR11" s="161">
        <v>285.75697823555856</v>
      </c>
      <c r="AS11" s="161">
        <v>271.69328999485623</v>
      </c>
      <c r="AT11" s="161">
        <v>251.44819083893756</v>
      </c>
      <c r="AU11" s="161">
        <v>241.29319817578599</v>
      </c>
      <c r="AV11" s="161">
        <v>236.4288337657172</v>
      </c>
      <c r="AW11" s="161">
        <v>243.81215456369839</v>
      </c>
      <c r="AX11" s="161">
        <v>242.235900598597</v>
      </c>
      <c r="AY11" s="161">
        <v>236.44899567302454</v>
      </c>
      <c r="AZ11" s="161">
        <v>236.87508223885854</v>
      </c>
      <c r="BA11" s="161">
        <v>227.05841518374007</v>
      </c>
      <c r="BB11" s="161">
        <v>226.09393410318663</v>
      </c>
      <c r="BC11" s="161">
        <v>211.9341958809915</v>
      </c>
      <c r="BD11" s="161">
        <v>211.17994630614152</v>
      </c>
      <c r="BE11" s="161">
        <v>209.71337672291696</v>
      </c>
      <c r="BF11" s="161">
        <v>204.84367941104563</v>
      </c>
      <c r="BG11" s="161">
        <v>204.13850102281543</v>
      </c>
      <c r="BH11" s="161">
        <v>199.30689666253687</v>
      </c>
      <c r="BI11" s="161">
        <v>195.35101548690773</v>
      </c>
      <c r="BJ11" s="161">
        <v>193.31773842580995</v>
      </c>
      <c r="BK11" s="161">
        <v>190.87528579939695</v>
      </c>
      <c r="BL11" s="161">
        <v>1191.0582815140938</v>
      </c>
      <c r="BM11" s="161">
        <v>173.14580594073104</v>
      </c>
      <c r="BN11" s="161">
        <v>171.56391617425481</v>
      </c>
      <c r="BO11" s="161">
        <v>169.92054451238275</v>
      </c>
      <c r="BP11" s="161">
        <v>167.00437815457903</v>
      </c>
      <c r="BQ11" s="161">
        <v>162.61209251905859</v>
      </c>
      <c r="BR11" s="161">
        <v>163.37025968382744</v>
      </c>
      <c r="BS11" s="161">
        <v>166.07715541971126</v>
      </c>
      <c r="BT11" s="161">
        <v>160.92046347313564</v>
      </c>
      <c r="BU11" s="161">
        <v>157.97560535791803</v>
      </c>
      <c r="BV11" s="161">
        <v>154.28526878344042</v>
      </c>
      <c r="BW11" s="161">
        <v>148.74800965246405</v>
      </c>
      <c r="BX11" s="161">
        <v>139.58264771992842</v>
      </c>
      <c r="BY11" s="161">
        <v>142.29025557052131</v>
      </c>
      <c r="BZ11" s="161">
        <v>135.19160535571825</v>
      </c>
      <c r="CA11" s="161">
        <v>127.34375610398136</v>
      </c>
      <c r="CB11" s="161">
        <v>128.19075510646974</v>
      </c>
      <c r="CC11" s="161">
        <v>128.49205037457227</v>
      </c>
      <c r="CD11" s="161">
        <v>125.74698584959783</v>
      </c>
      <c r="CE11" s="161">
        <v>122.38115363665793</v>
      </c>
      <c r="CF11" s="162">
        <v>122.1760844170438</v>
      </c>
    </row>
    <row r="12" spans="1:84" x14ac:dyDescent="0.35">
      <c r="A12" s="155"/>
      <c r="B12" s="59" t="s">
        <v>268</v>
      </c>
      <c r="C12" s="160" t="s">
        <v>261</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1">
        <v>0</v>
      </c>
      <c r="W12" s="161">
        <v>0</v>
      </c>
      <c r="X12" s="161">
        <v>0</v>
      </c>
      <c r="Y12" s="161">
        <v>0</v>
      </c>
      <c r="Z12" s="161">
        <v>0</v>
      </c>
      <c r="AA12" s="161">
        <v>0</v>
      </c>
      <c r="AB12" s="161">
        <v>1126.0735936694437</v>
      </c>
      <c r="AC12" s="161">
        <v>33.433369773717764</v>
      </c>
      <c r="AD12" s="161">
        <v>36.33533654254714</v>
      </c>
      <c r="AE12" s="161">
        <v>0</v>
      </c>
      <c r="AF12" s="161">
        <v>0</v>
      </c>
      <c r="AG12" s="161">
        <v>649.28396140503639</v>
      </c>
      <c r="AH12" s="161">
        <v>29.774349544116689</v>
      </c>
      <c r="AI12" s="161">
        <v>25.475429141754223</v>
      </c>
      <c r="AJ12" s="161">
        <v>21.392118580234939</v>
      </c>
      <c r="AK12" s="161">
        <v>23.223728676947484</v>
      </c>
      <c r="AL12" s="161">
        <v>21.629048490755888</v>
      </c>
      <c r="AM12" s="161">
        <v>20.646067416677422</v>
      </c>
      <c r="AN12" s="161">
        <v>19.506500790344166</v>
      </c>
      <c r="AO12" s="161">
        <v>21.583336890648486</v>
      </c>
      <c r="AP12" s="161">
        <v>23.705982502419623</v>
      </c>
      <c r="AQ12" s="161">
        <v>24.834329028543337</v>
      </c>
      <c r="AR12" s="161">
        <v>22.566936409648516</v>
      </c>
      <c r="AS12" s="161">
        <v>21.267277440936645</v>
      </c>
      <c r="AT12" s="161">
        <v>20.904222631266883</v>
      </c>
      <c r="AU12" s="161">
        <v>22.528634384104297</v>
      </c>
      <c r="AV12" s="161">
        <v>25.988480876010943</v>
      </c>
      <c r="AW12" s="161">
        <v>27.800285068116253</v>
      </c>
      <c r="AX12" s="161">
        <v>24.754994391491998</v>
      </c>
      <c r="AY12" s="161">
        <v>28.104487684180434</v>
      </c>
      <c r="AZ12" s="161">
        <v>28.434807988910514</v>
      </c>
      <c r="BA12" s="161">
        <v>29.05856988328614</v>
      </c>
      <c r="BB12" s="161">
        <v>29.195569297618462</v>
      </c>
      <c r="BC12" s="161">
        <v>28.913404355938994</v>
      </c>
      <c r="BD12" s="161">
        <v>28.797104024631629</v>
      </c>
      <c r="BE12" s="161">
        <v>28.545149861827863</v>
      </c>
      <c r="BF12" s="161">
        <v>29.33604260791758</v>
      </c>
      <c r="BG12" s="161">
        <v>30.933514722858206</v>
      </c>
      <c r="BH12" s="161">
        <v>31.123728690707097</v>
      </c>
      <c r="BI12" s="161">
        <v>30.146151063550892</v>
      </c>
      <c r="BJ12" s="161">
        <v>29.497378746460502</v>
      </c>
      <c r="BK12" s="161">
        <v>30.041074589397386</v>
      </c>
      <c r="BL12" s="161">
        <v>320.58160747067262</v>
      </c>
      <c r="BM12" s="161">
        <v>46.365927992182634</v>
      </c>
      <c r="BN12" s="161">
        <v>45.238117418525391</v>
      </c>
      <c r="BO12" s="161">
        <v>44.253221989022038</v>
      </c>
      <c r="BP12" s="161">
        <v>43.826247787005251</v>
      </c>
      <c r="BQ12" s="161">
        <v>42.670357884366631</v>
      </c>
      <c r="BR12" s="161">
        <v>43.65544262760082</v>
      </c>
      <c r="BS12" s="161">
        <v>46.415078395102398</v>
      </c>
      <c r="BT12" s="161">
        <v>42.128084253002612</v>
      </c>
      <c r="BU12" s="161">
        <v>41.56723516421588</v>
      </c>
      <c r="BV12" s="161">
        <v>39.783996280617501</v>
      </c>
      <c r="BW12" s="161">
        <v>41.720488578904401</v>
      </c>
      <c r="BX12" s="161">
        <v>40.675302240316562</v>
      </c>
      <c r="BY12" s="161">
        <v>42.534352520204976</v>
      </c>
      <c r="BZ12" s="161">
        <v>43.762505533054046</v>
      </c>
      <c r="CA12" s="161">
        <v>44.064152340036173</v>
      </c>
      <c r="CB12" s="161">
        <v>46.706795720962312</v>
      </c>
      <c r="CC12" s="161">
        <v>48.783259558056891</v>
      </c>
      <c r="CD12" s="161">
        <v>50.636879394950121</v>
      </c>
      <c r="CE12" s="161">
        <v>52.208727264897014</v>
      </c>
      <c r="CF12" s="162">
        <v>54.000118213231431</v>
      </c>
    </row>
    <row r="13" spans="1:84" x14ac:dyDescent="0.35">
      <c r="A13" s="155"/>
      <c r="B13" s="61" t="s">
        <v>269</v>
      </c>
      <c r="C13" s="160" t="s">
        <v>270</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0</v>
      </c>
      <c r="X13" s="161">
        <v>0</v>
      </c>
      <c r="Y13" s="161">
        <v>0</v>
      </c>
      <c r="Z13" s="161">
        <v>0</v>
      </c>
      <c r="AA13" s="161">
        <v>0</v>
      </c>
      <c r="AB13" s="161">
        <v>0</v>
      </c>
      <c r="AC13" s="161">
        <v>0</v>
      </c>
      <c r="AD13" s="161">
        <v>0</v>
      </c>
      <c r="AE13" s="161">
        <v>0</v>
      </c>
      <c r="AF13" s="161">
        <v>0</v>
      </c>
      <c r="AG13" s="161">
        <v>0</v>
      </c>
      <c r="AH13" s="161">
        <v>0</v>
      </c>
      <c r="AI13" s="161">
        <v>0</v>
      </c>
      <c r="AJ13" s="161">
        <v>0</v>
      </c>
      <c r="AK13" s="161">
        <v>0</v>
      </c>
      <c r="AL13" s="161">
        <v>0</v>
      </c>
      <c r="AM13" s="161">
        <v>0</v>
      </c>
      <c r="AN13" s="161">
        <v>0</v>
      </c>
      <c r="AO13" s="161">
        <v>0</v>
      </c>
      <c r="AP13" s="161">
        <v>0</v>
      </c>
      <c r="AQ13" s="161">
        <v>0</v>
      </c>
      <c r="AR13" s="161">
        <v>6.5802753703784588E-3</v>
      </c>
      <c r="AS13" s="161">
        <v>0.98605500187856376</v>
      </c>
      <c r="AT13" s="161">
        <v>19.245938831912557</v>
      </c>
      <c r="AU13" s="161">
        <v>49.077977827766276</v>
      </c>
      <c r="AV13" s="161">
        <v>31.441686971467281</v>
      </c>
      <c r="AW13" s="161">
        <v>24.333487073845021</v>
      </c>
      <c r="AX13" s="161">
        <v>0</v>
      </c>
      <c r="AY13" s="161">
        <v>114.17162506986064</v>
      </c>
      <c r="AZ13" s="161">
        <v>75.570765036658855</v>
      </c>
      <c r="BA13" s="161">
        <v>1.0794498859971904</v>
      </c>
      <c r="BB13" s="161">
        <v>0</v>
      </c>
      <c r="BC13" s="161">
        <v>1.7430893155103082</v>
      </c>
      <c r="BD13" s="161">
        <v>52.40000718771276</v>
      </c>
      <c r="BE13" s="161">
        <v>27.928967026799103</v>
      </c>
      <c r="BF13" s="161">
        <v>24.145740910763909</v>
      </c>
      <c r="BG13" s="161">
        <v>10.548702339403684</v>
      </c>
      <c r="BH13" s="161">
        <v>2.895268254570202</v>
      </c>
      <c r="BI13" s="161">
        <v>13.899888075818632</v>
      </c>
      <c r="BJ13" s="161">
        <v>5.2775241870547349</v>
      </c>
      <c r="BK13" s="161">
        <v>5.9836763978531211</v>
      </c>
      <c r="BL13" s="161">
        <v>305.56751558713626</v>
      </c>
      <c r="BM13" s="161">
        <v>425.9811294122257</v>
      </c>
      <c r="BN13" s="161">
        <v>610.35603498414343</v>
      </c>
      <c r="BO13" s="161">
        <v>177.32794918063044</v>
      </c>
      <c r="BP13" s="161">
        <v>191.7263963151473</v>
      </c>
      <c r="BQ13" s="161">
        <v>11.157532871240395</v>
      </c>
      <c r="BR13" s="161">
        <v>14.470640589610072</v>
      </c>
      <c r="BS13" s="161">
        <v>4.9271926347352322</v>
      </c>
      <c r="BT13" s="161">
        <v>4.0451287317058124</v>
      </c>
      <c r="BU13" s="161">
        <v>143.20492157063734</v>
      </c>
      <c r="BV13" s="161">
        <v>33.084469356746524</v>
      </c>
      <c r="BW13" s="161">
        <v>0.27237090022935861</v>
      </c>
      <c r="BX13" s="161">
        <v>112.27741170767062</v>
      </c>
      <c r="BY13" s="161">
        <v>0.47764888529098709</v>
      </c>
      <c r="BZ13" s="161">
        <v>150.07772290284447</v>
      </c>
      <c r="CA13" s="161">
        <v>38.538181857301517</v>
      </c>
      <c r="CB13" s="161">
        <v>33.89421652402693</v>
      </c>
      <c r="CC13" s="161">
        <v>33.443343100863892</v>
      </c>
      <c r="CD13" s="161">
        <v>32.870242994138856</v>
      </c>
      <c r="CE13" s="161">
        <v>32.265931773557575</v>
      </c>
      <c r="CF13" s="162">
        <v>31.65413838261151</v>
      </c>
    </row>
    <row r="14" spans="1:84" x14ac:dyDescent="0.35">
      <c r="A14" s="155"/>
      <c r="B14" s="39" t="s">
        <v>25</v>
      </c>
      <c r="C14" s="160" t="s">
        <v>270</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0</v>
      </c>
      <c r="V14" s="161">
        <v>0</v>
      </c>
      <c r="W14" s="161">
        <v>0</v>
      </c>
      <c r="X14" s="161">
        <v>0</v>
      </c>
      <c r="Y14" s="161">
        <v>0</v>
      </c>
      <c r="Z14" s="161">
        <v>293.86868870228881</v>
      </c>
      <c r="AA14" s="161">
        <v>318.74190174288793</v>
      </c>
      <c r="AB14" s="161">
        <v>377.68927986428542</v>
      </c>
      <c r="AC14" s="161">
        <v>424.34661635872544</v>
      </c>
      <c r="AD14" s="161">
        <v>1057.9995052094607</v>
      </c>
      <c r="AE14" s="161">
        <v>1176.3885806433768</v>
      </c>
      <c r="AF14" s="161">
        <v>1115.2735483027616</v>
      </c>
      <c r="AG14" s="161">
        <v>2444.7528750863107</v>
      </c>
      <c r="AH14" s="161">
        <v>2298.5797848058082</v>
      </c>
      <c r="AI14" s="161">
        <v>2267.3131936161258</v>
      </c>
      <c r="AJ14" s="161">
        <v>2562.7758059121456</v>
      </c>
      <c r="AK14" s="161">
        <v>3447.1754599482383</v>
      </c>
      <c r="AL14" s="161">
        <v>3904.0432525814381</v>
      </c>
      <c r="AM14" s="161">
        <v>4191.1516855855161</v>
      </c>
      <c r="AN14" s="161">
        <v>4401.9670116876669</v>
      </c>
      <c r="AO14" s="161">
        <v>4560.2507516098731</v>
      </c>
      <c r="AP14" s="161">
        <v>4844.9101739320104</v>
      </c>
      <c r="AQ14" s="161">
        <v>4763.0165382289115</v>
      </c>
      <c r="AR14" s="161">
        <v>3578.8675846478991</v>
      </c>
      <c r="AS14" s="161">
        <v>4123.0960773146198</v>
      </c>
      <c r="AT14" s="161">
        <v>4750.6362106711977</v>
      </c>
      <c r="AU14" s="161">
        <v>2963.6467076283097</v>
      </c>
      <c r="AV14" s="161">
        <v>3476.4466140200029</v>
      </c>
      <c r="AW14" s="161">
        <v>3873.9869983218678</v>
      </c>
      <c r="AX14" s="161">
        <v>4080.7359680115728</v>
      </c>
      <c r="AY14" s="161">
        <v>4167.4441228399537</v>
      </c>
      <c r="AZ14" s="161">
        <v>4255.5737186626375</v>
      </c>
      <c r="BA14" s="161">
        <v>4411.152847706755</v>
      </c>
      <c r="BB14" s="161">
        <v>4456.5759294803811</v>
      </c>
      <c r="BC14" s="161">
        <v>4502.7786728808524</v>
      </c>
      <c r="BD14" s="161">
        <v>4570.2549903601603</v>
      </c>
      <c r="BE14" s="161">
        <v>4688.2661208887648</v>
      </c>
      <c r="BF14" s="161">
        <v>4836.8957415278364</v>
      </c>
      <c r="BG14" s="161">
        <v>5383.8784333051572</v>
      </c>
      <c r="BH14" s="161">
        <v>5762.9690235708213</v>
      </c>
      <c r="BI14" s="161">
        <v>5951.8292126859433</v>
      </c>
      <c r="BJ14" s="161">
        <v>6053.219952696777</v>
      </c>
      <c r="BK14" s="161">
        <v>6038.695595987625</v>
      </c>
      <c r="BL14" s="161">
        <v>6129.5367451989878</v>
      </c>
      <c r="BM14" s="161">
        <v>6709.299157116483</v>
      </c>
      <c r="BN14" s="161">
        <v>6903.5275021228244</v>
      </c>
      <c r="BO14" s="161">
        <v>6775.1576380303395</v>
      </c>
      <c r="BP14" s="161">
        <v>6644.3490844505714</v>
      </c>
      <c r="BQ14" s="161"/>
      <c r="BR14" s="161"/>
      <c r="BS14" s="161"/>
      <c r="BT14" s="161"/>
      <c r="BU14" s="161"/>
      <c r="BV14" s="161"/>
      <c r="BW14" s="161"/>
      <c r="BX14" s="161"/>
      <c r="BY14" s="161"/>
      <c r="BZ14" s="161"/>
      <c r="CA14" s="161"/>
      <c r="CB14" s="161"/>
      <c r="CC14" s="161"/>
      <c r="CD14" s="161"/>
      <c r="CE14" s="161"/>
      <c r="CF14" s="162"/>
    </row>
    <row r="15" spans="1:84" ht="27" customHeight="1" x14ac:dyDescent="0.35">
      <c r="A15" s="155"/>
      <c r="B15" s="39" t="s">
        <v>271</v>
      </c>
      <c r="C15" s="160" t="s">
        <v>264</v>
      </c>
      <c r="D15" s="161">
        <v>0</v>
      </c>
      <c r="E15" s="161">
        <v>0</v>
      </c>
      <c r="F15" s="161">
        <v>0</v>
      </c>
      <c r="G15" s="161">
        <v>0</v>
      </c>
      <c r="H15" s="161">
        <v>0</v>
      </c>
      <c r="I15" s="161">
        <v>0</v>
      </c>
      <c r="J15" s="161">
        <v>0</v>
      </c>
      <c r="K15" s="161">
        <v>0</v>
      </c>
      <c r="L15" s="161">
        <v>0</v>
      </c>
      <c r="M15" s="161">
        <v>0</v>
      </c>
      <c r="N15" s="161">
        <v>0</v>
      </c>
      <c r="O15" s="161">
        <v>0</v>
      </c>
      <c r="P15" s="161">
        <v>0</v>
      </c>
      <c r="Q15" s="161">
        <v>0</v>
      </c>
      <c r="R15" s="161">
        <v>0</v>
      </c>
      <c r="S15" s="161">
        <v>0</v>
      </c>
      <c r="T15" s="161">
        <v>0</v>
      </c>
      <c r="U15" s="161">
        <v>0</v>
      </c>
      <c r="V15" s="161">
        <v>0</v>
      </c>
      <c r="W15" s="161">
        <v>0</v>
      </c>
      <c r="X15" s="161">
        <v>0</v>
      </c>
      <c r="Y15" s="161">
        <v>0</v>
      </c>
      <c r="Z15" s="161">
        <v>179.58642087362094</v>
      </c>
      <c r="AA15" s="161">
        <v>203.38768968355708</v>
      </c>
      <c r="AB15" s="161">
        <v>183.24924319341255</v>
      </c>
      <c r="AC15" s="161">
        <v>172.31044421839152</v>
      </c>
      <c r="AD15" s="161">
        <v>148.54740527688389</v>
      </c>
      <c r="AE15" s="161">
        <v>129.66034720959848</v>
      </c>
      <c r="AF15" s="161">
        <v>113.03448124690152</v>
      </c>
      <c r="AG15" s="161">
        <v>100.70526748323013</v>
      </c>
      <c r="AH15" s="161">
        <v>95.277918541173406</v>
      </c>
      <c r="AI15" s="161">
        <v>81.521373253613504</v>
      </c>
      <c r="AJ15" s="161">
        <v>68.454779456751808</v>
      </c>
      <c r="AK15" s="161">
        <v>65.800564584684537</v>
      </c>
      <c r="AL15" s="161">
        <v>61.282304057141687</v>
      </c>
      <c r="AM15" s="161">
        <v>58.497191013919362</v>
      </c>
      <c r="AN15" s="161">
        <v>55.268418905975132</v>
      </c>
      <c r="AO15" s="161">
        <v>55.500009147381824</v>
      </c>
      <c r="AP15" s="161">
        <v>53.338460630444146</v>
      </c>
      <c r="AQ15" s="161">
        <v>7.3027319998242222</v>
      </c>
      <c r="AR15" s="161">
        <v>0</v>
      </c>
      <c r="AS15" s="161">
        <v>0</v>
      </c>
      <c r="AT15" s="161">
        <v>0</v>
      </c>
      <c r="AU15" s="161">
        <v>0</v>
      </c>
      <c r="AV15" s="161">
        <v>0</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0</v>
      </c>
      <c r="CA15" s="161">
        <v>0</v>
      </c>
      <c r="CB15" s="161">
        <v>0</v>
      </c>
      <c r="CC15" s="161">
        <v>0</v>
      </c>
      <c r="CD15" s="161">
        <v>0</v>
      </c>
      <c r="CE15" s="161">
        <v>0</v>
      </c>
      <c r="CF15" s="162">
        <v>0</v>
      </c>
    </row>
    <row r="16" spans="1:84" x14ac:dyDescent="0.35">
      <c r="A16" s="155"/>
      <c r="B16" s="39" t="s">
        <v>272</v>
      </c>
      <c r="C16" s="160" t="s">
        <v>261</v>
      </c>
      <c r="D16" s="161">
        <v>0</v>
      </c>
      <c r="E16" s="161">
        <v>0</v>
      </c>
      <c r="F16" s="161">
        <v>0</v>
      </c>
      <c r="G16" s="161">
        <v>0</v>
      </c>
      <c r="H16" s="161">
        <v>0</v>
      </c>
      <c r="I16" s="161">
        <v>0</v>
      </c>
      <c r="J16" s="161">
        <v>0</v>
      </c>
      <c r="K16" s="161">
        <v>0</v>
      </c>
      <c r="L16" s="161">
        <v>0</v>
      </c>
      <c r="M16" s="161">
        <v>0</v>
      </c>
      <c r="N16" s="161">
        <v>0</v>
      </c>
      <c r="O16" s="161">
        <v>0</v>
      </c>
      <c r="P16" s="161">
        <v>0</v>
      </c>
      <c r="Q16" s="161">
        <v>0</v>
      </c>
      <c r="R16" s="161">
        <v>0</v>
      </c>
      <c r="S16" s="161">
        <v>0</v>
      </c>
      <c r="T16" s="161">
        <v>0</v>
      </c>
      <c r="U16" s="161">
        <v>0</v>
      </c>
      <c r="V16" s="161">
        <v>0</v>
      </c>
      <c r="W16" s="161">
        <v>0</v>
      </c>
      <c r="X16" s="161">
        <v>0</v>
      </c>
      <c r="Y16" s="161">
        <v>0</v>
      </c>
      <c r="Z16" s="161">
        <v>0</v>
      </c>
      <c r="AA16" s="161">
        <v>0</v>
      </c>
      <c r="AB16" s="161">
        <v>0</v>
      </c>
      <c r="AC16" s="161">
        <v>0</v>
      </c>
      <c r="AD16" s="161">
        <v>0</v>
      </c>
      <c r="AE16" s="161">
        <v>0</v>
      </c>
      <c r="AF16" s="161">
        <v>0</v>
      </c>
      <c r="AG16" s="161">
        <v>0</v>
      </c>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4052.8371477110109</v>
      </c>
      <c r="AW16" s="161">
        <v>5536.1868313504829</v>
      </c>
      <c r="AX16" s="161">
        <v>6138.2759912619194</v>
      </c>
      <c r="AY16" s="161">
        <v>7238.9772373892256</v>
      </c>
      <c r="AZ16" s="161">
        <v>8283.866807038894</v>
      </c>
      <c r="BA16" s="161">
        <v>9124.4959410370029</v>
      </c>
      <c r="BB16" s="161">
        <v>9660.6205276270575</v>
      </c>
      <c r="BC16" s="161">
        <v>10150.075436381829</v>
      </c>
      <c r="BD16" s="161">
        <v>10728.597026896849</v>
      </c>
      <c r="BE16" s="161">
        <v>11485.890266489134</v>
      </c>
      <c r="BF16" s="161">
        <v>12036.1217003947</v>
      </c>
      <c r="BG16" s="161">
        <v>12653.247655224626</v>
      </c>
      <c r="BH16" s="161">
        <v>13089.728123893765</v>
      </c>
      <c r="BI16" s="161">
        <v>13591.268131340006</v>
      </c>
      <c r="BJ16" s="161">
        <v>14062.307961672263</v>
      </c>
      <c r="BK16" s="161">
        <v>14797.271556258578</v>
      </c>
      <c r="BL16" s="161">
        <v>15235.67815247629</v>
      </c>
      <c r="BM16" s="161">
        <v>16365.345036773686</v>
      </c>
      <c r="BN16" s="161">
        <v>16648.591455967919</v>
      </c>
      <c r="BO16" s="161">
        <v>17309.532316775731</v>
      </c>
      <c r="BP16" s="161">
        <v>18166.845502494416</v>
      </c>
      <c r="BQ16" s="161">
        <v>18265.220520296371</v>
      </c>
      <c r="BR16" s="161">
        <v>18092.576948880178</v>
      </c>
      <c r="BS16" s="161">
        <v>17227.612850353369</v>
      </c>
      <c r="BT16" s="161">
        <v>14655.699019698885</v>
      </c>
      <c r="BU16" s="161">
        <v>11755.216677209821</v>
      </c>
      <c r="BV16" s="161">
        <v>9973.9978360619261</v>
      </c>
      <c r="BW16" s="161">
        <v>8673.0829059391672</v>
      </c>
      <c r="BX16" s="161">
        <v>6610.0836685610639</v>
      </c>
      <c r="BY16" s="161">
        <v>6530.3991921708457</v>
      </c>
      <c r="BZ16" s="161">
        <v>6416.9424489796247</v>
      </c>
      <c r="CA16" s="161">
        <v>6817.6995311851397</v>
      </c>
      <c r="CB16" s="161">
        <v>7309.5511056801897</v>
      </c>
      <c r="CC16" s="161">
        <v>7444.059637747434</v>
      </c>
      <c r="CD16" s="161">
        <v>7567.6902076351171</v>
      </c>
      <c r="CE16" s="161">
        <v>7689.173363514059</v>
      </c>
      <c r="CF16" s="162">
        <v>7627.3141337750621</v>
      </c>
    </row>
    <row r="17" spans="1:84" x14ac:dyDescent="0.35">
      <c r="A17" s="155"/>
      <c r="B17" s="39" t="s">
        <v>273</v>
      </c>
      <c r="C17" s="160" t="s">
        <v>270</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c r="Z17" s="161">
        <v>0</v>
      </c>
      <c r="AA17" s="161">
        <v>0</v>
      </c>
      <c r="AB17" s="161">
        <v>0</v>
      </c>
      <c r="AC17" s="161">
        <v>0</v>
      </c>
      <c r="AD17" s="161">
        <v>0</v>
      </c>
      <c r="AE17" s="161">
        <v>0</v>
      </c>
      <c r="AF17" s="161">
        <v>0</v>
      </c>
      <c r="AG17" s="161">
        <v>0</v>
      </c>
      <c r="AH17" s="161">
        <v>0</v>
      </c>
      <c r="AI17" s="161">
        <v>0</v>
      </c>
      <c r="AJ17" s="161">
        <v>0</v>
      </c>
      <c r="AK17" s="161">
        <v>0</v>
      </c>
      <c r="AL17" s="161">
        <v>0</v>
      </c>
      <c r="AM17" s="161">
        <v>0</v>
      </c>
      <c r="AN17" s="161">
        <v>0</v>
      </c>
      <c r="AO17" s="161">
        <v>0</v>
      </c>
      <c r="AP17" s="161">
        <v>0</v>
      </c>
      <c r="AQ17" s="161">
        <v>0</v>
      </c>
      <c r="AR17" s="161">
        <v>0</v>
      </c>
      <c r="AS17" s="161">
        <v>0</v>
      </c>
      <c r="AT17" s="161">
        <v>0</v>
      </c>
      <c r="AU17" s="161">
        <v>0</v>
      </c>
      <c r="AV17" s="161">
        <v>5.9091803904436482</v>
      </c>
      <c r="AW17" s="161">
        <v>14.386412874844442</v>
      </c>
      <c r="AX17" s="161">
        <v>22.334698137994803</v>
      </c>
      <c r="AY17" s="161">
        <v>36.488231537394967</v>
      </c>
      <c r="AZ17" s="161">
        <v>62.669292793487799</v>
      </c>
      <c r="BA17" s="161">
        <v>77.414609059586908</v>
      </c>
      <c r="BB17" s="161">
        <v>88.738829823310397</v>
      </c>
      <c r="BC17" s="161">
        <v>70.455239740503075</v>
      </c>
      <c r="BD17" s="161">
        <v>-0.10828648412665079</v>
      </c>
      <c r="BE17" s="161">
        <v>-0.15088024346608944</v>
      </c>
      <c r="BF17" s="161">
        <v>-0.25153318255024903</v>
      </c>
      <c r="BG17" s="161">
        <v>0.14219897741009641</v>
      </c>
      <c r="BH17" s="161">
        <v>-4.6985327018766572E-2</v>
      </c>
      <c r="BI17" s="161">
        <v>0</v>
      </c>
      <c r="BJ17" s="161">
        <v>0</v>
      </c>
      <c r="BK17" s="161">
        <v>0</v>
      </c>
      <c r="BL17" s="161">
        <v>0</v>
      </c>
      <c r="BM17" s="161">
        <v>0</v>
      </c>
      <c r="BN17" s="161">
        <v>0</v>
      </c>
      <c r="BO17" s="161">
        <v>0</v>
      </c>
      <c r="BP17" s="161">
        <v>0</v>
      </c>
      <c r="BQ17" s="161">
        <v>0</v>
      </c>
      <c r="BR17" s="161">
        <v>0</v>
      </c>
      <c r="BS17" s="161">
        <v>0</v>
      </c>
      <c r="BT17" s="161">
        <v>0</v>
      </c>
      <c r="BU17" s="161">
        <v>0</v>
      </c>
      <c r="BV17" s="161">
        <v>0</v>
      </c>
      <c r="BW17" s="161">
        <v>0</v>
      </c>
      <c r="BX17" s="161">
        <v>0</v>
      </c>
      <c r="BY17" s="161">
        <v>0</v>
      </c>
      <c r="BZ17" s="161">
        <v>0</v>
      </c>
      <c r="CA17" s="161">
        <v>0</v>
      </c>
      <c r="CB17" s="161">
        <v>0</v>
      </c>
      <c r="CC17" s="161">
        <v>0</v>
      </c>
      <c r="CD17" s="161">
        <v>0</v>
      </c>
      <c r="CE17" s="161">
        <v>0</v>
      </c>
      <c r="CF17" s="162">
        <v>0</v>
      </c>
    </row>
    <row r="18" spans="1:84" x14ac:dyDescent="0.35">
      <c r="A18" s="155"/>
      <c r="B18" s="39" t="s">
        <v>274</v>
      </c>
      <c r="C18" s="160" t="s">
        <v>270</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0</v>
      </c>
      <c r="Z18" s="161">
        <v>0</v>
      </c>
      <c r="AA18" s="161">
        <v>0</v>
      </c>
      <c r="AB18" s="161">
        <v>0</v>
      </c>
      <c r="AC18" s="161">
        <v>0</v>
      </c>
      <c r="AD18" s="161">
        <v>0</v>
      </c>
      <c r="AE18" s="161">
        <v>0</v>
      </c>
      <c r="AF18" s="161">
        <v>0</v>
      </c>
      <c r="AG18" s="161">
        <v>0</v>
      </c>
      <c r="AH18" s="161">
        <v>0</v>
      </c>
      <c r="AI18" s="161">
        <v>0</v>
      </c>
      <c r="AJ18" s="161">
        <v>0</v>
      </c>
      <c r="AK18" s="161">
        <v>0</v>
      </c>
      <c r="AL18" s="161">
        <v>0</v>
      </c>
      <c r="AM18" s="161">
        <v>0</v>
      </c>
      <c r="AN18" s="161">
        <v>0</v>
      </c>
      <c r="AO18" s="161">
        <v>0</v>
      </c>
      <c r="AP18" s="161">
        <v>0</v>
      </c>
      <c r="AQ18" s="161">
        <v>0</v>
      </c>
      <c r="AR18" s="161">
        <v>0</v>
      </c>
      <c r="AS18" s="161">
        <v>0</v>
      </c>
      <c r="AT18" s="161">
        <v>0</v>
      </c>
      <c r="AU18" s="161">
        <v>0</v>
      </c>
      <c r="AV18" s="161">
        <v>0</v>
      </c>
      <c r="AW18" s="161">
        <v>0</v>
      </c>
      <c r="AX18" s="161">
        <v>0</v>
      </c>
      <c r="AY18" s="161">
        <v>0</v>
      </c>
      <c r="AZ18" s="161">
        <v>0</v>
      </c>
      <c r="BA18" s="161">
        <v>0</v>
      </c>
      <c r="BB18" s="161">
        <v>0</v>
      </c>
      <c r="BC18" s="161">
        <v>0</v>
      </c>
      <c r="BD18" s="161">
        <v>0</v>
      </c>
      <c r="BE18" s="161">
        <v>11.964071250105066</v>
      </c>
      <c r="BF18" s="161">
        <v>22.371582119485389</v>
      </c>
      <c r="BG18" s="161">
        <v>25.009920579353622</v>
      </c>
      <c r="BH18" s="161">
        <v>26.930732382391458</v>
      </c>
      <c r="BI18" s="161">
        <v>27.903172615418676</v>
      </c>
      <c r="BJ18" s="161">
        <v>29.948000395238399</v>
      </c>
      <c r="BK18" s="161">
        <v>30.754151615218671</v>
      </c>
      <c r="BL18" s="161">
        <v>30.659642771245515</v>
      </c>
      <c r="BM18" s="161">
        <v>31.133226123291006</v>
      </c>
      <c r="BN18" s="161">
        <v>29.946096914223453</v>
      </c>
      <c r="BO18" s="161">
        <v>30.773419374980229</v>
      </c>
      <c r="BP18" s="161">
        <v>76.525221782873956</v>
      </c>
      <c r="BQ18" s="161">
        <v>196.01487124173468</v>
      </c>
      <c r="BR18" s="161">
        <v>194.92984412167058</v>
      </c>
      <c r="BS18" s="161">
        <v>146.18622121351811</v>
      </c>
      <c r="BT18" s="161">
        <v>167.15966098188565</v>
      </c>
      <c r="BU18" s="161">
        <v>205.21567758684441</v>
      </c>
      <c r="BV18" s="161">
        <v>185.86559791634471</v>
      </c>
      <c r="BW18" s="161">
        <v>158.32209456555483</v>
      </c>
      <c r="BX18" s="161">
        <v>194.93716396227026</v>
      </c>
      <c r="BY18" s="161">
        <v>162.27667402759278</v>
      </c>
      <c r="BZ18" s="161">
        <v>119.44198615024031</v>
      </c>
      <c r="CA18" s="161">
        <v>0</v>
      </c>
      <c r="CB18" s="161">
        <v>0</v>
      </c>
      <c r="CC18" s="161">
        <v>0</v>
      </c>
      <c r="CD18" s="161">
        <v>0</v>
      </c>
      <c r="CE18" s="161">
        <v>0</v>
      </c>
      <c r="CF18" s="162">
        <v>0</v>
      </c>
    </row>
    <row r="19" spans="1:84" x14ac:dyDescent="0.35">
      <c r="A19" s="155"/>
      <c r="B19" s="39" t="s">
        <v>275</v>
      </c>
      <c r="C19" s="160" t="s">
        <v>270</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61">
        <v>0</v>
      </c>
      <c r="AJ19" s="161">
        <v>0</v>
      </c>
      <c r="AK19" s="161">
        <v>0</v>
      </c>
      <c r="AL19" s="161">
        <v>0</v>
      </c>
      <c r="AM19" s="161">
        <v>0</v>
      </c>
      <c r="AN19" s="161">
        <v>0</v>
      </c>
      <c r="AO19" s="161">
        <v>0</v>
      </c>
      <c r="AP19" s="161">
        <v>0</v>
      </c>
      <c r="AQ19" s="161">
        <v>0</v>
      </c>
      <c r="AR19" s="161">
        <v>0</v>
      </c>
      <c r="AS19" s="161">
        <v>0</v>
      </c>
      <c r="AT19" s="161">
        <v>0</v>
      </c>
      <c r="AU19" s="161">
        <v>0</v>
      </c>
      <c r="AV19" s="161">
        <v>0</v>
      </c>
      <c r="AW19" s="161">
        <v>0</v>
      </c>
      <c r="AX19" s="161">
        <v>0</v>
      </c>
      <c r="AY19" s="161">
        <v>0</v>
      </c>
      <c r="AZ19" s="161">
        <v>5.8807139004204467</v>
      </c>
      <c r="BA19" s="161">
        <v>43.441410685105353</v>
      </c>
      <c r="BB19" s="161">
        <v>58.863617620344662</v>
      </c>
      <c r="BC19" s="161">
        <v>49.226133447281853</v>
      </c>
      <c r="BD19" s="161">
        <v>7.4007598741640512</v>
      </c>
      <c r="BE19" s="161">
        <v>1.0473362635049664E-2</v>
      </c>
      <c r="BF19" s="161">
        <v>7.3391309759160805E-2</v>
      </c>
      <c r="BG19" s="161">
        <v>0</v>
      </c>
      <c r="BH19" s="161">
        <v>0</v>
      </c>
      <c r="BI19" s="161">
        <v>0</v>
      </c>
      <c r="BJ19" s="161">
        <v>0</v>
      </c>
      <c r="BK19" s="161">
        <v>0</v>
      </c>
      <c r="BL19" s="161">
        <v>0</v>
      </c>
      <c r="BM19" s="161">
        <v>0</v>
      </c>
      <c r="BN19" s="161">
        <v>0</v>
      </c>
      <c r="BO19" s="161">
        <v>0</v>
      </c>
      <c r="BP19" s="161">
        <v>0</v>
      </c>
      <c r="BQ19" s="161">
        <v>0</v>
      </c>
      <c r="BR19" s="161">
        <v>0</v>
      </c>
      <c r="BS19" s="161">
        <v>0</v>
      </c>
      <c r="BT19" s="161">
        <v>0</v>
      </c>
      <c r="BU19" s="161">
        <v>0</v>
      </c>
      <c r="BV19" s="161">
        <v>0</v>
      </c>
      <c r="BW19" s="161">
        <v>0</v>
      </c>
      <c r="BX19" s="161">
        <v>0</v>
      </c>
      <c r="BY19" s="161">
        <v>0</v>
      </c>
      <c r="BZ19" s="161">
        <v>0</v>
      </c>
      <c r="CA19" s="161">
        <v>0</v>
      </c>
      <c r="CB19" s="161">
        <v>0</v>
      </c>
      <c r="CC19" s="161">
        <v>0</v>
      </c>
      <c r="CD19" s="161">
        <v>0</v>
      </c>
      <c r="CE19" s="161">
        <v>0</v>
      </c>
      <c r="CF19" s="162">
        <v>0</v>
      </c>
    </row>
    <row r="20" spans="1:84" ht="27" customHeight="1" x14ac:dyDescent="0.35">
      <c r="A20" s="155"/>
      <c r="B20" s="39" t="s">
        <v>276</v>
      </c>
      <c r="D20" s="161">
        <f t="shared" ref="D20:BO20" si="2">SUM(D21:D22)</f>
        <v>0</v>
      </c>
      <c r="E20" s="161">
        <f t="shared" si="2"/>
        <v>0</v>
      </c>
      <c r="F20" s="161">
        <f t="shared" si="2"/>
        <v>0</v>
      </c>
      <c r="G20" s="161">
        <f t="shared" si="2"/>
        <v>0</v>
      </c>
      <c r="H20" s="161">
        <f t="shared" si="2"/>
        <v>0</v>
      </c>
      <c r="I20" s="161">
        <f t="shared" si="2"/>
        <v>0</v>
      </c>
      <c r="J20" s="161">
        <f t="shared" si="2"/>
        <v>0</v>
      </c>
      <c r="K20" s="161">
        <f t="shared" si="2"/>
        <v>0</v>
      </c>
      <c r="L20" s="161">
        <f t="shared" si="2"/>
        <v>0</v>
      </c>
      <c r="M20" s="161">
        <f t="shared" si="2"/>
        <v>0</v>
      </c>
      <c r="N20" s="161">
        <f t="shared" si="2"/>
        <v>0</v>
      </c>
      <c r="O20" s="161">
        <f t="shared" si="2"/>
        <v>0</v>
      </c>
      <c r="P20" s="161">
        <f t="shared" si="2"/>
        <v>0</v>
      </c>
      <c r="Q20" s="161">
        <f t="shared" si="2"/>
        <v>0</v>
      </c>
      <c r="R20" s="161">
        <f t="shared" si="2"/>
        <v>0</v>
      </c>
      <c r="S20" s="161">
        <f t="shared" si="2"/>
        <v>0</v>
      </c>
      <c r="T20" s="161">
        <f t="shared" si="2"/>
        <v>0</v>
      </c>
      <c r="U20" s="161">
        <f t="shared" si="2"/>
        <v>0</v>
      </c>
      <c r="V20" s="161">
        <f t="shared" si="2"/>
        <v>0</v>
      </c>
      <c r="W20" s="161">
        <f t="shared" si="2"/>
        <v>0</v>
      </c>
      <c r="X20" s="161">
        <f t="shared" si="2"/>
        <v>0</v>
      </c>
      <c r="Y20" s="161">
        <f t="shared" si="2"/>
        <v>0</v>
      </c>
      <c r="Z20" s="161">
        <f t="shared" si="2"/>
        <v>0</v>
      </c>
      <c r="AA20" s="161">
        <f t="shared" si="2"/>
        <v>0</v>
      </c>
      <c r="AB20" s="161">
        <f t="shared" si="2"/>
        <v>0</v>
      </c>
      <c r="AC20" s="161">
        <f t="shared" si="2"/>
        <v>0</v>
      </c>
      <c r="AD20" s="161">
        <f t="shared" si="2"/>
        <v>0</v>
      </c>
      <c r="AE20" s="161">
        <f t="shared" si="2"/>
        <v>0</v>
      </c>
      <c r="AF20" s="161">
        <f t="shared" si="2"/>
        <v>0</v>
      </c>
      <c r="AG20" s="161">
        <f t="shared" si="2"/>
        <v>0</v>
      </c>
      <c r="AH20" s="161">
        <f t="shared" si="2"/>
        <v>0</v>
      </c>
      <c r="AI20" s="161">
        <f t="shared" si="2"/>
        <v>0</v>
      </c>
      <c r="AJ20" s="161">
        <f t="shared" si="2"/>
        <v>0</v>
      </c>
      <c r="AK20" s="161">
        <f t="shared" si="2"/>
        <v>0</v>
      </c>
      <c r="AL20" s="161">
        <f t="shared" si="2"/>
        <v>0</v>
      </c>
      <c r="AM20" s="161">
        <f t="shared" si="2"/>
        <v>0</v>
      </c>
      <c r="AN20" s="161">
        <f t="shared" si="2"/>
        <v>0</v>
      </c>
      <c r="AO20" s="161">
        <f t="shared" si="2"/>
        <v>0</v>
      </c>
      <c r="AP20" s="161">
        <f t="shared" si="2"/>
        <v>0</v>
      </c>
      <c r="AQ20" s="161">
        <f t="shared" si="2"/>
        <v>0</v>
      </c>
      <c r="AR20" s="161">
        <f t="shared" si="2"/>
        <v>0</v>
      </c>
      <c r="AS20" s="161">
        <f t="shared" si="2"/>
        <v>0</v>
      </c>
      <c r="AT20" s="161">
        <f t="shared" si="2"/>
        <v>0</v>
      </c>
      <c r="AU20" s="161">
        <f t="shared" si="2"/>
        <v>0</v>
      </c>
      <c r="AV20" s="161">
        <f t="shared" si="2"/>
        <v>0</v>
      </c>
      <c r="AW20" s="161">
        <f t="shared" si="2"/>
        <v>0</v>
      </c>
      <c r="AX20" s="161">
        <f t="shared" si="2"/>
        <v>0</v>
      </c>
      <c r="AY20" s="161">
        <f t="shared" si="2"/>
        <v>0</v>
      </c>
      <c r="AZ20" s="161">
        <f t="shared" si="2"/>
        <v>0</v>
      </c>
      <c r="BA20" s="161">
        <f t="shared" si="2"/>
        <v>0</v>
      </c>
      <c r="BB20" s="161">
        <f t="shared" si="2"/>
        <v>0</v>
      </c>
      <c r="BC20" s="161">
        <f t="shared" si="2"/>
        <v>0</v>
      </c>
      <c r="BD20" s="161">
        <f t="shared" si="2"/>
        <v>0</v>
      </c>
      <c r="BE20" s="161">
        <f t="shared" si="2"/>
        <v>0</v>
      </c>
      <c r="BF20" s="161">
        <f t="shared" si="2"/>
        <v>0</v>
      </c>
      <c r="BG20" s="161">
        <f t="shared" si="2"/>
        <v>0</v>
      </c>
      <c r="BH20" s="161">
        <f t="shared" si="2"/>
        <v>0</v>
      </c>
      <c r="BI20" s="161">
        <f t="shared" si="2"/>
        <v>0</v>
      </c>
      <c r="BJ20" s="161">
        <f t="shared" si="2"/>
        <v>0</v>
      </c>
      <c r="BK20" s="161">
        <f t="shared" si="2"/>
        <v>0</v>
      </c>
      <c r="BL20" s="161">
        <f t="shared" si="2"/>
        <v>184.10992004474167</v>
      </c>
      <c r="BM20" s="161">
        <f t="shared" si="2"/>
        <v>1810.119946383335</v>
      </c>
      <c r="BN20" s="161">
        <f t="shared" si="2"/>
        <v>3128.4559059769945</v>
      </c>
      <c r="BO20" s="161">
        <f t="shared" si="2"/>
        <v>4895.8413506754932</v>
      </c>
      <c r="BP20" s="161">
        <f t="shared" ref="BP20:CF20" si="3">SUM(BP21:BP22)</f>
        <v>9170.7791421910406</v>
      </c>
      <c r="BQ20" s="161">
        <f t="shared" si="3"/>
        <v>13851.303769728704</v>
      </c>
      <c r="BR20" s="161">
        <f t="shared" si="3"/>
        <v>16819.539399706446</v>
      </c>
      <c r="BS20" s="161">
        <f t="shared" si="3"/>
        <v>18579.49003780826</v>
      </c>
      <c r="BT20" s="161">
        <f t="shared" si="3"/>
        <v>18877.701291702411</v>
      </c>
      <c r="BU20" s="161">
        <f t="shared" si="3"/>
        <v>19241.407448585829</v>
      </c>
      <c r="BV20" s="161">
        <f t="shared" si="3"/>
        <v>18530.896810968741</v>
      </c>
      <c r="BW20" s="161">
        <f t="shared" si="3"/>
        <v>16608.38288385552</v>
      </c>
      <c r="BX20" s="161">
        <f t="shared" si="3"/>
        <v>15269.226070241428</v>
      </c>
      <c r="BY20" s="161">
        <f t="shared" si="3"/>
        <v>14547.967248705578</v>
      </c>
      <c r="BZ20" s="161">
        <f t="shared" si="3"/>
        <v>12982.671740195145</v>
      </c>
      <c r="CA20" s="161">
        <f t="shared" si="3"/>
        <v>12844.334868397731</v>
      </c>
      <c r="CB20" s="161">
        <f t="shared" si="3"/>
        <v>12973.636236774077</v>
      </c>
      <c r="CC20" s="161">
        <f t="shared" si="3"/>
        <v>11613.36354203516</v>
      </c>
      <c r="CD20" s="161">
        <f t="shared" si="3"/>
        <v>10984.438800926651</v>
      </c>
      <c r="CE20" s="161">
        <f t="shared" si="3"/>
        <v>10448.458811332803</v>
      </c>
      <c r="CF20" s="162">
        <f t="shared" si="3"/>
        <v>8620.9132745775569</v>
      </c>
    </row>
    <row r="21" spans="1:84" x14ac:dyDescent="0.35">
      <c r="A21" s="155"/>
      <c r="B21" s="59" t="s">
        <v>267</v>
      </c>
      <c r="C21" s="160" t="s">
        <v>264</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0</v>
      </c>
      <c r="X21" s="161">
        <v>0</v>
      </c>
      <c r="Y21" s="161">
        <v>0</v>
      </c>
      <c r="Z21" s="161">
        <v>0</v>
      </c>
      <c r="AA21" s="161">
        <v>0</v>
      </c>
      <c r="AB21" s="161">
        <v>0</v>
      </c>
      <c r="AC21" s="161">
        <v>0</v>
      </c>
      <c r="AD21" s="161">
        <v>0</v>
      </c>
      <c r="AE21" s="161">
        <v>0</v>
      </c>
      <c r="AF21" s="161">
        <v>0</v>
      </c>
      <c r="AG21" s="161">
        <v>0</v>
      </c>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0</v>
      </c>
      <c r="BA21" s="161">
        <v>0</v>
      </c>
      <c r="BB21" s="161">
        <v>0</v>
      </c>
      <c r="BC21" s="161">
        <v>0</v>
      </c>
      <c r="BD21" s="161">
        <v>0</v>
      </c>
      <c r="BE21" s="161">
        <v>0</v>
      </c>
      <c r="BF21" s="161">
        <v>0</v>
      </c>
      <c r="BG21" s="161">
        <v>0</v>
      </c>
      <c r="BH21" s="161">
        <v>0</v>
      </c>
      <c r="BI21" s="161">
        <v>0</v>
      </c>
      <c r="BJ21" s="161">
        <v>0</v>
      </c>
      <c r="BK21" s="161">
        <v>0</v>
      </c>
      <c r="BL21" s="161">
        <v>93.192438269261814</v>
      </c>
      <c r="BM21" s="161">
        <v>829.73913783902287</v>
      </c>
      <c r="BN21" s="161">
        <v>1338.4948552223559</v>
      </c>
      <c r="BO21" s="161">
        <v>1926.4828436517603</v>
      </c>
      <c r="BP21" s="161">
        <v>3117.6267033264303</v>
      </c>
      <c r="BQ21" s="161">
        <v>4696.7014068759008</v>
      </c>
      <c r="BR21" s="161">
        <v>5377.2134609969871</v>
      </c>
      <c r="BS21" s="161">
        <v>5801.9323902156166</v>
      </c>
      <c r="BT21" s="161">
        <v>5966.1026087266046</v>
      </c>
      <c r="BU21" s="161">
        <v>5904.5894604728919</v>
      </c>
      <c r="BV21" s="161">
        <v>5600.3868043346374</v>
      </c>
      <c r="BW21" s="161">
        <v>5410.2169424748372</v>
      </c>
      <c r="BX21" s="161">
        <v>5193.8489080898589</v>
      </c>
      <c r="BY21" s="161">
        <v>5167.2012654969276</v>
      </c>
      <c r="BZ21" s="161">
        <v>4862.0630173044683</v>
      </c>
      <c r="CA21" s="161">
        <v>4956.1656824641468</v>
      </c>
      <c r="CB21" s="161">
        <v>5243.528332338672</v>
      </c>
      <c r="CC21" s="161">
        <v>5127.6666831954817</v>
      </c>
      <c r="CD21" s="161">
        <v>5069.3064519421514</v>
      </c>
      <c r="CE21" s="161">
        <v>5044.4313955054386</v>
      </c>
      <c r="CF21" s="162">
        <v>4946.4394835864641</v>
      </c>
    </row>
    <row r="22" spans="1:84" x14ac:dyDescent="0.35">
      <c r="A22" s="155"/>
      <c r="B22" s="59" t="s">
        <v>277</v>
      </c>
      <c r="C22" s="160" t="s">
        <v>270</v>
      </c>
      <c r="D22" s="161">
        <v>0</v>
      </c>
      <c r="E22" s="161">
        <v>0</v>
      </c>
      <c r="F22" s="161">
        <v>0</v>
      </c>
      <c r="G22" s="161">
        <v>0</v>
      </c>
      <c r="H22" s="161">
        <v>0</v>
      </c>
      <c r="I22" s="161">
        <v>0</v>
      </c>
      <c r="J22" s="161">
        <v>0</v>
      </c>
      <c r="K22" s="161">
        <v>0</v>
      </c>
      <c r="L22" s="161">
        <v>0</v>
      </c>
      <c r="M22" s="161">
        <v>0</v>
      </c>
      <c r="N22" s="161">
        <v>0</v>
      </c>
      <c r="O22" s="161">
        <v>0</v>
      </c>
      <c r="P22" s="161">
        <v>0</v>
      </c>
      <c r="Q22" s="161">
        <v>0</v>
      </c>
      <c r="R22" s="161">
        <v>0</v>
      </c>
      <c r="S22" s="161">
        <v>0</v>
      </c>
      <c r="T22" s="161">
        <v>0</v>
      </c>
      <c r="U22" s="161">
        <v>0</v>
      </c>
      <c r="V22" s="161">
        <v>0</v>
      </c>
      <c r="W22" s="161">
        <v>0</v>
      </c>
      <c r="X22" s="161">
        <v>0</v>
      </c>
      <c r="Y22" s="161">
        <v>0</v>
      </c>
      <c r="Z22" s="161">
        <v>0</v>
      </c>
      <c r="AA22" s="161">
        <v>0</v>
      </c>
      <c r="AB22" s="161">
        <v>0</v>
      </c>
      <c r="AC22" s="161">
        <v>0</v>
      </c>
      <c r="AD22" s="161">
        <v>0</v>
      </c>
      <c r="AE22" s="161">
        <v>0</v>
      </c>
      <c r="AF22" s="161">
        <v>0</v>
      </c>
      <c r="AG22" s="161">
        <v>0</v>
      </c>
      <c r="AH22" s="161">
        <v>0</v>
      </c>
      <c r="AI22" s="161">
        <v>0</v>
      </c>
      <c r="AJ22" s="161">
        <v>0</v>
      </c>
      <c r="AK22" s="161">
        <v>0</v>
      </c>
      <c r="AL22" s="161">
        <v>0</v>
      </c>
      <c r="AM22" s="161">
        <v>0</v>
      </c>
      <c r="AN22" s="161">
        <v>0</v>
      </c>
      <c r="AO22" s="161">
        <v>0</v>
      </c>
      <c r="AP22" s="161">
        <v>0</v>
      </c>
      <c r="AQ22" s="161">
        <v>0</v>
      </c>
      <c r="AR22" s="161">
        <v>0</v>
      </c>
      <c r="AS22" s="161">
        <v>0</v>
      </c>
      <c r="AT22" s="161">
        <v>0</v>
      </c>
      <c r="AU22" s="161">
        <v>0</v>
      </c>
      <c r="AV22" s="161">
        <v>0</v>
      </c>
      <c r="AW22" s="161">
        <v>0</v>
      </c>
      <c r="AX22" s="161">
        <v>0</v>
      </c>
      <c r="AY22" s="161">
        <v>0</v>
      </c>
      <c r="AZ22" s="161">
        <v>0</v>
      </c>
      <c r="BA22" s="161">
        <v>0</v>
      </c>
      <c r="BB22" s="161">
        <v>0</v>
      </c>
      <c r="BC22" s="161">
        <v>0</v>
      </c>
      <c r="BD22" s="161">
        <v>0</v>
      </c>
      <c r="BE22" s="161">
        <v>0</v>
      </c>
      <c r="BF22" s="161">
        <v>0</v>
      </c>
      <c r="BG22" s="161">
        <v>0</v>
      </c>
      <c r="BH22" s="161">
        <v>0</v>
      </c>
      <c r="BI22" s="161">
        <v>0</v>
      </c>
      <c r="BJ22" s="161">
        <v>0</v>
      </c>
      <c r="BK22" s="161">
        <v>0</v>
      </c>
      <c r="BL22" s="161">
        <v>90.917481775479871</v>
      </c>
      <c r="BM22" s="161">
        <v>980.38080854431223</v>
      </c>
      <c r="BN22" s="161">
        <v>1789.9610507546388</v>
      </c>
      <c r="BO22" s="161">
        <v>2969.3585070237327</v>
      </c>
      <c r="BP22" s="161">
        <v>6053.1524388646094</v>
      </c>
      <c r="BQ22" s="161">
        <v>9154.6023628528037</v>
      </c>
      <c r="BR22" s="161">
        <v>11442.32593870946</v>
      </c>
      <c r="BS22" s="161">
        <v>12777.557647592645</v>
      </c>
      <c r="BT22" s="161">
        <v>12911.598682975808</v>
      </c>
      <c r="BU22" s="161">
        <v>13336.817988112936</v>
      </c>
      <c r="BV22" s="161">
        <v>12930.510006634106</v>
      </c>
      <c r="BW22" s="161">
        <v>11198.165941380681</v>
      </c>
      <c r="BX22" s="161">
        <v>10075.377162151568</v>
      </c>
      <c r="BY22" s="161">
        <v>9380.7659832086501</v>
      </c>
      <c r="BZ22" s="161">
        <v>8120.6087228906763</v>
      </c>
      <c r="CA22" s="161">
        <v>7888.1691859335851</v>
      </c>
      <c r="CB22" s="161">
        <v>7730.1079044354046</v>
      </c>
      <c r="CC22" s="161">
        <v>6485.6968588396776</v>
      </c>
      <c r="CD22" s="161">
        <v>5915.1323489845008</v>
      </c>
      <c r="CE22" s="161">
        <v>5404.0274158273633</v>
      </c>
      <c r="CF22" s="162">
        <v>3674.4737909910923</v>
      </c>
    </row>
    <row r="23" spans="1:84" x14ac:dyDescent="0.35">
      <c r="A23" s="155"/>
      <c r="B23" s="39" t="s">
        <v>278</v>
      </c>
      <c r="C23" s="160" t="s">
        <v>270</v>
      </c>
      <c r="D23" s="161">
        <v>0</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0</v>
      </c>
      <c r="X23" s="161">
        <v>0</v>
      </c>
      <c r="Y23" s="161">
        <v>0</v>
      </c>
      <c r="Z23" s="161">
        <v>0</v>
      </c>
      <c r="AA23" s="161">
        <v>56.159287449937402</v>
      </c>
      <c r="AB23" s="161">
        <v>137.08722009888879</v>
      </c>
      <c r="AC23" s="161">
        <v>162.02325351878605</v>
      </c>
      <c r="AD23" s="161">
        <v>126.10499153001655</v>
      </c>
      <c r="AE23" s="161">
        <v>102.18265773471668</v>
      </c>
      <c r="AF23" s="161">
        <v>132.62712466303114</v>
      </c>
      <c r="AG23" s="161">
        <v>167.6212675872186</v>
      </c>
      <c r="AH23" s="161">
        <v>142.91687781176012</v>
      </c>
      <c r="AI23" s="161">
        <v>137.5673173654728</v>
      </c>
      <c r="AJ23" s="161">
        <v>179.69379607397349</v>
      </c>
      <c r="AK23" s="161">
        <v>255.46101544642232</v>
      </c>
      <c r="AL23" s="161">
        <v>338.85509302184226</v>
      </c>
      <c r="AM23" s="161">
        <v>423.24438204188715</v>
      </c>
      <c r="AN23" s="161">
        <v>409.63651659722746</v>
      </c>
      <c r="AO23" s="161">
        <v>400.8333993977576</v>
      </c>
      <c r="AP23" s="161">
        <v>477.08289786119491</v>
      </c>
      <c r="AQ23" s="161">
        <v>503.20527692653809</v>
      </c>
      <c r="AR23" s="161">
        <v>1033.562017288787</v>
      </c>
      <c r="AS23" s="161">
        <v>1031.3792646487773</v>
      </c>
      <c r="AT23" s="161">
        <v>1106.3125115549383</v>
      </c>
      <c r="AU23" s="161">
        <v>1321.7579763793699</v>
      </c>
      <c r="AV23" s="161">
        <v>1907.4493346599988</v>
      </c>
      <c r="AW23" s="161">
        <v>2411.9308453519225</v>
      </c>
      <c r="AX23" s="161">
        <v>2830.4834262581139</v>
      </c>
      <c r="AY23" s="161">
        <v>3312.2985710945782</v>
      </c>
      <c r="AZ23" s="161">
        <v>3837.6216536260804</v>
      </c>
      <c r="BA23" s="161">
        <v>4285.2539457194807</v>
      </c>
      <c r="BB23" s="161">
        <v>4414.0062689505785</v>
      </c>
      <c r="BC23" s="161">
        <v>3399.5962285081137</v>
      </c>
      <c r="BD23" s="161">
        <v>3.0355719320749648</v>
      </c>
      <c r="BE23" s="161">
        <v>0</v>
      </c>
      <c r="BF23" s="161">
        <v>0</v>
      </c>
      <c r="BG23" s="161">
        <v>0.14219897741009641</v>
      </c>
      <c r="BH23" s="161">
        <v>0</v>
      </c>
      <c r="BI23" s="161">
        <v>0</v>
      </c>
      <c r="BJ23" s="161">
        <v>0</v>
      </c>
      <c r="BK23" s="161">
        <v>0</v>
      </c>
      <c r="BL23" s="161">
        <v>0</v>
      </c>
      <c r="BM23" s="161">
        <v>0</v>
      </c>
      <c r="BN23" s="161">
        <v>0</v>
      </c>
      <c r="BO23" s="161">
        <v>0</v>
      </c>
      <c r="BP23" s="161">
        <v>0</v>
      </c>
      <c r="BQ23" s="161">
        <v>0</v>
      </c>
      <c r="BR23" s="161">
        <v>0</v>
      </c>
      <c r="BS23" s="161">
        <v>0</v>
      </c>
      <c r="BT23" s="161">
        <v>0</v>
      </c>
      <c r="BU23" s="161">
        <v>0</v>
      </c>
      <c r="BV23" s="161">
        <v>0</v>
      </c>
      <c r="BW23" s="161">
        <v>0</v>
      </c>
      <c r="BX23" s="161">
        <v>0</v>
      </c>
      <c r="BY23" s="161">
        <v>0</v>
      </c>
      <c r="BZ23" s="161">
        <v>0</v>
      </c>
      <c r="CA23" s="161">
        <v>0</v>
      </c>
      <c r="CB23" s="161">
        <v>0</v>
      </c>
      <c r="CC23" s="161">
        <v>0</v>
      </c>
      <c r="CD23" s="161">
        <v>0</v>
      </c>
      <c r="CE23" s="161">
        <v>0</v>
      </c>
      <c r="CF23" s="162">
        <v>0</v>
      </c>
    </row>
    <row r="24" spans="1:84" x14ac:dyDescent="0.35">
      <c r="A24" s="155"/>
      <c r="B24" s="39" t="s">
        <v>279</v>
      </c>
      <c r="C24" s="160" t="s">
        <v>261</v>
      </c>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v>0</v>
      </c>
      <c r="BA24" s="161">
        <v>0</v>
      </c>
      <c r="BB24" s="161">
        <v>0</v>
      </c>
      <c r="BC24" s="161">
        <v>0</v>
      </c>
      <c r="BD24" s="161">
        <v>0</v>
      </c>
      <c r="BE24" s="161">
        <v>0</v>
      </c>
      <c r="BF24" s="161">
        <v>0</v>
      </c>
      <c r="BG24" s="161">
        <v>0</v>
      </c>
      <c r="BH24" s="161">
        <v>0</v>
      </c>
      <c r="BI24" s="161">
        <v>4.7310715030015764</v>
      </c>
      <c r="BJ24" s="161">
        <v>10.751649973627226</v>
      </c>
      <c r="BK24" s="161">
        <v>20.241060358718038</v>
      </c>
      <c r="BL24" s="161">
        <v>55.780384792585039</v>
      </c>
      <c r="BM24" s="161">
        <v>48.779979752691261</v>
      </c>
      <c r="BN24" s="161">
        <v>64.158206631518297</v>
      </c>
      <c r="BO24" s="161">
        <v>102.12497880249693</v>
      </c>
      <c r="BP24" s="161">
        <v>150.03089304375681</v>
      </c>
      <c r="BQ24" s="161">
        <v>212.01883459099574</v>
      </c>
      <c r="BR24" s="161">
        <v>246.37143559709136</v>
      </c>
      <c r="BS24" s="161">
        <v>271.85127253083874</v>
      </c>
      <c r="BT24" s="161">
        <v>247.87806427802801</v>
      </c>
      <c r="BU24" s="161">
        <v>272.91052734936994</v>
      </c>
      <c r="BV24" s="161">
        <v>259.93861147126296</v>
      </c>
      <c r="BW24" s="161">
        <v>254.52418083182079</v>
      </c>
      <c r="BX24" s="161">
        <v>248.96063235772297</v>
      </c>
      <c r="BY24" s="161">
        <v>278.22994834029083</v>
      </c>
      <c r="BZ24" s="161">
        <v>258.65109909663533</v>
      </c>
      <c r="CA24" s="161">
        <v>248.39679681709674</v>
      </c>
      <c r="CB24" s="161">
        <v>252.34486047803671</v>
      </c>
      <c r="CC24" s="161">
        <v>252.14745555841216</v>
      </c>
      <c r="CD24" s="161">
        <v>250.5153952224716</v>
      </c>
      <c r="CE24" s="161">
        <v>246.44362543038207</v>
      </c>
      <c r="CF24" s="162">
        <v>243.73082373763887</v>
      </c>
    </row>
    <row r="25" spans="1:84" ht="27" customHeight="1" x14ac:dyDescent="0.35">
      <c r="A25" s="155"/>
      <c r="B25" s="39" t="s">
        <v>280</v>
      </c>
      <c r="C25" s="160" t="s">
        <v>270</v>
      </c>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v>41.951507216781629</v>
      </c>
      <c r="AR25" s="161">
        <v>49.918335987002486</v>
      </c>
      <c r="AS25" s="161">
        <v>56.036741061439102</v>
      </c>
      <c r="AT25" s="161">
        <v>64.899096061100494</v>
      </c>
      <c r="AU25" s="161">
        <v>79.276563247268271</v>
      </c>
      <c r="AV25" s="161">
        <v>95.027507801274183</v>
      </c>
      <c r="AW25" s="161">
        <v>118.07282915396692</v>
      </c>
      <c r="AX25" s="161">
        <v>118.84990482473476</v>
      </c>
      <c r="AY25" s="161">
        <v>88.622437011165985</v>
      </c>
      <c r="AZ25" s="161">
        <v>76.014627250877894</v>
      </c>
      <c r="BA25" s="161">
        <v>67.771400607035204</v>
      </c>
      <c r="BB25" s="161">
        <v>68.900162449844643</v>
      </c>
      <c r="BC25" s="161">
        <v>67.069486008318449</v>
      </c>
      <c r="BD25" s="161">
        <v>61.868861389869394</v>
      </c>
      <c r="BE25" s="161">
        <v>66.331296688647868</v>
      </c>
      <c r="BF25" s="161">
        <v>68.969056652509977</v>
      </c>
      <c r="BG25" s="161">
        <v>77.340462144806892</v>
      </c>
      <c r="BH25" s="161">
        <v>75.323959945844024</v>
      </c>
      <c r="BI25" s="161">
        <v>69.915774671357298</v>
      </c>
      <c r="BJ25" s="161">
        <v>71.633635924289493</v>
      </c>
      <c r="BK25" s="161">
        <v>69.973021816398187</v>
      </c>
      <c r="BL25" s="161">
        <v>72.433574201373375</v>
      </c>
      <c r="BM25" s="161">
        <v>67.927380703393553</v>
      </c>
      <c r="BN25" s="161">
        <v>62.522904777486829</v>
      </c>
      <c r="BO25" s="161">
        <v>64.135133736874366</v>
      </c>
      <c r="BP25" s="161">
        <v>59.445368622628266</v>
      </c>
      <c r="BQ25" s="161">
        <v>58.526946840588835</v>
      </c>
      <c r="BR25" s="161">
        <v>57.910098010160276</v>
      </c>
      <c r="BS25" s="161">
        <v>51.868515774451012</v>
      </c>
      <c r="BT25" s="161">
        <v>49.005450006011309</v>
      </c>
      <c r="BU25" s="161">
        <v>46.363682535160414</v>
      </c>
      <c r="BV25" s="161">
        <v>54.400153481544379</v>
      </c>
      <c r="BW25" s="161">
        <v>40.754181846545023</v>
      </c>
      <c r="BX25" s="161">
        <v>70.52696316155064</v>
      </c>
      <c r="BY25" s="161">
        <v>55.630745037191495</v>
      </c>
      <c r="BZ25" s="161">
        <v>48.967962911446911</v>
      </c>
      <c r="CA25" s="161">
        <v>48.754599378578902</v>
      </c>
      <c r="CB25" s="161">
        <v>50.569630105938195</v>
      </c>
      <c r="CC25" s="161">
        <v>49.352836870952615</v>
      </c>
      <c r="CD25" s="161">
        <v>50.766473339899512</v>
      </c>
      <c r="CE25" s="161">
        <v>50.390790460050667</v>
      </c>
      <c r="CF25" s="162">
        <v>50.157810794301191</v>
      </c>
    </row>
    <row r="26" spans="1:84" x14ac:dyDescent="0.35">
      <c r="A26" s="155"/>
      <c r="B26" s="39" t="s">
        <v>281</v>
      </c>
      <c r="C26" s="160" t="s">
        <v>264</v>
      </c>
      <c r="D26" s="161">
        <v>0</v>
      </c>
      <c r="E26" s="161">
        <v>0</v>
      </c>
      <c r="F26" s="161">
        <v>0</v>
      </c>
      <c r="G26" s="161">
        <v>0</v>
      </c>
      <c r="H26" s="161">
        <v>0</v>
      </c>
      <c r="I26" s="161">
        <v>0</v>
      </c>
      <c r="J26" s="161">
        <v>0</v>
      </c>
      <c r="K26" s="161">
        <v>0</v>
      </c>
      <c r="L26" s="161">
        <v>0</v>
      </c>
      <c r="M26" s="161">
        <v>0</v>
      </c>
      <c r="N26" s="161">
        <v>0</v>
      </c>
      <c r="O26" s="161">
        <v>0</v>
      </c>
      <c r="P26" s="161">
        <v>0</v>
      </c>
      <c r="Q26" s="161">
        <v>0</v>
      </c>
      <c r="R26" s="161">
        <v>0</v>
      </c>
      <c r="S26" s="161">
        <v>0</v>
      </c>
      <c r="T26" s="161">
        <v>0</v>
      </c>
      <c r="U26" s="161">
        <v>0</v>
      </c>
      <c r="V26" s="161">
        <v>0</v>
      </c>
      <c r="W26" s="161">
        <v>0</v>
      </c>
      <c r="X26" s="161">
        <v>0</v>
      </c>
      <c r="Y26" s="161">
        <v>0</v>
      </c>
      <c r="Z26" s="161">
        <v>11.428226782866787</v>
      </c>
      <c r="AA26" s="161">
        <v>12.142548637824303</v>
      </c>
      <c r="AB26" s="161">
        <v>12.589642662142849</v>
      </c>
      <c r="AC26" s="161">
        <v>14.144887211957515</v>
      </c>
      <c r="AD26" s="161">
        <v>16.030295533476679</v>
      </c>
      <c r="AE26" s="161">
        <v>17.173555921801121</v>
      </c>
      <c r="AF26" s="161">
        <v>16.578390582878892</v>
      </c>
      <c r="AG26" s="161">
        <v>13.913227744393639</v>
      </c>
      <c r="AH26" s="161">
        <v>11.909739817646676</v>
      </c>
      <c r="AI26" s="161">
        <v>10.190171656701688</v>
      </c>
      <c r="AJ26" s="161">
        <v>8.556847432093976</v>
      </c>
      <c r="AK26" s="161">
        <v>7.7412428923158281</v>
      </c>
      <c r="AL26" s="161">
        <v>7.2096828302519631</v>
      </c>
      <c r="AM26" s="161">
        <v>6.882022472225807</v>
      </c>
      <c r="AN26" s="161">
        <v>6.5021669301147211</v>
      </c>
      <c r="AO26" s="161">
        <v>3.0833338415212124</v>
      </c>
      <c r="AP26" s="161">
        <v>5.9264956256049057</v>
      </c>
      <c r="AQ26" s="161">
        <v>4.0153825489831032</v>
      </c>
      <c r="AR26" s="161">
        <v>3.5444351795823414</v>
      </c>
      <c r="AS26" s="161">
        <v>3.2870036423484836</v>
      </c>
      <c r="AT26" s="161">
        <v>3.4709826893367879</v>
      </c>
      <c r="AU26" s="161">
        <v>3.1047050008448025</v>
      </c>
      <c r="AV26" s="161">
        <v>4.1078765314172045</v>
      </c>
      <c r="AW26" s="161">
        <v>1.9970034529212164</v>
      </c>
      <c r="AX26" s="161">
        <v>1.9645261797866833</v>
      </c>
      <c r="AY26" s="161">
        <v>3.2769527984061337</v>
      </c>
      <c r="AZ26" s="161">
        <v>2.7552608816251136</v>
      </c>
      <c r="BA26" s="161">
        <v>2.8957256327433161</v>
      </c>
      <c r="BB26" s="161">
        <v>3.2292124139093743</v>
      </c>
      <c r="BC26" s="161">
        <v>2.4370970985375608</v>
      </c>
      <c r="BD26" s="161">
        <v>2.5775733598671633</v>
      </c>
      <c r="BE26" s="161">
        <v>2.8215958431958503</v>
      </c>
      <c r="BF26" s="161">
        <v>2.7321201283220509</v>
      </c>
      <c r="BG26" s="161">
        <v>0</v>
      </c>
      <c r="BH26" s="161">
        <v>0</v>
      </c>
      <c r="BI26" s="161">
        <v>0</v>
      </c>
      <c r="BJ26" s="161">
        <v>0</v>
      </c>
      <c r="BK26" s="161">
        <v>0</v>
      </c>
      <c r="BL26" s="161">
        <v>0</v>
      </c>
      <c r="BM26" s="161">
        <v>0</v>
      </c>
      <c r="BN26" s="161">
        <v>0</v>
      </c>
      <c r="BO26" s="161">
        <v>0</v>
      </c>
      <c r="BP26" s="161">
        <v>0</v>
      </c>
      <c r="BQ26" s="161">
        <v>0</v>
      </c>
      <c r="BR26" s="161">
        <v>0</v>
      </c>
      <c r="BS26" s="161">
        <v>0</v>
      </c>
      <c r="BT26" s="161">
        <v>0</v>
      </c>
      <c r="BU26" s="161">
        <v>0</v>
      </c>
      <c r="BV26" s="161">
        <v>0</v>
      </c>
      <c r="BW26" s="161">
        <v>0</v>
      </c>
      <c r="BX26" s="161">
        <v>0</v>
      </c>
      <c r="BY26" s="161">
        <v>0</v>
      </c>
      <c r="BZ26" s="161">
        <v>0</v>
      </c>
      <c r="CA26" s="161">
        <v>0</v>
      </c>
      <c r="CB26" s="161">
        <v>0</v>
      </c>
      <c r="CC26" s="161">
        <v>0</v>
      </c>
      <c r="CD26" s="161">
        <v>0</v>
      </c>
      <c r="CE26" s="161">
        <v>0</v>
      </c>
      <c r="CF26" s="162">
        <v>0</v>
      </c>
    </row>
    <row r="27" spans="1:84" x14ac:dyDescent="0.35">
      <c r="A27" s="155"/>
      <c r="B27" s="39" t="s">
        <v>282</v>
      </c>
      <c r="C27" s="160" t="s">
        <v>270</v>
      </c>
      <c r="D27" s="161">
        <v>0</v>
      </c>
      <c r="E27" s="161">
        <v>0</v>
      </c>
      <c r="F27" s="161">
        <v>0</v>
      </c>
      <c r="G27" s="161">
        <v>0</v>
      </c>
      <c r="H27" s="161">
        <v>0</v>
      </c>
      <c r="I27" s="161">
        <v>0</v>
      </c>
      <c r="J27" s="161">
        <v>0</v>
      </c>
      <c r="K27" s="161">
        <v>0</v>
      </c>
      <c r="L27" s="161">
        <v>0</v>
      </c>
      <c r="M27" s="161">
        <v>0</v>
      </c>
      <c r="N27" s="161">
        <v>0</v>
      </c>
      <c r="O27" s="161">
        <v>0</v>
      </c>
      <c r="P27" s="161">
        <v>0</v>
      </c>
      <c r="Q27" s="161">
        <v>0</v>
      </c>
      <c r="R27" s="161">
        <v>0</v>
      </c>
      <c r="S27" s="161">
        <v>0</v>
      </c>
      <c r="T27" s="161">
        <v>0</v>
      </c>
      <c r="U27" s="161">
        <v>0</v>
      </c>
      <c r="V27" s="161">
        <v>0</v>
      </c>
      <c r="W27" s="161">
        <v>0</v>
      </c>
      <c r="X27" s="161">
        <v>0</v>
      </c>
      <c r="Y27" s="161">
        <v>0</v>
      </c>
      <c r="Z27" s="161">
        <v>359.17284174724188</v>
      </c>
      <c r="AA27" s="161">
        <v>303.56371594560756</v>
      </c>
      <c r="AB27" s="161">
        <v>1468.7916439166656</v>
      </c>
      <c r="AC27" s="161">
        <v>2893.2723842640371</v>
      </c>
      <c r="AD27" s="161">
        <v>1474.7871890798544</v>
      </c>
      <c r="AE27" s="161">
        <v>1665.8349244147089</v>
      </c>
      <c r="AF27" s="161">
        <v>1514.6620487084804</v>
      </c>
      <c r="AG27" s="161">
        <v>4531.7370367453568</v>
      </c>
      <c r="AH27" s="161">
        <v>4293.4612042616263</v>
      </c>
      <c r="AI27" s="161">
        <v>4040.4030618822194</v>
      </c>
      <c r="AJ27" s="161">
        <v>4381.1058852321157</v>
      </c>
      <c r="AK27" s="161">
        <v>6408.2008662590424</v>
      </c>
      <c r="AL27" s="161">
        <v>7671.1025313880891</v>
      </c>
      <c r="AM27" s="161">
        <v>8657.584270060066</v>
      </c>
      <c r="AN27" s="161">
        <v>9210.3194565075028</v>
      </c>
      <c r="AO27" s="161">
        <v>9795.751614512892</v>
      </c>
      <c r="AP27" s="161">
        <v>10119.491280720376</v>
      </c>
      <c r="AQ27" s="161">
        <v>9901.2501347310008</v>
      </c>
      <c r="AR27" s="161">
        <v>9761.4819711395612</v>
      </c>
      <c r="AS27" s="161">
        <v>10267.427701383562</v>
      </c>
      <c r="AT27" s="161">
        <v>11402.862931829788</v>
      </c>
      <c r="AU27" s="161">
        <v>13420.624515997148</v>
      </c>
      <c r="AV27" s="161">
        <v>16045.562909789107</v>
      </c>
      <c r="AW27" s="161">
        <v>18406.07129003965</v>
      </c>
      <c r="AX27" s="161">
        <v>19848.071465401197</v>
      </c>
      <c r="AY27" s="161">
        <v>20706.431989911263</v>
      </c>
      <c r="AZ27" s="161">
        <v>20958.698518963789</v>
      </c>
      <c r="BA27" s="161">
        <v>20587.644233501345</v>
      </c>
      <c r="BB27" s="161">
        <v>20107.261195667325</v>
      </c>
      <c r="BC27" s="161">
        <v>19841.276901792506</v>
      </c>
      <c r="BD27" s="161">
        <v>19815.306406647534</v>
      </c>
      <c r="BE27" s="161">
        <v>20228.767762332896</v>
      </c>
      <c r="BF27" s="161">
        <v>21567.180621760184</v>
      </c>
      <c r="BG27" s="161">
        <v>20605.721202962151</v>
      </c>
      <c r="BH27" s="161">
        <v>21317.680417554857</v>
      </c>
      <c r="BI27" s="161">
        <v>21965.111467386243</v>
      </c>
      <c r="BJ27" s="161">
        <v>22794.33900880436</v>
      </c>
      <c r="BK27" s="161">
        <v>23592.482184469463</v>
      </c>
      <c r="BL27" s="161">
        <f>SUM(BL28:BL30)</f>
        <v>24757.95628422932</v>
      </c>
      <c r="BM27" s="161">
        <f t="shared" ref="BM27:CF27" si="4">SUM(BM28:BM30)</f>
        <v>28548.93959748849</v>
      </c>
      <c r="BN27" s="161">
        <f t="shared" si="4"/>
        <v>30036.269096846707</v>
      </c>
      <c r="BO27" s="161">
        <f t="shared" si="4"/>
        <v>31435.370521390418</v>
      </c>
      <c r="BP27" s="161">
        <f t="shared" si="4"/>
        <v>32328.821988812619</v>
      </c>
      <c r="BQ27" s="161">
        <f t="shared" si="4"/>
        <v>32077.485857387415</v>
      </c>
      <c r="BR27" s="161">
        <f t="shared" si="4"/>
        <v>31884.40381660901</v>
      </c>
      <c r="BS27" s="161">
        <f t="shared" si="4"/>
        <v>31561.805223901734</v>
      </c>
      <c r="BT27" s="161">
        <f t="shared" si="4"/>
        <v>29837.58402663621</v>
      </c>
      <c r="BU27" s="161">
        <f t="shared" si="4"/>
        <v>27949.578151824571</v>
      </c>
      <c r="BV27" s="161">
        <f t="shared" si="4"/>
        <v>25443.470416034645</v>
      </c>
      <c r="BW27" s="161">
        <f t="shared" si="4"/>
        <v>22037.815996780981</v>
      </c>
      <c r="BX27" s="161">
        <f t="shared" si="4"/>
        <v>19711.71188737169</v>
      </c>
      <c r="BY27" s="161">
        <f t="shared" si="4"/>
        <v>18488.899670939161</v>
      </c>
      <c r="BZ27" s="161">
        <f t="shared" si="4"/>
        <v>16732.141226580439</v>
      </c>
      <c r="CA27" s="161">
        <f t="shared" si="4"/>
        <v>15612.126548547671</v>
      </c>
      <c r="CB27" s="161">
        <f t="shared" si="4"/>
        <v>14370.782636932927</v>
      </c>
      <c r="CC27" s="161">
        <f t="shared" si="4"/>
        <v>12219.510218817912</v>
      </c>
      <c r="CD27" s="161">
        <f t="shared" si="4"/>
        <v>12086.736627342463</v>
      </c>
      <c r="CE27" s="161">
        <f t="shared" si="4"/>
        <v>11536.7270986653</v>
      </c>
      <c r="CF27" s="162">
        <f t="shared" si="4"/>
        <v>10465.537148945643</v>
      </c>
    </row>
    <row r="28" spans="1:84" x14ac:dyDescent="0.35">
      <c r="A28" s="155"/>
      <c r="B28" s="59" t="s">
        <v>283</v>
      </c>
      <c r="C28" s="160"/>
      <c r="D28" s="161">
        <v>0</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0</v>
      </c>
      <c r="U28" s="161">
        <v>0</v>
      </c>
      <c r="V28" s="161">
        <v>0</v>
      </c>
      <c r="W28" s="161">
        <v>0</v>
      </c>
      <c r="X28" s="161">
        <v>0</v>
      </c>
      <c r="Y28" s="161">
        <v>0</v>
      </c>
      <c r="Z28" s="161">
        <v>0</v>
      </c>
      <c r="AA28" s="161">
        <v>0</v>
      </c>
      <c r="AB28" s="161">
        <v>0</v>
      </c>
      <c r="AC28" s="161">
        <v>0</v>
      </c>
      <c r="AD28" s="161">
        <v>0</v>
      </c>
      <c r="AE28" s="161">
        <v>0</v>
      </c>
      <c r="AF28" s="161">
        <v>0</v>
      </c>
      <c r="AG28" s="161">
        <v>0</v>
      </c>
      <c r="AH28" s="161">
        <v>0</v>
      </c>
      <c r="AI28" s="161">
        <v>0</v>
      </c>
      <c r="AJ28" s="161">
        <v>0</v>
      </c>
      <c r="AK28" s="161">
        <v>0</v>
      </c>
      <c r="AL28" s="161">
        <v>0</v>
      </c>
      <c r="AM28" s="161">
        <v>0</v>
      </c>
      <c r="AN28" s="161">
        <v>0</v>
      </c>
      <c r="AO28" s="161">
        <v>0</v>
      </c>
      <c r="AP28" s="161">
        <v>0</v>
      </c>
      <c r="AQ28" s="161">
        <v>0</v>
      </c>
      <c r="AR28" s="161">
        <v>0</v>
      </c>
      <c r="AS28" s="161">
        <v>0</v>
      </c>
      <c r="AT28" s="161">
        <v>0</v>
      </c>
      <c r="AU28" s="161">
        <v>0</v>
      </c>
      <c r="AV28" s="161">
        <v>0</v>
      </c>
      <c r="AW28" s="161">
        <v>0</v>
      </c>
      <c r="AX28" s="161">
        <v>0</v>
      </c>
      <c r="AY28" s="161">
        <v>0</v>
      </c>
      <c r="AZ28" s="161">
        <v>0</v>
      </c>
      <c r="BA28" s="161">
        <v>0</v>
      </c>
      <c r="BB28" s="161">
        <v>0</v>
      </c>
      <c r="BC28" s="161">
        <v>0</v>
      </c>
      <c r="BD28" s="161">
        <v>0</v>
      </c>
      <c r="BE28" s="161">
        <v>0</v>
      </c>
      <c r="BF28" s="161">
        <v>0</v>
      </c>
      <c r="BG28" s="161">
        <v>0</v>
      </c>
      <c r="BH28" s="161">
        <v>0</v>
      </c>
      <c r="BI28" s="161">
        <v>0</v>
      </c>
      <c r="BJ28" s="161">
        <v>0</v>
      </c>
      <c r="BK28" s="161">
        <v>0</v>
      </c>
      <c r="BL28" s="161">
        <v>21918.364123227999</v>
      </c>
      <c r="BM28" s="161">
        <v>24170.064724265711</v>
      </c>
      <c r="BN28" s="161">
        <v>25257.963133916332</v>
      </c>
      <c r="BO28" s="161">
        <v>26249.042629340121</v>
      </c>
      <c r="BP28" s="161">
        <v>26891.063842670748</v>
      </c>
      <c r="BQ28" s="161">
        <v>27237.21270325056</v>
      </c>
      <c r="BR28" s="161">
        <v>28058.530679985317</v>
      </c>
      <c r="BS28" s="161">
        <v>28315.748831786535</v>
      </c>
      <c r="BT28" s="161">
        <v>27110.281181190116</v>
      </c>
      <c r="BU28" s="161">
        <v>25402.038206408339</v>
      </c>
      <c r="BV28" s="161">
        <v>23469.639294498545</v>
      </c>
      <c r="BW28" s="161">
        <v>20824.96983663402</v>
      </c>
      <c r="BX28" s="161">
        <v>18775.380855043488</v>
      </c>
      <c r="BY28" s="161">
        <v>17622.154241866767</v>
      </c>
      <c r="BZ28" s="161">
        <v>15937.888015002982</v>
      </c>
      <c r="CA28" s="161">
        <v>14958.810030577049</v>
      </c>
      <c r="CB28" s="161">
        <v>13827.711603566024</v>
      </c>
      <c r="CC28" s="161">
        <v>11714.82885314934</v>
      </c>
      <c r="CD28" s="161">
        <v>11582.803919914762</v>
      </c>
      <c r="CE28" s="161">
        <v>11044.948157183198</v>
      </c>
      <c r="CF28" s="162">
        <v>9980.8999213549869</v>
      </c>
    </row>
    <row r="29" spans="1:84" x14ac:dyDescent="0.35">
      <c r="A29" s="155"/>
      <c r="B29" s="59" t="s">
        <v>284</v>
      </c>
      <c r="C29" s="160"/>
      <c r="D29" s="161">
        <v>0</v>
      </c>
      <c r="E29" s="161">
        <v>0</v>
      </c>
      <c r="F29" s="161">
        <v>0</v>
      </c>
      <c r="G29" s="161">
        <v>0</v>
      </c>
      <c r="H29" s="161">
        <v>0</v>
      </c>
      <c r="I29" s="161">
        <v>0</v>
      </c>
      <c r="J29" s="161">
        <v>0</v>
      </c>
      <c r="K29" s="161">
        <v>0</v>
      </c>
      <c r="L29" s="161">
        <v>0</v>
      </c>
      <c r="M29" s="161">
        <v>0</v>
      </c>
      <c r="N29" s="161">
        <v>0</v>
      </c>
      <c r="O29" s="161">
        <v>0</v>
      </c>
      <c r="P29" s="161">
        <v>0</v>
      </c>
      <c r="Q29" s="161">
        <v>0</v>
      </c>
      <c r="R29" s="161">
        <v>0</v>
      </c>
      <c r="S29" s="161">
        <v>0</v>
      </c>
      <c r="T29" s="161">
        <v>0</v>
      </c>
      <c r="U29" s="161">
        <v>0</v>
      </c>
      <c r="V29" s="161">
        <v>0</v>
      </c>
      <c r="W29" s="161">
        <v>0</v>
      </c>
      <c r="X29" s="161">
        <v>0</v>
      </c>
      <c r="Y29" s="161">
        <v>0</v>
      </c>
      <c r="Z29" s="161">
        <v>0</v>
      </c>
      <c r="AA29" s="161">
        <v>0</v>
      </c>
      <c r="AB29" s="161">
        <v>0</v>
      </c>
      <c r="AC29" s="161">
        <v>0</v>
      </c>
      <c r="AD29" s="161">
        <v>0</v>
      </c>
      <c r="AE29" s="161">
        <v>0</v>
      </c>
      <c r="AF29" s="161">
        <v>0</v>
      </c>
      <c r="AG29" s="161">
        <v>0</v>
      </c>
      <c r="AH29" s="161">
        <v>0</v>
      </c>
      <c r="AI29" s="161">
        <v>0</v>
      </c>
      <c r="AJ29" s="161">
        <v>0</v>
      </c>
      <c r="AK29" s="161">
        <v>0</v>
      </c>
      <c r="AL29" s="161">
        <v>0</v>
      </c>
      <c r="AM29" s="161">
        <v>0</v>
      </c>
      <c r="AN29" s="161">
        <v>0</v>
      </c>
      <c r="AO29" s="161">
        <v>0</v>
      </c>
      <c r="AP29" s="161">
        <v>0</v>
      </c>
      <c r="AQ29" s="161">
        <v>0</v>
      </c>
      <c r="AR29" s="161">
        <v>0</v>
      </c>
      <c r="AS29" s="161">
        <v>0</v>
      </c>
      <c r="AT29" s="161">
        <v>0</v>
      </c>
      <c r="AU29" s="161">
        <v>0</v>
      </c>
      <c r="AV29" s="161">
        <v>0</v>
      </c>
      <c r="AW29" s="161">
        <v>0</v>
      </c>
      <c r="AX29" s="161">
        <v>0</v>
      </c>
      <c r="AY29" s="161">
        <v>0</v>
      </c>
      <c r="AZ29" s="161">
        <v>0</v>
      </c>
      <c r="BA29" s="161">
        <v>0</v>
      </c>
      <c r="BB29" s="161">
        <v>0</v>
      </c>
      <c r="BC29" s="161">
        <v>0</v>
      </c>
      <c r="BD29" s="161">
        <v>0</v>
      </c>
      <c r="BE29" s="161">
        <v>0</v>
      </c>
      <c r="BF29" s="161">
        <v>0</v>
      </c>
      <c r="BG29" s="161">
        <v>0</v>
      </c>
      <c r="BH29" s="161">
        <v>0</v>
      </c>
      <c r="BI29" s="161">
        <v>0</v>
      </c>
      <c r="BJ29" s="161">
        <v>0</v>
      </c>
      <c r="BK29" s="161">
        <v>0</v>
      </c>
      <c r="BL29" s="161">
        <v>2335.5014399401566</v>
      </c>
      <c r="BM29" s="161">
        <v>3827.5395677063316</v>
      </c>
      <c r="BN29" s="161">
        <v>4218.2896771966989</v>
      </c>
      <c r="BO29" s="161">
        <v>4589.5804984148781</v>
      </c>
      <c r="BP29" s="161">
        <v>4833.2056513857588</v>
      </c>
      <c r="BQ29" s="161">
        <v>4215.3172928901022</v>
      </c>
      <c r="BR29" s="161">
        <v>3086.3860903753202</v>
      </c>
      <c r="BS29" s="161">
        <v>2428.145034524493</v>
      </c>
      <c r="BT29" s="161">
        <v>2032.1655650733005</v>
      </c>
      <c r="BU29" s="161">
        <v>1764.5298594248407</v>
      </c>
      <c r="BV29" s="161">
        <v>1319.6129819121506</v>
      </c>
      <c r="BW29" s="161">
        <v>617.48329160700962</v>
      </c>
      <c r="BX29" s="161">
        <v>417.7417877127935</v>
      </c>
      <c r="BY29" s="161">
        <v>290.62396856628271</v>
      </c>
      <c r="BZ29" s="161">
        <v>172.68602868617509</v>
      </c>
      <c r="CA29" s="161">
        <v>94.359962279315482</v>
      </c>
      <c r="CB29" s="161">
        <v>0</v>
      </c>
      <c r="CC29" s="161">
        <v>0</v>
      </c>
      <c r="CD29" s="161">
        <v>0</v>
      </c>
      <c r="CE29" s="161">
        <v>0</v>
      </c>
      <c r="CF29" s="162">
        <v>0</v>
      </c>
    </row>
    <row r="30" spans="1:84" x14ac:dyDescent="0.35">
      <c r="A30" s="155"/>
      <c r="B30" s="59" t="s">
        <v>285</v>
      </c>
      <c r="C30" s="160"/>
      <c r="D30" s="161">
        <v>0</v>
      </c>
      <c r="E30" s="161">
        <v>0</v>
      </c>
      <c r="F30" s="161">
        <v>0</v>
      </c>
      <c r="G30" s="161">
        <v>0</v>
      </c>
      <c r="H30" s="161">
        <v>0</v>
      </c>
      <c r="I30" s="161">
        <v>0</v>
      </c>
      <c r="J30" s="161">
        <v>0</v>
      </c>
      <c r="K30" s="161">
        <v>0</v>
      </c>
      <c r="L30" s="161">
        <v>0</v>
      </c>
      <c r="M30" s="161">
        <v>0</v>
      </c>
      <c r="N30" s="161">
        <v>0</v>
      </c>
      <c r="O30" s="161">
        <v>0</v>
      </c>
      <c r="P30" s="161">
        <v>0</v>
      </c>
      <c r="Q30" s="161">
        <v>0</v>
      </c>
      <c r="R30" s="161">
        <v>0</v>
      </c>
      <c r="S30" s="161">
        <v>0</v>
      </c>
      <c r="T30" s="161">
        <v>0</v>
      </c>
      <c r="U30" s="161">
        <v>0</v>
      </c>
      <c r="V30" s="161">
        <v>0</v>
      </c>
      <c r="W30" s="161">
        <v>0</v>
      </c>
      <c r="X30" s="161">
        <v>0</v>
      </c>
      <c r="Y30" s="161">
        <v>0</v>
      </c>
      <c r="Z30" s="161">
        <v>0</v>
      </c>
      <c r="AA30" s="161">
        <v>0</v>
      </c>
      <c r="AB30" s="161">
        <v>0</v>
      </c>
      <c r="AC30" s="161">
        <v>0</v>
      </c>
      <c r="AD30" s="161">
        <v>0</v>
      </c>
      <c r="AE30" s="161">
        <v>0</v>
      </c>
      <c r="AF30" s="161">
        <v>0</v>
      </c>
      <c r="AG30" s="161">
        <v>0</v>
      </c>
      <c r="AH30" s="161">
        <v>0</v>
      </c>
      <c r="AI30" s="161">
        <v>0</v>
      </c>
      <c r="AJ30" s="161">
        <v>0</v>
      </c>
      <c r="AK30" s="161">
        <v>0</v>
      </c>
      <c r="AL30" s="161">
        <v>0</v>
      </c>
      <c r="AM30" s="161">
        <v>0</v>
      </c>
      <c r="AN30" s="161">
        <v>0</v>
      </c>
      <c r="AO30" s="161">
        <v>0</v>
      </c>
      <c r="AP30" s="161">
        <v>0</v>
      </c>
      <c r="AQ30" s="161">
        <v>0</v>
      </c>
      <c r="AR30" s="161">
        <v>0</v>
      </c>
      <c r="AS30" s="161">
        <v>0</v>
      </c>
      <c r="AT30" s="161">
        <v>0</v>
      </c>
      <c r="AU30" s="161">
        <v>0</v>
      </c>
      <c r="AV30" s="161">
        <v>0</v>
      </c>
      <c r="AW30" s="161">
        <v>0</v>
      </c>
      <c r="AX30" s="161">
        <v>0</v>
      </c>
      <c r="AY30" s="161">
        <v>0</v>
      </c>
      <c r="AZ30" s="161">
        <v>0</v>
      </c>
      <c r="BA30" s="161">
        <v>0</v>
      </c>
      <c r="BB30" s="161">
        <v>0</v>
      </c>
      <c r="BC30" s="161">
        <v>0</v>
      </c>
      <c r="BD30" s="161">
        <v>0</v>
      </c>
      <c r="BE30" s="161">
        <v>0</v>
      </c>
      <c r="BF30" s="161">
        <v>0</v>
      </c>
      <c r="BG30" s="161">
        <v>0</v>
      </c>
      <c r="BH30" s="161">
        <v>0</v>
      </c>
      <c r="BI30" s="161">
        <v>0</v>
      </c>
      <c r="BJ30" s="161">
        <v>0</v>
      </c>
      <c r="BK30" s="161">
        <v>0</v>
      </c>
      <c r="BL30" s="161">
        <v>504.09072106116474</v>
      </c>
      <c r="BM30" s="161">
        <v>551.33530551644947</v>
      </c>
      <c r="BN30" s="161">
        <v>560.01628573367725</v>
      </c>
      <c r="BO30" s="161">
        <v>596.74739363541767</v>
      </c>
      <c r="BP30" s="161">
        <v>604.55249475611356</v>
      </c>
      <c r="BQ30" s="161">
        <v>624.95586124675003</v>
      </c>
      <c r="BR30" s="161">
        <v>739.48704624837399</v>
      </c>
      <c r="BS30" s="161">
        <v>817.91135759070858</v>
      </c>
      <c r="BT30" s="161">
        <v>695.13728037279384</v>
      </c>
      <c r="BU30" s="161">
        <v>783.01008599139118</v>
      </c>
      <c r="BV30" s="161">
        <v>654.21813962394594</v>
      </c>
      <c r="BW30" s="161">
        <v>595.36286853995341</v>
      </c>
      <c r="BX30" s="161">
        <v>518.58924461540892</v>
      </c>
      <c r="BY30" s="161">
        <v>576.12146050611068</v>
      </c>
      <c r="BZ30" s="161">
        <v>621.56718289128162</v>
      </c>
      <c r="CA30" s="161">
        <v>558.95655569130508</v>
      </c>
      <c r="CB30" s="161">
        <v>543.07103336690363</v>
      </c>
      <c r="CC30" s="161">
        <v>504.68136566857237</v>
      </c>
      <c r="CD30" s="161">
        <v>503.93270742770068</v>
      </c>
      <c r="CE30" s="161">
        <v>491.77894148210243</v>
      </c>
      <c r="CF30" s="162">
        <v>484.63722759065689</v>
      </c>
    </row>
    <row r="31" spans="1:84" ht="27" customHeight="1" x14ac:dyDescent="0.35">
      <c r="A31" s="155"/>
      <c r="B31" s="39" t="s">
        <v>286</v>
      </c>
      <c r="C31" s="160" t="s">
        <v>264</v>
      </c>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0</v>
      </c>
      <c r="T31" s="161">
        <v>0</v>
      </c>
      <c r="U31" s="161">
        <v>0</v>
      </c>
      <c r="V31" s="161">
        <v>0</v>
      </c>
      <c r="W31" s="161">
        <v>0</v>
      </c>
      <c r="X31" s="161">
        <v>0</v>
      </c>
      <c r="Y31" s="161">
        <v>0</v>
      </c>
      <c r="Z31" s="161">
        <v>0</v>
      </c>
      <c r="AA31" s="161">
        <v>0</v>
      </c>
      <c r="AB31" s="161">
        <v>0</v>
      </c>
      <c r="AC31" s="161">
        <v>0</v>
      </c>
      <c r="AD31" s="161">
        <v>0</v>
      </c>
      <c r="AE31" s="161">
        <v>0</v>
      </c>
      <c r="AF31" s="161">
        <v>0</v>
      </c>
      <c r="AG31" s="161">
        <v>0</v>
      </c>
      <c r="AH31" s="161">
        <v>0</v>
      </c>
      <c r="AI31" s="161">
        <v>0</v>
      </c>
      <c r="AJ31" s="161">
        <v>0</v>
      </c>
      <c r="AK31" s="161">
        <v>0</v>
      </c>
      <c r="AL31" s="161">
        <v>0</v>
      </c>
      <c r="AM31" s="161">
        <v>0</v>
      </c>
      <c r="AN31" s="161">
        <v>0</v>
      </c>
      <c r="AO31" s="161">
        <v>0</v>
      </c>
      <c r="AP31" s="161">
        <v>0</v>
      </c>
      <c r="AQ31" s="161">
        <v>0</v>
      </c>
      <c r="AR31" s="161">
        <v>0</v>
      </c>
      <c r="AS31" s="161">
        <v>0</v>
      </c>
      <c r="AT31" s="161">
        <v>0</v>
      </c>
      <c r="AU31" s="161">
        <v>0</v>
      </c>
      <c r="AV31" s="161">
        <v>0</v>
      </c>
      <c r="AW31" s="161">
        <v>0</v>
      </c>
      <c r="AX31" s="161">
        <v>0</v>
      </c>
      <c r="AY31" s="161">
        <v>14514.825430030243</v>
      </c>
      <c r="AZ31" s="161">
        <v>14110.810759973348</v>
      </c>
      <c r="BA31" s="161">
        <v>13653.884241263084</v>
      </c>
      <c r="BB31" s="161">
        <v>13175.968056368696</v>
      </c>
      <c r="BC31" s="161">
        <v>12176.590715933758</v>
      </c>
      <c r="BD31" s="161">
        <v>12011.248656188762</v>
      </c>
      <c r="BE31" s="161">
        <v>11780.863079023949</v>
      </c>
      <c r="BF31" s="161">
        <v>11534.305411739862</v>
      </c>
      <c r="BG31" s="161">
        <v>11221.448801628419</v>
      </c>
      <c r="BH31" s="161">
        <v>10793.707489753531</v>
      </c>
      <c r="BI31" s="161">
        <v>10487.099064725278</v>
      </c>
      <c r="BJ31" s="161">
        <v>10085.307743744132</v>
      </c>
      <c r="BK31" s="161">
        <v>9983.2919468616001</v>
      </c>
      <c r="BL31" s="161">
        <v>9431.9598922609075</v>
      </c>
      <c r="BM31" s="161">
        <v>8724.0322264618699</v>
      </c>
      <c r="BN31" s="161">
        <v>7788.4304104909779</v>
      </c>
      <c r="BO31" s="161">
        <v>6798.4388449187336</v>
      </c>
      <c r="BP31" s="161">
        <v>4431.2073930452616</v>
      </c>
      <c r="BQ31" s="161">
        <v>1575.0850650684456</v>
      </c>
      <c r="BR31" s="161">
        <v>320.63052826397046</v>
      </c>
      <c r="BS31" s="161">
        <v>80.620277049540718</v>
      </c>
      <c r="BT31" s="161">
        <v>18.960342542063039</v>
      </c>
      <c r="BU31" s="161">
        <v>11.189826716736533</v>
      </c>
      <c r="BV31" s="161">
        <v>0</v>
      </c>
      <c r="BW31" s="161">
        <v>5.7844608680025464</v>
      </c>
      <c r="BX31" s="161">
        <v>5.2615679355367551</v>
      </c>
      <c r="BY31" s="161">
        <v>0</v>
      </c>
      <c r="BZ31" s="161">
        <v>12.711866710345141</v>
      </c>
      <c r="CA31" s="161">
        <v>1.1477022630807425</v>
      </c>
      <c r="CB31" s="161">
        <v>1.6082918737081497</v>
      </c>
      <c r="CC31" s="161">
        <v>1.6208134169212227</v>
      </c>
      <c r="CD31" s="161">
        <v>1.6194856443069194</v>
      </c>
      <c r="CE31" s="161">
        <v>1.6177091719937442</v>
      </c>
      <c r="CF31" s="162">
        <v>1.6131268789541222</v>
      </c>
    </row>
    <row r="32" spans="1:84" x14ac:dyDescent="0.35">
      <c r="A32" s="155"/>
      <c r="B32" s="39" t="s">
        <v>29</v>
      </c>
      <c r="C32" s="160" t="s">
        <v>270</v>
      </c>
      <c r="D32" s="161">
        <v>2540.90115407951</v>
      </c>
      <c r="E32" s="161">
        <v>2980.781961873754</v>
      </c>
      <c r="F32" s="161">
        <v>3267.7228305440099</v>
      </c>
      <c r="G32" s="161">
        <v>3408.8729883130691</v>
      </c>
      <c r="H32" s="161">
        <v>3917.5613993597867</v>
      </c>
      <c r="I32" s="161">
        <v>3892.6190839493324</v>
      </c>
      <c r="J32" s="161">
        <v>3976.4899789251981</v>
      </c>
      <c r="K32" s="161">
        <v>3479.0018601656634</v>
      </c>
      <c r="L32" s="161">
        <v>3482.4170595291994</v>
      </c>
      <c r="M32" s="161">
        <v>3282.3480316620053</v>
      </c>
      <c r="N32" s="161">
        <v>3531.4417393636049</v>
      </c>
      <c r="O32" s="161">
        <v>4224.9165015875642</v>
      </c>
      <c r="P32" s="161">
        <v>4690.8490108835695</v>
      </c>
      <c r="Q32" s="161">
        <v>4312.8718048808259</v>
      </c>
      <c r="R32" s="161">
        <v>4884.0787444853604</v>
      </c>
      <c r="S32" s="161">
        <v>5226.5172591033406</v>
      </c>
      <c r="T32" s="161">
        <v>5126.7894087640707</v>
      </c>
      <c r="U32" s="161">
        <v>5357.2970404512662</v>
      </c>
      <c r="V32" s="161">
        <v>6167.8153624648476</v>
      </c>
      <c r="W32" s="161">
        <v>7783.488666126178</v>
      </c>
      <c r="X32" s="161">
        <v>8224.8725912754599</v>
      </c>
      <c r="Y32" s="161">
        <v>8443.18608093902</v>
      </c>
      <c r="Z32" s="161">
        <v>8551.5788412366037</v>
      </c>
      <c r="AA32" s="161">
        <v>9735.2883703756343</v>
      </c>
      <c r="AB32" s="161">
        <v>9840.9040142416598</v>
      </c>
      <c r="AC32" s="161">
        <v>9048.870119140458</v>
      </c>
      <c r="AD32" s="161">
        <v>10252.977023211684</v>
      </c>
      <c r="AE32" s="161">
        <v>11233.222928450115</v>
      </c>
      <c r="AF32" s="161">
        <v>12925.869712187345</v>
      </c>
      <c r="AG32" s="161">
        <v>9480.8709058225213</v>
      </c>
      <c r="AH32" s="161">
        <v>9295.5519276732302</v>
      </c>
      <c r="AI32" s="161">
        <v>8534.2687624876635</v>
      </c>
      <c r="AJ32" s="161">
        <v>9262.787345241728</v>
      </c>
      <c r="AK32" s="161">
        <v>12560.36012385474</v>
      </c>
      <c r="AL32" s="161">
        <v>16625.528606561027</v>
      </c>
      <c r="AM32" s="161">
        <v>19242.134832343356</v>
      </c>
      <c r="AN32" s="161">
        <v>21034.510018921123</v>
      </c>
      <c r="AO32" s="161">
        <v>22958.503783966946</v>
      </c>
      <c r="AP32" s="161">
        <v>23602.268828971537</v>
      </c>
      <c r="AQ32" s="161">
        <v>22277.812803144752</v>
      </c>
      <c r="AR32" s="161">
        <v>19877.090243775281</v>
      </c>
      <c r="AS32" s="161">
        <v>18618.408561797689</v>
      </c>
      <c r="AT32" s="161">
        <v>19906.533303319316</v>
      </c>
      <c r="AU32" s="161">
        <v>24580.194110174816</v>
      </c>
      <c r="AV32" s="161">
        <v>30377.722302571041</v>
      </c>
      <c r="AW32" s="161">
        <v>32170.972756259045</v>
      </c>
      <c r="AX32" s="161">
        <v>32192.784805421008</v>
      </c>
      <c r="AY32" s="161">
        <v>31784.220062078286</v>
      </c>
      <c r="AZ32" s="161">
        <v>26603.544839910341</v>
      </c>
      <c r="BA32" s="161">
        <v>22040.887494147177</v>
      </c>
      <c r="BB32" s="161">
        <v>21426.360448259496</v>
      </c>
      <c r="BC32" s="161">
        <v>21667.249367032036</v>
      </c>
      <c r="BD32" s="161">
        <v>23292.648184552159</v>
      </c>
      <c r="BE32" s="161">
        <v>24613.985624126206</v>
      </c>
      <c r="BF32" s="161">
        <v>24299.887769539055</v>
      </c>
      <c r="BG32" s="161">
        <v>21459.572207204052</v>
      </c>
      <c r="BH32" s="161">
        <v>16248.681274060666</v>
      </c>
      <c r="BI32" s="161">
        <v>14429.761783321665</v>
      </c>
      <c r="BJ32" s="161">
        <v>13575.910052082898</v>
      </c>
      <c r="BK32" s="161">
        <v>13538.983951387263</v>
      </c>
      <c r="BL32" s="161">
        <v>12571.519851080095</v>
      </c>
      <c r="BM32" s="161">
        <v>11959.537897273387</v>
      </c>
      <c r="BN32" s="161">
        <v>11013.064422638094</v>
      </c>
      <c r="BO32" s="161">
        <v>9638.7933224354019</v>
      </c>
      <c r="BP32" s="161">
        <v>7181.3279883480027</v>
      </c>
      <c r="BQ32" s="161">
        <v>4755.0254648706741</v>
      </c>
      <c r="BR32" s="161">
        <v>3793.9885899057845</v>
      </c>
      <c r="BS32" s="161">
        <v>3305.5560203260602</v>
      </c>
      <c r="BT32" s="161">
        <v>2840.9600507084574</v>
      </c>
      <c r="BU32" s="161">
        <v>2680.3808701520297</v>
      </c>
      <c r="BV32" s="161">
        <v>2257.5996500672727</v>
      </c>
      <c r="BW32" s="161">
        <v>1649.412456282299</v>
      </c>
      <c r="BX32" s="161">
        <v>1228.7694711605634</v>
      </c>
      <c r="BY32" s="161">
        <v>880.16081416110194</v>
      </c>
      <c r="BZ32" s="161">
        <v>929.61712471817975</v>
      </c>
      <c r="CA32" s="161">
        <v>652.89728860278228</v>
      </c>
      <c r="CB32" s="161">
        <v>205.02994422362141</v>
      </c>
      <c r="CC32" s="161">
        <v>0.22727944938812603</v>
      </c>
      <c r="CD32" s="161">
        <v>0.22314614566014268</v>
      </c>
      <c r="CE32" s="161">
        <v>0.21873116097518441</v>
      </c>
      <c r="CF32" s="162">
        <v>0.21469879531387331</v>
      </c>
    </row>
    <row r="33" spans="1:84" x14ac:dyDescent="0.35">
      <c r="A33" s="155"/>
      <c r="B33" s="39" t="s">
        <v>287</v>
      </c>
      <c r="C33" s="160" t="s">
        <v>270</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0</v>
      </c>
      <c r="V33" s="161">
        <v>0</v>
      </c>
      <c r="W33" s="161">
        <v>0</v>
      </c>
      <c r="X33" s="161">
        <v>0</v>
      </c>
      <c r="Y33" s="161">
        <v>0</v>
      </c>
      <c r="Z33" s="161">
        <v>0</v>
      </c>
      <c r="AA33" s="161">
        <v>0</v>
      </c>
      <c r="AB33" s="161">
        <v>0</v>
      </c>
      <c r="AC33" s="161">
        <v>0</v>
      </c>
      <c r="AD33" s="161">
        <v>0</v>
      </c>
      <c r="AE33" s="161">
        <v>0</v>
      </c>
      <c r="AF33" s="161">
        <v>0</v>
      </c>
      <c r="AG33" s="161">
        <v>0</v>
      </c>
      <c r="AH33" s="161">
        <v>0</v>
      </c>
      <c r="AI33" s="161">
        <v>0</v>
      </c>
      <c r="AJ33" s="161">
        <v>0</v>
      </c>
      <c r="AK33" s="161">
        <v>0</v>
      </c>
      <c r="AL33" s="161">
        <v>0</v>
      </c>
      <c r="AM33" s="161">
        <v>0</v>
      </c>
      <c r="AN33" s="161">
        <v>0</v>
      </c>
      <c r="AO33" s="161">
        <v>0</v>
      </c>
      <c r="AP33" s="161">
        <v>0</v>
      </c>
      <c r="AQ33" s="161">
        <v>0</v>
      </c>
      <c r="AR33" s="161">
        <v>3.3425701582599738</v>
      </c>
      <c r="AS33" s="161">
        <v>26.03161334763216</v>
      </c>
      <c r="AT33" s="161">
        <v>54.64280098358244</v>
      </c>
      <c r="AU33" s="161">
        <v>96.876926946822863</v>
      </c>
      <c r="AV33" s="161">
        <v>177.58555639143145</v>
      </c>
      <c r="AW33" s="161">
        <v>225.34985764144173</v>
      </c>
      <c r="AX33" s="161">
        <v>199.03204085272824</v>
      </c>
      <c r="AY33" s="161">
        <v>199.02204378140866</v>
      </c>
      <c r="AZ33" s="161">
        <v>201.51897051121327</v>
      </c>
      <c r="BA33" s="161">
        <v>198.00537149440953</v>
      </c>
      <c r="BB33" s="161">
        <v>203.62755645931404</v>
      </c>
      <c r="BC33" s="161">
        <v>224.67381161904217</v>
      </c>
      <c r="BD33" s="161">
        <v>234.95681791913103</v>
      </c>
      <c r="BE33" s="161">
        <v>259.62942304156365</v>
      </c>
      <c r="BF33" s="161">
        <v>287.32015060853234</v>
      </c>
      <c r="BG33" s="161">
        <v>315.54488008808545</v>
      </c>
      <c r="BH33" s="161">
        <v>339.29076750465521</v>
      </c>
      <c r="BI33" s="161">
        <v>364.47137785700113</v>
      </c>
      <c r="BJ33" s="161">
        <v>398.29612237739258</v>
      </c>
      <c r="BK33" s="161">
        <v>444.25872900932649</v>
      </c>
      <c r="BL33" s="161">
        <v>470.3948261566477</v>
      </c>
      <c r="BM33" s="161">
        <v>487.16447421054107</v>
      </c>
      <c r="BN33" s="161">
        <v>490.39870220476405</v>
      </c>
      <c r="BO33" s="161">
        <v>449.04070704578231</v>
      </c>
      <c r="BP33" s="161">
        <v>411.23977579704541</v>
      </c>
      <c r="BQ33" s="161">
        <v>379.01370731162518</v>
      </c>
      <c r="BR33" s="161">
        <v>356.15267545390526</v>
      </c>
      <c r="BS33" s="161">
        <v>0</v>
      </c>
      <c r="BT33" s="161">
        <v>0</v>
      </c>
      <c r="BU33" s="161">
        <v>0</v>
      </c>
      <c r="BV33" s="161">
        <v>0</v>
      </c>
      <c r="BW33" s="161">
        <v>0</v>
      </c>
      <c r="BX33" s="161">
        <v>0</v>
      </c>
      <c r="BY33" s="161">
        <v>0</v>
      </c>
      <c r="BZ33" s="161">
        <v>0</v>
      </c>
      <c r="CA33" s="161">
        <v>0</v>
      </c>
      <c r="CB33" s="161">
        <v>0</v>
      </c>
      <c r="CC33" s="161">
        <v>0</v>
      </c>
      <c r="CD33" s="161">
        <v>0</v>
      </c>
      <c r="CE33" s="161">
        <v>0</v>
      </c>
      <c r="CF33" s="162">
        <v>0</v>
      </c>
    </row>
    <row r="34" spans="1:84" x14ac:dyDescent="0.35">
      <c r="A34" s="155"/>
      <c r="B34" s="39" t="s">
        <v>345</v>
      </c>
      <c r="C34" s="160" t="s">
        <v>261</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0</v>
      </c>
      <c r="X34" s="161">
        <v>0</v>
      </c>
      <c r="Y34" s="161">
        <v>0</v>
      </c>
      <c r="Z34" s="161">
        <v>1252.2071346369748</v>
      </c>
      <c r="AA34" s="161">
        <v>1271.931969812096</v>
      </c>
      <c r="AB34" s="161">
        <v>1296.7331942007133</v>
      </c>
      <c r="AC34" s="161">
        <v>1333.4770944363584</v>
      </c>
      <c r="AD34" s="161">
        <v>1397.8417705191662</v>
      </c>
      <c r="AE34" s="161">
        <v>1469.197709110086</v>
      </c>
      <c r="AF34" s="161">
        <v>1482.2588307510352</v>
      </c>
      <c r="AG34" s="161">
        <v>1488.0528339956243</v>
      </c>
      <c r="AH34" s="161">
        <v>1506.5820869323045</v>
      </c>
      <c r="AI34" s="161">
        <v>1452.0994610799905</v>
      </c>
      <c r="AJ34" s="161">
        <v>1407.6014025794591</v>
      </c>
      <c r="AK34" s="161">
        <v>1420.5180707399545</v>
      </c>
      <c r="AL34" s="161">
        <v>1438.3317246352667</v>
      </c>
      <c r="AM34" s="161">
        <v>1472.7528090563228</v>
      </c>
      <c r="AN34" s="161">
        <v>1433.7278080902961</v>
      </c>
      <c r="AO34" s="161">
        <v>1449.1669055149698</v>
      </c>
      <c r="AP34" s="161">
        <v>1496.4401454652386</v>
      </c>
      <c r="AQ34" s="161">
        <v>1439.5510454653497</v>
      </c>
      <c r="AR34" s="161">
        <v>1346.4213408546134</v>
      </c>
      <c r="AS34" s="161">
        <v>1293.3037253685507</v>
      </c>
      <c r="AT34" s="161">
        <v>1307.7637815283224</v>
      </c>
      <c r="AU34" s="161">
        <v>1381.7203495019548</v>
      </c>
      <c r="AV34" s="161">
        <v>1371.0120081135547</v>
      </c>
      <c r="AW34" s="161">
        <v>1370.5115176845839</v>
      </c>
      <c r="AX34" s="161">
        <v>1388.0654402209777</v>
      </c>
      <c r="AY34" s="161">
        <v>1391.6043706314508</v>
      </c>
      <c r="AZ34" s="161">
        <v>1368.3093343139576</v>
      </c>
      <c r="BA34" s="161">
        <v>1375.9836115909477</v>
      </c>
      <c r="BB34" s="161">
        <v>1382.7516631992255</v>
      </c>
      <c r="BC34" s="161">
        <v>1350.6700567998728</v>
      </c>
      <c r="BD34" s="161">
        <v>1347.3678926578352</v>
      </c>
      <c r="BE34" s="161">
        <v>1358.8454883592487</v>
      </c>
      <c r="BF34" s="161">
        <v>1335.5641019630823</v>
      </c>
      <c r="BG34" s="161">
        <v>1307.5099988350958</v>
      </c>
      <c r="BH34" s="161">
        <v>1287.3201914970696</v>
      </c>
      <c r="BI34" s="161">
        <v>1242.0471636527989</v>
      </c>
      <c r="BJ34" s="161">
        <v>1214.1076461594221</v>
      </c>
      <c r="BK34" s="161">
        <v>1191.9444857802612</v>
      </c>
      <c r="BL34" s="161">
        <v>1181.5179668774633</v>
      </c>
      <c r="BM34" s="161">
        <v>1205.1671913955633</v>
      </c>
      <c r="BN34" s="161">
        <v>1245.4205900108429</v>
      </c>
      <c r="BO34" s="161">
        <v>1222.7379178120111</v>
      </c>
      <c r="BP34" s="161">
        <v>1224.5209499637156</v>
      </c>
      <c r="BQ34" s="161">
        <v>1195.3761967955829</v>
      </c>
      <c r="BR34" s="161">
        <v>1190.5246618645012</v>
      </c>
      <c r="BS34" s="161">
        <v>1161.316619750206</v>
      </c>
      <c r="BT34" s="161">
        <v>1096.1126263534338</v>
      </c>
      <c r="BU34" s="161">
        <v>1053.2711636850872</v>
      </c>
      <c r="BV34" s="161">
        <v>1028.5468825207861</v>
      </c>
      <c r="BW34" s="161">
        <v>996.17061137148278</v>
      </c>
      <c r="BX34" s="161">
        <v>822.72398861968827</v>
      </c>
      <c r="BY34" s="161">
        <v>808.17126238718288</v>
      </c>
      <c r="BZ34" s="161">
        <v>746.86132685740836</v>
      </c>
      <c r="CA34" s="161">
        <v>738.52008639153541</v>
      </c>
      <c r="CB34" s="161">
        <v>754.22677408155789</v>
      </c>
      <c r="CC34" s="161">
        <v>724.26578959124276</v>
      </c>
      <c r="CD34" s="161">
        <v>693.42946390607824</v>
      </c>
      <c r="CE34" s="161">
        <v>665.04915423008663</v>
      </c>
      <c r="CF34" s="162">
        <v>634.51513763066782</v>
      </c>
    </row>
    <row r="35" spans="1:84" x14ac:dyDescent="0.35">
      <c r="A35" s="155"/>
      <c r="B35" s="39" t="s">
        <v>289</v>
      </c>
      <c r="C35" s="160" t="s">
        <v>264</v>
      </c>
      <c r="D35" s="161">
        <v>0</v>
      </c>
      <c r="E35" s="161">
        <v>0</v>
      </c>
      <c r="F35" s="161">
        <v>0</v>
      </c>
      <c r="G35" s="161">
        <v>0</v>
      </c>
      <c r="H35" s="161">
        <v>0</v>
      </c>
      <c r="I35" s="161">
        <v>0</v>
      </c>
      <c r="J35" s="161">
        <v>0</v>
      </c>
      <c r="K35" s="161">
        <v>0</v>
      </c>
      <c r="L35" s="161">
        <v>0</v>
      </c>
      <c r="M35" s="161">
        <v>0</v>
      </c>
      <c r="N35" s="161">
        <v>0</v>
      </c>
      <c r="O35" s="161">
        <v>0</v>
      </c>
      <c r="P35" s="161">
        <v>0</v>
      </c>
      <c r="Q35" s="161">
        <v>0</v>
      </c>
      <c r="R35" s="161">
        <v>0</v>
      </c>
      <c r="S35" s="161">
        <v>0</v>
      </c>
      <c r="T35" s="161">
        <v>0</v>
      </c>
      <c r="U35" s="161">
        <v>0</v>
      </c>
      <c r="V35" s="161">
        <v>0</v>
      </c>
      <c r="W35" s="161">
        <v>0</v>
      </c>
      <c r="X35" s="161">
        <v>0</v>
      </c>
      <c r="Y35" s="161">
        <v>0</v>
      </c>
      <c r="Z35" s="161">
        <v>0</v>
      </c>
      <c r="AA35" s="161">
        <v>1381.2149075525144</v>
      </c>
      <c r="AB35" s="161">
        <v>2741.7444019777759</v>
      </c>
      <c r="AC35" s="161">
        <v>3105.9729109667542</v>
      </c>
      <c r="AD35" s="161">
        <v>3415.3613320440963</v>
      </c>
      <c r="AE35" s="161">
        <v>3848.9201796381458</v>
      </c>
      <c r="AF35" s="161">
        <v>4241.1140214404104</v>
      </c>
      <c r="AG35" s="161">
        <v>4645.81887890284</v>
      </c>
      <c r="AH35" s="161">
        <v>5002.0907234116039</v>
      </c>
      <c r="AI35" s="161">
        <v>5069.6103992090902</v>
      </c>
      <c r="AJ35" s="161">
        <v>4920.1872734540357</v>
      </c>
      <c r="AK35" s="161">
        <v>5302.7513812363422</v>
      </c>
      <c r="AL35" s="161">
        <v>5742.5123742956885</v>
      </c>
      <c r="AM35" s="161">
        <v>6441.5730340033551</v>
      </c>
      <c r="AN35" s="161">
        <v>6963.8207821528667</v>
      </c>
      <c r="AO35" s="161">
        <v>7242.7511937333275</v>
      </c>
      <c r="AP35" s="161">
        <v>7923.2446052880841</v>
      </c>
      <c r="AQ35" s="161">
        <v>8311.9118795775394</v>
      </c>
      <c r="AR35" s="161">
        <v>8806.9723934995363</v>
      </c>
      <c r="AS35" s="161">
        <v>9307.0380120777263</v>
      </c>
      <c r="AT35" s="161">
        <v>9916.1768182607393</v>
      </c>
      <c r="AU35" s="161">
        <v>11577.56947404765</v>
      </c>
      <c r="AV35" s="161">
        <v>12754.139162620668</v>
      </c>
      <c r="AW35" s="161">
        <v>14114.476920653255</v>
      </c>
      <c r="AX35" s="161">
        <v>15136.937461764486</v>
      </c>
      <c r="AY35" s="161">
        <v>516.010580109275</v>
      </c>
      <c r="AZ35" s="161">
        <v>0</v>
      </c>
      <c r="BA35" s="161">
        <v>0</v>
      </c>
      <c r="BB35" s="161">
        <v>0</v>
      </c>
      <c r="BC35" s="161">
        <v>0</v>
      </c>
      <c r="BD35" s="161">
        <v>0</v>
      </c>
      <c r="BE35" s="161">
        <v>0</v>
      </c>
      <c r="BF35" s="161">
        <v>0</v>
      </c>
      <c r="BG35" s="161">
        <v>0</v>
      </c>
      <c r="BH35" s="161">
        <v>0</v>
      </c>
      <c r="BI35" s="161">
        <v>0</v>
      </c>
      <c r="BJ35" s="161">
        <v>0</v>
      </c>
      <c r="BK35" s="161">
        <v>0</v>
      </c>
      <c r="BL35" s="161">
        <v>0</v>
      </c>
      <c r="BM35" s="161">
        <v>0</v>
      </c>
      <c r="BN35" s="161">
        <v>0</v>
      </c>
      <c r="BO35" s="161">
        <v>0</v>
      </c>
      <c r="BP35" s="161">
        <v>0</v>
      </c>
      <c r="BQ35" s="161">
        <v>0</v>
      </c>
      <c r="BR35" s="161">
        <v>0</v>
      </c>
      <c r="BS35" s="161">
        <v>0</v>
      </c>
      <c r="BT35" s="161">
        <v>0</v>
      </c>
      <c r="BU35" s="161">
        <v>0</v>
      </c>
      <c r="BV35" s="161">
        <v>0</v>
      </c>
      <c r="BW35" s="161">
        <v>0</v>
      </c>
      <c r="BX35" s="161">
        <v>0</v>
      </c>
      <c r="BY35" s="161">
        <v>0</v>
      </c>
      <c r="BZ35" s="161">
        <v>0</v>
      </c>
      <c r="CA35" s="161">
        <v>0</v>
      </c>
      <c r="CB35" s="161">
        <v>0</v>
      </c>
      <c r="CC35" s="161">
        <v>0</v>
      </c>
      <c r="CD35" s="161">
        <v>0</v>
      </c>
      <c r="CE35" s="161">
        <v>0</v>
      </c>
      <c r="CF35" s="162">
        <v>0</v>
      </c>
    </row>
    <row r="36" spans="1:84" ht="27" customHeight="1" x14ac:dyDescent="0.35">
      <c r="A36" s="155"/>
      <c r="B36" s="39" t="s">
        <v>290</v>
      </c>
      <c r="C36" s="160" t="s">
        <v>270</v>
      </c>
      <c r="D36" s="161">
        <v>0</v>
      </c>
      <c r="E36" s="161">
        <v>0</v>
      </c>
      <c r="F36" s="161">
        <v>0</v>
      </c>
      <c r="G36" s="161">
        <v>0</v>
      </c>
      <c r="H36" s="161">
        <v>0</v>
      </c>
      <c r="I36" s="161">
        <v>0</v>
      </c>
      <c r="J36" s="161">
        <v>0</v>
      </c>
      <c r="K36" s="161">
        <v>0</v>
      </c>
      <c r="L36" s="161">
        <v>0</v>
      </c>
      <c r="M36" s="161">
        <v>0</v>
      </c>
      <c r="N36" s="161">
        <v>0</v>
      </c>
      <c r="O36" s="161">
        <v>0</v>
      </c>
      <c r="P36" s="161">
        <v>0</v>
      </c>
      <c r="Q36" s="161">
        <v>0</v>
      </c>
      <c r="R36" s="161">
        <v>0</v>
      </c>
      <c r="S36" s="161">
        <v>0</v>
      </c>
      <c r="T36" s="161">
        <v>0</v>
      </c>
      <c r="U36" s="161">
        <v>0</v>
      </c>
      <c r="V36" s="161">
        <v>0</v>
      </c>
      <c r="W36" s="161">
        <v>0</v>
      </c>
      <c r="X36" s="161">
        <v>0</v>
      </c>
      <c r="Y36" s="161">
        <v>0</v>
      </c>
      <c r="Z36" s="161">
        <v>0</v>
      </c>
      <c r="AA36" s="161">
        <v>0</v>
      </c>
      <c r="AB36" s="161">
        <v>0</v>
      </c>
      <c r="AC36" s="161">
        <v>0</v>
      </c>
      <c r="AD36" s="161">
        <v>0</v>
      </c>
      <c r="AE36" s="161">
        <v>0</v>
      </c>
      <c r="AF36" s="161">
        <v>0</v>
      </c>
      <c r="AG36" s="161">
        <v>0</v>
      </c>
      <c r="AH36" s="161">
        <v>0</v>
      </c>
      <c r="AI36" s="161">
        <v>0</v>
      </c>
      <c r="AJ36" s="161">
        <v>0</v>
      </c>
      <c r="AK36" s="161">
        <v>0</v>
      </c>
      <c r="AL36" s="161">
        <v>0</v>
      </c>
      <c r="AM36" s="161">
        <v>0</v>
      </c>
      <c r="AN36" s="161">
        <v>0</v>
      </c>
      <c r="AO36" s="161">
        <v>0</v>
      </c>
      <c r="AP36" s="161">
        <v>0</v>
      </c>
      <c r="AQ36" s="161">
        <v>0</v>
      </c>
      <c r="AR36" s="161">
        <v>0</v>
      </c>
      <c r="AS36" s="161">
        <v>0</v>
      </c>
      <c r="AT36" s="161">
        <v>0</v>
      </c>
      <c r="AU36" s="161">
        <v>0</v>
      </c>
      <c r="AV36" s="161">
        <v>0</v>
      </c>
      <c r="AW36" s="161">
        <v>0</v>
      </c>
      <c r="AX36" s="161">
        <v>0</v>
      </c>
      <c r="AY36" s="161">
        <v>0</v>
      </c>
      <c r="AZ36" s="161">
        <v>0</v>
      </c>
      <c r="BA36" s="161">
        <v>0</v>
      </c>
      <c r="BB36" s="161">
        <v>0</v>
      </c>
      <c r="BC36" s="161">
        <v>0</v>
      </c>
      <c r="BD36" s="161">
        <v>0</v>
      </c>
      <c r="BE36" s="161">
        <v>0</v>
      </c>
      <c r="BF36" s="161">
        <v>0</v>
      </c>
      <c r="BG36" s="161">
        <v>0</v>
      </c>
      <c r="BH36" s="161">
        <v>0</v>
      </c>
      <c r="BI36" s="161">
        <v>0</v>
      </c>
      <c r="BJ36" s="161">
        <v>0</v>
      </c>
      <c r="BK36" s="161">
        <v>0</v>
      </c>
      <c r="BL36" s="161">
        <v>131.50882275576686</v>
      </c>
      <c r="BM36" s="161">
        <v>152.77455062643156</v>
      </c>
      <c r="BN36" s="161">
        <v>154.08585127101856</v>
      </c>
      <c r="BO36" s="161">
        <v>159.73734088975345</v>
      </c>
      <c r="BP36" s="161">
        <v>148.83326963244266</v>
      </c>
      <c r="BQ36" s="161">
        <v>134.55278210430109</v>
      </c>
      <c r="BR36" s="161">
        <v>20.584818371128932</v>
      </c>
      <c r="BS36" s="161">
        <v>0</v>
      </c>
      <c r="BT36" s="161">
        <v>0</v>
      </c>
      <c r="BU36" s="161">
        <v>0</v>
      </c>
      <c r="BV36" s="161">
        <v>0</v>
      </c>
      <c r="BW36" s="161">
        <v>0</v>
      </c>
      <c r="BX36" s="161">
        <v>0</v>
      </c>
      <c r="BY36" s="161">
        <v>0</v>
      </c>
      <c r="BZ36" s="161">
        <v>0</v>
      </c>
      <c r="CA36" s="161">
        <v>0</v>
      </c>
      <c r="CB36" s="161">
        <v>0</v>
      </c>
      <c r="CC36" s="161">
        <v>0</v>
      </c>
      <c r="CD36" s="161">
        <v>0</v>
      </c>
      <c r="CE36" s="161">
        <v>0</v>
      </c>
      <c r="CF36" s="162">
        <v>0</v>
      </c>
    </row>
    <row r="37" spans="1:84" x14ac:dyDescent="0.35">
      <c r="A37" s="155"/>
      <c r="B37" s="39" t="s">
        <v>291</v>
      </c>
      <c r="C37" s="160" t="s">
        <v>261</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0</v>
      </c>
      <c r="Z37" s="161">
        <v>0</v>
      </c>
      <c r="AA37" s="161">
        <v>0</v>
      </c>
      <c r="AB37" s="161">
        <v>0</v>
      </c>
      <c r="AC37" s="161">
        <v>0</v>
      </c>
      <c r="AD37" s="161">
        <v>0</v>
      </c>
      <c r="AE37" s="161">
        <v>0</v>
      </c>
      <c r="AF37" s="161">
        <v>0</v>
      </c>
      <c r="AG37" s="161">
        <v>0</v>
      </c>
      <c r="AH37" s="161">
        <v>0</v>
      </c>
      <c r="AI37" s="161">
        <v>0</v>
      </c>
      <c r="AJ37" s="161">
        <v>0</v>
      </c>
      <c r="AK37" s="161">
        <v>0</v>
      </c>
      <c r="AL37" s="161">
        <v>0</v>
      </c>
      <c r="AM37" s="161">
        <v>0</v>
      </c>
      <c r="AN37" s="161">
        <v>0</v>
      </c>
      <c r="AO37" s="161">
        <v>0</v>
      </c>
      <c r="AP37" s="161">
        <v>0</v>
      </c>
      <c r="AQ37" s="161">
        <v>0</v>
      </c>
      <c r="AR37" s="161">
        <v>0</v>
      </c>
      <c r="AS37" s="161">
        <v>0</v>
      </c>
      <c r="AT37" s="161">
        <v>0</v>
      </c>
      <c r="AU37" s="161">
        <v>0</v>
      </c>
      <c r="AV37" s="161">
        <v>0</v>
      </c>
      <c r="AW37" s="161">
        <v>0</v>
      </c>
      <c r="AX37" s="161">
        <v>0</v>
      </c>
      <c r="AY37" s="161">
        <v>0</v>
      </c>
      <c r="AZ37" s="161">
        <v>0</v>
      </c>
      <c r="BA37" s="161">
        <v>0</v>
      </c>
      <c r="BB37" s="161">
        <v>0</v>
      </c>
      <c r="BC37" s="161">
        <v>0</v>
      </c>
      <c r="BD37" s="161">
        <v>0</v>
      </c>
      <c r="BE37" s="161">
        <v>9.1764112287426798</v>
      </c>
      <c r="BF37" s="161">
        <v>9.6654648178169236</v>
      </c>
      <c r="BG37" s="161">
        <v>8.3333959790144423</v>
      </c>
      <c r="BH37" s="161">
        <v>29.625058777177472</v>
      </c>
      <c r="BI37" s="161">
        <v>60.13845894177436</v>
      </c>
      <c r="BJ37" s="161">
        <v>61.864086063567775</v>
      </c>
      <c r="BK37" s="161">
        <v>70.381052759072119</v>
      </c>
      <c r="BL37" s="161">
        <v>55.918657994515428</v>
      </c>
      <c r="BM37" s="161">
        <v>69.21769367036994</v>
      </c>
      <c r="BN37" s="161">
        <v>85.118555617425656</v>
      </c>
      <c r="BO37" s="161">
        <v>72.128902410759522</v>
      </c>
      <c r="BP37" s="161">
        <v>76.873415772392562</v>
      </c>
      <c r="BQ37" s="161">
        <v>0.82674765097451475</v>
      </c>
      <c r="BR37" s="161">
        <v>0.27498828686311477</v>
      </c>
      <c r="BS37" s="161">
        <v>0.19757103268005291</v>
      </c>
      <c r="BT37" s="161">
        <v>0</v>
      </c>
      <c r="BU37" s="161">
        <v>0</v>
      </c>
      <c r="BV37" s="161">
        <v>0</v>
      </c>
      <c r="BW37" s="161">
        <v>0</v>
      </c>
      <c r="BX37" s="161">
        <v>0</v>
      </c>
      <c r="BY37" s="161">
        <v>0</v>
      </c>
      <c r="BZ37" s="161">
        <v>0</v>
      </c>
      <c r="CA37" s="161">
        <v>0</v>
      </c>
      <c r="CB37" s="161">
        <v>0</v>
      </c>
      <c r="CC37" s="161">
        <v>0</v>
      </c>
      <c r="CD37" s="161">
        <v>0</v>
      </c>
      <c r="CE37" s="161">
        <v>0</v>
      </c>
      <c r="CF37" s="162">
        <v>0</v>
      </c>
    </row>
    <row r="38" spans="1:84" x14ac:dyDescent="0.35">
      <c r="A38" s="155"/>
      <c r="B38" s="39" t="s">
        <v>292</v>
      </c>
      <c r="D38" s="161">
        <f t="shared" ref="D38:AI38" si="5">SUM(D39:D40)</f>
        <v>0</v>
      </c>
      <c r="E38" s="161">
        <f t="shared" si="5"/>
        <v>0</v>
      </c>
      <c r="F38" s="161">
        <f t="shared" si="5"/>
        <v>0</v>
      </c>
      <c r="G38" s="161">
        <f t="shared" si="5"/>
        <v>0</v>
      </c>
      <c r="H38" s="161">
        <f t="shared" si="5"/>
        <v>0</v>
      </c>
      <c r="I38" s="161">
        <f t="shared" si="5"/>
        <v>0</v>
      </c>
      <c r="J38" s="161">
        <f t="shared" si="5"/>
        <v>0</v>
      </c>
      <c r="K38" s="161">
        <f t="shared" si="5"/>
        <v>0</v>
      </c>
      <c r="L38" s="161">
        <f t="shared" si="5"/>
        <v>0</v>
      </c>
      <c r="M38" s="161">
        <f t="shared" si="5"/>
        <v>0</v>
      </c>
      <c r="N38" s="161">
        <f t="shared" si="5"/>
        <v>0</v>
      </c>
      <c r="O38" s="161">
        <f t="shared" si="5"/>
        <v>0</v>
      </c>
      <c r="P38" s="161">
        <f t="shared" si="5"/>
        <v>0</v>
      </c>
      <c r="Q38" s="161">
        <f t="shared" si="5"/>
        <v>0</v>
      </c>
      <c r="R38" s="161">
        <f t="shared" si="5"/>
        <v>0</v>
      </c>
      <c r="S38" s="161">
        <f t="shared" si="5"/>
        <v>0</v>
      </c>
      <c r="T38" s="161">
        <f t="shared" si="5"/>
        <v>0</v>
      </c>
      <c r="U38" s="161">
        <f t="shared" si="5"/>
        <v>0</v>
      </c>
      <c r="V38" s="161">
        <f t="shared" si="5"/>
        <v>0</v>
      </c>
      <c r="W38" s="161">
        <f t="shared" si="5"/>
        <v>0</v>
      </c>
      <c r="X38" s="161">
        <f t="shared" si="5"/>
        <v>0</v>
      </c>
      <c r="Y38" s="161">
        <f t="shared" si="5"/>
        <v>0</v>
      </c>
      <c r="Z38" s="161">
        <f t="shared" si="5"/>
        <v>0</v>
      </c>
      <c r="AA38" s="161">
        <f t="shared" si="5"/>
        <v>0</v>
      </c>
      <c r="AB38" s="161">
        <f t="shared" si="5"/>
        <v>0</v>
      </c>
      <c r="AC38" s="161">
        <f t="shared" si="5"/>
        <v>0</v>
      </c>
      <c r="AD38" s="161">
        <f t="shared" si="5"/>
        <v>0</v>
      </c>
      <c r="AE38" s="161">
        <f t="shared" si="5"/>
        <v>0</v>
      </c>
      <c r="AF38" s="161">
        <f t="shared" si="5"/>
        <v>0</v>
      </c>
      <c r="AG38" s="161">
        <f t="shared" si="5"/>
        <v>0</v>
      </c>
      <c r="AH38" s="161">
        <f t="shared" si="5"/>
        <v>0</v>
      </c>
      <c r="AI38" s="161">
        <f t="shared" si="5"/>
        <v>0</v>
      </c>
      <c r="AJ38" s="161">
        <f t="shared" ref="AJ38:CF38" si="6">SUM(AJ39:AJ40)</f>
        <v>0</v>
      </c>
      <c r="AK38" s="161">
        <f t="shared" si="6"/>
        <v>0</v>
      </c>
      <c r="AL38" s="161">
        <f t="shared" si="6"/>
        <v>0</v>
      </c>
      <c r="AM38" s="161">
        <f t="shared" si="6"/>
        <v>0</v>
      </c>
      <c r="AN38" s="161">
        <f t="shared" si="6"/>
        <v>0</v>
      </c>
      <c r="AO38" s="161">
        <f t="shared" si="6"/>
        <v>0</v>
      </c>
      <c r="AP38" s="161">
        <f t="shared" si="6"/>
        <v>0</v>
      </c>
      <c r="AQ38" s="161">
        <f t="shared" si="6"/>
        <v>0</v>
      </c>
      <c r="AR38" s="161">
        <f t="shared" si="6"/>
        <v>0</v>
      </c>
      <c r="AS38" s="161">
        <f t="shared" si="6"/>
        <v>0</v>
      </c>
      <c r="AT38" s="161">
        <f t="shared" si="6"/>
        <v>0</v>
      </c>
      <c r="AU38" s="161">
        <f t="shared" si="6"/>
        <v>0</v>
      </c>
      <c r="AV38" s="161">
        <f t="shared" si="6"/>
        <v>0</v>
      </c>
      <c r="AW38" s="161">
        <f t="shared" si="6"/>
        <v>0</v>
      </c>
      <c r="AX38" s="161">
        <f t="shared" si="6"/>
        <v>0</v>
      </c>
      <c r="AY38" s="161">
        <f t="shared" si="6"/>
        <v>0</v>
      </c>
      <c r="AZ38" s="161">
        <f t="shared" si="6"/>
        <v>3989.0928572941916</v>
      </c>
      <c r="BA38" s="161">
        <f t="shared" si="6"/>
        <v>7172.0160918667862</v>
      </c>
      <c r="BB38" s="161">
        <f t="shared" si="6"/>
        <v>6465.1358472022985</v>
      </c>
      <c r="BC38" s="161">
        <f t="shared" si="6"/>
        <v>5837.351468793403</v>
      </c>
      <c r="BD38" s="161">
        <f t="shared" si="6"/>
        <v>5116.4831193363189</v>
      </c>
      <c r="BE38" s="161">
        <f t="shared" si="6"/>
        <v>4548.1814869620111</v>
      </c>
      <c r="BF38" s="161">
        <f t="shared" si="6"/>
        <v>4478.7744316966782</v>
      </c>
      <c r="BG38" s="161">
        <f t="shared" si="6"/>
        <v>4270.8616795506441</v>
      </c>
      <c r="BH38" s="161">
        <f t="shared" si="6"/>
        <v>3571.6674021486751</v>
      </c>
      <c r="BI38" s="161">
        <f t="shared" si="6"/>
        <v>3644.8242857710948</v>
      </c>
      <c r="BJ38" s="161">
        <f t="shared" si="6"/>
        <v>3747.408292893444</v>
      </c>
      <c r="BK38" s="161">
        <f t="shared" si="6"/>
        <v>3361.4886404680856</v>
      </c>
      <c r="BL38" s="161">
        <f t="shared" si="6"/>
        <v>4135.379251147112</v>
      </c>
      <c r="BM38" s="161">
        <f t="shared" si="6"/>
        <v>6689.7887907965651</v>
      </c>
      <c r="BN38" s="161">
        <f t="shared" si="6"/>
        <v>6270.9136540438794</v>
      </c>
      <c r="BO38" s="161">
        <f t="shared" si="6"/>
        <v>6796.6553277374069</v>
      </c>
      <c r="BP38" s="161">
        <f t="shared" si="6"/>
        <v>6993.1525831763975</v>
      </c>
      <c r="BQ38" s="161">
        <f t="shared" si="6"/>
        <v>5757.3102516009121</v>
      </c>
      <c r="BR38" s="161">
        <f t="shared" si="6"/>
        <v>4018.9478046579193</v>
      </c>
      <c r="BS38" s="161">
        <f t="shared" si="6"/>
        <v>3011.8629074707269</v>
      </c>
      <c r="BT38" s="161">
        <f t="shared" si="6"/>
        <v>2387.3000355649879</v>
      </c>
      <c r="BU38" s="161">
        <f t="shared" si="6"/>
        <v>2089.1911846354633</v>
      </c>
      <c r="BV38" s="161">
        <f t="shared" si="6"/>
        <v>1594.1201887168168</v>
      </c>
      <c r="BW38" s="161">
        <f t="shared" si="6"/>
        <v>855.8305873323003</v>
      </c>
      <c r="BX38" s="161">
        <f t="shared" si="6"/>
        <v>1189.727741675935</v>
      </c>
      <c r="BY38" s="161">
        <f t="shared" si="6"/>
        <v>561.9601444986348</v>
      </c>
      <c r="BZ38" s="161">
        <f t="shared" si="6"/>
        <v>358.18242076867807</v>
      </c>
      <c r="CA38" s="161">
        <f t="shared" si="6"/>
        <v>306.59510141693136</v>
      </c>
      <c r="CB38" s="161">
        <f t="shared" si="6"/>
        <v>226.95477883487214</v>
      </c>
      <c r="CC38" s="161">
        <f t="shared" si="6"/>
        <v>120.81155026721675</v>
      </c>
      <c r="CD38" s="161">
        <f t="shared" si="6"/>
        <v>116.30165917036274</v>
      </c>
      <c r="CE38" s="161">
        <f t="shared" si="6"/>
        <v>116.67541675129094</v>
      </c>
      <c r="CF38" s="162">
        <f t="shared" si="6"/>
        <v>114.90105359064114</v>
      </c>
    </row>
    <row r="39" spans="1:84" x14ac:dyDescent="0.35">
      <c r="A39" s="155"/>
      <c r="B39" s="59" t="s">
        <v>267</v>
      </c>
      <c r="C39" s="160" t="s">
        <v>264</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0</v>
      </c>
      <c r="Y39" s="161">
        <v>0</v>
      </c>
      <c r="Z39" s="161">
        <v>0</v>
      </c>
      <c r="AA39" s="161">
        <v>0</v>
      </c>
      <c r="AB39" s="161">
        <v>0</v>
      </c>
      <c r="AC39" s="161">
        <v>0</v>
      </c>
      <c r="AD39" s="161">
        <v>0</v>
      </c>
      <c r="AE39" s="161">
        <v>0</v>
      </c>
      <c r="AF39" s="161">
        <v>0</v>
      </c>
      <c r="AG39" s="161">
        <v>0</v>
      </c>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612.7655998688025</v>
      </c>
      <c r="BA39" s="161">
        <v>874.99544615657589</v>
      </c>
      <c r="BB39" s="161">
        <v>861.80901070457935</v>
      </c>
      <c r="BC39" s="161">
        <v>823.15958283562372</v>
      </c>
      <c r="BD39" s="161">
        <v>793.42749551382099</v>
      </c>
      <c r="BE39" s="161">
        <v>819.99779092821313</v>
      </c>
      <c r="BF39" s="161">
        <v>885.21479682230415</v>
      </c>
      <c r="BG39" s="161">
        <v>846.44769141254619</v>
      </c>
      <c r="BH39" s="161">
        <v>721.36410553543283</v>
      </c>
      <c r="BI39" s="161">
        <v>766.81791137014102</v>
      </c>
      <c r="BJ39" s="161">
        <v>734.06963602598046</v>
      </c>
      <c r="BK39" s="161">
        <v>635.90492855831258</v>
      </c>
      <c r="BL39" s="161">
        <v>1053.3768895589319</v>
      </c>
      <c r="BM39" s="161">
        <v>1554.8874890409954</v>
      </c>
      <c r="BN39" s="161">
        <v>1123.0633931632174</v>
      </c>
      <c r="BO39" s="161">
        <v>1032.9691950634281</v>
      </c>
      <c r="BP39" s="161">
        <v>895.93532881204453</v>
      </c>
      <c r="BQ39" s="161">
        <v>699.03369605135151</v>
      </c>
      <c r="BR39" s="161">
        <v>484.1170624951834</v>
      </c>
      <c r="BS39" s="161">
        <v>403.44310502006272</v>
      </c>
      <c r="BT39" s="161">
        <v>336.38799471856515</v>
      </c>
      <c r="BU39" s="161">
        <v>281.06591878373365</v>
      </c>
      <c r="BV39" s="161">
        <v>190.10440193142296</v>
      </c>
      <c r="BW39" s="161">
        <v>132.81148348802969</v>
      </c>
      <c r="BX39" s="161">
        <v>694.65903693707094</v>
      </c>
      <c r="BY39" s="161">
        <v>217.97067106230475</v>
      </c>
      <c r="BZ39" s="161">
        <v>116.37195909558059</v>
      </c>
      <c r="CA39" s="161">
        <v>156.8878649185408</v>
      </c>
      <c r="CB39" s="161">
        <v>130.98450771493074</v>
      </c>
      <c r="CC39" s="161">
        <v>120.81155026721675</v>
      </c>
      <c r="CD39" s="161">
        <v>116.30165917036274</v>
      </c>
      <c r="CE39" s="161">
        <v>116.67541675129094</v>
      </c>
      <c r="CF39" s="162">
        <v>114.90105359064114</v>
      </c>
    </row>
    <row r="40" spans="1:84" x14ac:dyDescent="0.35">
      <c r="A40" s="155"/>
      <c r="B40" s="59" t="s">
        <v>277</v>
      </c>
      <c r="C40" s="160" t="s">
        <v>270</v>
      </c>
      <c r="D40" s="161">
        <v>0</v>
      </c>
      <c r="E40" s="161">
        <v>0</v>
      </c>
      <c r="F40" s="161">
        <v>0</v>
      </c>
      <c r="G40" s="161">
        <v>0</v>
      </c>
      <c r="H40" s="161">
        <v>0</v>
      </c>
      <c r="I40" s="161">
        <v>0</v>
      </c>
      <c r="J40" s="161">
        <v>0</v>
      </c>
      <c r="K40" s="161">
        <v>0</v>
      </c>
      <c r="L40" s="161">
        <v>0</v>
      </c>
      <c r="M40" s="161">
        <v>0</v>
      </c>
      <c r="N40" s="161">
        <v>0</v>
      </c>
      <c r="O40" s="161">
        <v>0</v>
      </c>
      <c r="P40" s="161">
        <v>0</v>
      </c>
      <c r="Q40" s="161">
        <v>0</v>
      </c>
      <c r="R40" s="161">
        <v>0</v>
      </c>
      <c r="S40" s="161">
        <v>0</v>
      </c>
      <c r="T40" s="161">
        <v>0</v>
      </c>
      <c r="U40" s="161">
        <v>0</v>
      </c>
      <c r="V40" s="161">
        <v>0</v>
      </c>
      <c r="W40" s="161">
        <v>0</v>
      </c>
      <c r="X40" s="161">
        <v>0</v>
      </c>
      <c r="Y40" s="161">
        <v>0</v>
      </c>
      <c r="Z40" s="161">
        <v>0</v>
      </c>
      <c r="AA40" s="161">
        <v>0</v>
      </c>
      <c r="AB40" s="161">
        <v>0</v>
      </c>
      <c r="AC40" s="161">
        <v>0</v>
      </c>
      <c r="AD40" s="161">
        <v>0</v>
      </c>
      <c r="AE40" s="161">
        <v>0</v>
      </c>
      <c r="AF40" s="161">
        <v>0</v>
      </c>
      <c r="AG40" s="161">
        <v>0</v>
      </c>
      <c r="AH40" s="161">
        <v>0</v>
      </c>
      <c r="AI40" s="161">
        <v>0</v>
      </c>
      <c r="AJ40" s="161">
        <v>0</v>
      </c>
      <c r="AK40" s="161">
        <v>0</v>
      </c>
      <c r="AL40" s="161">
        <v>0</v>
      </c>
      <c r="AM40" s="161">
        <v>0</v>
      </c>
      <c r="AN40" s="161">
        <v>0</v>
      </c>
      <c r="AO40" s="161">
        <v>0</v>
      </c>
      <c r="AP40" s="161">
        <v>0</v>
      </c>
      <c r="AQ40" s="161">
        <v>0</v>
      </c>
      <c r="AR40" s="161">
        <v>0</v>
      </c>
      <c r="AS40" s="161">
        <v>0</v>
      </c>
      <c r="AT40" s="161">
        <v>0</v>
      </c>
      <c r="AU40" s="161">
        <v>0</v>
      </c>
      <c r="AV40" s="161">
        <v>0</v>
      </c>
      <c r="AW40" s="161">
        <v>0</v>
      </c>
      <c r="AX40" s="161">
        <v>0</v>
      </c>
      <c r="AY40" s="161">
        <v>0</v>
      </c>
      <c r="AZ40" s="161">
        <v>3376.3272574253892</v>
      </c>
      <c r="BA40" s="161">
        <v>6297.0206457102104</v>
      </c>
      <c r="BB40" s="161">
        <v>5603.3268364977193</v>
      </c>
      <c r="BC40" s="161">
        <v>5014.191885957779</v>
      </c>
      <c r="BD40" s="161">
        <v>4323.0556238224981</v>
      </c>
      <c r="BE40" s="161">
        <v>3728.1836960337982</v>
      </c>
      <c r="BF40" s="161">
        <v>3593.5596348743743</v>
      </c>
      <c r="BG40" s="161">
        <v>3424.4139881380975</v>
      </c>
      <c r="BH40" s="161">
        <v>2850.3032966132423</v>
      </c>
      <c r="BI40" s="161">
        <v>2878.0063744009535</v>
      </c>
      <c r="BJ40" s="161">
        <v>3013.3386568674637</v>
      </c>
      <c r="BK40" s="161">
        <v>2725.5837119097732</v>
      </c>
      <c r="BL40" s="161">
        <v>3082.0023615881801</v>
      </c>
      <c r="BM40" s="161">
        <v>5134.9013017555699</v>
      </c>
      <c r="BN40" s="161">
        <v>5147.8502608806621</v>
      </c>
      <c r="BO40" s="161">
        <v>5763.686132673979</v>
      </c>
      <c r="BP40" s="161">
        <v>6097.2172543643528</v>
      </c>
      <c r="BQ40" s="161">
        <v>5058.2765555495607</v>
      </c>
      <c r="BR40" s="161">
        <v>3534.830742162736</v>
      </c>
      <c r="BS40" s="161">
        <v>2608.4198024506641</v>
      </c>
      <c r="BT40" s="161">
        <v>2050.9120408464228</v>
      </c>
      <c r="BU40" s="161">
        <v>1808.1252658517296</v>
      </c>
      <c r="BV40" s="161">
        <v>1404.0157867853939</v>
      </c>
      <c r="BW40" s="161">
        <v>723.0191038442706</v>
      </c>
      <c r="BX40" s="161">
        <v>495.06870473886414</v>
      </c>
      <c r="BY40" s="161">
        <v>343.98947343633006</v>
      </c>
      <c r="BZ40" s="161">
        <v>241.81046167309751</v>
      </c>
      <c r="CA40" s="161">
        <v>149.70723649839059</v>
      </c>
      <c r="CB40" s="161">
        <v>95.970271119941401</v>
      </c>
      <c r="CC40" s="161">
        <v>0</v>
      </c>
      <c r="CD40" s="161">
        <v>0</v>
      </c>
      <c r="CE40" s="161">
        <v>0</v>
      </c>
      <c r="CF40" s="162">
        <v>0</v>
      </c>
    </row>
    <row r="41" spans="1:84" ht="25.5" customHeight="1" x14ac:dyDescent="0.35">
      <c r="A41" s="155"/>
      <c r="B41" s="39" t="s">
        <v>293</v>
      </c>
      <c r="C41" s="160" t="s">
        <v>264</v>
      </c>
      <c r="D41" s="161">
        <v>0</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0</v>
      </c>
      <c r="U41" s="161">
        <v>0</v>
      </c>
      <c r="V41" s="161">
        <v>0</v>
      </c>
      <c r="W41" s="161">
        <v>0</v>
      </c>
      <c r="X41" s="161">
        <v>0</v>
      </c>
      <c r="Y41" s="161">
        <v>0</v>
      </c>
      <c r="Z41" s="161">
        <v>653.04153044953068</v>
      </c>
      <c r="AA41" s="161">
        <v>637.48380348577587</v>
      </c>
      <c r="AB41" s="161">
        <v>587.51665756666625</v>
      </c>
      <c r="AC41" s="161">
        <v>540.07751172928693</v>
      </c>
      <c r="AD41" s="161">
        <v>502.28259338226928</v>
      </c>
      <c r="AE41" s="161">
        <v>472.27278784953086</v>
      </c>
      <c r="AF41" s="161">
        <v>610.3861987332682</v>
      </c>
      <c r="AG41" s="161">
        <v>609.53188213534031</v>
      </c>
      <c r="AH41" s="161">
        <v>625.26134042645049</v>
      </c>
      <c r="AI41" s="161">
        <v>636.88572854385552</v>
      </c>
      <c r="AJ41" s="161">
        <v>637.48513369100124</v>
      </c>
      <c r="AK41" s="161">
        <v>611.55818849295042</v>
      </c>
      <c r="AL41" s="161">
        <v>547.93589509914921</v>
      </c>
      <c r="AM41" s="161">
        <v>485.1825842919194</v>
      </c>
      <c r="AN41" s="161">
        <v>523.42443787423508</v>
      </c>
      <c r="AO41" s="161">
        <v>505.66675000947885</v>
      </c>
      <c r="AP41" s="161">
        <v>498.73534962934235</v>
      </c>
      <c r="AQ41" s="161">
        <v>142.09525999351226</v>
      </c>
      <c r="AR41" s="161">
        <v>70.443027570545496</v>
      </c>
      <c r="AS41" s="161">
        <v>73.524570771911584</v>
      </c>
      <c r="AT41" s="161">
        <v>75.338898927480955</v>
      </c>
      <c r="AU41" s="161">
        <v>65.325441523553692</v>
      </c>
      <c r="AV41" s="161">
        <v>64.699055369820968</v>
      </c>
      <c r="AW41" s="161">
        <v>65.901113946400145</v>
      </c>
      <c r="AX41" s="161">
        <v>53.042206854240447</v>
      </c>
      <c r="AY41" s="161">
        <v>54.375328915795436</v>
      </c>
      <c r="AZ41" s="161">
        <v>60.271331785549364</v>
      </c>
      <c r="BA41" s="161">
        <v>65.877758144910445</v>
      </c>
      <c r="BB41" s="161">
        <v>69.53437467970079</v>
      </c>
      <c r="BC41" s="161">
        <v>68.626071940276219</v>
      </c>
      <c r="BD41" s="161">
        <v>79.373992864835031</v>
      </c>
      <c r="BE41" s="161">
        <v>97.393032381777104</v>
      </c>
      <c r="BF41" s="161">
        <v>117.31668475465888</v>
      </c>
      <c r="BG41" s="161">
        <v>212.97637667927549</v>
      </c>
      <c r="BH41" s="161">
        <v>242.64681037812326</v>
      </c>
      <c r="BI41" s="161">
        <v>258.04112905070855</v>
      </c>
      <c r="BJ41" s="161">
        <v>269.38988823243466</v>
      </c>
      <c r="BK41" s="161">
        <v>369.94808511340216</v>
      </c>
      <c r="BL41" s="161">
        <v>464.5113204953085</v>
      </c>
      <c r="BM41" s="161">
        <v>492.04545592896358</v>
      </c>
      <c r="BN41" s="161">
        <v>481.17332260319284</v>
      </c>
      <c r="BO41" s="161">
        <v>503.53343423308547</v>
      </c>
      <c r="BP41" s="161">
        <v>535.35810285855064</v>
      </c>
      <c r="BQ41" s="161">
        <v>530.85813289703788</v>
      </c>
      <c r="BR41" s="161">
        <v>546.19724222188643</v>
      </c>
      <c r="BS41" s="161">
        <v>574.04130567187644</v>
      </c>
      <c r="BT41" s="161">
        <v>555.56792684618063</v>
      </c>
      <c r="BU41" s="161">
        <v>535.67876136016844</v>
      </c>
      <c r="BV41" s="161">
        <v>524.88443034064198</v>
      </c>
      <c r="BW41" s="161">
        <v>502.80148779038763</v>
      </c>
      <c r="BX41" s="161">
        <v>436.37640654734309</v>
      </c>
      <c r="BY41" s="161">
        <v>415.50247479809411</v>
      </c>
      <c r="BZ41" s="161">
        <v>418.43712313907332</v>
      </c>
      <c r="CA41" s="161">
        <v>422.62599539926157</v>
      </c>
      <c r="CB41" s="161">
        <v>438.33158035100649</v>
      </c>
      <c r="CC41" s="161">
        <v>443.2602092882027</v>
      </c>
      <c r="CD41" s="161">
        <v>455.30065861421531</v>
      </c>
      <c r="CE41" s="161">
        <v>468.87991925414741</v>
      </c>
      <c r="CF41" s="162">
        <v>474.8784885096739</v>
      </c>
    </row>
    <row r="42" spans="1:84" x14ac:dyDescent="0.35">
      <c r="A42" s="155"/>
      <c r="B42" s="39" t="s">
        <v>294</v>
      </c>
      <c r="C42" s="160" t="s">
        <v>264</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0</v>
      </c>
      <c r="U42" s="161">
        <v>0</v>
      </c>
      <c r="V42" s="161">
        <v>0</v>
      </c>
      <c r="W42" s="161">
        <v>0</v>
      </c>
      <c r="X42" s="161">
        <v>0</v>
      </c>
      <c r="Y42" s="161">
        <v>0</v>
      </c>
      <c r="Z42" s="161">
        <v>0</v>
      </c>
      <c r="AA42" s="161">
        <v>0</v>
      </c>
      <c r="AB42" s="161">
        <v>0</v>
      </c>
      <c r="AC42" s="161">
        <v>0</v>
      </c>
      <c r="AD42" s="161">
        <v>0</v>
      </c>
      <c r="AE42" s="161">
        <v>0</v>
      </c>
      <c r="AF42" s="161">
        <v>0</v>
      </c>
      <c r="AG42" s="161">
        <v>0</v>
      </c>
      <c r="AH42" s="161">
        <v>95.277918541173406</v>
      </c>
      <c r="AI42" s="161">
        <v>81.521373253613504</v>
      </c>
      <c r="AJ42" s="161">
        <v>68.454779456751808</v>
      </c>
      <c r="AK42" s="161">
        <v>61.929943138526625</v>
      </c>
      <c r="AL42" s="161">
        <v>57.677462642015705</v>
      </c>
      <c r="AM42" s="161">
        <v>58.497191013919362</v>
      </c>
      <c r="AN42" s="161">
        <v>58.519502371032495</v>
      </c>
      <c r="AO42" s="161">
        <v>52.416675305860608</v>
      </c>
      <c r="AP42" s="161">
        <v>41.485469379234338</v>
      </c>
      <c r="AQ42" s="161">
        <v>1.2152552484370063</v>
      </c>
      <c r="AR42" s="161">
        <v>0</v>
      </c>
      <c r="AS42" s="161">
        <v>0</v>
      </c>
      <c r="AT42" s="161">
        <v>0</v>
      </c>
      <c r="AU42" s="161">
        <v>0</v>
      </c>
      <c r="AV42" s="161">
        <v>0</v>
      </c>
      <c r="AW42" s="161">
        <v>0</v>
      </c>
      <c r="AX42" s="161">
        <v>0</v>
      </c>
      <c r="AY42" s="161">
        <v>0</v>
      </c>
      <c r="AZ42" s="161">
        <v>0</v>
      </c>
      <c r="BA42" s="161">
        <v>0</v>
      </c>
      <c r="BB42" s="161">
        <v>0</v>
      </c>
      <c r="BC42" s="161">
        <v>0</v>
      </c>
      <c r="BD42" s="161">
        <v>0</v>
      </c>
      <c r="BE42" s="161">
        <v>0</v>
      </c>
      <c r="BF42" s="161">
        <v>0</v>
      </c>
      <c r="BG42" s="161">
        <v>0</v>
      </c>
      <c r="BH42" s="161">
        <v>0</v>
      </c>
      <c r="BI42" s="161">
        <v>0</v>
      </c>
      <c r="BJ42" s="161">
        <v>0</v>
      </c>
      <c r="BK42" s="161">
        <v>0</v>
      </c>
      <c r="BL42" s="161">
        <v>0</v>
      </c>
      <c r="BM42" s="161">
        <v>0</v>
      </c>
      <c r="BN42" s="161">
        <v>0</v>
      </c>
      <c r="BO42" s="161">
        <v>0</v>
      </c>
      <c r="BP42" s="161">
        <v>0</v>
      </c>
      <c r="BQ42" s="161">
        <v>0</v>
      </c>
      <c r="BR42" s="161">
        <v>0</v>
      </c>
      <c r="BS42" s="161">
        <v>0</v>
      </c>
      <c r="BT42" s="161">
        <v>0</v>
      </c>
      <c r="BU42" s="161">
        <v>0</v>
      </c>
      <c r="BV42" s="161">
        <v>0</v>
      </c>
      <c r="BW42" s="161">
        <v>0</v>
      </c>
      <c r="BX42" s="161">
        <v>0</v>
      </c>
      <c r="BY42" s="161">
        <v>0</v>
      </c>
      <c r="BZ42" s="161">
        <v>0</v>
      </c>
      <c r="CA42" s="161">
        <v>0</v>
      </c>
      <c r="CB42" s="161">
        <v>0</v>
      </c>
      <c r="CC42" s="161">
        <v>0</v>
      </c>
      <c r="CD42" s="161">
        <v>0</v>
      </c>
      <c r="CE42" s="161">
        <v>0</v>
      </c>
      <c r="CF42" s="162">
        <v>0</v>
      </c>
    </row>
    <row r="43" spans="1:84" x14ac:dyDescent="0.35">
      <c r="A43" s="155"/>
      <c r="B43" s="39" t="s">
        <v>295</v>
      </c>
      <c r="C43" s="160" t="s">
        <v>261</v>
      </c>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1"/>
      <c r="AX43" s="161"/>
      <c r="AY43" s="161"/>
      <c r="AZ43" s="161"/>
      <c r="BA43" s="161"/>
      <c r="BB43" s="161"/>
      <c r="BC43" s="161"/>
      <c r="BD43" s="161"/>
      <c r="BE43" s="161"/>
      <c r="BF43" s="161"/>
      <c r="BG43" s="161"/>
      <c r="BH43" s="161"/>
      <c r="BI43" s="161"/>
      <c r="BJ43" s="161"/>
      <c r="BK43" s="161"/>
      <c r="BL43" s="161">
        <v>7.9773091863206123</v>
      </c>
      <c r="BM43" s="161">
        <v>10.055790283916588</v>
      </c>
      <c r="BN43" s="161">
        <v>12.964109306394796</v>
      </c>
      <c r="BO43" s="161">
        <v>13.104775132657691</v>
      </c>
      <c r="BP43" s="161">
        <v>12.725489172450809</v>
      </c>
      <c r="BQ43" s="161">
        <v>12.232288076062854</v>
      </c>
      <c r="BR43" s="161">
        <v>49.213012017911126</v>
      </c>
      <c r="BS43" s="161">
        <v>57.014119969880134</v>
      </c>
      <c r="BT43" s="161">
        <v>52.54604928102443</v>
      </c>
      <c r="BU43" s="161">
        <v>60.94585539461184</v>
      </c>
      <c r="BV43" s="161">
        <v>50.362486358116392</v>
      </c>
      <c r="BW43" s="161">
        <v>52.62173892703305</v>
      </c>
      <c r="BX43" s="161">
        <v>47.631464370907828</v>
      </c>
      <c r="BY43" s="161">
        <v>48.081863616549093</v>
      </c>
      <c r="BZ43" s="161">
        <v>45.459170624874076</v>
      </c>
      <c r="CA43" s="161">
        <v>43.34435469059536</v>
      </c>
      <c r="CB43" s="161">
        <v>44.033941528200877</v>
      </c>
      <c r="CC43" s="161">
        <v>43.257277194887017</v>
      </c>
      <c r="CD43" s="161">
        <v>42.29696946455806</v>
      </c>
      <c r="CE43" s="161">
        <v>41.280004655113373</v>
      </c>
      <c r="CF43" s="162">
        <v>40.274611576093918</v>
      </c>
    </row>
    <row r="44" spans="1:84" x14ac:dyDescent="0.35">
      <c r="A44" s="155"/>
      <c r="B44" s="39" t="s">
        <v>296</v>
      </c>
      <c r="C44" s="160" t="s">
        <v>261</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0</v>
      </c>
      <c r="T44" s="161">
        <v>0</v>
      </c>
      <c r="U44" s="161">
        <v>0</v>
      </c>
      <c r="V44" s="161">
        <v>0</v>
      </c>
      <c r="W44" s="161">
        <v>0</v>
      </c>
      <c r="X44" s="161">
        <v>0</v>
      </c>
      <c r="Y44" s="161">
        <v>0</v>
      </c>
      <c r="Z44" s="161">
        <v>0</v>
      </c>
      <c r="AA44" s="161">
        <v>0</v>
      </c>
      <c r="AB44" s="161">
        <v>0</v>
      </c>
      <c r="AC44" s="161">
        <v>0</v>
      </c>
      <c r="AD44" s="161">
        <v>0</v>
      </c>
      <c r="AE44" s="161">
        <v>1.7173555921801122</v>
      </c>
      <c r="AF44" s="161">
        <v>61.792183081639493</v>
      </c>
      <c r="AG44" s="161">
        <v>131.18186158999717</v>
      </c>
      <c r="AH44" s="161">
        <v>279.87888571469688</v>
      </c>
      <c r="AI44" s="161">
        <v>402.51178043971669</v>
      </c>
      <c r="AJ44" s="161">
        <v>534.80296450587343</v>
      </c>
      <c r="AK44" s="161">
        <v>669.61751018531913</v>
      </c>
      <c r="AL44" s="161">
        <v>850.74257396973167</v>
      </c>
      <c r="AM44" s="161">
        <v>1046.0674157783226</v>
      </c>
      <c r="AN44" s="161">
        <v>1157.3857135604205</v>
      </c>
      <c r="AO44" s="161">
        <v>1301.1668811219515</v>
      </c>
      <c r="AP44" s="161">
        <v>1523.1093757804606</v>
      </c>
      <c r="AQ44" s="161">
        <v>1669.4974993861952</v>
      </c>
      <c r="AR44" s="161">
        <v>1770.4873181798359</v>
      </c>
      <c r="AS44" s="161">
        <v>1866.676026408499</v>
      </c>
      <c r="AT44" s="161">
        <v>1976.6429582322585</v>
      </c>
      <c r="AU44" s="161">
        <v>2241.208658658788</v>
      </c>
      <c r="AV44" s="161">
        <v>140.28809142442896</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162">
        <v>0</v>
      </c>
    </row>
    <row r="45" spans="1:84" x14ac:dyDescent="0.35">
      <c r="A45" s="155"/>
      <c r="B45" s="39" t="s">
        <v>297</v>
      </c>
      <c r="C45" s="160" t="s">
        <v>261</v>
      </c>
      <c r="D45" s="161">
        <v>0</v>
      </c>
      <c r="E45" s="161">
        <v>0</v>
      </c>
      <c r="F45" s="161">
        <v>0</v>
      </c>
      <c r="G45" s="161">
        <v>0</v>
      </c>
      <c r="H45" s="161">
        <v>0</v>
      </c>
      <c r="I45" s="161">
        <v>0</v>
      </c>
      <c r="J45" s="161">
        <v>0</v>
      </c>
      <c r="K45" s="161">
        <v>0</v>
      </c>
      <c r="L45" s="161">
        <v>0</v>
      </c>
      <c r="M45" s="161">
        <v>0</v>
      </c>
      <c r="N45" s="161">
        <v>0</v>
      </c>
      <c r="O45" s="161">
        <v>0</v>
      </c>
      <c r="P45" s="161">
        <v>0</v>
      </c>
      <c r="Q45" s="161">
        <v>0</v>
      </c>
      <c r="R45" s="161">
        <v>0</v>
      </c>
      <c r="S45" s="161">
        <v>0</v>
      </c>
      <c r="T45" s="161">
        <v>0</v>
      </c>
      <c r="U45" s="161">
        <v>0</v>
      </c>
      <c r="V45" s="161">
        <v>0</v>
      </c>
      <c r="W45" s="161">
        <v>0</v>
      </c>
      <c r="X45" s="161">
        <v>0</v>
      </c>
      <c r="Y45" s="161">
        <v>0</v>
      </c>
      <c r="Z45" s="161">
        <v>0</v>
      </c>
      <c r="AA45" s="161">
        <v>0</v>
      </c>
      <c r="AB45" s="161">
        <v>0</v>
      </c>
      <c r="AC45" s="161">
        <v>0</v>
      </c>
      <c r="AD45" s="161">
        <v>0</v>
      </c>
      <c r="AE45" s="161">
        <v>0</v>
      </c>
      <c r="AF45" s="161">
        <v>0</v>
      </c>
      <c r="AG45" s="161">
        <v>0</v>
      </c>
      <c r="AH45" s="161">
        <v>0</v>
      </c>
      <c r="AI45" s="161">
        <v>0</v>
      </c>
      <c r="AJ45" s="161">
        <v>0</v>
      </c>
      <c r="AK45" s="161">
        <v>0</v>
      </c>
      <c r="AL45" s="161">
        <v>0</v>
      </c>
      <c r="AM45" s="161">
        <v>0</v>
      </c>
      <c r="AN45" s="161">
        <v>0</v>
      </c>
      <c r="AO45" s="161">
        <v>0</v>
      </c>
      <c r="AP45" s="161">
        <v>0</v>
      </c>
      <c r="AQ45" s="161">
        <v>0</v>
      </c>
      <c r="AR45" s="161">
        <v>0</v>
      </c>
      <c r="AS45" s="161">
        <v>0</v>
      </c>
      <c r="AT45" s="161">
        <v>0</v>
      </c>
      <c r="AU45" s="161">
        <v>0</v>
      </c>
      <c r="AV45" s="161">
        <v>0</v>
      </c>
      <c r="AW45" s="161">
        <v>0</v>
      </c>
      <c r="AX45" s="161">
        <v>0</v>
      </c>
      <c r="AY45" s="161">
        <v>0</v>
      </c>
      <c r="AZ45" s="161">
        <v>0</v>
      </c>
      <c r="BA45" s="161">
        <v>0</v>
      </c>
      <c r="BB45" s="161">
        <v>0</v>
      </c>
      <c r="BC45" s="161">
        <v>1.0168021007143464</v>
      </c>
      <c r="BD45" s="161">
        <v>75.891073490138496</v>
      </c>
      <c r="BE45" s="161">
        <v>143.13595601234542</v>
      </c>
      <c r="BF45" s="161">
        <v>307.44164651738089</v>
      </c>
      <c r="BG45" s="161">
        <v>232.54770576870075</v>
      </c>
      <c r="BH45" s="161">
        <v>141.43231506124857</v>
      </c>
      <c r="BI45" s="161">
        <v>113.14918065166373</v>
      </c>
      <c r="BJ45" s="161">
        <v>132.73039834005598</v>
      </c>
      <c r="BK45" s="161">
        <v>164.92361717456512</v>
      </c>
      <c r="BL45" s="161">
        <v>162.46361858299247</v>
      </c>
      <c r="BM45" s="161">
        <v>164.39331494904147</v>
      </c>
      <c r="BN45" s="161">
        <v>193.64381779698391</v>
      </c>
      <c r="BO45" s="161">
        <v>64.770499352026874</v>
      </c>
      <c r="BP45" s="161">
        <v>1.8850680858369007</v>
      </c>
      <c r="BQ45" s="161">
        <v>1.1537103990685476</v>
      </c>
      <c r="BR45" s="161">
        <v>0.54074423684653972</v>
      </c>
      <c r="BS45" s="161">
        <v>0.12182082905491541</v>
      </c>
      <c r="BT45" s="161">
        <v>3.5638172601348134E-2</v>
      </c>
      <c r="BU45" s="161">
        <v>4.0548144740993018E-2</v>
      </c>
      <c r="BV45" s="161">
        <v>0</v>
      </c>
      <c r="BW45" s="161">
        <v>0</v>
      </c>
      <c r="BX45" s="161">
        <v>0</v>
      </c>
      <c r="BY45" s="161">
        <v>0</v>
      </c>
      <c r="BZ45" s="161">
        <v>0</v>
      </c>
      <c r="CA45" s="161">
        <v>0</v>
      </c>
      <c r="CB45" s="161">
        <v>0</v>
      </c>
      <c r="CC45" s="161">
        <v>0</v>
      </c>
      <c r="CD45" s="161">
        <v>0</v>
      </c>
      <c r="CE45" s="161">
        <v>0</v>
      </c>
      <c r="CF45" s="162">
        <v>0</v>
      </c>
    </row>
    <row r="46" spans="1:84" ht="27" customHeight="1" x14ac:dyDescent="0.35">
      <c r="A46" s="155"/>
      <c r="B46" s="39" t="s">
        <v>298</v>
      </c>
      <c r="C46" s="160" t="s">
        <v>261</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0</v>
      </c>
      <c r="T46" s="161">
        <v>0</v>
      </c>
      <c r="U46" s="161">
        <v>0</v>
      </c>
      <c r="V46" s="161">
        <v>0</v>
      </c>
      <c r="W46" s="161">
        <v>0</v>
      </c>
      <c r="X46" s="161">
        <v>0</v>
      </c>
      <c r="Y46" s="161">
        <v>0</v>
      </c>
      <c r="Z46" s="161">
        <v>0</v>
      </c>
      <c r="AA46" s="161">
        <v>0</v>
      </c>
      <c r="AB46" s="161">
        <v>0</v>
      </c>
      <c r="AC46" s="161">
        <v>0</v>
      </c>
      <c r="AD46" s="161">
        <v>0</v>
      </c>
      <c r="AE46" s="161">
        <v>0</v>
      </c>
      <c r="AF46" s="161">
        <v>0</v>
      </c>
      <c r="AG46" s="161">
        <v>0</v>
      </c>
      <c r="AH46" s="161">
        <v>0</v>
      </c>
      <c r="AI46" s="161">
        <v>0</v>
      </c>
      <c r="AJ46" s="161">
        <v>0</v>
      </c>
      <c r="AK46" s="161">
        <v>0</v>
      </c>
      <c r="AL46" s="161">
        <v>0</v>
      </c>
      <c r="AM46" s="161">
        <v>0</v>
      </c>
      <c r="AN46" s="161">
        <v>0</v>
      </c>
      <c r="AO46" s="161">
        <v>0</v>
      </c>
      <c r="AP46" s="161">
        <v>0</v>
      </c>
      <c r="AQ46" s="161">
        <v>0</v>
      </c>
      <c r="AR46" s="161">
        <v>0</v>
      </c>
      <c r="AS46" s="161">
        <v>0</v>
      </c>
      <c r="AT46" s="161">
        <v>0</v>
      </c>
      <c r="AU46" s="161">
        <v>0</v>
      </c>
      <c r="AV46" s="161">
        <v>0</v>
      </c>
      <c r="AW46" s="161">
        <v>0</v>
      </c>
      <c r="AX46" s="161">
        <v>0</v>
      </c>
      <c r="AY46" s="161">
        <v>0</v>
      </c>
      <c r="AZ46" s="161">
        <v>0</v>
      </c>
      <c r="BA46" s="161">
        <v>0</v>
      </c>
      <c r="BB46" s="161">
        <v>0</v>
      </c>
      <c r="BC46" s="161">
        <v>0</v>
      </c>
      <c r="BD46" s="161">
        <v>0</v>
      </c>
      <c r="BE46" s="161">
        <v>0</v>
      </c>
      <c r="BF46" s="161">
        <v>0</v>
      </c>
      <c r="BG46" s="161">
        <v>0</v>
      </c>
      <c r="BH46" s="161">
        <v>0</v>
      </c>
      <c r="BI46" s="161">
        <v>0</v>
      </c>
      <c r="BJ46" s="161">
        <v>0</v>
      </c>
      <c r="BK46" s="161">
        <v>0</v>
      </c>
      <c r="BL46" s="161">
        <v>0</v>
      </c>
      <c r="BM46" s="161">
        <v>0</v>
      </c>
      <c r="BN46" s="161">
        <v>0</v>
      </c>
      <c r="BO46" s="161">
        <v>7.033601828309874</v>
      </c>
      <c r="BP46" s="161">
        <v>24.729130367550756</v>
      </c>
      <c r="BQ46" s="161">
        <v>43.522266123666306</v>
      </c>
      <c r="BR46" s="161">
        <v>40.814049006591738</v>
      </c>
      <c r="BS46" s="161">
        <v>28.844109247540025</v>
      </c>
      <c r="BT46" s="161">
        <v>25.882710061293416</v>
      </c>
      <c r="BU46" s="161">
        <v>17.913989869851793</v>
      </c>
      <c r="BV46" s="161">
        <v>15.607336773162631</v>
      </c>
      <c r="BW46" s="161">
        <v>16.623206062624508</v>
      </c>
      <c r="BX46" s="161">
        <v>12.770952327357756</v>
      </c>
      <c r="BY46" s="161">
        <v>20.724345493193244</v>
      </c>
      <c r="BZ46" s="161">
        <v>5.5896899076048676</v>
      </c>
      <c r="CA46" s="161">
        <v>1.6737369618505929E-2</v>
      </c>
      <c r="CB46" s="161">
        <v>0</v>
      </c>
      <c r="CC46" s="161">
        <v>0</v>
      </c>
      <c r="CD46" s="161">
        <v>0</v>
      </c>
      <c r="CE46" s="161">
        <v>0</v>
      </c>
      <c r="CF46" s="162">
        <v>0</v>
      </c>
    </row>
    <row r="47" spans="1:84" x14ac:dyDescent="0.35">
      <c r="A47" s="155"/>
      <c r="B47" s="39" t="s">
        <v>299</v>
      </c>
      <c r="C47" s="160" t="s">
        <v>261</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0</v>
      </c>
      <c r="T47" s="161">
        <v>0</v>
      </c>
      <c r="U47" s="161">
        <v>0</v>
      </c>
      <c r="V47" s="161">
        <v>0</v>
      </c>
      <c r="W47" s="161">
        <v>0</v>
      </c>
      <c r="X47" s="161">
        <v>0</v>
      </c>
      <c r="Y47" s="161">
        <v>0</v>
      </c>
      <c r="Z47" s="161">
        <v>0</v>
      </c>
      <c r="AA47" s="161">
        <v>0</v>
      </c>
      <c r="AB47" s="161">
        <v>0</v>
      </c>
      <c r="AC47" s="161">
        <v>0</v>
      </c>
      <c r="AD47" s="161">
        <v>0</v>
      </c>
      <c r="AE47" s="161">
        <v>0</v>
      </c>
      <c r="AF47" s="161">
        <v>134.13425107965648</v>
      </c>
      <c r="AG47" s="161">
        <v>39.752079269696111</v>
      </c>
      <c r="AH47" s="161">
        <v>131.00713799411344</v>
      </c>
      <c r="AI47" s="161">
        <v>219.08869061908629</v>
      </c>
      <c r="AJ47" s="161">
        <v>260.98384667886626</v>
      </c>
      <c r="AK47" s="161">
        <v>294.1672299080015</v>
      </c>
      <c r="AL47" s="161">
        <v>328.04056877646434</v>
      </c>
      <c r="AM47" s="161">
        <v>368.1882022640807</v>
      </c>
      <c r="AN47" s="161">
        <v>390.13001580688331</v>
      </c>
      <c r="AO47" s="161">
        <v>413.16673476384244</v>
      </c>
      <c r="AP47" s="161">
        <v>438.56067629476303</v>
      </c>
      <c r="AQ47" s="161">
        <v>455.56111090774624</v>
      </c>
      <c r="AR47" s="161">
        <v>469.64552616562082</v>
      </c>
      <c r="AS47" s="161">
        <v>483.86634281726788</v>
      </c>
      <c r="AT47" s="161">
        <v>512.16352501542747</v>
      </c>
      <c r="AU47" s="161">
        <v>524.75545535038873</v>
      </c>
      <c r="AV47" s="161">
        <v>0</v>
      </c>
      <c r="AW47" s="161">
        <v>0</v>
      </c>
      <c r="AX47" s="161">
        <v>0</v>
      </c>
      <c r="AY47" s="161">
        <v>0</v>
      </c>
      <c r="AZ47" s="161">
        <v>0</v>
      </c>
      <c r="BA47" s="161">
        <v>0</v>
      </c>
      <c r="BB47" s="161">
        <v>0</v>
      </c>
      <c r="BC47" s="161">
        <v>0</v>
      </c>
      <c r="BD47" s="161">
        <v>0</v>
      </c>
      <c r="BE47" s="161">
        <v>0</v>
      </c>
      <c r="BF47" s="161">
        <v>0</v>
      </c>
      <c r="BG47" s="161">
        <v>0</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2">
        <v>0</v>
      </c>
    </row>
    <row r="48" spans="1:84" x14ac:dyDescent="0.35">
      <c r="A48" s="155"/>
      <c r="B48" s="39" t="s">
        <v>300</v>
      </c>
      <c r="C48" s="160" t="s">
        <v>261</v>
      </c>
      <c r="D48" s="161">
        <v>0</v>
      </c>
      <c r="E48" s="161">
        <v>0</v>
      </c>
      <c r="F48" s="161">
        <v>0</v>
      </c>
      <c r="G48" s="161">
        <v>0</v>
      </c>
      <c r="H48" s="161">
        <v>0</v>
      </c>
      <c r="I48" s="161">
        <v>0</v>
      </c>
      <c r="J48" s="161">
        <v>0</v>
      </c>
      <c r="K48" s="161">
        <v>0</v>
      </c>
      <c r="L48" s="161">
        <v>0</v>
      </c>
      <c r="M48" s="161">
        <v>0</v>
      </c>
      <c r="N48" s="161">
        <v>0</v>
      </c>
      <c r="O48" s="161">
        <v>0</v>
      </c>
      <c r="P48" s="161">
        <v>0</v>
      </c>
      <c r="Q48" s="161">
        <v>0</v>
      </c>
      <c r="R48" s="161">
        <v>0</v>
      </c>
      <c r="S48" s="161">
        <v>0</v>
      </c>
      <c r="T48" s="161">
        <v>0</v>
      </c>
      <c r="U48" s="161">
        <v>0</v>
      </c>
      <c r="V48" s="161">
        <v>0</v>
      </c>
      <c r="W48" s="161">
        <v>0</v>
      </c>
      <c r="X48" s="161">
        <v>0</v>
      </c>
      <c r="Y48" s="161">
        <v>0</v>
      </c>
      <c r="Z48" s="161">
        <v>0</v>
      </c>
      <c r="AA48" s="161">
        <v>0</v>
      </c>
      <c r="AB48" s="161">
        <v>0</v>
      </c>
      <c r="AC48" s="161">
        <v>0</v>
      </c>
      <c r="AD48" s="161">
        <v>0</v>
      </c>
      <c r="AE48" s="161">
        <v>0</v>
      </c>
      <c r="AF48" s="161">
        <v>0</v>
      </c>
      <c r="AG48" s="161">
        <v>0</v>
      </c>
      <c r="AH48" s="161">
        <v>0</v>
      </c>
      <c r="AI48" s="161">
        <v>0</v>
      </c>
      <c r="AJ48" s="161">
        <v>0</v>
      </c>
      <c r="AK48" s="161">
        <v>0</v>
      </c>
      <c r="AL48" s="161">
        <v>0</v>
      </c>
      <c r="AM48" s="161">
        <v>0</v>
      </c>
      <c r="AN48" s="161">
        <v>0</v>
      </c>
      <c r="AO48" s="161">
        <v>0</v>
      </c>
      <c r="AP48" s="161">
        <v>0</v>
      </c>
      <c r="AQ48" s="161">
        <v>0</v>
      </c>
      <c r="AR48" s="161">
        <v>0</v>
      </c>
      <c r="AS48" s="161">
        <v>0</v>
      </c>
      <c r="AT48" s="161">
        <v>0</v>
      </c>
      <c r="AU48" s="161">
        <v>0</v>
      </c>
      <c r="AV48" s="161">
        <v>0</v>
      </c>
      <c r="AW48" s="161">
        <v>0</v>
      </c>
      <c r="AX48" s="161">
        <v>0</v>
      </c>
      <c r="AY48" s="161">
        <v>0</v>
      </c>
      <c r="AZ48" s="161">
        <v>0</v>
      </c>
      <c r="BA48" s="161">
        <v>0</v>
      </c>
      <c r="BB48" s="161">
        <v>0</v>
      </c>
      <c r="BC48" s="161">
        <v>0</v>
      </c>
      <c r="BD48" s="161">
        <v>0</v>
      </c>
      <c r="BE48" s="161">
        <v>0</v>
      </c>
      <c r="BF48" s="161">
        <v>0</v>
      </c>
      <c r="BG48" s="161">
        <v>0</v>
      </c>
      <c r="BH48" s="161">
        <v>0</v>
      </c>
      <c r="BI48" s="161">
        <v>1384.7191097701782</v>
      </c>
      <c r="BJ48" s="161">
        <v>0</v>
      </c>
      <c r="BK48" s="161">
        <v>0</v>
      </c>
      <c r="BL48" s="161">
        <v>0</v>
      </c>
      <c r="BM48" s="161">
        <v>0</v>
      </c>
      <c r="BN48" s="161">
        <v>0</v>
      </c>
      <c r="BO48" s="161">
        <v>0</v>
      </c>
      <c r="BP48" s="161">
        <v>0</v>
      </c>
      <c r="BQ48" s="161">
        <v>0</v>
      </c>
      <c r="BR48" s="161">
        <v>0</v>
      </c>
      <c r="BS48" s="161">
        <v>0</v>
      </c>
      <c r="BT48" s="161">
        <v>0</v>
      </c>
      <c r="BU48" s="161">
        <v>0</v>
      </c>
      <c r="BV48" s="161">
        <v>0</v>
      </c>
      <c r="BW48" s="161">
        <v>0</v>
      </c>
      <c r="BX48" s="161">
        <v>0</v>
      </c>
      <c r="BY48" s="161">
        <v>0</v>
      </c>
      <c r="BZ48" s="161">
        <v>0</v>
      </c>
      <c r="CA48" s="161">
        <v>0</v>
      </c>
      <c r="CB48" s="161">
        <v>0</v>
      </c>
      <c r="CC48" s="161">
        <v>0</v>
      </c>
      <c r="CD48" s="161">
        <v>0</v>
      </c>
      <c r="CE48" s="161">
        <v>0</v>
      </c>
      <c r="CF48" s="162">
        <v>0</v>
      </c>
    </row>
    <row r="49" spans="1:84" x14ac:dyDescent="0.35">
      <c r="A49" s="155"/>
      <c r="B49" s="39" t="s">
        <v>301</v>
      </c>
      <c r="C49" s="160" t="s">
        <v>261</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0</v>
      </c>
      <c r="AG49" s="161">
        <v>0</v>
      </c>
      <c r="AH49" s="161">
        <v>0</v>
      </c>
      <c r="AI49" s="161">
        <v>0</v>
      </c>
      <c r="AJ49" s="161">
        <v>0</v>
      </c>
      <c r="AK49" s="161">
        <v>0</v>
      </c>
      <c r="AL49" s="161">
        <v>0</v>
      </c>
      <c r="AM49" s="161">
        <v>0</v>
      </c>
      <c r="AN49" s="161">
        <v>0</v>
      </c>
      <c r="AO49" s="161">
        <v>0</v>
      </c>
      <c r="AP49" s="161">
        <v>0</v>
      </c>
      <c r="AQ49" s="161">
        <v>0</v>
      </c>
      <c r="AR49" s="161">
        <v>0</v>
      </c>
      <c r="AS49" s="161">
        <v>0</v>
      </c>
      <c r="AT49" s="161">
        <v>0</v>
      </c>
      <c r="AU49" s="161">
        <v>0</v>
      </c>
      <c r="AV49" s="161">
        <v>0</v>
      </c>
      <c r="AW49" s="161">
        <v>0</v>
      </c>
      <c r="AX49" s="161">
        <v>0</v>
      </c>
      <c r="AY49" s="161">
        <v>0</v>
      </c>
      <c r="AZ49" s="161">
        <v>0</v>
      </c>
      <c r="BA49" s="161">
        <v>0</v>
      </c>
      <c r="BB49" s="161">
        <v>0</v>
      </c>
      <c r="BC49" s="161">
        <v>0</v>
      </c>
      <c r="BD49" s="161">
        <v>0</v>
      </c>
      <c r="BE49" s="161">
        <v>0</v>
      </c>
      <c r="BF49" s="161">
        <v>0</v>
      </c>
      <c r="BG49" s="161">
        <v>0</v>
      </c>
      <c r="BH49" s="161">
        <v>830.42028991337065</v>
      </c>
      <c r="BI49" s="161">
        <v>400.50144099656029</v>
      </c>
      <c r="BJ49" s="161">
        <v>0</v>
      </c>
      <c r="BK49" s="161">
        <v>0</v>
      </c>
      <c r="BL49" s="161">
        <v>0</v>
      </c>
      <c r="BM49" s="161">
        <v>0</v>
      </c>
      <c r="BN49" s="161">
        <v>0</v>
      </c>
      <c r="BO49" s="161">
        <v>0</v>
      </c>
      <c r="BP49" s="161">
        <v>0</v>
      </c>
      <c r="BQ49" s="161">
        <v>0</v>
      </c>
      <c r="BR49" s="161">
        <v>0</v>
      </c>
      <c r="BS49" s="161">
        <v>0</v>
      </c>
      <c r="BT49" s="161">
        <v>0</v>
      </c>
      <c r="BU49" s="161">
        <v>0</v>
      </c>
      <c r="BV49" s="161">
        <v>0</v>
      </c>
      <c r="BW49" s="161">
        <v>0</v>
      </c>
      <c r="BX49" s="161">
        <v>0</v>
      </c>
      <c r="BY49" s="161">
        <v>0</v>
      </c>
      <c r="BZ49" s="161">
        <v>0</v>
      </c>
      <c r="CA49" s="161">
        <v>0</v>
      </c>
      <c r="CB49" s="161">
        <v>0</v>
      </c>
      <c r="CC49" s="161">
        <v>0</v>
      </c>
      <c r="CD49" s="161">
        <v>0</v>
      </c>
      <c r="CE49" s="161">
        <v>0</v>
      </c>
      <c r="CF49" s="162">
        <v>0</v>
      </c>
    </row>
    <row r="50" spans="1:84" x14ac:dyDescent="0.35">
      <c r="A50" s="155"/>
      <c r="B50" s="39" t="s">
        <v>302</v>
      </c>
      <c r="C50" s="160" t="s">
        <v>261</v>
      </c>
      <c r="D50" s="161">
        <v>0</v>
      </c>
      <c r="E50" s="161">
        <v>0</v>
      </c>
      <c r="F50" s="161">
        <v>0</v>
      </c>
      <c r="G50" s="161">
        <v>0</v>
      </c>
      <c r="H50" s="161">
        <v>0</v>
      </c>
      <c r="I50" s="161">
        <v>0</v>
      </c>
      <c r="J50" s="161">
        <v>0</v>
      </c>
      <c r="K50" s="161">
        <v>0</v>
      </c>
      <c r="L50" s="161">
        <v>0</v>
      </c>
      <c r="M50" s="161">
        <v>0</v>
      </c>
      <c r="N50" s="161">
        <v>0</v>
      </c>
      <c r="O50" s="161">
        <v>0</v>
      </c>
      <c r="P50" s="161">
        <v>0</v>
      </c>
      <c r="Q50" s="161">
        <v>0</v>
      </c>
      <c r="R50" s="161">
        <v>0</v>
      </c>
      <c r="S50" s="161">
        <v>0</v>
      </c>
      <c r="T50" s="161">
        <v>0</v>
      </c>
      <c r="U50" s="161">
        <v>0</v>
      </c>
      <c r="V50" s="161">
        <v>0</v>
      </c>
      <c r="W50" s="161">
        <v>0</v>
      </c>
      <c r="X50" s="161">
        <v>0</v>
      </c>
      <c r="Y50" s="161">
        <v>0</v>
      </c>
      <c r="Z50" s="161">
        <v>0</v>
      </c>
      <c r="AA50" s="161">
        <v>0</v>
      </c>
      <c r="AB50" s="161">
        <v>0</v>
      </c>
      <c r="AC50" s="161">
        <v>0</v>
      </c>
      <c r="AD50" s="161">
        <v>0</v>
      </c>
      <c r="AE50" s="161">
        <v>0</v>
      </c>
      <c r="AF50" s="161">
        <v>0</v>
      </c>
      <c r="AG50" s="161">
        <v>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0</v>
      </c>
      <c r="AW50" s="161">
        <v>0</v>
      </c>
      <c r="AX50" s="161">
        <v>0</v>
      </c>
      <c r="AY50" s="161">
        <v>0</v>
      </c>
      <c r="AZ50" s="161">
        <v>0</v>
      </c>
      <c r="BA50" s="161">
        <v>0</v>
      </c>
      <c r="BB50" s="161">
        <v>0</v>
      </c>
      <c r="BC50" s="161">
        <v>0</v>
      </c>
      <c r="BD50" s="161">
        <v>542.32534033023273</v>
      </c>
      <c r="BE50" s="161">
        <v>637.0658578161873</v>
      </c>
      <c r="BF50" s="161">
        <v>639.18369121363264</v>
      </c>
      <c r="BG50" s="161">
        <v>687.31779813243236</v>
      </c>
      <c r="BH50" s="161">
        <v>705.57865584081753</v>
      </c>
      <c r="BI50" s="161">
        <v>726.33459845064829</v>
      </c>
      <c r="BJ50" s="161">
        <v>749.30091806203609</v>
      </c>
      <c r="BK50" s="161">
        <v>764.43582464403266</v>
      </c>
      <c r="BL50" s="161">
        <v>763.80807496726322</v>
      </c>
      <c r="BM50" s="161">
        <v>783.87529600719802</v>
      </c>
      <c r="BN50" s="161">
        <v>810.42442896095201</v>
      </c>
      <c r="BO50" s="161">
        <v>808.85870222057338</v>
      </c>
      <c r="BP50" s="161">
        <v>806.20126537908345</v>
      </c>
      <c r="BQ50" s="161">
        <v>804.79074485080457</v>
      </c>
      <c r="BR50" s="161">
        <v>802.38796933179162</v>
      </c>
      <c r="BS50" s="161">
        <v>809.42819960711779</v>
      </c>
      <c r="BT50" s="161">
        <v>798.81085630074551</v>
      </c>
      <c r="BU50" s="161">
        <v>820.58592139347354</v>
      </c>
      <c r="BV50" s="161">
        <v>574.41613260599172</v>
      </c>
      <c r="BW50" s="161">
        <v>303.42279295025395</v>
      </c>
      <c r="BX50" s="161">
        <v>0</v>
      </c>
      <c r="BY50" s="161">
        <v>0</v>
      </c>
      <c r="BZ50" s="161">
        <v>0</v>
      </c>
      <c r="CA50" s="161">
        <v>0</v>
      </c>
      <c r="CB50" s="161">
        <v>0</v>
      </c>
      <c r="CC50" s="161">
        <v>0</v>
      </c>
      <c r="CD50" s="161">
        <v>0</v>
      </c>
      <c r="CE50" s="161">
        <v>0</v>
      </c>
      <c r="CF50" s="162">
        <v>0</v>
      </c>
    </row>
    <row r="51" spans="1:84" ht="27" customHeight="1" x14ac:dyDescent="0.35">
      <c r="A51" s="155"/>
      <c r="B51" s="39" t="s">
        <v>33</v>
      </c>
      <c r="C51" s="160" t="s">
        <v>270</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0</v>
      </c>
      <c r="Z51" s="161">
        <v>0</v>
      </c>
      <c r="AA51" s="161">
        <v>0</v>
      </c>
      <c r="AB51" s="161">
        <v>0</v>
      </c>
      <c r="AC51" s="161">
        <v>0</v>
      </c>
      <c r="AD51" s="161">
        <v>0</v>
      </c>
      <c r="AE51" s="161">
        <v>0</v>
      </c>
      <c r="AF51" s="161">
        <v>0</v>
      </c>
      <c r="AG51" s="161">
        <v>0</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3898.5692901863131</v>
      </c>
      <c r="BH51" s="161">
        <v>9673.4946642579307</v>
      </c>
      <c r="BI51" s="161">
        <v>10134.389187298251</v>
      </c>
      <c r="BJ51" s="161">
        <v>10549.739608085109</v>
      </c>
      <c r="BK51" s="161">
        <v>11048.243335775554</v>
      </c>
      <c r="BL51" s="161">
        <v>11150.88013118743</v>
      </c>
      <c r="BM51" s="161">
        <v>11609.803750274625</v>
      </c>
      <c r="BN51" s="161">
        <v>11553.822417515004</v>
      </c>
      <c r="BO51" s="161">
        <v>11091.98941476252</v>
      </c>
      <c r="BP51" s="161">
        <v>10159.894870253684</v>
      </c>
      <c r="BQ51" s="161">
        <v>9345.3110086014221</v>
      </c>
      <c r="BR51" s="161">
        <v>8622.6974689725394</v>
      </c>
      <c r="BS51" s="161">
        <v>7913.5952183073459</v>
      </c>
      <c r="BT51" s="161">
        <v>7211.7345820858454</v>
      </c>
      <c r="BU51" s="161">
        <v>6727.1430144932237</v>
      </c>
      <c r="BV51" s="161">
        <v>6308.6076894062235</v>
      </c>
      <c r="BW51" s="161">
        <v>6068.3859298027937</v>
      </c>
      <c r="BX51" s="161">
        <v>5766.5607766775483</v>
      </c>
      <c r="BY51" s="161">
        <v>5542.7338316289888</v>
      </c>
      <c r="BZ51" s="161">
        <v>5300.5647597827056</v>
      </c>
      <c r="CA51" s="161">
        <v>5449.3831439117948</v>
      </c>
      <c r="CB51" s="161">
        <v>5815.7065937061352</v>
      </c>
      <c r="CC51" s="161">
        <v>5801.4340377462722</v>
      </c>
      <c r="CD51" s="161">
        <v>5547.8116365960814</v>
      </c>
      <c r="CE51" s="161">
        <v>5139.7499895113815</v>
      </c>
      <c r="CF51" s="162">
        <v>4961.3526131791468</v>
      </c>
    </row>
    <row r="52" spans="1:84" x14ac:dyDescent="0.35">
      <c r="A52" s="155"/>
      <c r="B52" s="10" t="s">
        <v>303</v>
      </c>
      <c r="C52" s="160" t="s">
        <v>261</v>
      </c>
      <c r="D52" s="161">
        <v>0</v>
      </c>
      <c r="E52" s="161">
        <v>0</v>
      </c>
      <c r="F52" s="161">
        <v>0</v>
      </c>
      <c r="G52" s="161">
        <v>0</v>
      </c>
      <c r="H52" s="161">
        <v>0</v>
      </c>
      <c r="I52" s="161">
        <v>0</v>
      </c>
      <c r="J52" s="161">
        <v>0</v>
      </c>
      <c r="K52" s="161">
        <v>0</v>
      </c>
      <c r="L52" s="161">
        <v>0</v>
      </c>
      <c r="M52" s="161">
        <v>0</v>
      </c>
      <c r="N52" s="161">
        <v>0</v>
      </c>
      <c r="O52" s="161">
        <v>0</v>
      </c>
      <c r="P52" s="161">
        <v>0</v>
      </c>
      <c r="Q52" s="161">
        <v>0</v>
      </c>
      <c r="R52" s="161">
        <v>0</v>
      </c>
      <c r="S52" s="161">
        <v>0</v>
      </c>
      <c r="T52" s="161">
        <v>0</v>
      </c>
      <c r="U52" s="161">
        <v>0</v>
      </c>
      <c r="V52" s="161">
        <v>0</v>
      </c>
      <c r="W52" s="161">
        <v>0</v>
      </c>
      <c r="X52" s="161">
        <v>0</v>
      </c>
      <c r="Y52" s="161">
        <v>0</v>
      </c>
      <c r="Z52" s="161">
        <v>0</v>
      </c>
      <c r="AA52" s="161">
        <v>0</v>
      </c>
      <c r="AB52" s="161">
        <v>0</v>
      </c>
      <c r="AC52" s="161">
        <v>0</v>
      </c>
      <c r="AD52" s="161">
        <v>0</v>
      </c>
      <c r="AE52" s="161">
        <v>0</v>
      </c>
      <c r="AF52" s="161">
        <v>0</v>
      </c>
      <c r="AG52" s="161">
        <v>0</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0</v>
      </c>
      <c r="BE52" s="161">
        <v>0</v>
      </c>
      <c r="BF52" s="161">
        <v>0</v>
      </c>
      <c r="BG52" s="161">
        <v>0</v>
      </c>
      <c r="BH52" s="161">
        <v>0</v>
      </c>
      <c r="BI52" s="161">
        <v>0</v>
      </c>
      <c r="BJ52" s="161">
        <v>0</v>
      </c>
      <c r="BK52" s="161">
        <v>0</v>
      </c>
      <c r="BL52" s="161">
        <v>0</v>
      </c>
      <c r="BM52" s="161">
        <v>0</v>
      </c>
      <c r="BN52" s="161">
        <v>0</v>
      </c>
      <c r="BO52" s="161">
        <v>0</v>
      </c>
      <c r="BP52" s="161">
        <v>0</v>
      </c>
      <c r="BQ52" s="161">
        <v>213.05760579857204</v>
      </c>
      <c r="BR52" s="161">
        <v>2051.5246944021437</v>
      </c>
      <c r="BS52" s="161">
        <v>3911.5337384126583</v>
      </c>
      <c r="BT52" s="161">
        <v>6568.6562059786074</v>
      </c>
      <c r="BU52" s="161">
        <v>10825.121440857458</v>
      </c>
      <c r="BV52" s="161">
        <v>13041.467956475046</v>
      </c>
      <c r="BW52" s="161">
        <v>14988.241269067485</v>
      </c>
      <c r="BX52" s="161">
        <v>15565.987382602589</v>
      </c>
      <c r="BY52" s="161">
        <v>17373.874892305179</v>
      </c>
      <c r="BZ52" s="161">
        <v>18924.21801018931</v>
      </c>
      <c r="CA52" s="161">
        <v>21775.062990516719</v>
      </c>
      <c r="CB52" s="161">
        <v>25372.202343342331</v>
      </c>
      <c r="CC52" s="161">
        <v>27410.544228455634</v>
      </c>
      <c r="CD52" s="161">
        <v>29298.988764837755</v>
      </c>
      <c r="CE52" s="161">
        <v>31218.757210556527</v>
      </c>
      <c r="CF52" s="162">
        <v>32949.687077325012</v>
      </c>
    </row>
    <row r="53" spans="1:84" x14ac:dyDescent="0.35">
      <c r="A53" s="155"/>
      <c r="B53" s="10" t="s">
        <v>304</v>
      </c>
      <c r="C53" s="160" t="s">
        <v>261</v>
      </c>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v>6.7913670035225637</v>
      </c>
      <c r="AY53" s="161">
        <v>7.8612498978192002</v>
      </c>
      <c r="AZ53" s="161">
        <v>10.052282013308737</v>
      </c>
      <c r="BA53" s="161">
        <v>9.1495351258499049</v>
      </c>
      <c r="BB53" s="161">
        <v>15.077032914351125</v>
      </c>
      <c r="BC53" s="161">
        <v>18.942646542937641</v>
      </c>
      <c r="BD53" s="161">
        <v>21.076230432449297</v>
      </c>
      <c r="BE53" s="161">
        <v>25.134494083042618</v>
      </c>
      <c r="BF53" s="161">
        <v>33.640007697757746</v>
      </c>
      <c r="BG53" s="161">
        <v>32.276093348653475</v>
      </c>
      <c r="BH53" s="161">
        <v>33.445596115258724</v>
      </c>
      <c r="BI53" s="161">
        <v>38.943177912017688</v>
      </c>
      <c r="BJ53" s="161">
        <v>39.85174324274746</v>
      </c>
      <c r="BK53" s="161">
        <v>41.150897332603918</v>
      </c>
      <c r="BL53" s="161">
        <v>45.674403810207629</v>
      </c>
      <c r="BM53" s="161">
        <v>50.284013017051727</v>
      </c>
      <c r="BN53" s="161">
        <v>53.575116208964708</v>
      </c>
      <c r="BO53" s="161">
        <v>51.922664924031587</v>
      </c>
      <c r="BP53" s="161">
        <v>56.839962783283781</v>
      </c>
      <c r="BQ53" s="161">
        <v>60.331491164084049</v>
      </c>
      <c r="BR53" s="161">
        <v>58.729253490735253</v>
      </c>
      <c r="BS53" s="161">
        <v>59.95522512474362</v>
      </c>
      <c r="BT53" s="161">
        <v>53.655924519279488</v>
      </c>
      <c r="BU53" s="161">
        <v>51.495133304836124</v>
      </c>
      <c r="BV53" s="161">
        <v>54.978131689464007</v>
      </c>
      <c r="BW53" s="161">
        <v>50.098662013746818</v>
      </c>
      <c r="BX53" s="161">
        <v>38.667412798285206</v>
      </c>
      <c r="BY53" s="161">
        <v>41.837932548723685</v>
      </c>
      <c r="BZ53" s="161">
        <v>38.182059626720601</v>
      </c>
      <c r="CA53" s="161">
        <v>28.199655047274341</v>
      </c>
      <c r="CB53" s="161">
        <v>29.024810583242722</v>
      </c>
      <c r="CC53" s="161">
        <v>28.114000485788093</v>
      </c>
      <c r="CD53" s="161">
        <v>27.064667977534537</v>
      </c>
      <c r="CE53" s="161">
        <v>25.907371123412069</v>
      </c>
      <c r="CF53" s="162">
        <v>24.834430439354954</v>
      </c>
    </row>
    <row r="54" spans="1:84" x14ac:dyDescent="0.35">
      <c r="A54" s="155"/>
      <c r="B54" s="39" t="s">
        <v>305</v>
      </c>
      <c r="C54" s="160" t="s">
        <v>261</v>
      </c>
      <c r="D54" s="161">
        <v>0</v>
      </c>
      <c r="E54" s="161">
        <v>0</v>
      </c>
      <c r="F54" s="161">
        <v>0</v>
      </c>
      <c r="G54" s="161">
        <v>0</v>
      </c>
      <c r="H54" s="161">
        <v>0</v>
      </c>
      <c r="I54" s="161">
        <v>0</v>
      </c>
      <c r="J54" s="161">
        <v>0</v>
      </c>
      <c r="K54" s="161">
        <v>0</v>
      </c>
      <c r="L54" s="161">
        <v>0</v>
      </c>
      <c r="M54" s="161">
        <v>0</v>
      </c>
      <c r="N54" s="161">
        <v>0</v>
      </c>
      <c r="O54" s="161">
        <v>0</v>
      </c>
      <c r="P54" s="161">
        <v>0</v>
      </c>
      <c r="Q54" s="161">
        <v>0</v>
      </c>
      <c r="R54" s="161">
        <v>0</v>
      </c>
      <c r="S54" s="161">
        <v>0</v>
      </c>
      <c r="T54" s="161">
        <v>0</v>
      </c>
      <c r="U54" s="161">
        <v>0</v>
      </c>
      <c r="V54" s="161">
        <v>0</v>
      </c>
      <c r="W54" s="161">
        <v>0</v>
      </c>
      <c r="X54" s="161">
        <v>0</v>
      </c>
      <c r="Y54" s="161">
        <v>0</v>
      </c>
      <c r="Z54" s="161">
        <v>0</v>
      </c>
      <c r="AA54" s="161">
        <v>0</v>
      </c>
      <c r="AB54" s="161">
        <v>0</v>
      </c>
      <c r="AC54" s="161">
        <v>0</v>
      </c>
      <c r="AD54" s="161">
        <v>0</v>
      </c>
      <c r="AE54" s="161">
        <v>0</v>
      </c>
      <c r="AF54" s="161">
        <v>0</v>
      </c>
      <c r="AG54" s="161">
        <v>0</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79.736737646429901</v>
      </c>
      <c r="BM54" s="161">
        <v>90.086004168818619</v>
      </c>
      <c r="BN54" s="161">
        <v>86.766781904329804</v>
      </c>
      <c r="BO54" s="161">
        <v>53.772142124021812</v>
      </c>
      <c r="BP54" s="161">
        <v>37.711815963825181</v>
      </c>
      <c r="BQ54" s="161">
        <v>33.464754365114629</v>
      </c>
      <c r="BR54" s="161">
        <v>5.375077225678023</v>
      </c>
      <c r="BS54" s="161">
        <v>0</v>
      </c>
      <c r="BT54" s="161">
        <v>0</v>
      </c>
      <c r="BU54" s="161">
        <v>0</v>
      </c>
      <c r="BV54" s="161">
        <v>0</v>
      </c>
      <c r="BW54" s="161">
        <v>0</v>
      </c>
      <c r="BX54" s="161">
        <v>0</v>
      </c>
      <c r="BY54" s="161">
        <v>0</v>
      </c>
      <c r="BZ54" s="161">
        <v>0</v>
      </c>
      <c r="CA54" s="161">
        <v>0</v>
      </c>
      <c r="CB54" s="161">
        <v>0</v>
      </c>
      <c r="CC54" s="161">
        <v>0</v>
      </c>
      <c r="CD54" s="161">
        <v>0</v>
      </c>
      <c r="CE54" s="161">
        <v>0</v>
      </c>
      <c r="CF54" s="162">
        <v>0</v>
      </c>
    </row>
    <row r="55" spans="1:84" x14ac:dyDescent="0.35">
      <c r="A55" s="155"/>
      <c r="B55" s="39" t="s">
        <v>306</v>
      </c>
      <c r="C55" s="160" t="s">
        <v>264</v>
      </c>
      <c r="D55" s="161">
        <v>0</v>
      </c>
      <c r="E55" s="161">
        <v>0</v>
      </c>
      <c r="F55" s="161">
        <v>0</v>
      </c>
      <c r="G55" s="161">
        <v>0</v>
      </c>
      <c r="H55" s="161">
        <v>0</v>
      </c>
      <c r="I55" s="161">
        <v>0</v>
      </c>
      <c r="J55" s="161">
        <v>0</v>
      </c>
      <c r="K55" s="161">
        <v>0</v>
      </c>
      <c r="L55" s="161">
        <v>0</v>
      </c>
      <c r="M55" s="161">
        <v>0</v>
      </c>
      <c r="N55" s="161">
        <v>0</v>
      </c>
      <c r="O55" s="161">
        <v>0</v>
      </c>
      <c r="P55" s="161">
        <v>0</v>
      </c>
      <c r="Q55" s="161">
        <v>0</v>
      </c>
      <c r="R55" s="161">
        <v>0</v>
      </c>
      <c r="S55" s="161">
        <v>0</v>
      </c>
      <c r="T55" s="161">
        <v>0</v>
      </c>
      <c r="U55" s="161">
        <v>0</v>
      </c>
      <c r="V55" s="161">
        <v>0</v>
      </c>
      <c r="W55" s="161">
        <v>0</v>
      </c>
      <c r="X55" s="161">
        <v>0</v>
      </c>
      <c r="Y55" s="161">
        <v>0</v>
      </c>
      <c r="Z55" s="161">
        <v>0</v>
      </c>
      <c r="AA55" s="161">
        <v>0</v>
      </c>
      <c r="AB55" s="161">
        <v>0</v>
      </c>
      <c r="AC55" s="161">
        <v>0</v>
      </c>
      <c r="AD55" s="161">
        <v>0</v>
      </c>
      <c r="AE55" s="161">
        <v>0</v>
      </c>
      <c r="AF55" s="161">
        <v>0</v>
      </c>
      <c r="AG55" s="161">
        <v>0</v>
      </c>
      <c r="AH55" s="161">
        <v>0</v>
      </c>
      <c r="AI55" s="161">
        <v>0</v>
      </c>
      <c r="AJ55" s="161">
        <v>0</v>
      </c>
      <c r="AK55" s="161">
        <v>0</v>
      </c>
      <c r="AL55" s="161">
        <v>0</v>
      </c>
      <c r="AM55" s="161">
        <v>0</v>
      </c>
      <c r="AN55" s="161">
        <v>0</v>
      </c>
      <c r="AO55" s="161">
        <v>0</v>
      </c>
      <c r="AP55" s="161">
        <v>0</v>
      </c>
      <c r="AQ55" s="161">
        <v>264.02120304119097</v>
      </c>
      <c r="AR55" s="161">
        <v>8.2948172397918096</v>
      </c>
      <c r="AS55" s="161">
        <v>0</v>
      </c>
      <c r="AT55" s="161">
        <v>0</v>
      </c>
      <c r="AU55" s="161">
        <v>0</v>
      </c>
      <c r="AV55" s="161">
        <v>0</v>
      </c>
      <c r="AW55" s="161">
        <v>0</v>
      </c>
      <c r="AX55" s="161">
        <v>0</v>
      </c>
      <c r="AY55" s="161">
        <v>0</v>
      </c>
      <c r="AZ55" s="161">
        <v>0</v>
      </c>
      <c r="BA55" s="161">
        <v>0</v>
      </c>
      <c r="BB55" s="161">
        <v>0</v>
      </c>
      <c r="BC55" s="161">
        <v>0</v>
      </c>
      <c r="BD55" s="161">
        <v>0</v>
      </c>
      <c r="BE55" s="161">
        <v>0</v>
      </c>
      <c r="BF55" s="161">
        <v>0</v>
      </c>
      <c r="BG55" s="161">
        <v>0</v>
      </c>
      <c r="BH55" s="161">
        <v>0</v>
      </c>
      <c r="BI55" s="161">
        <v>0</v>
      </c>
      <c r="BJ55" s="161">
        <v>0</v>
      </c>
      <c r="BK55" s="161">
        <v>0</v>
      </c>
      <c r="BL55" s="161">
        <v>0</v>
      </c>
      <c r="BM55" s="161">
        <v>0</v>
      </c>
      <c r="BN55" s="161">
        <v>0</v>
      </c>
      <c r="BO55" s="161">
        <v>0</v>
      </c>
      <c r="BP55" s="161">
        <v>0</v>
      </c>
      <c r="BQ55" s="161">
        <v>0</v>
      </c>
      <c r="BR55" s="161">
        <v>0</v>
      </c>
      <c r="BS55" s="161">
        <v>0</v>
      </c>
      <c r="BT55" s="161">
        <v>0</v>
      </c>
      <c r="BU55" s="161">
        <v>0</v>
      </c>
      <c r="BV55" s="161">
        <v>0</v>
      </c>
      <c r="BW55" s="161">
        <v>0</v>
      </c>
      <c r="BX55" s="161">
        <v>0</v>
      </c>
      <c r="BY55" s="161">
        <v>0</v>
      </c>
      <c r="BZ55" s="161">
        <v>0</v>
      </c>
      <c r="CA55" s="161">
        <v>0</v>
      </c>
      <c r="CB55" s="161">
        <v>0</v>
      </c>
      <c r="CC55" s="161">
        <v>0</v>
      </c>
      <c r="CD55" s="161">
        <v>0</v>
      </c>
      <c r="CE55" s="161">
        <v>0</v>
      </c>
      <c r="CF55" s="162">
        <v>0</v>
      </c>
    </row>
    <row r="56" spans="1:84" ht="27" customHeight="1" x14ac:dyDescent="0.35">
      <c r="A56" s="155"/>
      <c r="B56" s="39" t="s">
        <v>307</v>
      </c>
      <c r="C56" s="160" t="s">
        <v>261</v>
      </c>
      <c r="D56" s="161">
        <v>0</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0</v>
      </c>
      <c r="V56" s="161">
        <v>0</v>
      </c>
      <c r="W56" s="161">
        <v>0</v>
      </c>
      <c r="X56" s="161">
        <v>0</v>
      </c>
      <c r="Y56" s="161">
        <v>0</v>
      </c>
      <c r="Z56" s="161">
        <v>0</v>
      </c>
      <c r="AA56" s="161">
        <v>0</v>
      </c>
      <c r="AB56" s="161">
        <v>0</v>
      </c>
      <c r="AC56" s="161">
        <v>0</v>
      </c>
      <c r="AD56" s="161">
        <v>0</v>
      </c>
      <c r="AE56" s="161">
        <v>99.606624346446509</v>
      </c>
      <c r="AF56" s="161">
        <v>255.45792761799743</v>
      </c>
      <c r="AG56" s="161">
        <v>294.82792125024616</v>
      </c>
      <c r="AH56" s="161">
        <v>410.88602370881028</v>
      </c>
      <c r="AI56" s="161">
        <v>433.08229540982177</v>
      </c>
      <c r="AJ56" s="161">
        <v>462.06976133307467</v>
      </c>
      <c r="AK56" s="161">
        <v>503.18078800052882</v>
      </c>
      <c r="AL56" s="161">
        <v>555.14557792940116</v>
      </c>
      <c r="AM56" s="161">
        <v>626.26404497254839</v>
      </c>
      <c r="AN56" s="161">
        <v>767.25569775353711</v>
      </c>
      <c r="AO56" s="161">
        <v>820.16680184464246</v>
      </c>
      <c r="AP56" s="161">
        <v>844.52562664869902</v>
      </c>
      <c r="AQ56" s="161">
        <v>826.51357530219161</v>
      </c>
      <c r="AR56" s="161">
        <v>829.02031821615844</v>
      </c>
      <c r="AS56" s="161">
        <v>839.32364445071687</v>
      </c>
      <c r="AT56" s="161">
        <v>959.47271196703798</v>
      </c>
      <c r="AU56" s="161">
        <v>1258.3637415694618</v>
      </c>
      <c r="AV56" s="161">
        <v>1314.7566929540619</v>
      </c>
      <c r="AW56" s="161">
        <v>1404.3707112288632</v>
      </c>
      <c r="AX56" s="161">
        <v>1523.5882787335622</v>
      </c>
      <c r="AY56" s="161">
        <v>1562.1449153085257</v>
      </c>
      <c r="AZ56" s="161">
        <v>1668.2239014834738</v>
      </c>
      <c r="BA56" s="161">
        <v>1839.9020679710404</v>
      </c>
      <c r="BB56" s="161">
        <v>1788.5548117291571</v>
      </c>
      <c r="BC56" s="161">
        <v>1804.4901746396886</v>
      </c>
      <c r="BD56" s="161">
        <v>1800.4101392315122</v>
      </c>
      <c r="BE56" s="161">
        <v>1814.7910873765229</v>
      </c>
      <c r="BF56" s="161">
        <v>1634.4832495526625</v>
      </c>
      <c r="BG56" s="161">
        <v>1562.1059761782903</v>
      </c>
      <c r="BH56" s="161">
        <v>1487.9831819083893</v>
      </c>
      <c r="BI56" s="161">
        <v>1419.6552690133994</v>
      </c>
      <c r="BJ56" s="161">
        <v>1387.7328386977206</v>
      </c>
      <c r="BK56" s="161">
        <v>1347.1997909099462</v>
      </c>
      <c r="BL56" s="161">
        <v>1284.5935193743599</v>
      </c>
      <c r="BM56" s="161">
        <v>1294.7481428277174</v>
      </c>
      <c r="BN56" s="161">
        <v>1245.1653687646503</v>
      </c>
      <c r="BO56" s="161">
        <v>1213.1616053271559</v>
      </c>
      <c r="BP56" s="161">
        <v>1199.6543851260196</v>
      </c>
      <c r="BQ56" s="161">
        <v>1141.0063580586263</v>
      </c>
      <c r="BR56" s="161">
        <v>963.96686304876698</v>
      </c>
      <c r="BS56" s="161">
        <v>611.34171630673256</v>
      </c>
      <c r="BT56" s="161">
        <v>298.22739304732528</v>
      </c>
      <c r="BU56" s="161">
        <v>149.87420276417004</v>
      </c>
      <c r="BV56" s="161">
        <v>119.25173576102563</v>
      </c>
      <c r="BW56" s="161">
        <v>106.73231117688795</v>
      </c>
      <c r="BX56" s="161">
        <v>81.932198125131748</v>
      </c>
      <c r="BY56" s="161">
        <v>71.536563735500181</v>
      </c>
      <c r="BZ56" s="161">
        <v>62.711754151453498</v>
      </c>
      <c r="CA56" s="161">
        <v>56.460519339431421</v>
      </c>
      <c r="CB56" s="161">
        <v>52.741365510290144</v>
      </c>
      <c r="CC56" s="161">
        <v>46.052775437574205</v>
      </c>
      <c r="CD56" s="161">
        <v>39.009080329029125</v>
      </c>
      <c r="CE56" s="161">
        <v>31.97829698607563</v>
      </c>
      <c r="CF56" s="162">
        <v>24.882143285123526</v>
      </c>
    </row>
    <row r="57" spans="1:84" x14ac:dyDescent="0.35">
      <c r="A57" s="155"/>
      <c r="B57" s="39" t="s">
        <v>308</v>
      </c>
      <c r="C57" s="160" t="s">
        <v>264</v>
      </c>
      <c r="D57" s="161">
        <v>1768.4672032393389</v>
      </c>
      <c r="E57" s="161">
        <v>2596.2927992384425</v>
      </c>
      <c r="F57" s="161">
        <v>2652.8495405363201</v>
      </c>
      <c r="G57" s="161">
        <v>2280.9900651185758</v>
      </c>
      <c r="H57" s="161">
        <v>2616.1118282402626</v>
      </c>
      <c r="I57" s="161">
        <v>2747.1601016400527</v>
      </c>
      <c r="J57" s="161">
        <v>2679.5327210460864</v>
      </c>
      <c r="K57" s="161">
        <v>3036.8850593558286</v>
      </c>
      <c r="L57" s="161">
        <v>2776.1725445710931</v>
      </c>
      <c r="M57" s="161">
        <v>3057.3041030697946</v>
      </c>
      <c r="N57" s="161">
        <v>3576.9914431338484</v>
      </c>
      <c r="O57" s="161">
        <v>3481.2245748096902</v>
      </c>
      <c r="P57" s="161">
        <v>3527.9365820015701</v>
      </c>
      <c r="Q57" s="161">
        <v>3896.9607307689989</v>
      </c>
      <c r="R57" s="161">
        <v>3947.8414275995278</v>
      </c>
      <c r="S57" s="161">
        <v>4601.450797573043</v>
      </c>
      <c r="T57" s="161">
        <v>4612.5033238723763</v>
      </c>
      <c r="U57" s="161">
        <v>5413.9419054580703</v>
      </c>
      <c r="V57" s="161">
        <v>5427.6775189690661</v>
      </c>
      <c r="W57" s="161">
        <v>6516.1744627745466</v>
      </c>
      <c r="X57" s="161">
        <v>6681.1508761957803</v>
      </c>
      <c r="Y57" s="161">
        <v>6864.6851777679267</v>
      </c>
      <c r="Z57" s="161">
        <v>6101.0404982247401</v>
      </c>
      <c r="AA57" s="161">
        <v>4898.0005567823782</v>
      </c>
      <c r="AB57" s="161">
        <v>4065.0557306874575</v>
      </c>
      <c r="AC57" s="161">
        <v>3938.2966514834575</v>
      </c>
      <c r="AD57" s="161">
        <v>3690.387769080111</v>
      </c>
      <c r="AE57" s="161">
        <v>3650.7201707446388</v>
      </c>
      <c r="AF57" s="161">
        <v>3738.7435729866811</v>
      </c>
      <c r="AG57" s="161">
        <v>3878.3122337497266</v>
      </c>
      <c r="AH57" s="161">
        <v>4144.5894565410426</v>
      </c>
      <c r="AI57" s="161">
        <v>3337.2812175698032</v>
      </c>
      <c r="AJ57" s="161">
        <v>2798.0891102947298</v>
      </c>
      <c r="AK57" s="161">
        <v>2632.0225833873815</v>
      </c>
      <c r="AL57" s="161">
        <v>1997.0821439797937</v>
      </c>
      <c r="AM57" s="161">
        <v>911.86797756991939</v>
      </c>
      <c r="AN57" s="161">
        <v>907.05228675100363</v>
      </c>
      <c r="AO57" s="161">
        <v>851.00014025985456</v>
      </c>
      <c r="AP57" s="161">
        <v>530.42135849163901</v>
      </c>
      <c r="AQ57" s="161">
        <v>540.42736913269732</v>
      </c>
      <c r="AR57" s="161">
        <v>503.24687653300754</v>
      </c>
      <c r="AS57" s="161">
        <v>494.1227645145737</v>
      </c>
      <c r="AT57" s="161">
        <v>484.03983742232919</v>
      </c>
      <c r="AU57" s="161">
        <v>577.27673296469311</v>
      </c>
      <c r="AV57" s="161">
        <v>747.6335287179312</v>
      </c>
      <c r="AW57" s="161">
        <v>728.90626031624402</v>
      </c>
      <c r="AX57" s="161">
        <v>671.55362929827982</v>
      </c>
      <c r="AY57" s="161">
        <v>22.849176979008483</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2">
        <v>0</v>
      </c>
    </row>
    <row r="58" spans="1:84" x14ac:dyDescent="0.35">
      <c r="A58" s="155"/>
      <c r="B58" s="39" t="s">
        <v>309</v>
      </c>
      <c r="C58" s="160" t="s">
        <v>270</v>
      </c>
      <c r="D58" s="161">
        <v>0</v>
      </c>
      <c r="E58" s="161">
        <v>0</v>
      </c>
      <c r="F58" s="161">
        <v>0</v>
      </c>
      <c r="G58" s="161">
        <v>0</v>
      </c>
      <c r="H58" s="161">
        <v>0</v>
      </c>
      <c r="I58" s="161">
        <v>0</v>
      </c>
      <c r="J58" s="161">
        <v>0</v>
      </c>
      <c r="K58" s="161">
        <v>0</v>
      </c>
      <c r="L58" s="161">
        <v>0</v>
      </c>
      <c r="M58" s="161">
        <v>0</v>
      </c>
      <c r="N58" s="161">
        <v>0</v>
      </c>
      <c r="O58" s="161">
        <v>0</v>
      </c>
      <c r="P58" s="161">
        <v>0</v>
      </c>
      <c r="Q58" s="161">
        <v>0</v>
      </c>
      <c r="R58" s="161">
        <v>0</v>
      </c>
      <c r="S58" s="161">
        <v>0</v>
      </c>
      <c r="T58" s="161">
        <v>0</v>
      </c>
      <c r="U58" s="161">
        <v>0</v>
      </c>
      <c r="V58" s="161">
        <v>0</v>
      </c>
      <c r="W58" s="161">
        <v>0</v>
      </c>
      <c r="X58" s="161">
        <v>0</v>
      </c>
      <c r="Y58" s="161">
        <v>0</v>
      </c>
      <c r="Z58" s="161">
        <v>0</v>
      </c>
      <c r="AA58" s="161">
        <v>0</v>
      </c>
      <c r="AB58" s="161">
        <v>0</v>
      </c>
      <c r="AC58" s="161">
        <v>0</v>
      </c>
      <c r="AD58" s="161">
        <v>0</v>
      </c>
      <c r="AE58" s="161">
        <v>0</v>
      </c>
      <c r="AF58" s="161">
        <v>0</v>
      </c>
      <c r="AG58" s="161">
        <v>0</v>
      </c>
      <c r="AH58" s="161">
        <v>0</v>
      </c>
      <c r="AI58" s="161">
        <v>0</v>
      </c>
      <c r="AJ58" s="161">
        <v>0</v>
      </c>
      <c r="AK58" s="161">
        <v>0</v>
      </c>
      <c r="AL58" s="161">
        <v>0</v>
      </c>
      <c r="AM58" s="161">
        <v>0</v>
      </c>
      <c r="AN58" s="161">
        <v>0</v>
      </c>
      <c r="AO58" s="161">
        <v>0</v>
      </c>
      <c r="AP58" s="161">
        <v>0</v>
      </c>
      <c r="AQ58" s="161">
        <v>0</v>
      </c>
      <c r="AR58" s="161">
        <v>309.3515911173937</v>
      </c>
      <c r="AS58" s="161">
        <v>225.60246401358597</v>
      </c>
      <c r="AT58" s="161">
        <v>220.2093466349065</v>
      </c>
      <c r="AU58" s="161">
        <v>267.34654863834766</v>
      </c>
      <c r="AV58" s="161">
        <v>261.72924532271577</v>
      </c>
      <c r="AW58" s="161">
        <v>278.98737338345268</v>
      </c>
      <c r="AX58" s="161">
        <v>264.14429655557808</v>
      </c>
      <c r="AY58" s="161">
        <v>261.97533455474019</v>
      </c>
      <c r="AZ58" s="161">
        <v>247.72484283622052</v>
      </c>
      <c r="BA58" s="161">
        <v>236.77162209306292</v>
      </c>
      <c r="BB58" s="161">
        <v>259.01118433703823</v>
      </c>
      <c r="BC58" s="161">
        <v>232.12856705584912</v>
      </c>
      <c r="BD58" s="161">
        <v>224.06603791721295</v>
      </c>
      <c r="BE58" s="161">
        <v>237.39621972779238</v>
      </c>
      <c r="BF58" s="161">
        <v>231.32087448764707</v>
      </c>
      <c r="BG58" s="161">
        <v>258.44904823584397</v>
      </c>
      <c r="BH58" s="161">
        <v>260.54497960489277</v>
      </c>
      <c r="BI58" s="161">
        <v>300.77313973182225</v>
      </c>
      <c r="BJ58" s="161">
        <v>418.50951117343595</v>
      </c>
      <c r="BK58" s="161">
        <v>351.7621894437163</v>
      </c>
      <c r="BL58" s="161">
        <v>314.9200870397047</v>
      </c>
      <c r="BM58" s="161">
        <v>385.62117374903107</v>
      </c>
      <c r="BN58" s="161">
        <v>383.09189873492141</v>
      </c>
      <c r="BO58" s="161">
        <v>174.5067914091558</v>
      </c>
      <c r="BP58" s="161">
        <v>131.04737329430674</v>
      </c>
      <c r="BQ58" s="161">
        <v>11.656549447853505</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2">
        <v>0</v>
      </c>
    </row>
    <row r="59" spans="1:84" x14ac:dyDescent="0.35">
      <c r="A59" s="155"/>
      <c r="B59" s="39" t="s">
        <v>310</v>
      </c>
      <c r="C59" s="160" t="s">
        <v>261</v>
      </c>
      <c r="D59" s="161">
        <v>0</v>
      </c>
      <c r="E59" s="161">
        <v>0</v>
      </c>
      <c r="F59" s="161">
        <v>0</v>
      </c>
      <c r="G59" s="161">
        <v>0</v>
      </c>
      <c r="H59" s="161">
        <v>0</v>
      </c>
      <c r="I59" s="161">
        <v>0</v>
      </c>
      <c r="J59" s="161">
        <v>0</v>
      </c>
      <c r="K59" s="161">
        <v>0</v>
      </c>
      <c r="L59" s="161">
        <v>0</v>
      </c>
      <c r="M59" s="161">
        <v>0</v>
      </c>
      <c r="N59" s="161">
        <v>0</v>
      </c>
      <c r="O59" s="161">
        <v>0</v>
      </c>
      <c r="P59" s="161">
        <v>0</v>
      </c>
      <c r="Q59" s="161">
        <v>0</v>
      </c>
      <c r="R59" s="161">
        <v>0</v>
      </c>
      <c r="S59" s="161">
        <v>0</v>
      </c>
      <c r="T59" s="161">
        <v>0</v>
      </c>
      <c r="U59" s="161">
        <v>0</v>
      </c>
      <c r="V59" s="161">
        <v>0</v>
      </c>
      <c r="W59" s="161">
        <v>0</v>
      </c>
      <c r="X59" s="161">
        <v>0</v>
      </c>
      <c r="Y59" s="161">
        <v>0</v>
      </c>
      <c r="Z59" s="161">
        <v>0</v>
      </c>
      <c r="AA59" s="161">
        <v>0</v>
      </c>
      <c r="AB59" s="161">
        <v>0</v>
      </c>
      <c r="AC59" s="161">
        <v>0</v>
      </c>
      <c r="AD59" s="161">
        <v>0</v>
      </c>
      <c r="AE59" s="161">
        <v>0</v>
      </c>
      <c r="AF59" s="161">
        <v>0</v>
      </c>
      <c r="AG59" s="161">
        <v>0</v>
      </c>
      <c r="AH59" s="161">
        <v>0</v>
      </c>
      <c r="AI59" s="161">
        <v>0</v>
      </c>
      <c r="AJ59" s="161">
        <v>0</v>
      </c>
      <c r="AK59" s="161">
        <v>0</v>
      </c>
      <c r="AL59" s="161">
        <v>0</v>
      </c>
      <c r="AM59" s="161">
        <v>0</v>
      </c>
      <c r="AN59" s="161">
        <v>0</v>
      </c>
      <c r="AO59" s="161">
        <v>0</v>
      </c>
      <c r="AP59" s="161">
        <v>2.9632478128024529</v>
      </c>
      <c r="AQ59" s="161">
        <v>1.9096868189724385</v>
      </c>
      <c r="AR59" s="161">
        <v>1.8639744176649735</v>
      </c>
      <c r="AS59" s="161">
        <v>0.12129164731913225</v>
      </c>
      <c r="AT59" s="161">
        <v>9.8467594023738669E-2</v>
      </c>
      <c r="AU59" s="161">
        <v>2.2224706770153477</v>
      </c>
      <c r="AV59" s="161">
        <v>2.1936060677767872</v>
      </c>
      <c r="AW59" s="161">
        <v>4.0379409818066989</v>
      </c>
      <c r="AX59" s="161">
        <v>3.734564267774485</v>
      </c>
      <c r="AY59" s="161">
        <v>5.6684999888756877</v>
      </c>
      <c r="AZ59" s="161">
        <v>4.7775044966146689</v>
      </c>
      <c r="BA59" s="161">
        <v>5.8356608171315685</v>
      </c>
      <c r="BB59" s="161">
        <v>7.9485509839277446</v>
      </c>
      <c r="BC59" s="161">
        <v>11.970289280896408</v>
      </c>
      <c r="BD59" s="161">
        <v>3.4900201277540241</v>
      </c>
      <c r="BE59" s="161">
        <v>15.179393579065312</v>
      </c>
      <c r="BF59" s="161">
        <v>12.227333560805302</v>
      </c>
      <c r="BG59" s="161">
        <v>9.8578048914503356</v>
      </c>
      <c r="BH59" s="161">
        <v>12.502957538062814</v>
      </c>
      <c r="BI59" s="161">
        <v>12.821203773134274</v>
      </c>
      <c r="BJ59" s="161">
        <v>14.751263763816555</v>
      </c>
      <c r="BK59" s="161">
        <v>17.998268744068728</v>
      </c>
      <c r="BL59" s="161">
        <v>23.304014063818101</v>
      </c>
      <c r="BM59" s="161">
        <v>22.99287778834648</v>
      </c>
      <c r="BN59" s="161">
        <v>22.567541690302139</v>
      </c>
      <c r="BO59" s="161">
        <v>22.176579876814049</v>
      </c>
      <c r="BP59" s="161">
        <v>21.776976049144235</v>
      </c>
      <c r="BQ59" s="161">
        <v>21.366164487303035</v>
      </c>
      <c r="BR59" s="161">
        <v>21.109381321578919</v>
      </c>
      <c r="BS59" s="161">
        <v>17.146038642873279</v>
      </c>
      <c r="BT59" s="161">
        <v>0</v>
      </c>
      <c r="BU59" s="161">
        <v>0</v>
      </c>
      <c r="BV59" s="161">
        <v>0</v>
      </c>
      <c r="BW59" s="161">
        <v>0</v>
      </c>
      <c r="BX59" s="161">
        <v>0</v>
      </c>
      <c r="BY59" s="161">
        <v>0</v>
      </c>
      <c r="BZ59" s="161">
        <v>0</v>
      </c>
      <c r="CA59" s="161">
        <v>0</v>
      </c>
      <c r="CB59" s="161">
        <v>0</v>
      </c>
      <c r="CC59" s="161">
        <v>0</v>
      </c>
      <c r="CD59" s="161">
        <v>0</v>
      </c>
      <c r="CE59" s="161">
        <v>0</v>
      </c>
      <c r="CF59" s="162">
        <v>0</v>
      </c>
    </row>
    <row r="60" spans="1:84" x14ac:dyDescent="0.35">
      <c r="A60" s="155"/>
      <c r="B60" s="39" t="s">
        <v>35</v>
      </c>
      <c r="D60" s="161">
        <f t="shared" ref="D60:BO60" si="7">SUM(D61:D62)</f>
        <v>7171.4394172740085</v>
      </c>
      <c r="E60" s="161">
        <f t="shared" si="7"/>
        <v>9865.9126371060829</v>
      </c>
      <c r="F60" s="161">
        <f t="shared" si="7"/>
        <v>9613.6792387365767</v>
      </c>
      <c r="G60" s="161">
        <f t="shared" si="7"/>
        <v>9916.72142054711</v>
      </c>
      <c r="H60" s="161">
        <f t="shared" si="7"/>
        <v>10421.506083457107</v>
      </c>
      <c r="I60" s="161">
        <f t="shared" si="7"/>
        <v>10810.673615523458</v>
      </c>
      <c r="J60" s="161">
        <f t="shared" si="7"/>
        <v>11038.40639285376</v>
      </c>
      <c r="K60" s="161">
        <f t="shared" si="7"/>
        <v>13187.276989672651</v>
      </c>
      <c r="L60" s="161">
        <f t="shared" si="7"/>
        <v>12858.817815029912</v>
      </c>
      <c r="M60" s="161">
        <f t="shared" si="7"/>
        <v>13230.936338329873</v>
      </c>
      <c r="N60" s="161">
        <f t="shared" si="7"/>
        <v>16542.580651616765</v>
      </c>
      <c r="O60" s="161">
        <f t="shared" si="7"/>
        <v>17512.745372511228</v>
      </c>
      <c r="P60" s="161">
        <f t="shared" si="7"/>
        <v>17689.335350791574</v>
      </c>
      <c r="Q60" s="161">
        <f t="shared" si="7"/>
        <v>19759.557030076445</v>
      </c>
      <c r="R60" s="161">
        <f t="shared" si="7"/>
        <v>19729.429202573243</v>
      </c>
      <c r="S60" s="161">
        <f t="shared" si="7"/>
        <v>23050.527819817307</v>
      </c>
      <c r="T60" s="161">
        <f t="shared" si="7"/>
        <v>23296.700461589349</v>
      </c>
      <c r="U60" s="161">
        <f t="shared" si="7"/>
        <v>26967.313040547284</v>
      </c>
      <c r="V60" s="161">
        <f t="shared" si="7"/>
        <v>26363.00509213546</v>
      </c>
      <c r="W60" s="161">
        <f t="shared" si="7"/>
        <v>27941.452961157131</v>
      </c>
      <c r="X60" s="161">
        <f t="shared" si="7"/>
        <v>29595.350594813284</v>
      </c>
      <c r="Y60" s="161">
        <f t="shared" si="7"/>
        <v>29182.535447375598</v>
      </c>
      <c r="Z60" s="161">
        <f t="shared" si="7"/>
        <v>29145.243503962556</v>
      </c>
      <c r="AA60" s="161">
        <f t="shared" si="7"/>
        <v>31391.52386593528</v>
      </c>
      <c r="AB60" s="161">
        <f t="shared" si="7"/>
        <v>33510.831068254898</v>
      </c>
      <c r="AC60" s="161">
        <f t="shared" si="7"/>
        <v>35745.415883454087</v>
      </c>
      <c r="AD60" s="161">
        <f t="shared" si="7"/>
        <v>38568.891053544889</v>
      </c>
      <c r="AE60" s="161">
        <f t="shared" si="7"/>
        <v>41430.344983549112</v>
      </c>
      <c r="AF60" s="161">
        <f t="shared" si="7"/>
        <v>42855.893219950245</v>
      </c>
      <c r="AG60" s="161">
        <f t="shared" si="7"/>
        <v>43909.484226651824</v>
      </c>
      <c r="AH60" s="161">
        <f t="shared" si="7"/>
        <v>45191.507738060311</v>
      </c>
      <c r="AI60" s="161">
        <f t="shared" si="7"/>
        <v>45101.699752561675</v>
      </c>
      <c r="AJ60" s="161">
        <f t="shared" si="7"/>
        <v>45197.268136320381</v>
      </c>
      <c r="AK60" s="161">
        <f t="shared" si="7"/>
        <v>47086.109892511027</v>
      </c>
      <c r="AL60" s="161">
        <f t="shared" si="7"/>
        <v>48986.189990146966</v>
      </c>
      <c r="AM60" s="161">
        <f t="shared" si="7"/>
        <v>50424.578653998491</v>
      </c>
      <c r="AN60" s="161">
        <f t="shared" si="7"/>
        <v>49764.334599633024</v>
      </c>
      <c r="AO60" s="161">
        <f t="shared" si="7"/>
        <v>51260.425115290156</v>
      </c>
      <c r="AP60" s="161">
        <f t="shared" si="7"/>
        <v>52794.565384147696</v>
      </c>
      <c r="AQ60" s="161">
        <f t="shared" si="7"/>
        <v>52321.904680082625</v>
      </c>
      <c r="AR60" s="161">
        <f t="shared" si="7"/>
        <v>50528.440243653669</v>
      </c>
      <c r="AS60" s="161">
        <f t="shared" si="7"/>
        <v>50292.213391096426</v>
      </c>
      <c r="AT60" s="161">
        <f t="shared" si="7"/>
        <v>50878.346819757215</v>
      </c>
      <c r="AU60" s="161">
        <f t="shared" si="7"/>
        <v>53986.965993697551</v>
      </c>
      <c r="AV60" s="161">
        <f t="shared" si="7"/>
        <v>54925.367539125662</v>
      </c>
      <c r="AW60" s="161">
        <f t="shared" si="7"/>
        <v>56353.999598950621</v>
      </c>
      <c r="AX60" s="161">
        <f t="shared" si="7"/>
        <v>56538.092978327935</v>
      </c>
      <c r="AY60" s="161">
        <f t="shared" si="7"/>
        <v>57119.789261098114</v>
      </c>
      <c r="AZ60" s="161">
        <f t="shared" si="7"/>
        <v>58980.79042632004</v>
      </c>
      <c r="BA60" s="161">
        <f t="shared" si="7"/>
        <v>61867.583397784358</v>
      </c>
      <c r="BB60" s="161">
        <f t="shared" si="7"/>
        <v>64699.26239348785</v>
      </c>
      <c r="BC60" s="161">
        <f t="shared" si="7"/>
        <v>67791.178783992669</v>
      </c>
      <c r="BD60" s="161">
        <f t="shared" si="7"/>
        <v>68780.024340719843</v>
      </c>
      <c r="BE60" s="161">
        <f t="shared" si="7"/>
        <v>73176.691980033807</v>
      </c>
      <c r="BF60" s="161">
        <f t="shared" si="7"/>
        <v>75724.912012731787</v>
      </c>
      <c r="BG60" s="161">
        <f t="shared" si="7"/>
        <v>77611.401388565078</v>
      </c>
      <c r="BH60" s="161">
        <f t="shared" si="7"/>
        <v>79067.888518313004</v>
      </c>
      <c r="BI60" s="161">
        <f t="shared" si="7"/>
        <v>81094.449275508159</v>
      </c>
      <c r="BJ60" s="161">
        <f t="shared" si="7"/>
        <v>82424.386188252582</v>
      </c>
      <c r="BK60" s="161">
        <f t="shared" si="7"/>
        <v>86371.50796418199</v>
      </c>
      <c r="BL60" s="161">
        <f t="shared" si="7"/>
        <v>89145.957366956965</v>
      </c>
      <c r="BM60" s="161">
        <f t="shared" si="7"/>
        <v>95541.711199313038</v>
      </c>
      <c r="BN60" s="161">
        <f t="shared" si="7"/>
        <v>97894.62113111229</v>
      </c>
      <c r="BO60" s="161">
        <f t="shared" si="7"/>
        <v>102143.70872550458</v>
      </c>
      <c r="BP60" s="161">
        <f t="shared" ref="BP60:CF60" si="8">SUM(BP61:BP62)</f>
        <v>107956.94277433158</v>
      </c>
      <c r="BQ60" s="161">
        <f t="shared" si="8"/>
        <v>110301.69570739966</v>
      </c>
      <c r="BR60" s="161">
        <f t="shared" si="8"/>
        <v>113441.41843982233</v>
      </c>
      <c r="BS60" s="161">
        <f t="shared" si="8"/>
        <v>116344.01718256951</v>
      </c>
      <c r="BT60" s="161">
        <f t="shared" si="8"/>
        <v>116572.72490315074</v>
      </c>
      <c r="BU60" s="161">
        <f t="shared" si="8"/>
        <v>117557.82411251809</v>
      </c>
      <c r="BV60" s="161">
        <f t="shared" si="8"/>
        <v>118741.35088040457</v>
      </c>
      <c r="BW60" s="161">
        <f t="shared" si="8"/>
        <v>118465.57552887908</v>
      </c>
      <c r="BX60" s="161">
        <f t="shared" si="8"/>
        <v>116006.16112349216</v>
      </c>
      <c r="BY60" s="161">
        <f t="shared" si="8"/>
        <v>119465.83041973168</v>
      </c>
      <c r="BZ60" s="161">
        <f t="shared" si="8"/>
        <v>118713.75635568157</v>
      </c>
      <c r="CA60" s="161">
        <f t="shared" si="8"/>
        <v>125068.87841054308</v>
      </c>
      <c r="CB60" s="161">
        <f t="shared" si="8"/>
        <v>138091.23131178523</v>
      </c>
      <c r="CC60" s="161">
        <f t="shared" si="8"/>
        <v>144044.13616186846</v>
      </c>
      <c r="CD60" s="161">
        <f t="shared" si="8"/>
        <v>145962.26841686567</v>
      </c>
      <c r="CE60" s="161">
        <f t="shared" si="8"/>
        <v>145870.53830162802</v>
      </c>
      <c r="CF60" s="162">
        <f t="shared" si="8"/>
        <v>147536.6242140696</v>
      </c>
    </row>
    <row r="61" spans="1:84" x14ac:dyDescent="0.35">
      <c r="A61" s="155"/>
      <c r="B61" s="59" t="s">
        <v>267</v>
      </c>
      <c r="C61" s="160" t="s">
        <v>264</v>
      </c>
      <c r="D61" s="161">
        <v>7171.4394172740085</v>
      </c>
      <c r="E61" s="161">
        <v>9865.9126371060829</v>
      </c>
      <c r="F61" s="161">
        <v>9613.6792387365767</v>
      </c>
      <c r="G61" s="161">
        <v>9916.72142054711</v>
      </c>
      <c r="H61" s="161">
        <v>10421.506083457107</v>
      </c>
      <c r="I61" s="161">
        <v>10810.673615523458</v>
      </c>
      <c r="J61" s="161">
        <v>11038.40639285376</v>
      </c>
      <c r="K61" s="161">
        <v>13187.276989672651</v>
      </c>
      <c r="L61" s="161">
        <v>12858.817815029912</v>
      </c>
      <c r="M61" s="161">
        <v>13230.936338329873</v>
      </c>
      <c r="N61" s="161">
        <v>16542.580651616765</v>
      </c>
      <c r="O61" s="161">
        <v>17512.745372511228</v>
      </c>
      <c r="P61" s="161">
        <v>17689.335350791574</v>
      </c>
      <c r="Q61" s="161">
        <v>19759.557030076445</v>
      </c>
      <c r="R61" s="161">
        <v>19729.429202573243</v>
      </c>
      <c r="S61" s="161">
        <v>23050.527819817307</v>
      </c>
      <c r="T61" s="161">
        <v>23296.700461589349</v>
      </c>
      <c r="U61" s="161">
        <v>26967.313040547284</v>
      </c>
      <c r="V61" s="161">
        <v>26363.00509213546</v>
      </c>
      <c r="W61" s="161">
        <v>27941.452961157131</v>
      </c>
      <c r="X61" s="161">
        <v>29595.350594813284</v>
      </c>
      <c r="Y61" s="161">
        <v>29182.535447375598</v>
      </c>
      <c r="Z61" s="161">
        <v>29024.430820829391</v>
      </c>
      <c r="AA61" s="161">
        <v>31043.943411177559</v>
      </c>
      <c r="AB61" s="161">
        <v>33133.141788390611</v>
      </c>
      <c r="AC61" s="161">
        <v>35387.936006642798</v>
      </c>
      <c r="AD61" s="161">
        <v>38241.873024661967</v>
      </c>
      <c r="AE61" s="161">
        <v>41139.253210674586</v>
      </c>
      <c r="AF61" s="161">
        <v>42586.117591374306</v>
      </c>
      <c r="AG61" s="161">
        <v>43671.634285688146</v>
      </c>
      <c r="AH61" s="161">
        <v>44971.177551433844</v>
      </c>
      <c r="AI61" s="161">
        <v>44918.276662741046</v>
      </c>
      <c r="AJ61" s="161">
        <v>45034.688035110594</v>
      </c>
      <c r="AK61" s="161">
        <v>46935.155656110866</v>
      </c>
      <c r="AL61" s="161">
        <v>48841.996333541923</v>
      </c>
      <c r="AM61" s="161">
        <v>50283.49719331786</v>
      </c>
      <c r="AN61" s="161">
        <v>49637.542344495785</v>
      </c>
      <c r="AO61" s="161">
        <v>51134.008427787783</v>
      </c>
      <c r="AP61" s="161">
        <v>52684.925215074007</v>
      </c>
      <c r="AQ61" s="161">
        <v>52217.868750358139</v>
      </c>
      <c r="AR61" s="161">
        <v>50433.728845922327</v>
      </c>
      <c r="AS61" s="161">
        <v>50208.345068641138</v>
      </c>
      <c r="AT61" s="161">
        <v>50798.165105523658</v>
      </c>
      <c r="AU61" s="161">
        <v>53911.321787558678</v>
      </c>
      <c r="AV61" s="161">
        <v>54852.325386520533</v>
      </c>
      <c r="AW61" s="161">
        <v>56281.775972072275</v>
      </c>
      <c r="AX61" s="161">
        <v>56469.931777994054</v>
      </c>
      <c r="AY61" s="161">
        <v>57051.670152229446</v>
      </c>
      <c r="AZ61" s="161">
        <v>58926.044350313154</v>
      </c>
      <c r="BA61" s="161">
        <v>61813.715901169657</v>
      </c>
      <c r="BB61" s="161">
        <v>64646.962599862462</v>
      </c>
      <c r="BC61" s="161">
        <v>67741.545571044742</v>
      </c>
      <c r="BD61" s="161">
        <v>68731.130330354266</v>
      </c>
      <c r="BE61" s="161">
        <v>73126.766714275873</v>
      </c>
      <c r="BF61" s="161">
        <v>75675.658603336153</v>
      </c>
      <c r="BG61" s="161">
        <v>77561.84063961533</v>
      </c>
      <c r="BH61" s="161">
        <v>79018.818014884819</v>
      </c>
      <c r="BI61" s="161">
        <v>81046.314158005975</v>
      </c>
      <c r="BJ61" s="161">
        <v>82372.026882839054</v>
      </c>
      <c r="BK61" s="161">
        <v>86312.129785158482</v>
      </c>
      <c r="BL61" s="161">
        <v>89080.796554394023</v>
      </c>
      <c r="BM61" s="161">
        <v>95473.611649714265</v>
      </c>
      <c r="BN61" s="161">
        <v>97813.178766261874</v>
      </c>
      <c r="BO61" s="161">
        <v>102057.52240023141</v>
      </c>
      <c r="BP61" s="161">
        <v>107855.45800155181</v>
      </c>
      <c r="BQ61" s="161">
        <v>110174.74771623217</v>
      </c>
      <c r="BR61" s="161">
        <v>113325.88258181942</v>
      </c>
      <c r="BS61" s="161">
        <v>116223.08094517025</v>
      </c>
      <c r="BT61" s="161">
        <v>116446.35465853705</v>
      </c>
      <c r="BU61" s="161">
        <v>117426.70414239854</v>
      </c>
      <c r="BV61" s="161">
        <v>118602.50411756338</v>
      </c>
      <c r="BW61" s="161">
        <v>118323.28912685321</v>
      </c>
      <c r="BX61" s="161">
        <v>115698.45495869353</v>
      </c>
      <c r="BY61" s="161">
        <v>119305.96818683519</v>
      </c>
      <c r="BZ61" s="161">
        <v>118522.69331231651</v>
      </c>
      <c r="CA61" s="161">
        <v>124868.74178607896</v>
      </c>
      <c r="CB61" s="161">
        <v>137875.30536118924</v>
      </c>
      <c r="CC61" s="161">
        <v>143823.97852152615</v>
      </c>
      <c r="CD61" s="161">
        <v>145740.59294779485</v>
      </c>
      <c r="CE61" s="161">
        <v>145648.90049003193</v>
      </c>
      <c r="CF61" s="162">
        <v>147315.21229398152</v>
      </c>
    </row>
    <row r="62" spans="1:84" x14ac:dyDescent="0.35">
      <c r="A62" s="155"/>
      <c r="B62" s="59" t="s">
        <v>268</v>
      </c>
      <c r="C62" s="160" t="s">
        <v>261</v>
      </c>
      <c r="D62" s="161">
        <v>0</v>
      </c>
      <c r="E62" s="161">
        <v>0</v>
      </c>
      <c r="F62" s="161">
        <v>0</v>
      </c>
      <c r="G62" s="161">
        <v>0</v>
      </c>
      <c r="H62" s="161">
        <v>0</v>
      </c>
      <c r="I62" s="161">
        <v>0</v>
      </c>
      <c r="J62" s="161">
        <v>0</v>
      </c>
      <c r="K62" s="161">
        <v>0</v>
      </c>
      <c r="L62" s="161">
        <v>0</v>
      </c>
      <c r="M62" s="161">
        <v>0</v>
      </c>
      <c r="N62" s="161">
        <v>0</v>
      </c>
      <c r="O62" s="161">
        <v>0</v>
      </c>
      <c r="P62" s="161">
        <v>0</v>
      </c>
      <c r="Q62" s="161">
        <v>0</v>
      </c>
      <c r="R62" s="161">
        <v>0</v>
      </c>
      <c r="S62" s="161">
        <v>0</v>
      </c>
      <c r="T62" s="161">
        <v>0</v>
      </c>
      <c r="U62" s="161">
        <v>0</v>
      </c>
      <c r="V62" s="161">
        <v>0</v>
      </c>
      <c r="W62" s="161">
        <v>0</v>
      </c>
      <c r="X62" s="161">
        <v>0</v>
      </c>
      <c r="Y62" s="161">
        <v>0</v>
      </c>
      <c r="Z62" s="161">
        <v>120.81268313316318</v>
      </c>
      <c r="AA62" s="161">
        <v>347.58045475772064</v>
      </c>
      <c r="AB62" s="161">
        <v>377.68927986428542</v>
      </c>
      <c r="AC62" s="161">
        <v>357.4798768112899</v>
      </c>
      <c r="AD62" s="161">
        <v>327.01802888292428</v>
      </c>
      <c r="AE62" s="161">
        <v>291.091772874529</v>
      </c>
      <c r="AF62" s="161">
        <v>269.7756285759383</v>
      </c>
      <c r="AG62" s="161">
        <v>237.84994096368172</v>
      </c>
      <c r="AH62" s="161">
        <v>220.3301866264635</v>
      </c>
      <c r="AI62" s="161">
        <v>183.42308982063039</v>
      </c>
      <c r="AJ62" s="161">
        <v>162.58010120978554</v>
      </c>
      <c r="AK62" s="161">
        <v>150.95423640015866</v>
      </c>
      <c r="AL62" s="161">
        <v>144.19365660503925</v>
      </c>
      <c r="AM62" s="161">
        <v>141.08146068062905</v>
      </c>
      <c r="AN62" s="161">
        <v>126.79225513723708</v>
      </c>
      <c r="AO62" s="161">
        <v>126.41668750236971</v>
      </c>
      <c r="AP62" s="161">
        <v>109.64016907369076</v>
      </c>
      <c r="AQ62" s="161">
        <v>104.03592972448972</v>
      </c>
      <c r="AR62" s="161">
        <v>94.711397731339673</v>
      </c>
      <c r="AS62" s="161">
        <v>83.868322455287185</v>
      </c>
      <c r="AT62" s="161">
        <v>80.181714233557571</v>
      </c>
      <c r="AU62" s="161">
        <v>75.644206138869976</v>
      </c>
      <c r="AV62" s="161">
        <v>73.042152605129303</v>
      </c>
      <c r="AW62" s="161">
        <v>72.223626878348711</v>
      </c>
      <c r="AX62" s="161">
        <v>68.161200333878767</v>
      </c>
      <c r="AY62" s="161">
        <v>68.119108868669045</v>
      </c>
      <c r="AZ62" s="161">
        <v>54.746076006889375</v>
      </c>
      <c r="BA62" s="161">
        <v>53.867496614702794</v>
      </c>
      <c r="BB62" s="161">
        <v>52.299793625386492</v>
      </c>
      <c r="BC62" s="161">
        <v>49.633212947920583</v>
      </c>
      <c r="BD62" s="161">
        <v>48.894010365579391</v>
      </c>
      <c r="BE62" s="161">
        <v>49.925265757940267</v>
      </c>
      <c r="BF62" s="161">
        <v>49.253409395628189</v>
      </c>
      <c r="BG62" s="161">
        <v>49.560748949754846</v>
      </c>
      <c r="BH62" s="161">
        <v>49.070503428185624</v>
      </c>
      <c r="BI62" s="161">
        <v>48.135117502184229</v>
      </c>
      <c r="BJ62" s="161">
        <v>52.359305413526606</v>
      </c>
      <c r="BK62" s="161">
        <v>59.378179023514029</v>
      </c>
      <c r="BL62" s="161">
        <v>65.160812562936954</v>
      </c>
      <c r="BM62" s="161">
        <v>68.099549598771233</v>
      </c>
      <c r="BN62" s="161">
        <v>81.442364850421157</v>
      </c>
      <c r="BO62" s="161">
        <v>86.186325273177687</v>
      </c>
      <c r="BP62" s="161">
        <v>101.48477277975844</v>
      </c>
      <c r="BQ62" s="161">
        <v>126.94799116748592</v>
      </c>
      <c r="BR62" s="161">
        <v>115.53585800291593</v>
      </c>
      <c r="BS62" s="161">
        <v>120.93623739926402</v>
      </c>
      <c r="BT62" s="161">
        <v>126.37024461368669</v>
      </c>
      <c r="BU62" s="161">
        <v>131.11997011955324</v>
      </c>
      <c r="BV62" s="161">
        <v>138.84676284119448</v>
      </c>
      <c r="BW62" s="161">
        <v>142.2864020258761</v>
      </c>
      <c r="BX62" s="161">
        <v>307.7061647986215</v>
      </c>
      <c r="BY62" s="161">
        <v>159.86223289648993</v>
      </c>
      <c r="BZ62" s="161">
        <v>191.06304336507122</v>
      </c>
      <c r="CA62" s="161">
        <v>200.13662446411783</v>
      </c>
      <c r="CB62" s="161">
        <v>215.92595059598221</v>
      </c>
      <c r="CC62" s="161">
        <v>220.15764034229898</v>
      </c>
      <c r="CD62" s="161">
        <v>221.67546907080865</v>
      </c>
      <c r="CE62" s="161">
        <v>221.63781159610997</v>
      </c>
      <c r="CF62" s="162">
        <v>221.41192008808329</v>
      </c>
    </row>
    <row r="63" spans="1:84" ht="25.5" customHeight="1" x14ac:dyDescent="0.35">
      <c r="A63" s="155"/>
      <c r="B63" s="39" t="s">
        <v>311</v>
      </c>
      <c r="C63" s="160" t="s">
        <v>264</v>
      </c>
      <c r="D63" s="161">
        <v>0</v>
      </c>
      <c r="E63" s="161">
        <v>0</v>
      </c>
      <c r="F63" s="161">
        <v>0</v>
      </c>
      <c r="G63" s="161">
        <v>0</v>
      </c>
      <c r="H63" s="161">
        <v>0</v>
      </c>
      <c r="I63" s="161">
        <v>0</v>
      </c>
      <c r="J63" s="161">
        <v>0</v>
      </c>
      <c r="K63" s="161">
        <v>0</v>
      </c>
      <c r="L63" s="161">
        <v>0</v>
      </c>
      <c r="M63" s="161">
        <v>0</v>
      </c>
      <c r="N63" s="161">
        <v>0</v>
      </c>
      <c r="O63" s="161">
        <v>0</v>
      </c>
      <c r="P63" s="161">
        <v>0</v>
      </c>
      <c r="Q63" s="161">
        <v>0</v>
      </c>
      <c r="R63" s="161">
        <v>0</v>
      </c>
      <c r="S63" s="161">
        <v>0</v>
      </c>
      <c r="T63" s="161">
        <v>0</v>
      </c>
      <c r="U63" s="161">
        <v>0</v>
      </c>
      <c r="V63" s="161">
        <v>0</v>
      </c>
      <c r="W63" s="161">
        <v>0</v>
      </c>
      <c r="X63" s="161">
        <v>0</v>
      </c>
      <c r="Y63" s="161">
        <v>0</v>
      </c>
      <c r="Z63" s="161">
        <v>0</v>
      </c>
      <c r="AA63" s="161">
        <v>0</v>
      </c>
      <c r="AB63" s="161">
        <v>0</v>
      </c>
      <c r="AC63" s="161">
        <v>0</v>
      </c>
      <c r="AD63" s="161">
        <v>0</v>
      </c>
      <c r="AE63" s="161">
        <v>0</v>
      </c>
      <c r="AF63" s="161">
        <v>0</v>
      </c>
      <c r="AG63" s="161">
        <v>0</v>
      </c>
      <c r="AH63" s="161">
        <v>0</v>
      </c>
      <c r="AI63" s="161">
        <v>0</v>
      </c>
      <c r="AJ63" s="161">
        <v>0</v>
      </c>
      <c r="AK63" s="161">
        <v>0</v>
      </c>
      <c r="AL63" s="161">
        <v>0</v>
      </c>
      <c r="AM63" s="161">
        <v>0</v>
      </c>
      <c r="AN63" s="161">
        <v>0</v>
      </c>
      <c r="AO63" s="161">
        <v>0</v>
      </c>
      <c r="AP63" s="161">
        <v>0</v>
      </c>
      <c r="AQ63" s="161">
        <v>0</v>
      </c>
      <c r="AR63" s="161">
        <v>0</v>
      </c>
      <c r="AS63" s="161">
        <v>0</v>
      </c>
      <c r="AT63" s="161">
        <v>0</v>
      </c>
      <c r="AU63" s="161">
        <v>0</v>
      </c>
      <c r="AV63" s="161">
        <v>0</v>
      </c>
      <c r="AW63" s="161">
        <v>0</v>
      </c>
      <c r="AX63" s="161">
        <v>0</v>
      </c>
      <c r="AY63" s="161">
        <v>0</v>
      </c>
      <c r="AZ63" s="161">
        <v>0</v>
      </c>
      <c r="BA63" s="161">
        <v>0</v>
      </c>
      <c r="BB63" s="161">
        <v>0</v>
      </c>
      <c r="BC63" s="161">
        <v>0</v>
      </c>
      <c r="BD63" s="161">
        <v>0</v>
      </c>
      <c r="BE63" s="161">
        <v>0</v>
      </c>
      <c r="BF63" s="161">
        <v>0</v>
      </c>
      <c r="BG63" s="161">
        <v>0</v>
      </c>
      <c r="BH63" s="161">
        <v>0</v>
      </c>
      <c r="BI63" s="161">
        <v>0</v>
      </c>
      <c r="BJ63" s="161">
        <v>0</v>
      </c>
      <c r="BK63" s="161">
        <v>0</v>
      </c>
      <c r="BL63" s="161">
        <v>14.244256930874185</v>
      </c>
      <c r="BM63" s="161">
        <v>0.35910880042501159</v>
      </c>
      <c r="BN63" s="161">
        <v>-2.4857007750032678</v>
      </c>
      <c r="BO63" s="161">
        <v>7.1115032926297781</v>
      </c>
      <c r="BP63" s="161">
        <v>2.761189757789924</v>
      </c>
      <c r="BQ63" s="161">
        <v>3.3784968391791788</v>
      </c>
      <c r="BR63" s="161">
        <v>2.3623772347226648</v>
      </c>
      <c r="BS63" s="161">
        <v>3.5801242928132893</v>
      </c>
      <c r="BT63" s="161">
        <v>2.4751030229992397</v>
      </c>
      <c r="BU63" s="161">
        <v>4.0911152924403922</v>
      </c>
      <c r="BV63" s="161">
        <v>3.5218410327555869</v>
      </c>
      <c r="BW63" s="161">
        <v>3.9589946337257977</v>
      </c>
      <c r="BX63" s="161">
        <v>1.9702422042489218</v>
      </c>
      <c r="BY63" s="161">
        <v>1.4461954943149506</v>
      </c>
      <c r="BZ63" s="161">
        <v>1.3825229647398523</v>
      </c>
      <c r="CA63" s="161">
        <v>1.2976027666912511</v>
      </c>
      <c r="CB63" s="161">
        <v>1.2872552300000002</v>
      </c>
      <c r="CC63" s="161">
        <v>1.2701316841105947</v>
      </c>
      <c r="CD63" s="161">
        <v>1.2483661386768363</v>
      </c>
      <c r="CE63" s="161">
        <v>1.2254152385228381</v>
      </c>
      <c r="CF63" s="162">
        <v>1.2021801759387394</v>
      </c>
    </row>
    <row r="64" spans="1:84" x14ac:dyDescent="0.35">
      <c r="A64" s="155"/>
      <c r="B64" s="39" t="s">
        <v>312</v>
      </c>
      <c r="C64" s="160" t="s">
        <v>264</v>
      </c>
      <c r="D64" s="161">
        <v>0</v>
      </c>
      <c r="E64" s="161">
        <v>0</v>
      </c>
      <c r="F64" s="161">
        <v>0</v>
      </c>
      <c r="G64" s="161">
        <v>0</v>
      </c>
      <c r="H64" s="161">
        <v>0</v>
      </c>
      <c r="I64" s="161">
        <v>0</v>
      </c>
      <c r="J64" s="161">
        <v>0</v>
      </c>
      <c r="K64" s="161">
        <v>0</v>
      </c>
      <c r="L64" s="161">
        <v>0</v>
      </c>
      <c r="M64" s="161">
        <v>0</v>
      </c>
      <c r="N64" s="161">
        <v>0</v>
      </c>
      <c r="O64" s="161">
        <v>0</v>
      </c>
      <c r="P64" s="161">
        <v>0</v>
      </c>
      <c r="Q64" s="161">
        <v>0</v>
      </c>
      <c r="R64" s="161">
        <v>0</v>
      </c>
      <c r="S64" s="161">
        <v>0</v>
      </c>
      <c r="T64" s="161">
        <v>0</v>
      </c>
      <c r="U64" s="161">
        <v>0</v>
      </c>
      <c r="V64" s="161">
        <v>0</v>
      </c>
      <c r="W64" s="161">
        <v>0</v>
      </c>
      <c r="X64" s="161">
        <v>0</v>
      </c>
      <c r="Y64" s="161">
        <v>0</v>
      </c>
      <c r="Z64" s="161">
        <v>0</v>
      </c>
      <c r="AA64" s="161">
        <v>0</v>
      </c>
      <c r="AB64" s="161">
        <v>0</v>
      </c>
      <c r="AC64" s="161">
        <v>0</v>
      </c>
      <c r="AD64" s="161">
        <v>0</v>
      </c>
      <c r="AE64" s="161">
        <v>0</v>
      </c>
      <c r="AF64" s="161">
        <v>0</v>
      </c>
      <c r="AG64" s="161">
        <v>0</v>
      </c>
      <c r="AH64" s="161">
        <v>0</v>
      </c>
      <c r="AI64" s="161">
        <v>0</v>
      </c>
      <c r="AJ64" s="161">
        <v>0</v>
      </c>
      <c r="AK64" s="161">
        <v>0</v>
      </c>
      <c r="AL64" s="161">
        <v>0</v>
      </c>
      <c r="AM64" s="161">
        <v>0</v>
      </c>
      <c r="AN64" s="161">
        <v>0</v>
      </c>
      <c r="AO64" s="161">
        <v>0</v>
      </c>
      <c r="AP64" s="161">
        <v>0</v>
      </c>
      <c r="AQ64" s="161">
        <v>540.42456900539685</v>
      </c>
      <c r="AR64" s="161">
        <v>655.40591338430863</v>
      </c>
      <c r="AS64" s="161">
        <v>693.78822266543636</v>
      </c>
      <c r="AT64" s="161">
        <v>702.70055735122594</v>
      </c>
      <c r="AU64" s="161">
        <v>861.12823952731435</v>
      </c>
      <c r="AV64" s="161">
        <v>891.4092073175334</v>
      </c>
      <c r="AW64" s="161">
        <v>830.75343641522602</v>
      </c>
      <c r="AX64" s="161">
        <v>942.97256629760795</v>
      </c>
      <c r="AY64" s="161">
        <v>998.31862417451225</v>
      </c>
      <c r="AZ64" s="161">
        <v>627.66905645577458</v>
      </c>
      <c r="BA64" s="161">
        <v>924.7164552399139</v>
      </c>
      <c r="BB64" s="161">
        <v>1004.9265418637501</v>
      </c>
      <c r="BC64" s="161">
        <v>1138.746620729471</v>
      </c>
      <c r="BD64" s="161">
        <v>1150.3219953126184</v>
      </c>
      <c r="BE64" s="161">
        <v>1110.0735882522386</v>
      </c>
      <c r="BF64" s="161">
        <v>1235.2887651544136</v>
      </c>
      <c r="BG64" s="161">
        <v>1727.2436198833752</v>
      </c>
      <c r="BH64" s="161">
        <v>2091.9325754076149</v>
      </c>
      <c r="BI64" s="161">
        <v>1866.6520587924313</v>
      </c>
      <c r="BJ64" s="161">
        <v>2016.6320169672879</v>
      </c>
      <c r="BK64" s="161">
        <v>2434.2439585990846</v>
      </c>
      <c r="BL64" s="161">
        <v>2821.8708811235019</v>
      </c>
      <c r="BM64" s="161">
        <v>2893.8546221190718</v>
      </c>
      <c r="BN64" s="161">
        <v>2992.0980551894149</v>
      </c>
      <c r="BO64" s="161">
        <v>3023.4704745572999</v>
      </c>
      <c r="BP64" s="161">
        <v>3036.1693972190037</v>
      </c>
      <c r="BQ64" s="161">
        <v>2967.5560247524127</v>
      </c>
      <c r="BR64" s="161">
        <v>2963.3606136751323</v>
      </c>
      <c r="BS64" s="161">
        <v>3060.6616280742514</v>
      </c>
      <c r="BT64" s="161">
        <v>2917.491140387488</v>
      </c>
      <c r="BU64" s="161">
        <v>2890.0538445715501</v>
      </c>
      <c r="BV64" s="161">
        <v>2953.0880663461885</v>
      </c>
      <c r="BW64" s="161">
        <v>3012.0779333447422</v>
      </c>
      <c r="BX64" s="161">
        <v>2826.9574138812659</v>
      </c>
      <c r="BY64" s="161">
        <v>3018.8518506642413</v>
      </c>
      <c r="BZ64" s="161">
        <v>2889.0826686718547</v>
      </c>
      <c r="CA64" s="161">
        <v>2845.6925441036287</v>
      </c>
      <c r="CB64" s="161">
        <v>3180.2208532187869</v>
      </c>
      <c r="CC64" s="161">
        <v>3216.3048582950823</v>
      </c>
      <c r="CD64" s="161">
        <v>3239.0412403815581</v>
      </c>
      <c r="CE64" s="161">
        <v>3269.8624039920328</v>
      </c>
      <c r="CF64" s="162">
        <v>3292.7636349072086</v>
      </c>
    </row>
    <row r="65" spans="1:84" x14ac:dyDescent="0.35">
      <c r="A65" s="155"/>
      <c r="B65" s="39" t="s">
        <v>313</v>
      </c>
      <c r="C65" s="160" t="s">
        <v>264</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0</v>
      </c>
      <c r="X65" s="161">
        <v>0</v>
      </c>
      <c r="Y65" s="161">
        <v>0</v>
      </c>
      <c r="Z65" s="161">
        <v>0</v>
      </c>
      <c r="AA65" s="161">
        <v>0</v>
      </c>
      <c r="AB65" s="161">
        <v>0</v>
      </c>
      <c r="AC65" s="161">
        <v>0</v>
      </c>
      <c r="AD65" s="161">
        <v>0</v>
      </c>
      <c r="AE65" s="161">
        <v>0</v>
      </c>
      <c r="AF65" s="161">
        <v>0</v>
      </c>
      <c r="AG65" s="161">
        <v>0</v>
      </c>
      <c r="AH65" s="161">
        <v>0</v>
      </c>
      <c r="AI65" s="161">
        <v>0</v>
      </c>
      <c r="AJ65" s="161">
        <v>0</v>
      </c>
      <c r="AK65" s="161">
        <v>0</v>
      </c>
      <c r="AL65" s="161">
        <v>0</v>
      </c>
      <c r="AM65" s="161">
        <v>1720.5056180564518</v>
      </c>
      <c r="AN65" s="161">
        <v>1651.5504002491393</v>
      </c>
      <c r="AO65" s="161">
        <v>1680.4169436290608</v>
      </c>
      <c r="AP65" s="161">
        <v>2243.1785942914566</v>
      </c>
      <c r="AQ65" s="161">
        <v>2352.106932458722</v>
      </c>
      <c r="AR65" s="161">
        <v>2354.2180408764366</v>
      </c>
      <c r="AS65" s="161">
        <v>2302.1154661171299</v>
      </c>
      <c r="AT65" s="161">
        <v>2105.863772189502</v>
      </c>
      <c r="AU65" s="161">
        <v>1648.3851839971385</v>
      </c>
      <c r="AV65" s="161">
        <v>1413.1095268075183</v>
      </c>
      <c r="AW65" s="161">
        <v>1316.0252754750816</v>
      </c>
      <c r="AX65" s="161">
        <v>157.16209438293467</v>
      </c>
      <c r="AY65" s="161">
        <v>69.118760361500662</v>
      </c>
      <c r="AZ65" s="161">
        <v>179.75498799907157</v>
      </c>
      <c r="BA65" s="161">
        <v>47.893680948680803</v>
      </c>
      <c r="BB65" s="161">
        <v>49.065129530418183</v>
      </c>
      <c r="BC65" s="161">
        <v>118.35791648526785</v>
      </c>
      <c r="BD65" s="161">
        <v>118.93761371287874</v>
      </c>
      <c r="BE65" s="161">
        <v>120.44367030307113</v>
      </c>
      <c r="BF65" s="161">
        <v>119.47422518933155</v>
      </c>
      <c r="BG65" s="161">
        <v>133.05384175812819</v>
      </c>
      <c r="BH65" s="161">
        <v>69.667898682998711</v>
      </c>
      <c r="BI65" s="161">
        <v>64.657977207688205</v>
      </c>
      <c r="BJ65" s="161">
        <v>69.117749830460724</v>
      </c>
      <c r="BK65" s="161">
        <v>65.19693189333951</v>
      </c>
      <c r="BL65" s="161">
        <v>66.8813262365084</v>
      </c>
      <c r="BM65" s="161">
        <v>66.868240098847991</v>
      </c>
      <c r="BN65" s="161">
        <v>62.261192455923194</v>
      </c>
      <c r="BO65" s="161">
        <v>65.266064087925471</v>
      </c>
      <c r="BP65" s="161">
        <v>75.75070866215772</v>
      </c>
      <c r="BQ65" s="161">
        <v>66.358587315572734</v>
      </c>
      <c r="BR65" s="161">
        <v>6.5561075523786112</v>
      </c>
      <c r="BS65" s="161">
        <v>0</v>
      </c>
      <c r="BT65" s="161">
        <v>0</v>
      </c>
      <c r="BU65" s="161">
        <v>0</v>
      </c>
      <c r="BV65" s="161">
        <v>0</v>
      </c>
      <c r="BW65" s="161">
        <v>0</v>
      </c>
      <c r="BX65" s="161">
        <v>56.85755056076561</v>
      </c>
      <c r="BY65" s="161">
        <v>75.671941566213405</v>
      </c>
      <c r="BZ65" s="161">
        <v>0</v>
      </c>
      <c r="CA65" s="161">
        <v>0</v>
      </c>
      <c r="CB65" s="161">
        <v>0</v>
      </c>
      <c r="CC65" s="161">
        <v>0</v>
      </c>
      <c r="CD65" s="161">
        <v>0</v>
      </c>
      <c r="CE65" s="161">
        <v>0</v>
      </c>
      <c r="CF65" s="162">
        <v>0</v>
      </c>
    </row>
    <row r="66" spans="1:84" x14ac:dyDescent="0.35">
      <c r="A66" s="155"/>
      <c r="B66" s="39" t="s">
        <v>314</v>
      </c>
      <c r="C66" s="160" t="s">
        <v>270</v>
      </c>
      <c r="D66" s="161">
        <v>0</v>
      </c>
      <c r="E66" s="161">
        <v>0</v>
      </c>
      <c r="F66" s="161">
        <v>0</v>
      </c>
      <c r="G66" s="161">
        <v>0</v>
      </c>
      <c r="H66" s="161">
        <v>0</v>
      </c>
      <c r="I66" s="161">
        <v>0</v>
      </c>
      <c r="J66" s="161">
        <v>0</v>
      </c>
      <c r="K66" s="161">
        <v>0</v>
      </c>
      <c r="L66" s="161">
        <v>0</v>
      </c>
      <c r="M66" s="161">
        <v>0</v>
      </c>
      <c r="N66" s="161">
        <v>0</v>
      </c>
      <c r="O66" s="161">
        <v>0</v>
      </c>
      <c r="P66" s="161">
        <v>0</v>
      </c>
      <c r="Q66" s="161">
        <v>0</v>
      </c>
      <c r="R66" s="161">
        <v>0</v>
      </c>
      <c r="S66" s="161">
        <v>0</v>
      </c>
      <c r="T66" s="161">
        <v>0</v>
      </c>
      <c r="U66" s="161">
        <v>0</v>
      </c>
      <c r="V66" s="161">
        <v>0</v>
      </c>
      <c r="W66" s="161">
        <v>0</v>
      </c>
      <c r="X66" s="161">
        <v>0</v>
      </c>
      <c r="Y66" s="161">
        <v>0</v>
      </c>
      <c r="Z66" s="161">
        <v>0</v>
      </c>
      <c r="AA66" s="161">
        <v>0</v>
      </c>
      <c r="AB66" s="161">
        <v>0</v>
      </c>
      <c r="AC66" s="161">
        <v>0</v>
      </c>
      <c r="AD66" s="161">
        <v>0</v>
      </c>
      <c r="AE66" s="161">
        <v>0</v>
      </c>
      <c r="AF66" s="161">
        <v>0</v>
      </c>
      <c r="AG66" s="161">
        <v>0</v>
      </c>
      <c r="AH66" s="161">
        <v>0</v>
      </c>
      <c r="AI66" s="161">
        <v>0</v>
      </c>
      <c r="AJ66" s="161">
        <v>0</v>
      </c>
      <c r="AK66" s="161">
        <v>0</v>
      </c>
      <c r="AL66" s="161">
        <v>0</v>
      </c>
      <c r="AM66" s="161">
        <v>0</v>
      </c>
      <c r="AN66" s="161">
        <v>0</v>
      </c>
      <c r="AO66" s="161">
        <v>0</v>
      </c>
      <c r="AP66" s="161">
        <v>0</v>
      </c>
      <c r="AQ66" s="161">
        <v>0</v>
      </c>
      <c r="AR66" s="161">
        <v>0</v>
      </c>
      <c r="AS66" s="161">
        <v>0</v>
      </c>
      <c r="AT66" s="161">
        <v>0</v>
      </c>
      <c r="AU66" s="161">
        <v>0</v>
      </c>
      <c r="AV66" s="161">
        <v>0</v>
      </c>
      <c r="AW66" s="161">
        <v>0</v>
      </c>
      <c r="AX66" s="161">
        <v>0</v>
      </c>
      <c r="AY66" s="161">
        <v>0</v>
      </c>
      <c r="AZ66" s="161">
        <v>0</v>
      </c>
      <c r="BA66" s="161">
        <v>0</v>
      </c>
      <c r="BB66" s="161">
        <v>0</v>
      </c>
      <c r="BC66" s="161">
        <v>0</v>
      </c>
      <c r="BD66" s="161">
        <v>0</v>
      </c>
      <c r="BE66" s="161">
        <v>0</v>
      </c>
      <c r="BF66" s="161">
        <v>0</v>
      </c>
      <c r="BG66" s="161">
        <v>0</v>
      </c>
      <c r="BH66" s="161">
        <v>0</v>
      </c>
      <c r="BI66" s="161">
        <v>0</v>
      </c>
      <c r="BJ66" s="161">
        <v>0</v>
      </c>
      <c r="BK66" s="161">
        <v>0</v>
      </c>
      <c r="BL66" s="161">
        <v>0</v>
      </c>
      <c r="BM66" s="161">
        <v>0</v>
      </c>
      <c r="BN66" s="161">
        <v>0</v>
      </c>
      <c r="BO66" s="161">
        <v>0</v>
      </c>
      <c r="BP66" s="161">
        <v>0</v>
      </c>
      <c r="BQ66" s="161">
        <v>0</v>
      </c>
      <c r="BR66" s="161">
        <v>0</v>
      </c>
      <c r="BS66" s="161">
        <v>0</v>
      </c>
      <c r="BT66" s="161">
        <v>0</v>
      </c>
      <c r="BU66" s="161">
        <v>0</v>
      </c>
      <c r="BV66" s="161">
        <v>7.7627620761602385</v>
      </c>
      <c r="BW66" s="161">
        <v>8.706053761863787</v>
      </c>
      <c r="BX66" s="161">
        <v>0.50384755537152592</v>
      </c>
      <c r="BY66" s="161">
        <v>4.5609536176849605</v>
      </c>
      <c r="BZ66" s="161">
        <v>4.0210735015287344</v>
      </c>
      <c r="CA66" s="161">
        <v>2.6984891173801437</v>
      </c>
      <c r="CB66" s="161">
        <v>0.73939169284067818</v>
      </c>
      <c r="CC66" s="161">
        <v>0.99097477193595218</v>
      </c>
      <c r="CD66" s="161">
        <v>1.2688576630369466</v>
      </c>
      <c r="CE66" s="161">
        <v>1.5835270450565546</v>
      </c>
      <c r="CF66" s="162">
        <v>1.6565370284510954</v>
      </c>
    </row>
    <row r="67" spans="1:84" x14ac:dyDescent="0.35">
      <c r="A67" s="155"/>
      <c r="B67" s="39" t="s">
        <v>315</v>
      </c>
      <c r="C67" s="160" t="s">
        <v>270</v>
      </c>
      <c r="D67" s="161">
        <v>0</v>
      </c>
      <c r="E67" s="161">
        <v>0</v>
      </c>
      <c r="F67" s="161">
        <v>0</v>
      </c>
      <c r="G67" s="161">
        <v>0</v>
      </c>
      <c r="H67" s="161">
        <v>0</v>
      </c>
      <c r="I67" s="161">
        <v>0</v>
      </c>
      <c r="J67" s="161">
        <v>0</v>
      </c>
      <c r="K67" s="161">
        <v>0</v>
      </c>
      <c r="L67" s="161">
        <v>0</v>
      </c>
      <c r="M67" s="161">
        <v>0</v>
      </c>
      <c r="N67" s="161">
        <v>0</v>
      </c>
      <c r="O67" s="161">
        <v>0</v>
      </c>
      <c r="P67" s="161">
        <v>0</v>
      </c>
      <c r="Q67" s="161">
        <v>0</v>
      </c>
      <c r="R67" s="161">
        <v>0</v>
      </c>
      <c r="S67" s="161">
        <v>0</v>
      </c>
      <c r="T67" s="161">
        <v>0</v>
      </c>
      <c r="U67" s="161">
        <v>0</v>
      </c>
      <c r="V67" s="161">
        <v>0</v>
      </c>
      <c r="W67" s="161">
        <v>0</v>
      </c>
      <c r="X67" s="161">
        <v>0</v>
      </c>
      <c r="Y67" s="161">
        <v>0</v>
      </c>
      <c r="Z67" s="161">
        <v>0</v>
      </c>
      <c r="AA67" s="161">
        <v>0</v>
      </c>
      <c r="AB67" s="161">
        <v>0</v>
      </c>
      <c r="AC67" s="161">
        <v>0</v>
      </c>
      <c r="AD67" s="161">
        <v>0</v>
      </c>
      <c r="AE67" s="161">
        <v>0</v>
      </c>
      <c r="AF67" s="161">
        <v>0</v>
      </c>
      <c r="AG67" s="161">
        <v>0</v>
      </c>
      <c r="AH67" s="161">
        <v>0</v>
      </c>
      <c r="AI67" s="161">
        <v>0</v>
      </c>
      <c r="AJ67" s="161">
        <v>0</v>
      </c>
      <c r="AK67" s="161">
        <v>0</v>
      </c>
      <c r="AL67" s="161">
        <v>0</v>
      </c>
      <c r="AM67" s="161">
        <v>0</v>
      </c>
      <c r="AN67" s="161">
        <v>0</v>
      </c>
      <c r="AO67" s="161">
        <v>0</v>
      </c>
      <c r="AP67" s="161">
        <v>0</v>
      </c>
      <c r="AQ67" s="161">
        <v>39.201782207645365</v>
      </c>
      <c r="AR67" s="161">
        <v>39.324354803058519</v>
      </c>
      <c r="AS67" s="161">
        <v>36.38749419573967</v>
      </c>
      <c r="AT67" s="161">
        <v>42.520097419341695</v>
      </c>
      <c r="AU67" s="161">
        <v>47.906590148997502</v>
      </c>
      <c r="AV67" s="161">
        <v>46.369710286637407</v>
      </c>
      <c r="AW67" s="161">
        <v>46.81575194683208</v>
      </c>
      <c r="AX67" s="161">
        <v>44.072180317334457</v>
      </c>
      <c r="AY67" s="161">
        <v>41.697843888608901</v>
      </c>
      <c r="AZ67" s="161">
        <v>40.529592888397225</v>
      </c>
      <c r="BA67" s="161">
        <v>36.830240649535533</v>
      </c>
      <c r="BB67" s="161">
        <v>33.395180940018328</v>
      </c>
      <c r="BC67" s="161">
        <v>31.259043064465214</v>
      </c>
      <c r="BD67" s="161">
        <v>78.786405549328123</v>
      </c>
      <c r="BE67" s="161">
        <v>106.47918678967159</v>
      </c>
      <c r="BF67" s="161">
        <v>188.83413323567521</v>
      </c>
      <c r="BG67" s="161">
        <v>201.17131343232981</v>
      </c>
      <c r="BH67" s="161">
        <v>193.62329227695642</v>
      </c>
      <c r="BI67" s="161">
        <v>190.15437989630803</v>
      </c>
      <c r="BJ67" s="161">
        <v>184.48448999747708</v>
      </c>
      <c r="BK67" s="161">
        <v>184.56567367423094</v>
      </c>
      <c r="BL67" s="161">
        <v>192.94437416565594</v>
      </c>
      <c r="BM67" s="161">
        <v>198.25637444462632</v>
      </c>
      <c r="BN67" s="161">
        <v>183.49326808257345</v>
      </c>
      <c r="BO67" s="161">
        <v>63.420949120455418</v>
      </c>
      <c r="BP67" s="161">
        <v>52.806360084880588</v>
      </c>
      <c r="BQ67" s="161">
        <v>49.26063370784226</v>
      </c>
      <c r="BR67" s="161">
        <v>44.387470572624146</v>
      </c>
      <c r="BS67" s="161">
        <v>39.20406817006721</v>
      </c>
      <c r="BT67" s="161">
        <v>35.498688011835199</v>
      </c>
      <c r="BU67" s="161">
        <v>32.101404672530606</v>
      </c>
      <c r="BV67" s="161">
        <v>30.477194420383292</v>
      </c>
      <c r="BW67" s="161">
        <v>31.078840746163365</v>
      </c>
      <c r="BX67" s="161">
        <v>31.732594173425692</v>
      </c>
      <c r="BY67" s="161">
        <v>29.413727014706406</v>
      </c>
      <c r="BZ67" s="161">
        <v>27.22956387691622</v>
      </c>
      <c r="CA67" s="161">
        <v>23.094041970184968</v>
      </c>
      <c r="CB67" s="161">
        <v>23.843227084767118</v>
      </c>
      <c r="CC67" s="161">
        <v>22.010405143747494</v>
      </c>
      <c r="CD67" s="161">
        <v>20.364190060764201</v>
      </c>
      <c r="CE67" s="161">
        <v>19.802391276638957</v>
      </c>
      <c r="CF67" s="162">
        <v>19.86146670000748</v>
      </c>
    </row>
    <row r="68" spans="1:84" x14ac:dyDescent="0.35">
      <c r="A68" s="155"/>
      <c r="B68" s="39" t="s">
        <v>316</v>
      </c>
      <c r="C68" s="160" t="s">
        <v>264</v>
      </c>
      <c r="D68" s="161">
        <v>617.94716067213676</v>
      </c>
      <c r="E68" s="161">
        <v>761.05071366989466</v>
      </c>
      <c r="F68" s="161">
        <v>657.41169371891317</v>
      </c>
      <c r="G68" s="161">
        <v>533.31205313988823</v>
      </c>
      <c r="H68" s="161">
        <v>885.24996208130096</v>
      </c>
      <c r="I68" s="161">
        <v>718.3386838210738</v>
      </c>
      <c r="J68" s="161">
        <v>497.85400852572258</v>
      </c>
      <c r="K68" s="161">
        <v>478.70577742857944</v>
      </c>
      <c r="L68" s="161">
        <v>600.02074644814729</v>
      </c>
      <c r="M68" s="161">
        <v>697.08729100514154</v>
      </c>
      <c r="N68" s="161">
        <v>1323.6208036764951</v>
      </c>
      <c r="O68" s="161">
        <v>1116.870671397596</v>
      </c>
      <c r="P68" s="161">
        <v>789.21247982553643</v>
      </c>
      <c r="Q68" s="161">
        <v>915.00436304601976</v>
      </c>
      <c r="R68" s="161">
        <v>1576.6920871837124</v>
      </c>
      <c r="S68" s="161">
        <v>1553.0497467252796</v>
      </c>
      <c r="T68" s="161">
        <v>1030.8680898052251</v>
      </c>
      <c r="U68" s="161">
        <v>1071.8951378210747</v>
      </c>
      <c r="V68" s="161">
        <v>1623.3275390957899</v>
      </c>
      <c r="W68" s="161">
        <v>2455.9257730556283</v>
      </c>
      <c r="X68" s="161">
        <v>2364.4830741530991</v>
      </c>
      <c r="Y68" s="161">
        <v>2279.8575544664318</v>
      </c>
      <c r="Z68" s="161">
        <v>2455.4361544902354</v>
      </c>
      <c r="AA68" s="161">
        <v>3633.6576798689225</v>
      </c>
      <c r="AB68" s="161">
        <v>2924.9936451711883</v>
      </c>
      <c r="AC68" s="161">
        <v>2238.6212861178942</v>
      </c>
      <c r="AD68" s="161">
        <v>2288.2926268127289</v>
      </c>
      <c r="AE68" s="161">
        <v>3901.7031037638012</v>
      </c>
      <c r="AF68" s="161">
        <v>4211.2578471270617</v>
      </c>
      <c r="AG68" s="161">
        <v>4166.1901664743209</v>
      </c>
      <c r="AH68" s="161">
        <v>3763.4777823763493</v>
      </c>
      <c r="AI68" s="161">
        <v>3327.0910459131014</v>
      </c>
      <c r="AJ68" s="161">
        <v>5476.3823565401444</v>
      </c>
      <c r="AK68" s="161">
        <v>6587.7977013607697</v>
      </c>
      <c r="AL68" s="161">
        <v>5407.2621226889723</v>
      </c>
      <c r="AM68" s="161">
        <v>5151.1938204610169</v>
      </c>
      <c r="AN68" s="161">
        <v>5130.2097078605157</v>
      </c>
      <c r="AO68" s="161">
        <v>4899.4174741772067</v>
      </c>
      <c r="AP68" s="161">
        <v>5138.2717073994527</v>
      </c>
      <c r="AQ68" s="161">
        <v>4110.3852680360324</v>
      </c>
      <c r="AR68" s="161">
        <v>2901.4688704340665</v>
      </c>
      <c r="AS68" s="161">
        <v>1779.1301412064954</v>
      </c>
      <c r="AT68" s="161">
        <v>1946.6148178547467</v>
      </c>
      <c r="AU68" s="161">
        <v>3385.0254595036758</v>
      </c>
      <c r="AV68" s="161">
        <v>3615.2558698931216</v>
      </c>
      <c r="AW68" s="161">
        <v>3298.5784114109597</v>
      </c>
      <c r="AX68" s="161">
        <v>2552.8683736877383</v>
      </c>
      <c r="AY68" s="161">
        <v>2097.9866769374985</v>
      </c>
      <c r="AZ68" s="161">
        <v>1081.6572227651511</v>
      </c>
      <c r="BA68" s="161">
        <v>0</v>
      </c>
      <c r="BB68" s="161">
        <v>0</v>
      </c>
      <c r="BC68" s="161">
        <v>0</v>
      </c>
      <c r="BD68" s="161">
        <v>0</v>
      </c>
      <c r="BE68" s="161">
        <v>0</v>
      </c>
      <c r="BF68" s="161">
        <v>0</v>
      </c>
      <c r="BG68" s="161">
        <v>0</v>
      </c>
      <c r="BH68" s="161">
        <v>0</v>
      </c>
      <c r="BI68" s="161">
        <v>0</v>
      </c>
      <c r="BJ68" s="161">
        <v>0</v>
      </c>
      <c r="BK68" s="161">
        <v>0</v>
      </c>
      <c r="BL68" s="161">
        <v>0</v>
      </c>
      <c r="BM68" s="161">
        <v>0</v>
      </c>
      <c r="BN68" s="161">
        <v>0</v>
      </c>
      <c r="BO68" s="161">
        <v>0</v>
      </c>
      <c r="BP68" s="161">
        <v>0</v>
      </c>
      <c r="BQ68" s="161">
        <v>0</v>
      </c>
      <c r="BR68" s="161">
        <v>0</v>
      </c>
      <c r="BS68" s="161">
        <v>0</v>
      </c>
      <c r="BT68" s="161">
        <v>0</v>
      </c>
      <c r="BU68" s="161">
        <v>0</v>
      </c>
      <c r="BV68" s="161">
        <v>0</v>
      </c>
      <c r="BW68" s="161">
        <v>0</v>
      </c>
      <c r="BX68" s="161">
        <v>0</v>
      </c>
      <c r="BY68" s="161">
        <v>0</v>
      </c>
      <c r="BZ68" s="161">
        <v>0</v>
      </c>
      <c r="CA68" s="161">
        <v>0</v>
      </c>
      <c r="CB68" s="161">
        <v>0</v>
      </c>
      <c r="CC68" s="161">
        <v>0</v>
      </c>
      <c r="CD68" s="161">
        <v>0</v>
      </c>
      <c r="CE68" s="161">
        <v>0</v>
      </c>
      <c r="CF68" s="162">
        <v>0</v>
      </c>
    </row>
    <row r="69" spans="1:84" x14ac:dyDescent="0.35">
      <c r="A69" s="155"/>
      <c r="B69" s="10" t="s">
        <v>317</v>
      </c>
      <c r="C69" s="160"/>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f>SUM(BQ70:BQ71)</f>
        <v>7.7738682376285668</v>
      </c>
      <c r="BR69" s="161">
        <f t="shared" ref="BR69:CF69" si="9">SUM(BR70:BR71)</f>
        <v>73.625520031158302</v>
      </c>
      <c r="BS69" s="161">
        <f t="shared" si="9"/>
        <v>639.05833222803847</v>
      </c>
      <c r="BT69" s="161">
        <f t="shared" si="9"/>
        <v>2018.5204358638307</v>
      </c>
      <c r="BU69" s="161">
        <f t="shared" si="9"/>
        <v>4164.0620667971471</v>
      </c>
      <c r="BV69" s="161">
        <f t="shared" si="9"/>
        <v>9984.610105255535</v>
      </c>
      <c r="BW69" s="161">
        <f t="shared" si="9"/>
        <v>22048.909490313126</v>
      </c>
      <c r="BX69" s="161">
        <f t="shared" si="9"/>
        <v>43576.023403980667</v>
      </c>
      <c r="BY69" s="161">
        <f t="shared" si="9"/>
        <v>46934.583529153482</v>
      </c>
      <c r="BZ69" s="161">
        <f t="shared" si="9"/>
        <v>45041.328091455376</v>
      </c>
      <c r="CA69" s="161">
        <f t="shared" si="9"/>
        <v>52313.321856877148</v>
      </c>
      <c r="CB69" s="161">
        <f t="shared" si="9"/>
        <v>66982.647028810214</v>
      </c>
      <c r="CC69" s="161">
        <f t="shared" si="9"/>
        <v>73301.103547169332</v>
      </c>
      <c r="CD69" s="161">
        <f t="shared" si="9"/>
        <v>75223.200066730904</v>
      </c>
      <c r="CE69" s="161">
        <f t="shared" si="9"/>
        <v>76876.516559121912</v>
      </c>
      <c r="CF69" s="162">
        <f t="shared" si="9"/>
        <v>81438.989922583933</v>
      </c>
    </row>
    <row r="70" spans="1:84" x14ac:dyDescent="0.35">
      <c r="A70" s="155"/>
      <c r="B70" s="171" t="s">
        <v>318</v>
      </c>
      <c r="C70" s="160" t="s">
        <v>270</v>
      </c>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v>1.0401351361334772</v>
      </c>
      <c r="BR70" s="161">
        <v>7.2239874643209747</v>
      </c>
      <c r="BS70" s="161">
        <v>43.968156111907412</v>
      </c>
      <c r="BT70" s="161">
        <v>881.3516395872773</v>
      </c>
      <c r="BU70" s="161">
        <v>2502.6044949282732</v>
      </c>
      <c r="BV70" s="161">
        <v>7573.0736823974321</v>
      </c>
      <c r="BW70" s="161">
        <v>13953.889648073884</v>
      </c>
      <c r="BX70" s="161">
        <v>24700.051681356093</v>
      </c>
      <c r="BY70" s="161">
        <v>31891.008165329353</v>
      </c>
      <c r="BZ70" s="161">
        <v>35341.917010221849</v>
      </c>
      <c r="CA70" s="161">
        <v>41096.095844056501</v>
      </c>
      <c r="CB70" s="161">
        <v>49549.765341120321</v>
      </c>
      <c r="CC70" s="161">
        <v>54235.189192927399</v>
      </c>
      <c r="CD70" s="161">
        <v>56151.000392164671</v>
      </c>
      <c r="CE70" s="161">
        <v>57863.688495715309</v>
      </c>
      <c r="CF70" s="162">
        <v>62654.038837495413</v>
      </c>
    </row>
    <row r="71" spans="1:84" x14ac:dyDescent="0.35">
      <c r="A71" s="155"/>
      <c r="B71" s="171" t="s">
        <v>319</v>
      </c>
      <c r="C71" s="160" t="s">
        <v>270</v>
      </c>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v>6.7337331014950896</v>
      </c>
      <c r="BR71" s="161">
        <v>66.401532566837332</v>
      </c>
      <c r="BS71" s="161">
        <v>595.09017611613103</v>
      </c>
      <c r="BT71" s="161">
        <v>1137.1687962765534</v>
      </c>
      <c r="BU71" s="161">
        <v>1661.4575718688741</v>
      </c>
      <c r="BV71" s="161">
        <v>2411.5364228581038</v>
      </c>
      <c r="BW71" s="161">
        <v>8095.0198422392441</v>
      </c>
      <c r="BX71" s="161">
        <v>18875.971722624578</v>
      </c>
      <c r="BY71" s="161">
        <v>15043.575363824131</v>
      </c>
      <c r="BZ71" s="161">
        <v>9699.4110812335239</v>
      </c>
      <c r="CA71" s="161">
        <v>11217.226012820645</v>
      </c>
      <c r="CB71" s="161">
        <v>17432.881687689889</v>
      </c>
      <c r="CC71" s="161">
        <v>19065.914354241926</v>
      </c>
      <c r="CD71" s="161">
        <v>19072.19967456624</v>
      </c>
      <c r="CE71" s="161">
        <v>19012.828063406603</v>
      </c>
      <c r="CF71" s="162">
        <v>18784.95108508852</v>
      </c>
    </row>
    <row r="72" spans="1:84" x14ac:dyDescent="0.35">
      <c r="A72" s="155"/>
      <c r="B72" s="39" t="s">
        <v>111</v>
      </c>
      <c r="C72" s="160" t="s">
        <v>261</v>
      </c>
      <c r="D72" s="161">
        <v>0</v>
      </c>
      <c r="E72" s="161">
        <v>0</v>
      </c>
      <c r="F72" s="161">
        <v>0</v>
      </c>
      <c r="G72" s="161">
        <v>0</v>
      </c>
      <c r="H72" s="161">
        <v>0</v>
      </c>
      <c r="I72" s="161">
        <v>0</v>
      </c>
      <c r="J72" s="161">
        <v>0</v>
      </c>
      <c r="K72" s="161">
        <v>0</v>
      </c>
      <c r="L72" s="161">
        <v>0</v>
      </c>
      <c r="M72" s="161">
        <v>0</v>
      </c>
      <c r="N72" s="161">
        <v>0</v>
      </c>
      <c r="O72" s="161">
        <v>0</v>
      </c>
      <c r="P72" s="161">
        <v>0</v>
      </c>
      <c r="Q72" s="161">
        <v>0</v>
      </c>
      <c r="R72" s="161">
        <v>0</v>
      </c>
      <c r="S72" s="161">
        <v>0</v>
      </c>
      <c r="T72" s="161">
        <v>0</v>
      </c>
      <c r="U72" s="161">
        <v>0</v>
      </c>
      <c r="V72" s="161">
        <v>0</v>
      </c>
      <c r="W72" s="161">
        <v>0</v>
      </c>
      <c r="X72" s="161">
        <v>0</v>
      </c>
      <c r="Y72" s="161">
        <v>0</v>
      </c>
      <c r="Z72" s="161">
        <v>0</v>
      </c>
      <c r="AA72" s="161">
        <v>0</v>
      </c>
      <c r="AB72" s="161">
        <v>0</v>
      </c>
      <c r="AC72" s="161">
        <v>0</v>
      </c>
      <c r="AD72" s="161">
        <v>0</v>
      </c>
      <c r="AE72" s="161">
        <v>0</v>
      </c>
      <c r="AF72" s="161">
        <v>0</v>
      </c>
      <c r="AG72" s="161">
        <v>0</v>
      </c>
      <c r="AH72" s="161">
        <v>0</v>
      </c>
      <c r="AI72" s="161">
        <v>0</v>
      </c>
      <c r="AJ72" s="161">
        <v>0</v>
      </c>
      <c r="AK72" s="161">
        <v>0</v>
      </c>
      <c r="AL72" s="161">
        <v>0</v>
      </c>
      <c r="AM72" s="161">
        <v>0</v>
      </c>
      <c r="AN72" s="161">
        <v>0</v>
      </c>
      <c r="AO72" s="161">
        <v>0</v>
      </c>
      <c r="AP72" s="161">
        <v>0</v>
      </c>
      <c r="AQ72" s="161">
        <v>0</v>
      </c>
      <c r="AR72" s="161">
        <v>0</v>
      </c>
      <c r="AS72" s="161">
        <v>0</v>
      </c>
      <c r="AT72" s="161">
        <v>0</v>
      </c>
      <c r="AU72" s="161">
        <v>0</v>
      </c>
      <c r="AV72" s="161">
        <v>0</v>
      </c>
      <c r="AW72" s="161">
        <v>5.192208977595162E-2</v>
      </c>
      <c r="AX72" s="161">
        <v>3.3396945056373618E-2</v>
      </c>
      <c r="AY72" s="161">
        <v>0</v>
      </c>
      <c r="AZ72" s="161">
        <v>1.6575767335979961E-2</v>
      </c>
      <c r="BA72" s="161">
        <v>2.2104775822468063E-2</v>
      </c>
      <c r="BB72" s="161">
        <v>0</v>
      </c>
      <c r="BC72" s="161">
        <v>0.10759810589569804</v>
      </c>
      <c r="BD72" s="161">
        <v>107.81428404832803</v>
      </c>
      <c r="BE72" s="161">
        <v>11.388909085396921</v>
      </c>
      <c r="BF72" s="161">
        <v>0.96944799867914744</v>
      </c>
      <c r="BG72" s="161">
        <v>0.79770285053551038</v>
      </c>
      <c r="BH72" s="161">
        <v>0.69505880313968471</v>
      </c>
      <c r="BI72" s="161">
        <v>0.78851191716692937</v>
      </c>
      <c r="BJ72" s="161">
        <v>0.59748454853442723</v>
      </c>
      <c r="BK72" s="161">
        <v>0.29993365402772537</v>
      </c>
      <c r="BL72" s="161">
        <v>0</v>
      </c>
      <c r="BM72" s="161">
        <v>0.41632496110340866</v>
      </c>
      <c r="BN72" s="161">
        <v>0.12826433314963556</v>
      </c>
      <c r="BO72" s="161">
        <v>0</v>
      </c>
      <c r="BP72" s="161">
        <v>0</v>
      </c>
      <c r="BQ72" s="161">
        <v>2.8016595564637413E-4</v>
      </c>
      <c r="BR72" s="161">
        <v>0.13112215104757219</v>
      </c>
      <c r="BS72" s="161">
        <v>0.31244525339762669</v>
      </c>
      <c r="BT72" s="161">
        <v>0.30549645449083646</v>
      </c>
      <c r="BU72" s="161">
        <v>0.45117926454716301</v>
      </c>
      <c r="BV72" s="161">
        <v>0.24547697974615026</v>
      </c>
      <c r="BW72" s="161">
        <v>0.35972268312238165</v>
      </c>
      <c r="BX72" s="161">
        <v>0.27291624269167492</v>
      </c>
      <c r="BY72" s="161">
        <v>0</v>
      </c>
      <c r="BZ72" s="161">
        <v>0</v>
      </c>
      <c r="CA72" s="161">
        <v>0</v>
      </c>
      <c r="CB72" s="161">
        <v>0</v>
      </c>
      <c r="CC72" s="161">
        <v>0</v>
      </c>
      <c r="CD72" s="161">
        <v>0</v>
      </c>
      <c r="CE72" s="161">
        <v>0</v>
      </c>
      <c r="CF72" s="162">
        <v>0</v>
      </c>
    </row>
    <row r="73" spans="1:84" ht="26.25" customHeight="1" x14ac:dyDescent="0.35">
      <c r="A73" s="155"/>
      <c r="B73" s="39" t="s">
        <v>320</v>
      </c>
      <c r="C73" s="160" t="s">
        <v>261</v>
      </c>
      <c r="D73" s="161">
        <v>3496.2799880134057</v>
      </c>
      <c r="E73" s="161">
        <v>3321.6692607050609</v>
      </c>
      <c r="F73" s="161">
        <v>3143.9747470204493</v>
      </c>
      <c r="G73" s="161">
        <v>2861.1470958991304</v>
      </c>
      <c r="H73" s="161">
        <v>2867.1528622633177</v>
      </c>
      <c r="I73" s="161">
        <v>2675.9733852253516</v>
      </c>
      <c r="J73" s="161">
        <v>2749.2957031324936</v>
      </c>
      <c r="K73" s="161">
        <v>2695.3879442475431</v>
      </c>
      <c r="L73" s="161">
        <v>2555.112269563881</v>
      </c>
      <c r="M73" s="161">
        <v>2491.9498434357029</v>
      </c>
      <c r="N73" s="161">
        <v>2692.7913111232342</v>
      </c>
      <c r="O73" s="161">
        <v>2644.2379618768859</v>
      </c>
      <c r="P73" s="161">
        <v>2503.5283300425958</v>
      </c>
      <c r="Q73" s="161">
        <v>2611.4174107869876</v>
      </c>
      <c r="R73" s="161">
        <v>2490.9290493646558</v>
      </c>
      <c r="S73" s="161">
        <v>2642.1078508530691</v>
      </c>
      <c r="T73" s="161">
        <v>2534.6957041090614</v>
      </c>
      <c r="U73" s="161">
        <v>2633.9862228164216</v>
      </c>
      <c r="V73" s="161">
        <v>2454.6868534986152</v>
      </c>
      <c r="W73" s="161">
        <v>2437.7636268292513</v>
      </c>
      <c r="X73" s="161">
        <v>2391.3304083283979</v>
      </c>
      <c r="Y73" s="161">
        <v>2235.013778808162</v>
      </c>
      <c r="Z73" s="161">
        <v>2089.7328974384982</v>
      </c>
      <c r="AA73" s="161">
        <v>2074.8579984882276</v>
      </c>
      <c r="AB73" s="161">
        <v>2094.0772294697599</v>
      </c>
      <c r="AC73" s="161">
        <v>2108.8740934191201</v>
      </c>
      <c r="AD73" s="161">
        <v>2179.0515061839301</v>
      </c>
      <c r="AE73" s="161">
        <v>2216.2473917084349</v>
      </c>
      <c r="AF73" s="161">
        <v>2131.8303163165624</v>
      </c>
      <c r="AG73" s="161">
        <v>2051.2072903163194</v>
      </c>
      <c r="AH73" s="161">
        <v>2024.6557689999347</v>
      </c>
      <c r="AI73" s="161">
        <v>1910.6571856315666</v>
      </c>
      <c r="AJ73" s="161">
        <v>1814.0516556039229</v>
      </c>
      <c r="AK73" s="161">
        <v>1854.0276727096409</v>
      </c>
      <c r="AL73" s="161">
        <v>1816.8400732234948</v>
      </c>
      <c r="AM73" s="161">
        <v>1803.0898877231614</v>
      </c>
      <c r="AN73" s="161">
        <v>1768.5894049912042</v>
      </c>
      <c r="AO73" s="161">
        <v>1791.4169619238244</v>
      </c>
      <c r="AP73" s="161">
        <v>1748.3162095534472</v>
      </c>
      <c r="AQ73" s="161">
        <v>1677.2762530271123</v>
      </c>
      <c r="AR73" s="161">
        <v>1600.09226719453</v>
      </c>
      <c r="AS73" s="161">
        <v>1554.5998953552107</v>
      </c>
      <c r="AT73" s="161">
        <v>1838.5795656432456</v>
      </c>
      <c r="AU73" s="161">
        <v>2040.1774268977642</v>
      </c>
      <c r="AV73" s="161">
        <v>2378.0928567409992</v>
      </c>
      <c r="AW73" s="161">
        <v>2568.761517520184</v>
      </c>
      <c r="AX73" s="161">
        <v>2253.0109557098185</v>
      </c>
      <c r="AY73" s="161">
        <v>2395.2087710804408</v>
      </c>
      <c r="AZ73" s="161">
        <v>2489.011697914972</v>
      </c>
      <c r="BA73" s="161">
        <v>2372.9108432489093</v>
      </c>
      <c r="BB73" s="161">
        <v>2296.1681040347066</v>
      </c>
      <c r="BC73" s="161">
        <v>2251.531611808075</v>
      </c>
      <c r="BD73" s="161">
        <v>2477.9426937175872</v>
      </c>
      <c r="BE73" s="161">
        <v>2161.0038236985806</v>
      </c>
      <c r="BF73" s="161">
        <v>0</v>
      </c>
      <c r="BG73" s="161">
        <v>0</v>
      </c>
      <c r="BH73" s="161">
        <v>0</v>
      </c>
      <c r="BI73" s="161">
        <v>0</v>
      </c>
      <c r="BJ73" s="161">
        <v>0</v>
      </c>
      <c r="BK73" s="161">
        <v>0</v>
      </c>
      <c r="BL73" s="161">
        <v>0</v>
      </c>
      <c r="BM73" s="161">
        <v>0</v>
      </c>
      <c r="BN73" s="161">
        <v>0</v>
      </c>
      <c r="BO73" s="161">
        <v>0</v>
      </c>
      <c r="BP73" s="161">
        <v>0</v>
      </c>
      <c r="BQ73" s="161">
        <v>0</v>
      </c>
      <c r="BR73" s="161">
        <v>0</v>
      </c>
      <c r="BS73" s="161">
        <v>0</v>
      </c>
      <c r="BT73" s="161">
        <v>0</v>
      </c>
      <c r="BU73" s="161">
        <v>0</v>
      </c>
      <c r="BV73" s="161">
        <v>0</v>
      </c>
      <c r="BW73" s="161">
        <v>0</v>
      </c>
      <c r="BX73" s="161">
        <v>0</v>
      </c>
      <c r="BY73" s="161">
        <v>0</v>
      </c>
      <c r="BZ73" s="161">
        <v>0</v>
      </c>
      <c r="CA73" s="161">
        <v>0</v>
      </c>
      <c r="CB73" s="161">
        <v>0</v>
      </c>
      <c r="CC73" s="161">
        <v>0</v>
      </c>
      <c r="CD73" s="161">
        <v>0</v>
      </c>
      <c r="CE73" s="161">
        <v>0</v>
      </c>
      <c r="CF73" s="162">
        <v>0</v>
      </c>
    </row>
    <row r="74" spans="1:84" x14ac:dyDescent="0.35">
      <c r="A74" s="155"/>
      <c r="B74" s="39" t="s">
        <v>321</v>
      </c>
      <c r="C74" s="160" t="s">
        <v>261</v>
      </c>
      <c r="D74" s="161">
        <v>0</v>
      </c>
      <c r="E74" s="161">
        <v>0</v>
      </c>
      <c r="F74" s="161">
        <v>0</v>
      </c>
      <c r="G74" s="161">
        <v>0</v>
      </c>
      <c r="H74" s="161">
        <v>0</v>
      </c>
      <c r="I74" s="161">
        <v>0</v>
      </c>
      <c r="J74" s="161">
        <v>0</v>
      </c>
      <c r="K74" s="161">
        <v>0</v>
      </c>
      <c r="L74" s="161">
        <v>0</v>
      </c>
      <c r="M74" s="161">
        <v>0</v>
      </c>
      <c r="N74" s="161">
        <v>0</v>
      </c>
      <c r="O74" s="161">
        <v>0</v>
      </c>
      <c r="P74" s="161">
        <v>0</v>
      </c>
      <c r="Q74" s="161">
        <v>0</v>
      </c>
      <c r="R74" s="161">
        <v>0</v>
      </c>
      <c r="S74" s="161">
        <v>0</v>
      </c>
      <c r="T74" s="161">
        <v>0</v>
      </c>
      <c r="U74" s="161">
        <v>0</v>
      </c>
      <c r="V74" s="161">
        <v>0</v>
      </c>
      <c r="W74" s="161">
        <v>0</v>
      </c>
      <c r="X74" s="161">
        <v>0</v>
      </c>
      <c r="Y74" s="161">
        <v>0</v>
      </c>
      <c r="Z74" s="161">
        <v>0</v>
      </c>
      <c r="AA74" s="161">
        <v>0</v>
      </c>
      <c r="AB74" s="161">
        <v>0</v>
      </c>
      <c r="AC74" s="161">
        <v>0</v>
      </c>
      <c r="AD74" s="161">
        <v>0</v>
      </c>
      <c r="AE74" s="161">
        <v>0</v>
      </c>
      <c r="AF74" s="161">
        <v>0</v>
      </c>
      <c r="AG74" s="161">
        <v>0</v>
      </c>
      <c r="AH74" s="161">
        <v>0</v>
      </c>
      <c r="AI74" s="161">
        <v>0</v>
      </c>
      <c r="AJ74" s="161">
        <v>0</v>
      </c>
      <c r="AK74" s="161">
        <v>0</v>
      </c>
      <c r="AL74" s="161">
        <v>0</v>
      </c>
      <c r="AM74" s="161">
        <v>0</v>
      </c>
      <c r="AN74" s="161">
        <v>0</v>
      </c>
      <c r="AO74" s="161">
        <v>0</v>
      </c>
      <c r="AP74" s="161">
        <v>0</v>
      </c>
      <c r="AQ74" s="161">
        <v>0</v>
      </c>
      <c r="AR74" s="161">
        <v>0</v>
      </c>
      <c r="AS74" s="161">
        <v>0</v>
      </c>
      <c r="AT74" s="161">
        <v>0</v>
      </c>
      <c r="AU74" s="161">
        <v>0</v>
      </c>
      <c r="AV74" s="161">
        <v>0</v>
      </c>
      <c r="AW74" s="161">
        <v>0</v>
      </c>
      <c r="AX74" s="161">
        <v>0</v>
      </c>
      <c r="AY74" s="161">
        <v>0</v>
      </c>
      <c r="AZ74" s="161">
        <v>0</v>
      </c>
      <c r="BA74" s="161">
        <v>351.17120523294261</v>
      </c>
      <c r="BB74" s="161">
        <v>353.30891161344312</v>
      </c>
      <c r="BC74" s="161">
        <v>1361.969651220686</v>
      </c>
      <c r="BD74" s="161">
        <v>3105.2800248402982</v>
      </c>
      <c r="BE74" s="161">
        <v>2933.5242883411615</v>
      </c>
      <c r="BF74" s="161">
        <v>2910.7949244284691</v>
      </c>
      <c r="BG74" s="161">
        <v>3196.8125306996271</v>
      </c>
      <c r="BH74" s="161">
        <v>3179.3512628278063</v>
      </c>
      <c r="BI74" s="161">
        <v>3125.2622526196219</v>
      </c>
      <c r="BJ74" s="161">
        <v>3094.9745692583215</v>
      </c>
      <c r="BK74" s="161">
        <v>3104.6917428838174</v>
      </c>
      <c r="BL74" s="161">
        <v>3909.3702472986188</v>
      </c>
      <c r="BM74" s="161">
        <v>3905.904015857413</v>
      </c>
      <c r="BN74" s="161">
        <v>3868.2306679681587</v>
      </c>
      <c r="BO74" s="161">
        <v>2960.6163958356256</v>
      </c>
      <c r="BP74" s="161">
        <v>2900.2917309901022</v>
      </c>
      <c r="BQ74" s="161">
        <v>2840.2550366907935</v>
      </c>
      <c r="BR74" s="161">
        <v>2775.7326828551199</v>
      </c>
      <c r="BS74" s="161">
        <v>2698.9579328675563</v>
      </c>
      <c r="BT74" s="161">
        <v>2607.9449926405869</v>
      </c>
      <c r="BU74" s="161">
        <v>2534.7836295729512</v>
      </c>
      <c r="BV74" s="161">
        <v>2449.1027121758339</v>
      </c>
      <c r="BW74" s="161">
        <v>2366.4381707534208</v>
      </c>
      <c r="BX74" s="161">
        <v>2226.1628361215521</v>
      </c>
      <c r="BY74" s="161">
        <v>2263.4495730090398</v>
      </c>
      <c r="BZ74" s="161">
        <v>2111.309685391067</v>
      </c>
      <c r="CA74" s="161">
        <v>2044.1253708416459</v>
      </c>
      <c r="CB74" s="161">
        <v>1888.4354862241864</v>
      </c>
      <c r="CC74" s="161">
        <v>1901.8988717551063</v>
      </c>
      <c r="CD74" s="161">
        <v>1886.9684142334515</v>
      </c>
      <c r="CE74" s="161">
        <v>1847.5473508266</v>
      </c>
      <c r="CF74" s="162">
        <v>1826.3664139586706</v>
      </c>
    </row>
    <row r="75" spans="1:84" x14ac:dyDescent="0.35">
      <c r="A75" s="155"/>
      <c r="B75" s="39" t="s">
        <v>322</v>
      </c>
      <c r="C75" s="160" t="s">
        <v>270</v>
      </c>
      <c r="D75" s="161">
        <v>0</v>
      </c>
      <c r="E75" s="161">
        <v>0</v>
      </c>
      <c r="F75" s="161">
        <v>0</v>
      </c>
      <c r="G75" s="161">
        <v>0</v>
      </c>
      <c r="H75" s="161">
        <v>0</v>
      </c>
      <c r="I75" s="161">
        <v>0</v>
      </c>
      <c r="J75" s="161">
        <v>0</v>
      </c>
      <c r="K75" s="161">
        <v>0</v>
      </c>
      <c r="L75" s="161">
        <v>0</v>
      </c>
      <c r="M75" s="161">
        <v>0</v>
      </c>
      <c r="N75" s="161">
        <v>0</v>
      </c>
      <c r="O75" s="161">
        <v>0</v>
      </c>
      <c r="P75" s="161">
        <v>0</v>
      </c>
      <c r="Q75" s="161">
        <v>0</v>
      </c>
      <c r="R75" s="161">
        <v>0</v>
      </c>
      <c r="S75" s="161">
        <v>0</v>
      </c>
      <c r="T75" s="161">
        <v>0</v>
      </c>
      <c r="U75" s="161">
        <v>0</v>
      </c>
      <c r="V75" s="161">
        <v>0</v>
      </c>
      <c r="W75" s="161">
        <v>0</v>
      </c>
      <c r="X75" s="161">
        <v>0</v>
      </c>
      <c r="Y75" s="161">
        <v>0</v>
      </c>
      <c r="Z75" s="161">
        <v>0</v>
      </c>
      <c r="AA75" s="161">
        <v>0</v>
      </c>
      <c r="AB75" s="161">
        <v>0</v>
      </c>
      <c r="AC75" s="161">
        <v>0</v>
      </c>
      <c r="AD75" s="161">
        <v>0</v>
      </c>
      <c r="AE75" s="161">
        <v>0</v>
      </c>
      <c r="AF75" s="161">
        <v>0</v>
      </c>
      <c r="AG75" s="161">
        <v>0</v>
      </c>
      <c r="AH75" s="161">
        <v>0</v>
      </c>
      <c r="AI75" s="161">
        <v>0</v>
      </c>
      <c r="AJ75" s="161">
        <v>0</v>
      </c>
      <c r="AK75" s="161">
        <v>0</v>
      </c>
      <c r="AL75" s="161">
        <v>0</v>
      </c>
      <c r="AM75" s="161">
        <v>0</v>
      </c>
      <c r="AN75" s="161">
        <v>0</v>
      </c>
      <c r="AO75" s="161">
        <v>0</v>
      </c>
      <c r="AP75" s="161">
        <v>0</v>
      </c>
      <c r="AQ75" s="161">
        <v>0</v>
      </c>
      <c r="AR75" s="161">
        <v>88.794393145306131</v>
      </c>
      <c r="AS75" s="161">
        <v>62.132859255698683</v>
      </c>
      <c r="AT75" s="161">
        <v>24.014903442471358</v>
      </c>
      <c r="AU75" s="161">
        <v>8.993302521141878</v>
      </c>
      <c r="AV75" s="161">
        <v>4.5617968881388054</v>
      </c>
      <c r="AW75" s="161">
        <v>2.5981014922505024</v>
      </c>
      <c r="AX75" s="161">
        <v>1.6541310433803873</v>
      </c>
      <c r="AY75" s="161">
        <v>3.019899557392288</v>
      </c>
      <c r="AZ75" s="161">
        <v>0</v>
      </c>
      <c r="BA75" s="161">
        <v>0.41446454667127619</v>
      </c>
      <c r="BB75" s="161">
        <v>0.97403368252978317</v>
      </c>
      <c r="BC75" s="161">
        <v>0.38914648298944132</v>
      </c>
      <c r="BD75" s="161">
        <v>7.810828363233828E-2</v>
      </c>
      <c r="BE75" s="161">
        <v>0.59698167019783077</v>
      </c>
      <c r="BF75" s="161">
        <v>0.58371692878216264</v>
      </c>
      <c r="BG75" s="161">
        <v>0.21194197074897453</v>
      </c>
      <c r="BH75" s="161">
        <v>0.1409559810562997</v>
      </c>
      <c r="BI75" s="161">
        <v>0</v>
      </c>
      <c r="BJ75" s="161">
        <v>0</v>
      </c>
      <c r="BK75" s="161">
        <v>0</v>
      </c>
      <c r="BL75" s="161">
        <v>0</v>
      </c>
      <c r="BM75" s="161">
        <v>0</v>
      </c>
      <c r="BN75" s="161">
        <v>0</v>
      </c>
      <c r="BO75" s="161">
        <v>0</v>
      </c>
      <c r="BP75" s="161">
        <v>0</v>
      </c>
      <c r="BQ75" s="161">
        <v>0</v>
      </c>
      <c r="BR75" s="161">
        <v>0</v>
      </c>
      <c r="BS75" s="161">
        <v>0</v>
      </c>
      <c r="BT75" s="161">
        <v>0</v>
      </c>
      <c r="BU75" s="161">
        <v>0</v>
      </c>
      <c r="BV75" s="161">
        <v>0</v>
      </c>
      <c r="BW75" s="161">
        <v>0</v>
      </c>
      <c r="BX75" s="161">
        <v>0</v>
      </c>
      <c r="BY75" s="161">
        <v>0</v>
      </c>
      <c r="BZ75" s="161">
        <v>0</v>
      </c>
      <c r="CA75" s="161">
        <v>0</v>
      </c>
      <c r="CB75" s="161">
        <v>0</v>
      </c>
      <c r="CC75" s="161">
        <v>0</v>
      </c>
      <c r="CD75" s="161">
        <v>0</v>
      </c>
      <c r="CE75" s="161">
        <v>0</v>
      </c>
      <c r="CF75" s="162">
        <v>0</v>
      </c>
    </row>
    <row r="76" spans="1:84" x14ac:dyDescent="0.35">
      <c r="A76" s="155"/>
      <c r="B76" s="39" t="s">
        <v>323</v>
      </c>
      <c r="C76" s="160" t="s">
        <v>261</v>
      </c>
      <c r="D76" s="161">
        <v>491.91846342979312</v>
      </c>
      <c r="E76" s="161">
        <v>911.67533408372799</v>
      </c>
      <c r="F76" s="161">
        <v>1040.2573271199274</v>
      </c>
      <c r="G76" s="161">
        <v>998.15836972803402</v>
      </c>
      <c r="H76" s="161">
        <v>1093.3497666004127</v>
      </c>
      <c r="I76" s="161">
        <v>1245.7675372572676</v>
      </c>
      <c r="J76" s="161">
        <v>1325.4966596417325</v>
      </c>
      <c r="K76" s="161">
        <v>1515.3934482930192</v>
      </c>
      <c r="L76" s="161">
        <v>1521.5837110886032</v>
      </c>
      <c r="M76" s="161">
        <v>1531.3964896884606</v>
      </c>
      <c r="N76" s="161">
        <v>1902.3699809925338</v>
      </c>
      <c r="O76" s="161">
        <v>1980.5129089460947</v>
      </c>
      <c r="P76" s="161">
        <v>1983.484344991994</v>
      </c>
      <c r="Q76" s="161">
        <v>2258.5231660860431</v>
      </c>
      <c r="R76" s="161">
        <v>2241.5916960425802</v>
      </c>
      <c r="S76" s="161">
        <v>2637.2996473028356</v>
      </c>
      <c r="T76" s="161">
        <v>2681.6345855066875</v>
      </c>
      <c r="U76" s="161">
        <v>3002.1778453606526</v>
      </c>
      <c r="V76" s="161">
        <v>2875.5495488197453</v>
      </c>
      <c r="W76" s="161">
        <v>2940.249672425678</v>
      </c>
      <c r="X76" s="161">
        <v>2924.4417583807594</v>
      </c>
      <c r="Y76" s="161">
        <v>2850.2703808396227</v>
      </c>
      <c r="Z76" s="161">
        <v>0</v>
      </c>
      <c r="AA76" s="161">
        <v>0</v>
      </c>
      <c r="AB76" s="161">
        <v>0</v>
      </c>
      <c r="AC76" s="161">
        <v>0</v>
      </c>
      <c r="AD76" s="161">
        <v>0</v>
      </c>
      <c r="AE76" s="161">
        <v>0</v>
      </c>
      <c r="AF76" s="161">
        <v>0</v>
      </c>
      <c r="AG76" s="161">
        <v>0</v>
      </c>
      <c r="AH76" s="161">
        <v>0</v>
      </c>
      <c r="AI76" s="161">
        <v>0.30570514970105067</v>
      </c>
      <c r="AJ76" s="161">
        <v>0.25670542296281929</v>
      </c>
      <c r="AK76" s="161">
        <v>0.23223728676947483</v>
      </c>
      <c r="AL76" s="161">
        <v>0.21629048490755889</v>
      </c>
      <c r="AM76" s="161">
        <v>0.20646067416677422</v>
      </c>
      <c r="AN76" s="161">
        <v>0.19506500790344164</v>
      </c>
      <c r="AO76" s="161">
        <v>0.18500003049127273</v>
      </c>
      <c r="AP76" s="161">
        <v>0.17779486876814715</v>
      </c>
      <c r="AQ76" s="161">
        <v>0.16800763803276583</v>
      </c>
      <c r="AR76" s="161">
        <v>0.15729741921223406</v>
      </c>
      <c r="AS76" s="161">
        <v>0.1455499767829587</v>
      </c>
      <c r="AT76" s="161">
        <v>2.2378998641758789E-2</v>
      </c>
      <c r="AU76" s="161">
        <v>0</v>
      </c>
      <c r="AV76" s="161">
        <v>5.1327917260101001</v>
      </c>
      <c r="AW76" s="161">
        <v>0</v>
      </c>
      <c r="AX76" s="161">
        <v>0</v>
      </c>
      <c r="AY76" s="161">
        <v>-1.2947868545095002E-4</v>
      </c>
      <c r="AZ76" s="161">
        <v>0</v>
      </c>
      <c r="BA76" s="161">
        <v>1.188148279052107</v>
      </c>
      <c r="BB76" s="161">
        <v>0.15628152374490706</v>
      </c>
      <c r="BC76" s="161">
        <v>1.6787097821787769</v>
      </c>
      <c r="BD76" s="161">
        <v>0.42366275144304827</v>
      </c>
      <c r="BE76" s="161">
        <v>0.30901656454714077</v>
      </c>
      <c r="BF76" s="161">
        <v>0.33794137982125222</v>
      </c>
      <c r="BG76" s="161">
        <v>0.25323227185347169</v>
      </c>
      <c r="BH76" s="161">
        <v>0</v>
      </c>
      <c r="BI76" s="161">
        <v>0</v>
      </c>
      <c r="BJ76" s="161">
        <v>-0.22828655839503484</v>
      </c>
      <c r="BK76" s="161">
        <v>0</v>
      </c>
      <c r="BL76" s="161">
        <v>0</v>
      </c>
      <c r="BM76" s="161">
        <v>0</v>
      </c>
      <c r="BN76" s="161">
        <v>0</v>
      </c>
      <c r="BO76" s="161">
        <v>0</v>
      </c>
      <c r="BP76" s="161">
        <v>0</v>
      </c>
      <c r="BQ76" s="161">
        <v>0</v>
      </c>
      <c r="BR76" s="161">
        <v>0</v>
      </c>
      <c r="BS76" s="161">
        <v>0</v>
      </c>
      <c r="BT76" s="161">
        <v>0</v>
      </c>
      <c r="BU76" s="161">
        <v>0</v>
      </c>
      <c r="BV76" s="161">
        <v>0</v>
      </c>
      <c r="BW76" s="161">
        <v>0</v>
      </c>
      <c r="BX76" s="161">
        <v>0</v>
      </c>
      <c r="BY76" s="161">
        <v>0</v>
      </c>
      <c r="BZ76" s="161">
        <v>0</v>
      </c>
      <c r="CA76" s="161">
        <v>0</v>
      </c>
      <c r="CB76" s="161">
        <v>0</v>
      </c>
      <c r="CC76" s="161">
        <v>0</v>
      </c>
      <c r="CD76" s="161">
        <v>0</v>
      </c>
      <c r="CE76" s="161">
        <v>0</v>
      </c>
      <c r="CF76" s="162">
        <v>0</v>
      </c>
    </row>
    <row r="77" spans="1:84" s="106" customFormat="1" ht="25.5" customHeight="1" x14ac:dyDescent="0.35">
      <c r="A77" s="172"/>
      <c r="B77" s="106" t="s">
        <v>324</v>
      </c>
      <c r="C77" s="173"/>
      <c r="D77" s="43">
        <v>19160.427422682769</v>
      </c>
      <c r="E77" s="43">
        <v>23695.631074576198</v>
      </c>
      <c r="F77" s="43">
        <v>23608.8140597292</v>
      </c>
      <c r="G77" s="43">
        <v>23137.815494670424</v>
      </c>
      <c r="H77" s="43">
        <v>25606.185470351658</v>
      </c>
      <c r="I77" s="43">
        <v>26426.450589039239</v>
      </c>
      <c r="J77" s="43">
        <v>26611.406621323975</v>
      </c>
      <c r="K77" s="43">
        <v>28731.493889869456</v>
      </c>
      <c r="L77" s="43">
        <v>28157.911393126451</v>
      </c>
      <c r="M77" s="43">
        <v>28846.789432106467</v>
      </c>
      <c r="N77" s="43">
        <v>34483.805148413958</v>
      </c>
      <c r="O77" s="43">
        <v>35995.755481033739</v>
      </c>
      <c r="P77" s="43">
        <v>36319.45379011691</v>
      </c>
      <c r="Q77" s="43">
        <v>39148.575103216892</v>
      </c>
      <c r="R77" s="43">
        <v>40231.315303673706</v>
      </c>
      <c r="S77" s="43">
        <v>45451.94816035316</v>
      </c>
      <c r="T77" s="43">
        <v>45048.246748481783</v>
      </c>
      <c r="U77" s="43">
        <v>50596.936343001304</v>
      </c>
      <c r="V77" s="43">
        <v>50928.532564352594</v>
      </c>
      <c r="W77" s="43">
        <v>56294.581236778795</v>
      </c>
      <c r="X77" s="43">
        <v>60832.223907773405</v>
      </c>
      <c r="Y77" s="43">
        <v>60845.828564166666</v>
      </c>
      <c r="Z77" s="43">
        <v>59369.638136992966</v>
      </c>
      <c r="AA77" s="43">
        <v>64200.690285336546</v>
      </c>
      <c r="AB77" s="43">
        <v>68511.436518196686</v>
      </c>
      <c r="AC77" s="43">
        <v>70788.718142671729</v>
      </c>
      <c r="AD77" s="43">
        <v>73757.815667583593</v>
      </c>
      <c r="AE77" s="43">
        <v>80179.717565367901</v>
      </c>
      <c r="AF77" s="43">
        <v>83752.491955759193</v>
      </c>
      <c r="AG77" s="43">
        <v>88561.802307923383</v>
      </c>
      <c r="AH77" s="43">
        <v>94521.650062752844</v>
      </c>
      <c r="AI77" s="43">
        <v>95670.732304093515</v>
      </c>
      <c r="AJ77" s="43">
        <v>96940.781263615616</v>
      </c>
      <c r="AK77" s="43">
        <v>107209.67270833022</v>
      </c>
      <c r="AL77" s="43">
        <v>114014.14056808945</v>
      </c>
      <c r="AM77" s="43">
        <v>121578.01545501527</v>
      </c>
      <c r="AN77" s="43">
        <v>124357.38868691701</v>
      </c>
      <c r="AO77" s="43">
        <v>128784.87289268848</v>
      </c>
      <c r="AP77" s="43">
        <v>133102.15182470859</v>
      </c>
      <c r="AQ77" s="43">
        <v>130768.02823021433</v>
      </c>
      <c r="AR77" s="43">
        <v>124049.33396918954</v>
      </c>
      <c r="AS77" s="43">
        <v>122053.96406352567</v>
      </c>
      <c r="AT77" s="43">
        <v>126393.89821254823</v>
      </c>
      <c r="AU77" s="43">
        <v>139939.43534903546</v>
      </c>
      <c r="AV77" s="43">
        <v>154574.16044252834</v>
      </c>
      <c r="AW77" s="43">
        <v>164628.10395242067</v>
      </c>
      <c r="AX77" s="43">
        <v>166714.93142842801</v>
      </c>
      <c r="AY77" s="43">
        <v>168914.10056505474</v>
      </c>
      <c r="AZ77" s="43">
        <v>169842.58659701352</v>
      </c>
      <c r="BA77" s="43">
        <v>171951.93438417834</v>
      </c>
      <c r="BB77" s="43">
        <v>173663.87721106785</v>
      </c>
      <c r="BC77" s="43">
        <v>177624.00272896863</v>
      </c>
      <c r="BD77" s="43">
        <v>179957.65247598308</v>
      </c>
      <c r="BE77" s="43">
        <v>186263.25925659464</v>
      </c>
      <c r="BF77" s="43">
        <v>188261.16724631397</v>
      </c>
      <c r="BG77" s="43">
        <v>176547.03262520058</v>
      </c>
      <c r="BH77" s="43">
        <v>179990.34270738688</v>
      </c>
      <c r="BI77" s="43">
        <v>182589.64201532491</v>
      </c>
      <c r="BJ77" s="43">
        <v>183096.25621897951</v>
      </c>
      <c r="BK77" s="43">
        <v>189321.43048483573</v>
      </c>
      <c r="BL77" s="43">
        <v>196514.25318532111</v>
      </c>
      <c r="BM77" s="43">
        <v>211381.6932334654</v>
      </c>
      <c r="BN77" s="43">
        <v>214981.61316552886</v>
      </c>
      <c r="BO77" s="43">
        <v>218970.94729909676</v>
      </c>
      <c r="BP77" s="43">
        <v>225294.34747718566</v>
      </c>
      <c r="BQ77" s="43">
        <v>217793.50979016695</v>
      </c>
      <c r="BR77" s="43">
        <v>220594.79737133559</v>
      </c>
      <c r="BS77" s="43">
        <v>223594.67180815412</v>
      </c>
      <c r="BT77" s="43">
        <v>221198.1430083391</v>
      </c>
      <c r="BU77" s="43">
        <v>223136.32874861747</v>
      </c>
      <c r="BV77" s="43">
        <v>225502.65518471057</v>
      </c>
      <c r="BW77" s="43">
        <v>230726.93166650052</v>
      </c>
      <c r="BX77" s="43">
        <v>242424.18869062129</v>
      </c>
      <c r="BY77" s="43">
        <v>247823.80484475705</v>
      </c>
      <c r="BZ77" s="43">
        <v>242542.52268972056</v>
      </c>
      <c r="CA77" s="43">
        <v>258357.39061957475</v>
      </c>
      <c r="CB77" s="43">
        <v>290498.7673592944</v>
      </c>
      <c r="CC77" s="43">
        <v>301552.61156213575</v>
      </c>
      <c r="CD77" s="43">
        <v>306557.36563074938</v>
      </c>
      <c r="CE77" s="43">
        <v>308821.15815607365</v>
      </c>
      <c r="CF77" s="44">
        <v>313805.91564667004</v>
      </c>
    </row>
    <row r="78" spans="1:84" ht="26.25" customHeight="1" x14ac:dyDescent="0.35">
      <c r="A78" s="155"/>
      <c r="B78" s="10" t="s">
        <v>325</v>
      </c>
      <c r="D78" s="54">
        <v>10196.128151090257</v>
      </c>
      <c r="E78" s="54">
        <v>14067.546785491959</v>
      </c>
      <c r="F78" s="54">
        <v>13763.107164385952</v>
      </c>
      <c r="G78" s="54">
        <v>13595.853895248638</v>
      </c>
      <c r="H78" s="54">
        <v>14847.75589386361</v>
      </c>
      <c r="I78" s="54">
        <v>15263.079151279302</v>
      </c>
      <c r="J78" s="54">
        <v>15230.527407318761</v>
      </c>
      <c r="K78" s="54">
        <v>17791.389880864721</v>
      </c>
      <c r="L78" s="54">
        <v>17331.699743097917</v>
      </c>
      <c r="M78" s="54">
        <v>18187.39164366564</v>
      </c>
      <c r="N78" s="54">
        <v>22983.844643597116</v>
      </c>
      <c r="O78" s="54">
        <v>23750.161532583723</v>
      </c>
      <c r="P78" s="54">
        <v>23718.186976478704</v>
      </c>
      <c r="Q78" s="54">
        <v>26588.060665039713</v>
      </c>
      <c r="R78" s="54">
        <v>27307.329156479456</v>
      </c>
      <c r="S78" s="54">
        <v>31585.089121480993</v>
      </c>
      <c r="T78" s="54">
        <v>31419.665498851904</v>
      </c>
      <c r="U78" s="54">
        <v>36416.112253413143</v>
      </c>
      <c r="V78" s="54">
        <v>36337.243649721466</v>
      </c>
      <c r="W78" s="54">
        <v>39900.217243102619</v>
      </c>
      <c r="X78" s="54">
        <v>41594.191304445027</v>
      </c>
      <c r="Y78" s="54">
        <v>41232.954842265834</v>
      </c>
      <c r="Z78" s="54">
        <v>41167.738079538416</v>
      </c>
      <c r="AA78" s="54">
        <v>44784.755013455484</v>
      </c>
      <c r="AB78" s="54">
        <v>46725.759315950832</v>
      </c>
      <c r="AC78" s="54">
        <v>49540.52575263664</v>
      </c>
      <c r="AD78" s="54">
        <v>52561.490226851842</v>
      </c>
      <c r="AE78" s="54">
        <v>56535.165772232118</v>
      </c>
      <c r="AF78" s="54">
        <v>58787.696427568524</v>
      </c>
      <c r="AG78" s="54">
        <v>60173.51743212439</v>
      </c>
      <c r="AH78" s="54">
        <v>62287.93924629211</v>
      </c>
      <c r="AI78" s="54">
        <v>60820.039533024028</v>
      </c>
      <c r="AJ78" s="54">
        <v>62161.218170446686</v>
      </c>
      <c r="AK78" s="54">
        <v>65270.289446560906</v>
      </c>
      <c r="AL78" s="54">
        <v>65644.162169444127</v>
      </c>
      <c r="AM78" s="54">
        <v>68125.140452563268</v>
      </c>
      <c r="AN78" s="54">
        <v>67827.354331491719</v>
      </c>
      <c r="AO78" s="54">
        <v>69214.678074468175</v>
      </c>
      <c r="AP78" s="54">
        <v>71881.274217341153</v>
      </c>
      <c r="AQ78" s="54">
        <v>71141.395059542221</v>
      </c>
      <c r="AR78" s="54">
        <v>68251.890250660988</v>
      </c>
      <c r="AS78" s="54">
        <v>67200.589237332388</v>
      </c>
      <c r="AT78" s="54">
        <v>68274.175789657878</v>
      </c>
      <c r="AU78" s="54">
        <v>74403.408991265169</v>
      </c>
      <c r="AV78" s="54">
        <v>76653.586095909952</v>
      </c>
      <c r="AW78" s="54">
        <v>78959.110139344135</v>
      </c>
      <c r="AX78" s="54">
        <v>78236.414292799716</v>
      </c>
      <c r="AY78" s="54">
        <v>77500.177406859511</v>
      </c>
      <c r="AZ78" s="54">
        <v>77645.806154117367</v>
      </c>
      <c r="BA78" s="54">
        <v>79429.289905856887</v>
      </c>
      <c r="BB78" s="54">
        <v>81808.305770831023</v>
      </c>
      <c r="BC78" s="54">
        <v>84077.730216859694</v>
      </c>
      <c r="BD78" s="54">
        <v>84848.266954043662</v>
      </c>
      <c r="BE78" s="54">
        <v>89186.959870918246</v>
      </c>
      <c r="BF78" s="54">
        <v>91630.80600980029</v>
      </c>
      <c r="BG78" s="54">
        <v>93587.128477298349</v>
      </c>
      <c r="BH78" s="54">
        <v>94632.562262185544</v>
      </c>
      <c r="BI78" s="54">
        <v>96064.103595224064</v>
      </c>
      <c r="BJ78" s="54">
        <v>96963.319147789356</v>
      </c>
      <c r="BK78" s="54">
        <v>101095.60497820751</v>
      </c>
      <c r="BL78" s="54">
        <v>105194.62135006448</v>
      </c>
      <c r="BM78" s="54">
        <v>111136.37069967625</v>
      </c>
      <c r="BN78" s="54">
        <v>112627.81402295158</v>
      </c>
      <c r="BO78" s="54">
        <v>116402.90342315218</v>
      </c>
      <c r="BP78" s="54">
        <v>120918.7947888122</v>
      </c>
      <c r="BQ78" s="54">
        <v>121649.05175412596</v>
      </c>
      <c r="BR78" s="54">
        <v>123937.95932300558</v>
      </c>
      <c r="BS78" s="54">
        <v>127054.08900991153</v>
      </c>
      <c r="BT78" s="54">
        <v>127113.69618916683</v>
      </c>
      <c r="BU78" s="54">
        <v>127841.18453124925</v>
      </c>
      <c r="BV78" s="54">
        <v>128597.37238956678</v>
      </c>
      <c r="BW78" s="54">
        <v>128146.769372708</v>
      </c>
      <c r="BX78" s="54">
        <v>125619.97717394328</v>
      </c>
      <c r="BY78" s="54">
        <v>128736.47250320629</v>
      </c>
      <c r="BZ78" s="54">
        <v>127386.28262766293</v>
      </c>
      <c r="CA78" s="54">
        <v>133638.48624859835</v>
      </c>
      <c r="CB78" s="54">
        <v>147365.46393910845</v>
      </c>
      <c r="CC78" s="54">
        <v>153205.45383915617</v>
      </c>
      <c r="CD78" s="54">
        <v>155075.41365839288</v>
      </c>
      <c r="CE78" s="54">
        <v>154989.57533645735</v>
      </c>
      <c r="CF78" s="92">
        <v>156572.72994616284</v>
      </c>
    </row>
    <row r="79" spans="1:84" x14ac:dyDescent="0.35">
      <c r="A79" s="155"/>
      <c r="B79" s="10" t="s">
        <v>326</v>
      </c>
      <c r="D79" s="54">
        <v>2540.90115407951</v>
      </c>
      <c r="E79" s="54">
        <v>2980.781961873754</v>
      </c>
      <c r="F79" s="54">
        <v>3267.7228305440099</v>
      </c>
      <c r="G79" s="54">
        <v>3408.8729883130691</v>
      </c>
      <c r="H79" s="54">
        <v>3917.5613993597867</v>
      </c>
      <c r="I79" s="54">
        <v>3892.6190839493324</v>
      </c>
      <c r="J79" s="54">
        <v>3976.4899789251981</v>
      </c>
      <c r="K79" s="54">
        <v>3479.0018601656634</v>
      </c>
      <c r="L79" s="54">
        <v>3482.4170595291994</v>
      </c>
      <c r="M79" s="54">
        <v>3282.3480316620053</v>
      </c>
      <c r="N79" s="54">
        <v>3531.4417393636049</v>
      </c>
      <c r="O79" s="54">
        <v>4224.9165015875642</v>
      </c>
      <c r="P79" s="54">
        <v>4690.8490108835695</v>
      </c>
      <c r="Q79" s="54">
        <v>4312.8718048808259</v>
      </c>
      <c r="R79" s="54">
        <v>4884.0787444853604</v>
      </c>
      <c r="S79" s="54">
        <v>5226.5172591033406</v>
      </c>
      <c r="T79" s="54">
        <v>5126.7894087640707</v>
      </c>
      <c r="U79" s="54">
        <v>5357.2970404512662</v>
      </c>
      <c r="V79" s="54">
        <v>6167.8153624648476</v>
      </c>
      <c r="W79" s="54">
        <v>7783.488666126178</v>
      </c>
      <c r="X79" s="54">
        <v>8224.8725912754599</v>
      </c>
      <c r="Y79" s="54">
        <v>8443.18608093902</v>
      </c>
      <c r="Z79" s="54">
        <v>9204.6203716861346</v>
      </c>
      <c r="AA79" s="54">
        <v>10413.753275514067</v>
      </c>
      <c r="AB79" s="54">
        <v>11824.472158121498</v>
      </c>
      <c r="AC79" s="54">
        <v>12528.512373282007</v>
      </c>
      <c r="AD79" s="54">
        <v>12911.868709031016</v>
      </c>
      <c r="AE79" s="54">
        <v>14177.629091242916</v>
      </c>
      <c r="AF79" s="54">
        <v>15688.432433861619</v>
      </c>
      <c r="AG79" s="54">
        <v>16624.982085241409</v>
      </c>
      <c r="AH79" s="54">
        <v>16030.509794552425</v>
      </c>
      <c r="AI79" s="54">
        <v>14979.552335351482</v>
      </c>
      <c r="AJ79" s="54">
        <v>16386.362832459963</v>
      </c>
      <c r="AK79" s="54">
        <v>22671.197465508441</v>
      </c>
      <c r="AL79" s="54">
        <v>28539.529483552396</v>
      </c>
      <c r="AM79" s="54">
        <v>32514.115170030826</v>
      </c>
      <c r="AN79" s="54">
        <v>35056.433003713522</v>
      </c>
      <c r="AO79" s="54">
        <v>37715.339549487471</v>
      </c>
      <c r="AP79" s="54">
        <v>39043.753181485117</v>
      </c>
      <c r="AQ79" s="54">
        <v>37526.438042455629</v>
      </c>
      <c r="AR79" s="54">
        <v>34741.739642337918</v>
      </c>
      <c r="AS79" s="54">
        <v>34447.488832020616</v>
      </c>
      <c r="AT79" s="54">
        <v>37591.877140748562</v>
      </c>
      <c r="AU79" s="54">
        <v>42835.701219509996</v>
      </c>
      <c r="AV79" s="54">
        <v>52429.805845092262</v>
      </c>
      <c r="AW79" s="54">
        <v>57573.505703539115</v>
      </c>
      <c r="AX79" s="54">
        <v>59602.16291682364</v>
      </c>
      <c r="AY79" s="54">
        <v>60715.392161324657</v>
      </c>
      <c r="AZ79" s="54">
        <v>59741.674793805527</v>
      </c>
      <c r="BA79" s="54">
        <v>58283.687735806372</v>
      </c>
      <c r="BB79" s="54">
        <v>56721.0412441679</v>
      </c>
      <c r="BC79" s="54">
        <v>55102.037572905239</v>
      </c>
      <c r="BD79" s="54">
        <v>52663.749488951355</v>
      </c>
      <c r="BE79" s="54">
        <v>53969.388942695616</v>
      </c>
      <c r="BF79" s="54">
        <v>55120.890880772051</v>
      </c>
      <c r="BG79" s="54">
        <v>55660.715788541173</v>
      </c>
      <c r="BH79" s="54">
        <v>56751.831646680854</v>
      </c>
      <c r="BI79" s="54">
        <v>56326.215757940787</v>
      </c>
      <c r="BJ79" s="54">
        <v>57094.696562591504</v>
      </c>
      <c r="BK79" s="54">
        <v>58031.286221486429</v>
      </c>
      <c r="BL79" s="54">
        <v>59301.241697737016</v>
      </c>
      <c r="BM79" s="54">
        <v>66691.720821722396</v>
      </c>
      <c r="BN79" s="54">
        <v>68358.389507727057</v>
      </c>
      <c r="BO79" s="54">
        <v>68793.297827074028</v>
      </c>
      <c r="BP79" s="54">
        <v>69536.387390623175</v>
      </c>
      <c r="BQ79" s="54">
        <v>61238.658141024687</v>
      </c>
      <c r="BR79" s="54">
        <v>60040.307623509783</v>
      </c>
      <c r="BS79" s="54">
        <v>59048.178242599264</v>
      </c>
      <c r="BT79" s="54">
        <v>57127.018746848014</v>
      </c>
      <c r="BU79" s="54">
        <v>57092.993043596805</v>
      </c>
      <c r="BV79" s="54">
        <v>58640.403831434363</v>
      </c>
      <c r="BW79" s="54">
        <v>63964.842460224507</v>
      </c>
      <c r="BX79" s="54">
        <v>81263.489386641188</v>
      </c>
      <c r="BY79" s="54">
        <v>81823.493051110185</v>
      </c>
      <c r="BZ79" s="54">
        <v>76715.808696443448</v>
      </c>
      <c r="CA79" s="54">
        <v>82178.690572694803</v>
      </c>
      <c r="CB79" s="54">
        <v>95309.29084463582</v>
      </c>
      <c r="CC79" s="54">
        <v>97913.769501910079</v>
      </c>
      <c r="CD79" s="54">
        <v>98878.373589857452</v>
      </c>
      <c r="CE79" s="54">
        <v>99061.282434842244</v>
      </c>
      <c r="CF79" s="92">
        <v>100643.89812740049</v>
      </c>
    </row>
    <row r="80" spans="1:84" x14ac:dyDescent="0.35">
      <c r="A80" s="155"/>
      <c r="B80" s="10" t="s">
        <v>327</v>
      </c>
      <c r="D80" s="54">
        <v>6423.3981175130011</v>
      </c>
      <c r="E80" s="54">
        <v>6647.3023272104856</v>
      </c>
      <c r="F80" s="54">
        <v>6577.9840647992432</v>
      </c>
      <c r="G80" s="54">
        <v>6133.0886111087148</v>
      </c>
      <c r="H80" s="54">
        <v>6840.8681771282618</v>
      </c>
      <c r="I80" s="54">
        <v>7270.7523538105979</v>
      </c>
      <c r="J80" s="54">
        <v>7404.3892350800143</v>
      </c>
      <c r="K80" s="54">
        <v>7461.1021488390697</v>
      </c>
      <c r="L80" s="54">
        <v>7343.7945904993348</v>
      </c>
      <c r="M80" s="54">
        <v>7377.0497567788216</v>
      </c>
      <c r="N80" s="54">
        <v>7968.5187654532319</v>
      </c>
      <c r="O80" s="54">
        <v>8020.6774468624499</v>
      </c>
      <c r="P80" s="54">
        <v>7910.4178027546332</v>
      </c>
      <c r="Q80" s="54">
        <v>8247.6426332963547</v>
      </c>
      <c r="R80" s="54">
        <v>8039.9074027088845</v>
      </c>
      <c r="S80" s="54">
        <v>8640.341779768818</v>
      </c>
      <c r="T80" s="54">
        <v>8501.7918408658097</v>
      </c>
      <c r="U80" s="54">
        <v>8823.5270491368974</v>
      </c>
      <c r="V80" s="54">
        <v>8423.4735521662769</v>
      </c>
      <c r="W80" s="54">
        <v>8610.875327550013</v>
      </c>
      <c r="X80" s="54">
        <v>11013.160012052918</v>
      </c>
      <c r="Y80" s="54">
        <v>11169.687640961818</v>
      </c>
      <c r="Z80" s="54">
        <v>8997.2796857684079</v>
      </c>
      <c r="AA80" s="54">
        <v>9002.1819963669914</v>
      </c>
      <c r="AB80" s="54">
        <v>9961.2050441243555</v>
      </c>
      <c r="AC80" s="54">
        <v>8719.6800167530819</v>
      </c>
      <c r="AD80" s="54">
        <v>8284.4567317007477</v>
      </c>
      <c r="AE80" s="54">
        <v>9466.9227018928686</v>
      </c>
      <c r="AF80" s="54">
        <v>9276.3630943290518</v>
      </c>
      <c r="AG80" s="54">
        <v>11763.302790557573</v>
      </c>
      <c r="AH80" s="54">
        <v>16203.201021908302</v>
      </c>
      <c r="AI80" s="54">
        <v>19871.140435717993</v>
      </c>
      <c r="AJ80" s="54">
        <v>18393.200260708967</v>
      </c>
      <c r="AK80" s="54">
        <v>19268.185796260866</v>
      </c>
      <c r="AL80" s="54">
        <v>19830.448915092933</v>
      </c>
      <c r="AM80" s="54">
        <v>20938.759832421187</v>
      </c>
      <c r="AN80" s="54">
        <v>21473.601351711772</v>
      </c>
      <c r="AO80" s="54">
        <v>21854.855268732845</v>
      </c>
      <c r="AP80" s="54">
        <v>22177.124425882324</v>
      </c>
      <c r="AQ80" s="54">
        <v>22100.19512821651</v>
      </c>
      <c r="AR80" s="54">
        <v>21055.704076190632</v>
      </c>
      <c r="AS80" s="54">
        <v>20405.885994172688</v>
      </c>
      <c r="AT80" s="54">
        <v>20527.845282141785</v>
      </c>
      <c r="AU80" s="54">
        <v>22700.325138260265</v>
      </c>
      <c r="AV80" s="54">
        <v>25490.768501526174</v>
      </c>
      <c r="AW80" s="54">
        <v>28095.488109537426</v>
      </c>
      <c r="AX80" s="54">
        <v>28876.354218804681</v>
      </c>
      <c r="AY80" s="54">
        <v>30698.53099687057</v>
      </c>
      <c r="AZ80" s="54">
        <v>32455.105649090656</v>
      </c>
      <c r="BA80" s="54">
        <v>34238.956742515053</v>
      </c>
      <c r="BB80" s="54">
        <v>35134.530196068969</v>
      </c>
      <c r="BC80" s="54">
        <v>38444.234939203634</v>
      </c>
      <c r="BD80" s="54">
        <v>42445.636032988128</v>
      </c>
      <c r="BE80" s="54">
        <v>43106.910442980763</v>
      </c>
      <c r="BF80" s="54">
        <v>41509.4703557416</v>
      </c>
      <c r="BG80" s="54">
        <v>27299.188359361033</v>
      </c>
      <c r="BH80" s="54">
        <v>28605.948798520461</v>
      </c>
      <c r="BI80" s="54">
        <v>30199.322662160077</v>
      </c>
      <c r="BJ80" s="54">
        <v>29038.240508598687</v>
      </c>
      <c r="BK80" s="54">
        <v>30194.539285141822</v>
      </c>
      <c r="BL80" s="54">
        <v>32018.390137519582</v>
      </c>
      <c r="BM80" s="54">
        <v>33553.601712066738</v>
      </c>
      <c r="BN80" s="54">
        <v>33995.409634850264</v>
      </c>
      <c r="BO80" s="54">
        <v>33774.746048870453</v>
      </c>
      <c r="BP80" s="54">
        <v>34839.165297750224</v>
      </c>
      <c r="BQ80" s="54">
        <v>34905.799895016324</v>
      </c>
      <c r="BR80" s="54">
        <v>36616.530424820201</v>
      </c>
      <c r="BS80" s="54">
        <v>37492.404555643363</v>
      </c>
      <c r="BT80" s="54">
        <v>36957.428072324212</v>
      </c>
      <c r="BU80" s="54">
        <v>38202.151173771432</v>
      </c>
      <c r="BV80" s="54">
        <v>38264.878963709409</v>
      </c>
      <c r="BW80" s="54">
        <v>38615.319833568014</v>
      </c>
      <c r="BX80" s="54">
        <v>35540.722130036818</v>
      </c>
      <c r="BY80" s="54">
        <v>37263.839290440548</v>
      </c>
      <c r="BZ80" s="54">
        <v>38440.431365614182</v>
      </c>
      <c r="CA80" s="54">
        <v>42540.213798281555</v>
      </c>
      <c r="CB80" s="54">
        <v>47824.012575550201</v>
      </c>
      <c r="CC80" s="54">
        <v>50433.38822106953</v>
      </c>
      <c r="CD80" s="54">
        <v>52603.57838249905</v>
      </c>
      <c r="CE80" s="54">
        <v>54770.300384774098</v>
      </c>
      <c r="CF80" s="92">
        <v>56589.287573106696</v>
      </c>
    </row>
    <row r="81" spans="1:84" ht="16" thickBot="1" x14ac:dyDescent="0.4">
      <c r="A81" s="155"/>
      <c r="BX81" s="54"/>
      <c r="BY81" s="54"/>
      <c r="BZ81" s="54"/>
      <c r="CA81" s="54"/>
      <c r="CB81" s="54"/>
      <c r="CC81" s="54"/>
      <c r="CD81" s="54"/>
      <c r="CE81" s="54"/>
      <c r="CF81" s="92"/>
    </row>
    <row r="82" spans="1:84" s="106" customFormat="1" ht="26.25" customHeight="1" x14ac:dyDescent="0.35">
      <c r="A82" s="194"/>
      <c r="B82" s="181" t="s">
        <v>328</v>
      </c>
      <c r="C82" s="182"/>
      <c r="D82" s="195"/>
      <c r="E82" s="195"/>
      <c r="F82" s="195"/>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6">
        <v>131538.8782100433</v>
      </c>
      <c r="AV82" s="196">
        <v>145326.45128473052</v>
      </c>
      <c r="AW82" s="196">
        <v>154760.56041593268</v>
      </c>
      <c r="AX82" s="196">
        <v>156547.6196920175</v>
      </c>
      <c r="AY82" s="196">
        <v>158602.79845115886</v>
      </c>
      <c r="AZ82" s="196">
        <v>159625.77571080276</v>
      </c>
      <c r="BA82" s="196">
        <v>161957.83710908287</v>
      </c>
      <c r="BB82" s="196">
        <v>163987.03327816218</v>
      </c>
      <c r="BC82" s="196">
        <v>168096.72871811787</v>
      </c>
      <c r="BD82" s="196">
        <v>170602.36144559062</v>
      </c>
      <c r="BE82" s="196">
        <v>177039.56444704381</v>
      </c>
      <c r="BF82" s="196">
        <v>179229.03169511218</v>
      </c>
      <c r="BG82" s="196">
        <v>168066.99122909125</v>
      </c>
      <c r="BH82" s="196">
        <v>179210.21284257242</v>
      </c>
      <c r="BI82" s="196">
        <v>181752.5180578017</v>
      </c>
      <c r="BJ82" s="196">
        <v>182320.36911851051</v>
      </c>
      <c r="BK82" s="196">
        <v>211714.88658024161</v>
      </c>
      <c r="BL82" s="196">
        <v>195276.9403174498</v>
      </c>
      <c r="BM82" s="196">
        <v>210069.40017422131</v>
      </c>
      <c r="BN82" s="196">
        <v>213623.58197289007</v>
      </c>
      <c r="BO82" s="196">
        <v>217627.81009356189</v>
      </c>
      <c r="BP82" s="196">
        <v>223929.21645120758</v>
      </c>
      <c r="BQ82" s="196">
        <v>216482.67305105904</v>
      </c>
      <c r="BR82" s="196">
        <v>219031.39267470414</v>
      </c>
      <c r="BS82" s="196">
        <v>222376.10788633794</v>
      </c>
      <c r="BT82" s="196">
        <v>220118.91611047791</v>
      </c>
      <c r="BU82" s="196">
        <v>221938.79119185294</v>
      </c>
      <c r="BV82" s="196">
        <v>224456.50066746786</v>
      </c>
      <c r="BW82" s="196">
        <v>229781.71035111579</v>
      </c>
      <c r="BX82" s="196">
        <v>241509.0599789694</v>
      </c>
      <c r="BY82" s="196">
        <v>246889.71809651295</v>
      </c>
      <c r="BZ82" s="196">
        <v>241636.08507373146</v>
      </c>
      <c r="CA82" s="196">
        <v>257655.02467542718</v>
      </c>
      <c r="CB82" s="196">
        <v>289808.22471662535</v>
      </c>
      <c r="CC82" s="196">
        <v>300905.19567677175</v>
      </c>
      <c r="CD82" s="196">
        <v>305912.9406224789</v>
      </c>
      <c r="CE82" s="196">
        <v>308191.99865707633</v>
      </c>
      <c r="CF82" s="197">
        <v>313186.15009956964</v>
      </c>
    </row>
    <row r="83" spans="1:84" ht="15" customHeight="1" x14ac:dyDescent="0.35">
      <c r="A83" s="155"/>
      <c r="B83" s="59" t="s">
        <v>329</v>
      </c>
      <c r="C83" s="198"/>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200">
        <v>0</v>
      </c>
      <c r="AV83" s="200">
        <v>0</v>
      </c>
      <c r="AW83" s="200">
        <v>0</v>
      </c>
      <c r="AX83" s="200">
        <v>0</v>
      </c>
      <c r="AY83" s="200">
        <v>0</v>
      </c>
      <c r="AZ83" s="200">
        <v>0</v>
      </c>
      <c r="BA83" s="200">
        <v>0</v>
      </c>
      <c r="BB83" s="200">
        <v>0</v>
      </c>
      <c r="BC83" s="200">
        <v>0</v>
      </c>
      <c r="BD83" s="200">
        <v>0</v>
      </c>
      <c r="BE83" s="200">
        <v>0</v>
      </c>
      <c r="BF83" s="200">
        <v>0</v>
      </c>
      <c r="BG83" s="200">
        <v>0</v>
      </c>
      <c r="BH83" s="200">
        <v>0</v>
      </c>
      <c r="BI83" s="200">
        <v>0</v>
      </c>
      <c r="BJ83" s="200">
        <v>0</v>
      </c>
      <c r="BK83" s="200">
        <v>0</v>
      </c>
      <c r="BL83" s="200">
        <v>0</v>
      </c>
      <c r="BM83" s="200">
        <v>0</v>
      </c>
      <c r="BN83" s="200">
        <v>0</v>
      </c>
      <c r="BO83" s="200">
        <v>0</v>
      </c>
      <c r="BP83" s="200">
        <v>0</v>
      </c>
      <c r="BQ83" s="200">
        <v>95381.790274929052</v>
      </c>
      <c r="BR83" s="200">
        <v>97613.488460715205</v>
      </c>
      <c r="BS83" s="200">
        <v>99183.984261757127</v>
      </c>
      <c r="BT83" s="200">
        <v>97188.270851088542</v>
      </c>
      <c r="BU83" s="200">
        <v>98041.111426719785</v>
      </c>
      <c r="BV83" s="200">
        <v>99811.942219937424</v>
      </c>
      <c r="BW83" s="200">
        <v>101440.41931347418</v>
      </c>
      <c r="BX83" s="200">
        <v>105017.48736125969</v>
      </c>
      <c r="BY83" s="200">
        <v>111526.28200439794</v>
      </c>
      <c r="BZ83" s="200">
        <v>112690.66666439678</v>
      </c>
      <c r="CA83" s="200">
        <v>120966.6675856005</v>
      </c>
      <c r="CB83" s="200">
        <v>134055.86968308542</v>
      </c>
      <c r="CC83" s="200">
        <v>137673.0634787101</v>
      </c>
      <c r="CD83" s="200">
        <v>140760.92250573798</v>
      </c>
      <c r="CE83" s="200">
        <v>143190.73146005193</v>
      </c>
      <c r="CF83" s="201">
        <v>146748.4715666449</v>
      </c>
    </row>
    <row r="84" spans="1:84" x14ac:dyDescent="0.35">
      <c r="A84" s="155"/>
      <c r="B84" s="59" t="s">
        <v>330</v>
      </c>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0">
        <v>0</v>
      </c>
      <c r="AV84" s="200">
        <v>0</v>
      </c>
      <c r="AW84" s="200">
        <v>0</v>
      </c>
      <c r="AX84" s="200">
        <v>0</v>
      </c>
      <c r="AY84" s="200">
        <v>0</v>
      </c>
      <c r="AZ84" s="200">
        <v>0</v>
      </c>
      <c r="BA84" s="200">
        <v>0</v>
      </c>
      <c r="BB84" s="200">
        <v>0</v>
      </c>
      <c r="BC84" s="200">
        <v>0</v>
      </c>
      <c r="BD84" s="200">
        <v>0</v>
      </c>
      <c r="BE84" s="200">
        <v>0</v>
      </c>
      <c r="BF84" s="200">
        <v>0</v>
      </c>
      <c r="BG84" s="200">
        <v>0</v>
      </c>
      <c r="BH84" s="200">
        <v>0</v>
      </c>
      <c r="BI84" s="200">
        <v>0</v>
      </c>
      <c r="BJ84" s="200">
        <v>0</v>
      </c>
      <c r="BK84" s="200">
        <v>0</v>
      </c>
      <c r="BL84" s="200">
        <v>0</v>
      </c>
      <c r="BM84" s="200">
        <v>0</v>
      </c>
      <c r="BN84" s="200">
        <v>0</v>
      </c>
      <c r="BO84" s="200">
        <v>0</v>
      </c>
      <c r="BP84" s="200">
        <v>0</v>
      </c>
      <c r="BQ84" s="200">
        <v>121100.88277612998</v>
      </c>
      <c r="BR84" s="200">
        <v>121417.90421398892</v>
      </c>
      <c r="BS84" s="200">
        <v>123192.12362458082</v>
      </c>
      <c r="BT84" s="200">
        <v>122930.64525938932</v>
      </c>
      <c r="BU84" s="200">
        <v>123897.6797651332</v>
      </c>
      <c r="BV84" s="200">
        <v>124644.55844753039</v>
      </c>
      <c r="BW84" s="200">
        <v>128341.29103764164</v>
      </c>
      <c r="BX84" s="200">
        <v>136491.57261770972</v>
      </c>
      <c r="BY84" s="200">
        <v>135363.43609211504</v>
      </c>
      <c r="BZ84" s="200">
        <v>128945.41840933468</v>
      </c>
      <c r="CA84" s="200">
        <v>136688.35708982663</v>
      </c>
      <c r="CB84" s="200">
        <v>155752.35503354002</v>
      </c>
      <c r="CC84" s="200">
        <v>163232.13219806171</v>
      </c>
      <c r="CD84" s="200">
        <v>165152.01811674095</v>
      </c>
      <c r="CE84" s="200">
        <v>165001.26719702446</v>
      </c>
      <c r="CF84" s="201">
        <v>166437.67853292468</v>
      </c>
    </row>
    <row r="85" spans="1:84" ht="26.25" customHeight="1" x14ac:dyDescent="0.35">
      <c r="A85" s="155"/>
      <c r="B85" s="59" t="s">
        <v>331</v>
      </c>
      <c r="D85" s="200">
        <v>0</v>
      </c>
      <c r="E85" s="200">
        <v>0</v>
      </c>
      <c r="F85" s="200">
        <v>0</v>
      </c>
      <c r="G85" s="200">
        <v>0</v>
      </c>
      <c r="H85" s="200">
        <v>0</v>
      </c>
      <c r="I85" s="200">
        <v>0</v>
      </c>
      <c r="J85" s="200">
        <v>0</v>
      </c>
      <c r="K85" s="200">
        <v>0</v>
      </c>
      <c r="L85" s="200">
        <v>0</v>
      </c>
      <c r="M85" s="200">
        <v>0</v>
      </c>
      <c r="N85" s="200">
        <v>0</v>
      </c>
      <c r="O85" s="200">
        <v>0</v>
      </c>
      <c r="P85" s="200">
        <v>0</v>
      </c>
      <c r="Q85" s="200">
        <v>0</v>
      </c>
      <c r="R85" s="200">
        <v>0</v>
      </c>
      <c r="S85" s="200">
        <v>0</v>
      </c>
      <c r="T85" s="200">
        <v>0</v>
      </c>
      <c r="U85" s="200">
        <v>0</v>
      </c>
      <c r="V85" s="200">
        <v>0</v>
      </c>
      <c r="W85" s="200">
        <v>0</v>
      </c>
      <c r="X85" s="200">
        <v>0</v>
      </c>
      <c r="Y85" s="200">
        <v>0</v>
      </c>
      <c r="Z85" s="200">
        <v>0</v>
      </c>
      <c r="AA85" s="200">
        <v>0</v>
      </c>
      <c r="AB85" s="200">
        <v>0</v>
      </c>
      <c r="AC85" s="200">
        <v>0</v>
      </c>
      <c r="AD85" s="200">
        <v>0</v>
      </c>
      <c r="AE85" s="200">
        <v>0</v>
      </c>
      <c r="AF85" s="200">
        <v>0</v>
      </c>
      <c r="AG85" s="200">
        <v>0</v>
      </c>
      <c r="AH85" s="200">
        <v>0</v>
      </c>
      <c r="AI85" s="200">
        <v>0</v>
      </c>
      <c r="AJ85" s="200">
        <v>0</v>
      </c>
      <c r="AK85" s="200">
        <v>0</v>
      </c>
      <c r="AL85" s="200">
        <v>0</v>
      </c>
      <c r="AM85" s="200">
        <v>0</v>
      </c>
      <c r="AN85" s="200">
        <v>0</v>
      </c>
      <c r="AO85" s="200">
        <v>0</v>
      </c>
      <c r="AP85" s="200">
        <v>0</v>
      </c>
      <c r="AQ85" s="200">
        <v>0</v>
      </c>
      <c r="AR85" s="200">
        <v>0</v>
      </c>
      <c r="AS85" s="200">
        <v>0</v>
      </c>
      <c r="AT85" s="200">
        <v>0</v>
      </c>
      <c r="AU85" s="200">
        <v>0</v>
      </c>
      <c r="AV85" s="200">
        <v>0</v>
      </c>
      <c r="AW85" s="200">
        <v>0</v>
      </c>
      <c r="AX85" s="200">
        <v>0</v>
      </c>
      <c r="AY85" s="200">
        <v>0</v>
      </c>
      <c r="AZ85" s="200">
        <v>0</v>
      </c>
      <c r="BA85" s="200">
        <v>0</v>
      </c>
      <c r="BB85" s="200">
        <v>0</v>
      </c>
      <c r="BC85" s="200">
        <v>0</v>
      </c>
      <c r="BD85" s="200">
        <v>0</v>
      </c>
      <c r="BE85" s="200">
        <v>0</v>
      </c>
      <c r="BF85" s="200">
        <v>0</v>
      </c>
      <c r="BG85" s="200">
        <v>0</v>
      </c>
      <c r="BH85" s="200">
        <v>0</v>
      </c>
      <c r="BI85" s="200">
        <v>0</v>
      </c>
      <c r="BJ85" s="200">
        <v>0</v>
      </c>
      <c r="BK85" s="200">
        <v>0</v>
      </c>
      <c r="BL85" s="200">
        <v>7208.2649072059558</v>
      </c>
      <c r="BM85" s="200">
        <v>7878.7956268727121</v>
      </c>
      <c r="BN85" s="200">
        <v>8097.0438298186982</v>
      </c>
      <c r="BO85" s="200">
        <v>7758.5231316600684</v>
      </c>
      <c r="BP85" s="200">
        <v>7581.5977231239603</v>
      </c>
      <c r="BQ85" s="200">
        <v>816.44729429865811</v>
      </c>
      <c r="BR85" s="200">
        <v>802.38796933179162</v>
      </c>
      <c r="BS85" s="200">
        <v>809.42819960711779</v>
      </c>
      <c r="BT85" s="200">
        <v>798.81085630074551</v>
      </c>
      <c r="BU85" s="200">
        <v>820.58592139347354</v>
      </c>
      <c r="BV85" s="200">
        <v>574.41613260599172</v>
      </c>
      <c r="BW85" s="200">
        <v>303.42279295025395</v>
      </c>
      <c r="BX85" s="200">
        <v>0</v>
      </c>
      <c r="BY85" s="200">
        <v>0</v>
      </c>
      <c r="BZ85" s="200">
        <v>0</v>
      </c>
      <c r="CA85" s="200">
        <v>0</v>
      </c>
      <c r="CB85" s="200">
        <v>0</v>
      </c>
      <c r="CC85" s="200">
        <v>0</v>
      </c>
      <c r="CD85" s="200">
        <v>0</v>
      </c>
      <c r="CE85" s="200">
        <v>0</v>
      </c>
      <c r="CF85" s="201">
        <v>0</v>
      </c>
    </row>
    <row r="86" spans="1:84" x14ac:dyDescent="0.35">
      <c r="A86" s="155"/>
      <c r="B86" s="59" t="s">
        <v>332</v>
      </c>
      <c r="D86" s="200">
        <v>0</v>
      </c>
      <c r="E86" s="200">
        <v>0</v>
      </c>
      <c r="F86" s="200">
        <v>0</v>
      </c>
      <c r="G86" s="200">
        <v>0</v>
      </c>
      <c r="H86" s="200">
        <v>0</v>
      </c>
      <c r="I86" s="200">
        <v>0</v>
      </c>
      <c r="J86" s="200">
        <v>0</v>
      </c>
      <c r="K86" s="200">
        <v>0</v>
      </c>
      <c r="L86" s="200">
        <v>0</v>
      </c>
      <c r="M86" s="200">
        <v>0</v>
      </c>
      <c r="N86" s="200">
        <v>0</v>
      </c>
      <c r="O86" s="200">
        <v>0</v>
      </c>
      <c r="P86" s="200">
        <v>0</v>
      </c>
      <c r="Q86" s="200">
        <v>0</v>
      </c>
      <c r="R86" s="200">
        <v>0</v>
      </c>
      <c r="S86" s="200">
        <v>0</v>
      </c>
      <c r="T86" s="200">
        <v>0</v>
      </c>
      <c r="U86" s="200">
        <v>0</v>
      </c>
      <c r="V86" s="200">
        <v>0</v>
      </c>
      <c r="W86" s="200">
        <v>0</v>
      </c>
      <c r="X86" s="200">
        <v>0</v>
      </c>
      <c r="Y86" s="200">
        <v>0</v>
      </c>
      <c r="Z86" s="200">
        <v>0</v>
      </c>
      <c r="AA86" s="200">
        <v>0</v>
      </c>
      <c r="AB86" s="200">
        <v>0</v>
      </c>
      <c r="AC86" s="200">
        <v>0</v>
      </c>
      <c r="AD86" s="200">
        <v>0</v>
      </c>
      <c r="AE86" s="200">
        <v>0</v>
      </c>
      <c r="AF86" s="200">
        <v>0</v>
      </c>
      <c r="AG86" s="200">
        <v>0</v>
      </c>
      <c r="AH86" s="200">
        <v>0</v>
      </c>
      <c r="AI86" s="200">
        <v>0</v>
      </c>
      <c r="AJ86" s="200">
        <v>0</v>
      </c>
      <c r="AK86" s="200">
        <v>0</v>
      </c>
      <c r="AL86" s="200">
        <v>0</v>
      </c>
      <c r="AM86" s="200">
        <v>0</v>
      </c>
      <c r="AN86" s="200">
        <v>0</v>
      </c>
      <c r="AO86" s="200">
        <v>0</v>
      </c>
      <c r="AP86" s="200">
        <v>0</v>
      </c>
      <c r="AQ86" s="200">
        <v>0</v>
      </c>
      <c r="AR86" s="200">
        <v>0</v>
      </c>
      <c r="AS86" s="200">
        <v>0</v>
      </c>
      <c r="AT86" s="200">
        <v>0</v>
      </c>
      <c r="AU86" s="200">
        <v>0</v>
      </c>
      <c r="AV86" s="200">
        <v>0</v>
      </c>
      <c r="AW86" s="200">
        <v>0</v>
      </c>
      <c r="AX86" s="200">
        <v>6.7913670035225637</v>
      </c>
      <c r="AY86" s="200">
        <v>7.8612498978192002</v>
      </c>
      <c r="AZ86" s="200">
        <v>10.052282013308737</v>
      </c>
      <c r="BA86" s="200">
        <v>9.1495351258499049</v>
      </c>
      <c r="BB86" s="200">
        <v>15.077032914351125</v>
      </c>
      <c r="BC86" s="200">
        <v>18.942646542937641</v>
      </c>
      <c r="BD86" s="200">
        <v>21.076230432449297</v>
      </c>
      <c r="BE86" s="200">
        <v>25.134494083042618</v>
      </c>
      <c r="BF86" s="200">
        <v>33.640007697757746</v>
      </c>
      <c r="BG86" s="200">
        <v>32.276093348653475</v>
      </c>
      <c r="BH86" s="200">
        <v>33.445596115258724</v>
      </c>
      <c r="BI86" s="200">
        <v>43.674249415019268</v>
      </c>
      <c r="BJ86" s="200">
        <v>50.603393216374677</v>
      </c>
      <c r="BK86" s="200">
        <v>61.391957691321949</v>
      </c>
      <c r="BL86" s="200">
        <v>579.826923945761</v>
      </c>
      <c r="BM86" s="200">
        <v>596.28425726420062</v>
      </c>
      <c r="BN86" s="200">
        <v>621.09613435164181</v>
      </c>
      <c r="BO86" s="200">
        <v>616.19312590496861</v>
      </c>
      <c r="BP86" s="200">
        <v>630.83612079653687</v>
      </c>
      <c r="BQ86" s="200">
        <v>663.59632114276781</v>
      </c>
      <c r="BR86" s="200">
        <v>769.20673224158077</v>
      </c>
      <c r="BS86" s="200">
        <v>345.23756179292707</v>
      </c>
      <c r="BT86" s="200">
        <v>332.01021633285541</v>
      </c>
      <c r="BU86" s="200">
        <v>406.60957797304849</v>
      </c>
      <c r="BV86" s="200">
        <v>384.16955839530237</v>
      </c>
      <c r="BW86" s="200">
        <v>341.75254343582975</v>
      </c>
      <c r="BX86" s="200">
        <v>387.83327411007161</v>
      </c>
      <c r="BY86" s="200">
        <v>344.11433093604239</v>
      </c>
      <c r="BZ86" s="200">
        <v>268.30408047867201</v>
      </c>
      <c r="CA86" s="200">
        <v>143.40938845625206</v>
      </c>
      <c r="CB86" s="200">
        <v>147.47160930214892</v>
      </c>
      <c r="CC86" s="200">
        <v>142.73451969537521</v>
      </c>
      <c r="CD86" s="200">
        <v>140.49230084275632</v>
      </c>
      <c r="CE86" s="200">
        <v>137.38055751521506</v>
      </c>
      <c r="CF86" s="201">
        <v>135.12831950975752</v>
      </c>
    </row>
    <row r="87" spans="1:84" x14ac:dyDescent="0.35">
      <c r="A87" s="155"/>
      <c r="B87" s="59" t="s">
        <v>346</v>
      </c>
      <c r="D87" s="200">
        <v>0</v>
      </c>
      <c r="E87" s="200">
        <v>0</v>
      </c>
      <c r="F87" s="200">
        <v>0</v>
      </c>
      <c r="G87" s="200">
        <v>0</v>
      </c>
      <c r="H87" s="200">
        <v>0</v>
      </c>
      <c r="I87" s="200">
        <v>0</v>
      </c>
      <c r="J87" s="200">
        <v>0</v>
      </c>
      <c r="K87" s="200">
        <v>0</v>
      </c>
      <c r="L87" s="200">
        <v>0</v>
      </c>
      <c r="M87" s="200">
        <v>0</v>
      </c>
      <c r="N87" s="200">
        <v>0</v>
      </c>
      <c r="O87" s="200">
        <v>0</v>
      </c>
      <c r="P87" s="200">
        <v>0</v>
      </c>
      <c r="Q87" s="200">
        <v>0</v>
      </c>
      <c r="R87" s="200">
        <v>0</v>
      </c>
      <c r="S87" s="200">
        <v>0</v>
      </c>
      <c r="T87" s="200">
        <v>0</v>
      </c>
      <c r="U87" s="200">
        <v>0</v>
      </c>
      <c r="V87" s="200">
        <v>0</v>
      </c>
      <c r="W87" s="200">
        <v>0</v>
      </c>
      <c r="X87" s="200">
        <v>0</v>
      </c>
      <c r="Y87" s="200">
        <v>0</v>
      </c>
      <c r="Z87" s="200">
        <v>0</v>
      </c>
      <c r="AA87" s="200">
        <v>0</v>
      </c>
      <c r="AB87" s="200">
        <v>0</v>
      </c>
      <c r="AC87" s="200">
        <v>0</v>
      </c>
      <c r="AD87" s="200">
        <v>0</v>
      </c>
      <c r="AE87" s="200">
        <v>0</v>
      </c>
      <c r="AF87" s="200">
        <v>0</v>
      </c>
      <c r="AG87" s="200">
        <v>0</v>
      </c>
      <c r="AH87" s="200">
        <v>0</v>
      </c>
      <c r="AI87" s="200">
        <v>0</v>
      </c>
      <c r="AJ87" s="200">
        <v>0</v>
      </c>
      <c r="AK87" s="200">
        <v>0</v>
      </c>
      <c r="AL87" s="200">
        <v>0</v>
      </c>
      <c r="AM87" s="200">
        <v>0</v>
      </c>
      <c r="AN87" s="200">
        <v>0</v>
      </c>
      <c r="AO87" s="200">
        <v>0</v>
      </c>
      <c r="AP87" s="200">
        <v>0</v>
      </c>
      <c r="AQ87" s="200">
        <v>0</v>
      </c>
      <c r="AR87" s="200">
        <v>0</v>
      </c>
      <c r="AS87" s="200">
        <v>0</v>
      </c>
      <c r="AT87" s="200">
        <v>0</v>
      </c>
      <c r="AU87" s="200">
        <v>8400.5571389921461</v>
      </c>
      <c r="AV87" s="200">
        <v>9247.7091577978481</v>
      </c>
      <c r="AW87" s="200">
        <v>9867.5435364879959</v>
      </c>
      <c r="AX87" s="200">
        <v>10160.520369407006</v>
      </c>
      <c r="AY87" s="200">
        <v>10303.440863998045</v>
      </c>
      <c r="AZ87" s="200">
        <v>10206.758604197466</v>
      </c>
      <c r="BA87" s="200">
        <v>9984.9477399696207</v>
      </c>
      <c r="BB87" s="200">
        <v>9661.7668999913276</v>
      </c>
      <c r="BC87" s="200">
        <v>9508.3313643078254</v>
      </c>
      <c r="BD87" s="200">
        <v>9334.2147999600002</v>
      </c>
      <c r="BE87" s="200">
        <v>9198.5603154677628</v>
      </c>
      <c r="BF87" s="200">
        <v>8998.4955435040265</v>
      </c>
      <c r="BG87" s="200">
        <v>8447.7653027606502</v>
      </c>
      <c r="BH87" s="200">
        <v>746.68426869921132</v>
      </c>
      <c r="BI87" s="200">
        <v>793.44970810818154</v>
      </c>
      <c r="BJ87" s="200">
        <v>725.28370725265415</v>
      </c>
      <c r="BK87" s="200">
        <v>655.25961315788095</v>
      </c>
      <c r="BL87" s="200">
        <v>657.48594392557322</v>
      </c>
      <c r="BM87" s="200">
        <v>716.00880197988749</v>
      </c>
      <c r="BN87" s="200">
        <v>736.93505828716536</v>
      </c>
      <c r="BO87" s="200">
        <v>726.94407962988544</v>
      </c>
      <c r="BP87" s="200">
        <v>734.2949051815317</v>
      </c>
      <c r="BQ87" s="200">
        <v>647.24041796512665</v>
      </c>
      <c r="BR87" s="200">
        <v>794.19796438986452</v>
      </c>
      <c r="BS87" s="200">
        <v>873.32636002330753</v>
      </c>
      <c r="BT87" s="200">
        <v>747.21668152836014</v>
      </c>
      <c r="BU87" s="200">
        <v>790.9279787914661</v>
      </c>
      <c r="BV87" s="200">
        <v>661.9849588474051</v>
      </c>
      <c r="BW87" s="200">
        <v>603.46877194891363</v>
      </c>
      <c r="BX87" s="200">
        <v>527.29543754182646</v>
      </c>
      <c r="BY87" s="200">
        <v>589.97241730802489</v>
      </c>
      <c r="BZ87" s="200">
        <v>638.13353551041268</v>
      </c>
      <c r="CA87" s="200">
        <v>558.95655569130508</v>
      </c>
      <c r="CB87" s="200">
        <v>543.07103336690363</v>
      </c>
      <c r="CC87" s="200">
        <v>504.68136566857237</v>
      </c>
      <c r="CD87" s="200">
        <v>503.93270742770068</v>
      </c>
      <c r="CE87" s="200">
        <v>491.77894148210243</v>
      </c>
      <c r="CF87" s="201">
        <v>484.63722759065689</v>
      </c>
    </row>
    <row r="88" spans="1:84" x14ac:dyDescent="0.35">
      <c r="A88" s="155"/>
      <c r="B88" s="203" t="s">
        <v>333</v>
      </c>
      <c r="D88" s="200">
        <v>0</v>
      </c>
      <c r="E88" s="200">
        <v>0</v>
      </c>
      <c r="F88" s="200">
        <v>0</v>
      </c>
      <c r="G88" s="200">
        <v>0</v>
      </c>
      <c r="H88" s="200">
        <v>0</v>
      </c>
      <c r="I88" s="200">
        <v>0</v>
      </c>
      <c r="J88" s="200">
        <v>0</v>
      </c>
      <c r="K88" s="200">
        <v>0</v>
      </c>
      <c r="L88" s="200">
        <v>0</v>
      </c>
      <c r="M88" s="200">
        <v>0</v>
      </c>
      <c r="N88" s="200">
        <v>0</v>
      </c>
      <c r="O88" s="200">
        <v>0</v>
      </c>
      <c r="P88" s="200">
        <v>0</v>
      </c>
      <c r="Q88" s="200">
        <v>0</v>
      </c>
      <c r="R88" s="200">
        <v>0</v>
      </c>
      <c r="S88" s="200">
        <v>0</v>
      </c>
      <c r="T88" s="200">
        <v>0</v>
      </c>
      <c r="U88" s="200">
        <v>0</v>
      </c>
      <c r="V88" s="200">
        <v>0</v>
      </c>
      <c r="W88" s="200">
        <v>0</v>
      </c>
      <c r="X88" s="200">
        <v>0</v>
      </c>
      <c r="Y88" s="200">
        <v>0</v>
      </c>
      <c r="Z88" s="200">
        <v>0</v>
      </c>
      <c r="AA88" s="200">
        <v>0</v>
      </c>
      <c r="AB88" s="200">
        <v>0</v>
      </c>
      <c r="AC88" s="200">
        <v>0</v>
      </c>
      <c r="AD88" s="200">
        <v>0</v>
      </c>
      <c r="AE88" s="200">
        <v>0</v>
      </c>
      <c r="AF88" s="200">
        <v>0</v>
      </c>
      <c r="AG88" s="200">
        <v>0</v>
      </c>
      <c r="AH88" s="200">
        <v>0</v>
      </c>
      <c r="AI88" s="200">
        <v>0</v>
      </c>
      <c r="AJ88" s="200">
        <v>0</v>
      </c>
      <c r="AK88" s="200">
        <v>0</v>
      </c>
      <c r="AL88" s="200">
        <v>0</v>
      </c>
      <c r="AM88" s="200">
        <v>0</v>
      </c>
      <c r="AN88" s="200">
        <v>0</v>
      </c>
      <c r="AO88" s="200">
        <v>0</v>
      </c>
      <c r="AP88" s="200">
        <v>0</v>
      </c>
      <c r="AQ88" s="200">
        <v>0</v>
      </c>
      <c r="AR88" s="200">
        <v>0</v>
      </c>
      <c r="AS88" s="200">
        <v>0</v>
      </c>
      <c r="AT88" s="200">
        <v>0</v>
      </c>
      <c r="AU88" s="200">
        <v>7703.7038854136781</v>
      </c>
      <c r="AV88" s="200">
        <v>8784.3899795723646</v>
      </c>
      <c r="AW88" s="200">
        <v>9510.9865579827238</v>
      </c>
      <c r="AX88" s="200">
        <v>9802.7523357523132</v>
      </c>
      <c r="AY88" s="200">
        <v>9945.5284241542431</v>
      </c>
      <c r="AZ88" s="200">
        <v>9854.9825276219235</v>
      </c>
      <c r="BA88" s="200">
        <v>9620.5327806639598</v>
      </c>
      <c r="BB88" s="200">
        <v>9278.9905346597225</v>
      </c>
      <c r="BC88" s="200">
        <v>9068.7573271469901</v>
      </c>
      <c r="BD88" s="200">
        <v>8842.7973162386552</v>
      </c>
      <c r="BE88" s="200">
        <v>8660.9446914871951</v>
      </c>
      <c r="BF88" s="200">
        <v>8595.8331308743218</v>
      </c>
      <c r="BG88" s="200">
        <v>7996.2991162791841</v>
      </c>
      <c r="BH88" s="200">
        <v>571.59864995740463</v>
      </c>
      <c r="BI88" s="200">
        <v>584.86110708745832</v>
      </c>
      <c r="BJ88" s="200">
        <v>526.37976784094678</v>
      </c>
      <c r="BK88" s="200">
        <v>482.37451821439902</v>
      </c>
      <c r="BL88" s="200">
        <v>504.09072106116474</v>
      </c>
      <c r="BM88" s="200">
        <v>551.33530551644947</v>
      </c>
      <c r="BN88" s="200">
        <v>560.01628573367725</v>
      </c>
      <c r="BO88" s="200">
        <v>596.74739363541767</v>
      </c>
      <c r="BP88" s="200">
        <v>604.55249475611356</v>
      </c>
      <c r="BQ88" s="200">
        <v>624.95586124675003</v>
      </c>
      <c r="BR88" s="200">
        <v>739.48704624837399</v>
      </c>
      <c r="BS88" s="200">
        <v>817.91135759070858</v>
      </c>
      <c r="BT88" s="200">
        <v>695.13728037279384</v>
      </c>
      <c r="BU88" s="200">
        <v>783.01008599139118</v>
      </c>
      <c r="BV88" s="200">
        <v>654.21813962394594</v>
      </c>
      <c r="BW88" s="200">
        <v>595.36286853995341</v>
      </c>
      <c r="BX88" s="200">
        <v>518.58924461540892</v>
      </c>
      <c r="BY88" s="200">
        <v>576.12146050611068</v>
      </c>
      <c r="BZ88" s="200">
        <v>621.56718289128162</v>
      </c>
      <c r="CA88" s="200">
        <v>558.95655569130508</v>
      </c>
      <c r="CB88" s="200">
        <v>543.07103336690363</v>
      </c>
      <c r="CC88" s="200">
        <v>504.68136566857237</v>
      </c>
      <c r="CD88" s="200">
        <v>503.93270742770068</v>
      </c>
      <c r="CE88" s="200">
        <v>491.77894148210243</v>
      </c>
      <c r="CF88" s="201">
        <v>484.63722759065689</v>
      </c>
    </row>
    <row r="89" spans="1:84" x14ac:dyDescent="0.35">
      <c r="A89" s="155"/>
      <c r="B89" s="203" t="s">
        <v>334</v>
      </c>
      <c r="D89" s="200">
        <v>0</v>
      </c>
      <c r="E89" s="200">
        <v>0</v>
      </c>
      <c r="F89" s="200">
        <v>0</v>
      </c>
      <c r="G89" s="200">
        <v>0</v>
      </c>
      <c r="H89" s="200">
        <v>0</v>
      </c>
      <c r="I89" s="200">
        <v>0</v>
      </c>
      <c r="J89" s="200">
        <v>0</v>
      </c>
      <c r="K89" s="200">
        <v>0</v>
      </c>
      <c r="L89" s="200">
        <v>0</v>
      </c>
      <c r="M89" s="200">
        <v>0</v>
      </c>
      <c r="N89" s="200">
        <v>0</v>
      </c>
      <c r="O89" s="200">
        <v>0</v>
      </c>
      <c r="P89" s="200">
        <v>0</v>
      </c>
      <c r="Q89" s="200">
        <v>0</v>
      </c>
      <c r="R89" s="200">
        <v>0</v>
      </c>
      <c r="S89" s="200">
        <v>0</v>
      </c>
      <c r="T89" s="200">
        <v>0</v>
      </c>
      <c r="U89" s="200">
        <v>0</v>
      </c>
      <c r="V89" s="200">
        <v>0</v>
      </c>
      <c r="W89" s="200">
        <v>0</v>
      </c>
      <c r="X89" s="200">
        <v>0</v>
      </c>
      <c r="Y89" s="200">
        <v>0</v>
      </c>
      <c r="Z89" s="200">
        <v>0</v>
      </c>
      <c r="AA89" s="200">
        <v>0</v>
      </c>
      <c r="AB89" s="200">
        <v>0</v>
      </c>
      <c r="AC89" s="200">
        <v>0</v>
      </c>
      <c r="AD89" s="200">
        <v>0</v>
      </c>
      <c r="AE89" s="200">
        <v>0</v>
      </c>
      <c r="AF89" s="200">
        <v>0</v>
      </c>
      <c r="AG89" s="200">
        <v>0</v>
      </c>
      <c r="AH89" s="200">
        <v>0</v>
      </c>
      <c r="AI89" s="200">
        <v>0</v>
      </c>
      <c r="AJ89" s="200">
        <v>0</v>
      </c>
      <c r="AK89" s="200">
        <v>0</v>
      </c>
      <c r="AL89" s="200">
        <v>0</v>
      </c>
      <c r="AM89" s="200">
        <v>0</v>
      </c>
      <c r="AN89" s="200">
        <v>0</v>
      </c>
      <c r="AO89" s="200">
        <v>0</v>
      </c>
      <c r="AP89" s="200">
        <v>0</v>
      </c>
      <c r="AQ89" s="200">
        <v>0</v>
      </c>
      <c r="AR89" s="200">
        <v>0</v>
      </c>
      <c r="AS89" s="200">
        <v>0</v>
      </c>
      <c r="AT89" s="200">
        <v>0</v>
      </c>
      <c r="AU89" s="200">
        <v>696.85325357846739</v>
      </c>
      <c r="AV89" s="200">
        <v>463.31917822548371</v>
      </c>
      <c r="AW89" s="200">
        <v>356.55697850527162</v>
      </c>
      <c r="AX89" s="200">
        <v>357.76803365469203</v>
      </c>
      <c r="AY89" s="200">
        <v>357.91243984380088</v>
      </c>
      <c r="AZ89" s="200">
        <v>351.77607657554489</v>
      </c>
      <c r="BA89" s="200">
        <v>364.4149593056602</v>
      </c>
      <c r="BB89" s="200">
        <v>382.77636533160575</v>
      </c>
      <c r="BC89" s="200">
        <v>439.57403716083462</v>
      </c>
      <c r="BD89" s="200">
        <v>491.4174837213431</v>
      </c>
      <c r="BE89" s="200">
        <v>537.61562398056788</v>
      </c>
      <c r="BF89" s="200">
        <v>402.66241262970482</v>
      </c>
      <c r="BG89" s="200">
        <v>451.46618648146676</v>
      </c>
      <c r="BH89" s="200">
        <v>175.0856187418066</v>
      </c>
      <c r="BI89" s="200">
        <v>208.58860102072316</v>
      </c>
      <c r="BJ89" s="200">
        <v>198.90393941170737</v>
      </c>
      <c r="BK89" s="200">
        <v>172.88509494348193</v>
      </c>
      <c r="BL89" s="200">
        <v>153.39522286440842</v>
      </c>
      <c r="BM89" s="200">
        <v>164.67349646343803</v>
      </c>
      <c r="BN89" s="200">
        <v>176.91877255348814</v>
      </c>
      <c r="BO89" s="200">
        <v>130.19668599446771</v>
      </c>
      <c r="BP89" s="200">
        <v>129.74241042541817</v>
      </c>
      <c r="BQ89" s="200">
        <v>0</v>
      </c>
      <c r="BR89" s="200">
        <v>0</v>
      </c>
      <c r="BS89" s="200">
        <v>0</v>
      </c>
      <c r="BT89" s="200">
        <v>0</v>
      </c>
      <c r="BU89" s="200">
        <v>0</v>
      </c>
      <c r="BV89" s="200">
        <v>0</v>
      </c>
      <c r="BW89" s="200">
        <v>0</v>
      </c>
      <c r="BX89" s="200">
        <v>0</v>
      </c>
      <c r="BY89" s="200">
        <v>0</v>
      </c>
      <c r="BZ89" s="200">
        <v>0</v>
      </c>
      <c r="CA89" s="200">
        <v>0</v>
      </c>
      <c r="CB89" s="200">
        <v>0</v>
      </c>
      <c r="CC89" s="200">
        <v>0</v>
      </c>
      <c r="CD89" s="200">
        <v>0</v>
      </c>
      <c r="CE89" s="200">
        <v>0</v>
      </c>
      <c r="CF89" s="201">
        <v>0</v>
      </c>
    </row>
    <row r="90" spans="1:84" x14ac:dyDescent="0.35">
      <c r="A90" s="155"/>
      <c r="B90" s="203" t="s">
        <v>335</v>
      </c>
      <c r="D90" s="200">
        <v>0</v>
      </c>
      <c r="E90" s="200">
        <v>0</v>
      </c>
      <c r="F90" s="200">
        <v>0</v>
      </c>
      <c r="G90" s="200">
        <v>0</v>
      </c>
      <c r="H90" s="200">
        <v>0</v>
      </c>
      <c r="I90" s="200">
        <v>0</v>
      </c>
      <c r="J90" s="200">
        <v>0</v>
      </c>
      <c r="K90" s="200">
        <v>0</v>
      </c>
      <c r="L90" s="200">
        <v>0</v>
      </c>
      <c r="M90" s="200">
        <v>0</v>
      </c>
      <c r="N90" s="200">
        <v>0</v>
      </c>
      <c r="O90" s="200">
        <v>0</v>
      </c>
      <c r="P90" s="200">
        <v>0</v>
      </c>
      <c r="Q90" s="200">
        <v>0</v>
      </c>
      <c r="R90" s="200">
        <v>0</v>
      </c>
      <c r="S90" s="200">
        <v>0</v>
      </c>
      <c r="T90" s="200">
        <v>0</v>
      </c>
      <c r="U90" s="200">
        <v>0</v>
      </c>
      <c r="V90" s="200">
        <v>0</v>
      </c>
      <c r="W90" s="200">
        <v>0</v>
      </c>
      <c r="X90" s="200">
        <v>0</v>
      </c>
      <c r="Y90" s="200">
        <v>0</v>
      </c>
      <c r="Z90" s="200">
        <v>0</v>
      </c>
      <c r="AA90" s="200">
        <v>0</v>
      </c>
      <c r="AB90" s="200">
        <v>0</v>
      </c>
      <c r="AC90" s="200">
        <v>0</v>
      </c>
      <c r="AD90" s="200">
        <v>0</v>
      </c>
      <c r="AE90" s="200">
        <v>0</v>
      </c>
      <c r="AF90" s="200">
        <v>0</v>
      </c>
      <c r="AG90" s="200">
        <v>0</v>
      </c>
      <c r="AH90" s="200">
        <v>0</v>
      </c>
      <c r="AI90" s="200">
        <v>0</v>
      </c>
      <c r="AJ90" s="200">
        <v>0</v>
      </c>
      <c r="AK90" s="200">
        <v>0</v>
      </c>
      <c r="AL90" s="200">
        <v>0</v>
      </c>
      <c r="AM90" s="200">
        <v>0</v>
      </c>
      <c r="AN90" s="200">
        <v>0</v>
      </c>
      <c r="AO90" s="200">
        <v>0</v>
      </c>
      <c r="AP90" s="200">
        <v>0</v>
      </c>
      <c r="AQ90" s="200">
        <v>0</v>
      </c>
      <c r="AR90" s="200">
        <v>0</v>
      </c>
      <c r="AS90" s="200">
        <v>0</v>
      </c>
      <c r="AT90" s="200">
        <v>0</v>
      </c>
      <c r="AU90" s="200">
        <v>0</v>
      </c>
      <c r="AV90" s="200">
        <v>0</v>
      </c>
      <c r="AW90" s="200">
        <v>0</v>
      </c>
      <c r="AX90" s="200">
        <v>0</v>
      </c>
      <c r="AY90" s="200">
        <v>0</v>
      </c>
      <c r="AZ90" s="200">
        <v>0</v>
      </c>
      <c r="BA90" s="200">
        <v>0</v>
      </c>
      <c r="BB90" s="200">
        <v>0</v>
      </c>
      <c r="BC90" s="200">
        <v>0</v>
      </c>
      <c r="BD90" s="200">
        <v>0</v>
      </c>
      <c r="BE90" s="200">
        <v>0</v>
      </c>
      <c r="BF90" s="200">
        <v>0</v>
      </c>
      <c r="BG90" s="200">
        <v>0</v>
      </c>
      <c r="BH90" s="200">
        <v>0</v>
      </c>
      <c r="BI90" s="200">
        <v>0</v>
      </c>
      <c r="BJ90" s="200">
        <v>0</v>
      </c>
      <c r="BK90" s="200">
        <v>0</v>
      </c>
      <c r="BL90" s="200">
        <v>0</v>
      </c>
      <c r="BM90" s="200">
        <v>0</v>
      </c>
      <c r="BN90" s="200">
        <v>0</v>
      </c>
      <c r="BO90" s="200">
        <v>0</v>
      </c>
      <c r="BP90" s="200">
        <v>0</v>
      </c>
      <c r="BQ90" s="200">
        <v>22.284556718376589</v>
      </c>
      <c r="BR90" s="200">
        <v>54.710918141490616</v>
      </c>
      <c r="BS90" s="200">
        <v>55.415002432598904</v>
      </c>
      <c r="BT90" s="200">
        <v>52.079401155566273</v>
      </c>
      <c r="BU90" s="200">
        <v>7.9178928000748776</v>
      </c>
      <c r="BV90" s="200">
        <v>7.7668192234591711</v>
      </c>
      <c r="BW90" s="200">
        <v>8.105903408960188</v>
      </c>
      <c r="BX90" s="200">
        <v>8.7061929264174651</v>
      </c>
      <c r="BY90" s="200">
        <v>13.850956801914299</v>
      </c>
      <c r="BZ90" s="200">
        <v>16.566352619131006</v>
      </c>
      <c r="CA90" s="200">
        <v>0</v>
      </c>
      <c r="CB90" s="200">
        <v>0</v>
      </c>
      <c r="CC90" s="200">
        <v>0</v>
      </c>
      <c r="CD90" s="200">
        <v>0</v>
      </c>
      <c r="CE90" s="200">
        <v>0</v>
      </c>
      <c r="CF90" s="201">
        <v>0</v>
      </c>
    </row>
    <row r="91" spans="1:84" x14ac:dyDescent="0.35">
      <c r="A91" s="155"/>
      <c r="B91" s="106" t="s">
        <v>347</v>
      </c>
      <c r="CF91" s="53"/>
    </row>
    <row r="92" spans="1:84" ht="32.25" customHeight="1" x14ac:dyDescent="0.35">
      <c r="A92" s="155"/>
      <c r="B92" s="39" t="s">
        <v>348</v>
      </c>
      <c r="CF92" s="53"/>
    </row>
    <row r="93" spans="1:84" x14ac:dyDescent="0.35">
      <c r="A93" s="155"/>
      <c r="B93" s="39" t="s">
        <v>349</v>
      </c>
      <c r="CF93" s="53"/>
    </row>
    <row r="94" spans="1:84" ht="16" thickBot="1" x14ac:dyDescent="0.4">
      <c r="A94" s="204"/>
      <c r="B94" s="205" t="s">
        <v>350</v>
      </c>
      <c r="C94" s="178"/>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18"/>
      <c r="BY94" s="118"/>
      <c r="BZ94" s="118"/>
      <c r="CA94" s="118"/>
      <c r="CB94" s="118"/>
      <c r="CC94" s="118"/>
      <c r="CD94" s="118"/>
      <c r="CE94" s="118"/>
      <c r="CF94" s="149"/>
    </row>
  </sheetData>
  <hyperlinks>
    <hyperlink ref="B1" location="Notes!A1" display="Information relating to this table can be found in the 'Notes' tab" xr:uid="{BE470407-095D-48AB-BE5B-08157394AB03}"/>
    <hyperlink ref="A1" location="Contents!A1" display="Contents page" xr:uid="{23DCFDEC-C093-423E-A072-7FE476098546}"/>
  </hyperlinks>
  <pageMargins left="0.75" right="0.75" top="1" bottom="1" header="0.5" footer="0.5"/>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D5D4-2A34-4A41-BC10-ED5B69490F6E}">
  <dimension ref="A1:CF66"/>
  <sheetViews>
    <sheetView zoomScale="55" zoomScaleNormal="55" workbookViewId="0">
      <pane xSplit="2" topLeftCell="BD1" activePane="topRight" state="frozen"/>
      <selection pane="topRight"/>
    </sheetView>
  </sheetViews>
  <sheetFormatPr defaultColWidth="11.54296875" defaultRowHeight="15.5" x14ac:dyDescent="0.35"/>
  <cols>
    <col min="1" max="1" width="23" style="218" bestFit="1" customWidth="1"/>
    <col min="2" max="2" width="75.54296875" style="210" customWidth="1"/>
    <col min="3" max="3" width="25.54296875" style="218" customWidth="1"/>
    <col min="4" max="75" width="12.54296875" style="234" customWidth="1"/>
    <col min="76" max="84" width="12.54296875" style="210" customWidth="1"/>
    <col min="85" max="16384" width="11.54296875" style="210"/>
  </cols>
  <sheetData>
    <row r="1" spans="1:84" s="207" customFormat="1" ht="25.5" customHeight="1" thickBot="1" x14ac:dyDescent="0.3">
      <c r="A1" s="29" t="s">
        <v>45</v>
      </c>
      <c r="B1" s="113" t="s">
        <v>200</v>
      </c>
      <c r="C1" s="114"/>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row>
    <row r="2" spans="1:84" ht="33" customHeight="1" x14ac:dyDescent="0.35">
      <c r="A2" s="33" t="s">
        <v>584</v>
      </c>
      <c r="B2" s="208" t="s">
        <v>351</v>
      </c>
      <c r="C2" s="209"/>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213" customFormat="1" x14ac:dyDescent="0.35">
      <c r="A3" s="116">
        <v>2024</v>
      </c>
      <c r="B3" s="211" t="s">
        <v>352</v>
      </c>
      <c r="C3" s="212"/>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6"/>
      <c r="B4" s="214"/>
      <c r="C4" s="215"/>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7"/>
    </row>
    <row r="5" spans="1:84" ht="27" customHeight="1" x14ac:dyDescent="0.35">
      <c r="B5" s="39" t="s">
        <v>260</v>
      </c>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20">
        <v>1</v>
      </c>
      <c r="BR5" s="220">
        <v>1</v>
      </c>
      <c r="BS5" s="220">
        <v>1</v>
      </c>
      <c r="BT5" s="220">
        <v>1</v>
      </c>
      <c r="BU5" s="220">
        <v>1</v>
      </c>
      <c r="BV5" s="220">
        <v>1</v>
      </c>
      <c r="BW5" s="220">
        <v>1</v>
      </c>
      <c r="BX5" s="220">
        <v>1</v>
      </c>
      <c r="BY5" s="220">
        <v>1</v>
      </c>
      <c r="BZ5" s="220">
        <v>1</v>
      </c>
      <c r="CA5" s="220">
        <v>2</v>
      </c>
      <c r="CB5" s="220">
        <v>2</v>
      </c>
      <c r="CC5" s="220">
        <v>2</v>
      </c>
      <c r="CD5" s="220">
        <v>2</v>
      </c>
      <c r="CE5" s="220">
        <v>2</v>
      </c>
      <c r="CF5" s="221">
        <v>3</v>
      </c>
    </row>
    <row r="6" spans="1:84" x14ac:dyDescent="0.35">
      <c r="B6" s="210" t="s">
        <v>262</v>
      </c>
      <c r="D6" s="220">
        <v>0</v>
      </c>
      <c r="E6" s="220">
        <v>0</v>
      </c>
      <c r="F6" s="220">
        <v>0</v>
      </c>
      <c r="G6" s="220">
        <v>0</v>
      </c>
      <c r="H6" s="220">
        <v>0</v>
      </c>
      <c r="I6" s="220">
        <v>0</v>
      </c>
      <c r="J6" s="220">
        <v>0</v>
      </c>
      <c r="K6" s="220">
        <v>0</v>
      </c>
      <c r="L6" s="220">
        <v>0</v>
      </c>
      <c r="M6" s="220">
        <v>0</v>
      </c>
      <c r="N6" s="220">
        <v>0</v>
      </c>
      <c r="O6" s="220">
        <v>0</v>
      </c>
      <c r="P6" s="220">
        <v>0</v>
      </c>
      <c r="Q6" s="220">
        <v>0</v>
      </c>
      <c r="R6" s="220">
        <v>0</v>
      </c>
      <c r="S6" s="220">
        <v>0</v>
      </c>
      <c r="T6" s="220">
        <v>0</v>
      </c>
      <c r="U6" s="220">
        <v>0</v>
      </c>
      <c r="V6" s="220">
        <v>0</v>
      </c>
      <c r="W6" s="220">
        <v>0</v>
      </c>
      <c r="X6" s="220">
        <v>0</v>
      </c>
      <c r="Y6" s="220">
        <v>0</v>
      </c>
      <c r="Z6" s="220">
        <v>0</v>
      </c>
      <c r="AA6" s="220">
        <v>0</v>
      </c>
      <c r="AB6" s="220">
        <v>0</v>
      </c>
      <c r="AC6" s="220">
        <v>0</v>
      </c>
      <c r="AD6" s="220">
        <v>0</v>
      </c>
      <c r="AE6" s="220">
        <v>0</v>
      </c>
      <c r="AF6" s="220">
        <v>0</v>
      </c>
      <c r="AG6" s="220">
        <v>0</v>
      </c>
      <c r="AH6" s="220">
        <v>0</v>
      </c>
      <c r="AI6" s="220">
        <v>0</v>
      </c>
      <c r="AJ6" s="220">
        <v>0</v>
      </c>
      <c r="AK6" s="220">
        <v>0</v>
      </c>
      <c r="AL6" s="220">
        <v>0</v>
      </c>
      <c r="AM6" s="220">
        <v>0</v>
      </c>
      <c r="AN6" s="220">
        <v>0</v>
      </c>
      <c r="AO6" s="220">
        <v>0</v>
      </c>
      <c r="AP6" s="220">
        <v>0</v>
      </c>
      <c r="AQ6" s="220">
        <v>0</v>
      </c>
      <c r="AR6" s="220">
        <v>0</v>
      </c>
      <c r="AS6" s="220">
        <v>0</v>
      </c>
      <c r="AT6" s="220">
        <v>0</v>
      </c>
      <c r="AU6" s="220">
        <v>0</v>
      </c>
      <c r="AV6" s="220">
        <v>0</v>
      </c>
      <c r="AW6" s="220">
        <v>0</v>
      </c>
      <c r="AX6" s="220">
        <v>0</v>
      </c>
      <c r="AY6" s="220">
        <v>1268</v>
      </c>
      <c r="AZ6" s="220">
        <v>1298</v>
      </c>
      <c r="BA6" s="220">
        <v>1365</v>
      </c>
      <c r="BB6" s="220">
        <v>1404</v>
      </c>
      <c r="BC6" s="220">
        <v>1434</v>
      </c>
      <c r="BD6" s="220">
        <v>1464</v>
      </c>
      <c r="BE6" s="220">
        <v>1495</v>
      </c>
      <c r="BF6" s="220">
        <v>1510</v>
      </c>
      <c r="BG6" s="220">
        <v>1547</v>
      </c>
      <c r="BH6" s="220">
        <v>1589</v>
      </c>
      <c r="BI6" s="220">
        <v>1629</v>
      </c>
      <c r="BJ6" s="220">
        <v>1666</v>
      </c>
      <c r="BK6" s="220">
        <v>1700</v>
      </c>
      <c r="BL6" s="220">
        <v>1737</v>
      </c>
      <c r="BM6" s="220">
        <v>1776</v>
      </c>
      <c r="BN6" s="220">
        <v>1782</v>
      </c>
      <c r="BO6" s="220">
        <v>1756</v>
      </c>
      <c r="BP6" s="220">
        <v>1710</v>
      </c>
      <c r="BQ6" s="220">
        <v>1641</v>
      </c>
      <c r="BR6" s="220">
        <v>1617</v>
      </c>
      <c r="BS6" s="220">
        <v>1603</v>
      </c>
      <c r="BT6" s="220">
        <v>1594</v>
      </c>
      <c r="BU6" s="220">
        <v>1578</v>
      </c>
      <c r="BV6" s="220">
        <v>1570</v>
      </c>
      <c r="BW6" s="220">
        <v>1587</v>
      </c>
      <c r="BX6" s="220">
        <v>1382</v>
      </c>
      <c r="BY6" s="220">
        <v>1373</v>
      </c>
      <c r="BZ6" s="220">
        <v>1420</v>
      </c>
      <c r="CA6" s="220">
        <v>1529</v>
      </c>
      <c r="CB6" s="220">
        <v>1640</v>
      </c>
      <c r="CC6" s="220">
        <v>1690</v>
      </c>
      <c r="CD6" s="220">
        <v>1700</v>
      </c>
      <c r="CE6" s="220">
        <v>1710</v>
      </c>
      <c r="CF6" s="221">
        <v>1752</v>
      </c>
    </row>
    <row r="7" spans="1:84" x14ac:dyDescent="0.35">
      <c r="B7" s="222" t="s">
        <v>353</v>
      </c>
      <c r="D7" s="223">
        <v>0</v>
      </c>
      <c r="E7" s="223">
        <v>0</v>
      </c>
      <c r="F7" s="223">
        <v>0</v>
      </c>
      <c r="G7" s="223">
        <v>0</v>
      </c>
      <c r="H7" s="223">
        <v>0</v>
      </c>
      <c r="I7" s="223">
        <v>0</v>
      </c>
      <c r="J7" s="223">
        <v>0</v>
      </c>
      <c r="K7" s="223">
        <v>0</v>
      </c>
      <c r="L7" s="223">
        <v>0</v>
      </c>
      <c r="M7" s="223">
        <v>0</v>
      </c>
      <c r="N7" s="223">
        <v>0</v>
      </c>
      <c r="O7" s="223">
        <v>0</v>
      </c>
      <c r="P7" s="223">
        <v>0</v>
      </c>
      <c r="Q7" s="223">
        <v>0</v>
      </c>
      <c r="R7" s="223">
        <v>0</v>
      </c>
      <c r="S7" s="223">
        <v>0</v>
      </c>
      <c r="T7" s="223">
        <v>0</v>
      </c>
      <c r="U7" s="223">
        <v>0</v>
      </c>
      <c r="V7" s="223">
        <v>0</v>
      </c>
      <c r="W7" s="223">
        <v>0</v>
      </c>
      <c r="X7" s="223">
        <v>0</v>
      </c>
      <c r="Y7" s="223">
        <v>0</v>
      </c>
      <c r="Z7" s="223">
        <v>0</v>
      </c>
      <c r="AA7" s="223">
        <v>0</v>
      </c>
      <c r="AB7" s="223">
        <v>0</v>
      </c>
      <c r="AC7" s="223">
        <v>143</v>
      </c>
      <c r="AD7" s="223">
        <v>170</v>
      </c>
      <c r="AE7" s="223">
        <v>193</v>
      </c>
      <c r="AF7" s="223">
        <v>217</v>
      </c>
      <c r="AG7" s="223">
        <v>243</v>
      </c>
      <c r="AH7" s="223">
        <v>264</v>
      </c>
      <c r="AI7" s="223">
        <v>278</v>
      </c>
      <c r="AJ7" s="223">
        <v>314</v>
      </c>
      <c r="AK7" s="223">
        <v>350</v>
      </c>
      <c r="AL7" s="223">
        <v>388</v>
      </c>
      <c r="AM7" s="223">
        <v>441</v>
      </c>
      <c r="AN7" s="223">
        <v>507</v>
      </c>
      <c r="AO7" s="223">
        <v>562</v>
      </c>
      <c r="AP7" s="223">
        <v>611</v>
      </c>
      <c r="AQ7" s="223">
        <v>677</v>
      </c>
      <c r="AR7" s="223">
        <v>737</v>
      </c>
      <c r="AS7" s="223">
        <v>798</v>
      </c>
      <c r="AT7" s="223">
        <v>875</v>
      </c>
      <c r="AU7" s="223">
        <v>988</v>
      </c>
      <c r="AV7" s="223">
        <v>890</v>
      </c>
      <c r="AW7" s="223">
        <v>962</v>
      </c>
      <c r="AX7" s="223">
        <v>1046</v>
      </c>
      <c r="AY7" s="223">
        <v>1115</v>
      </c>
      <c r="AZ7" s="223">
        <v>1152</v>
      </c>
      <c r="BA7" s="223">
        <v>1207</v>
      </c>
      <c r="BB7" s="223">
        <v>1238</v>
      </c>
      <c r="BC7" s="223">
        <v>1256</v>
      </c>
      <c r="BD7" s="223">
        <v>1276</v>
      </c>
      <c r="BE7" s="223">
        <v>1296</v>
      </c>
      <c r="BF7" s="223">
        <v>1304</v>
      </c>
      <c r="BG7" s="223">
        <v>1343</v>
      </c>
      <c r="BH7" s="223">
        <v>1400</v>
      </c>
      <c r="BI7" s="223">
        <v>1445</v>
      </c>
      <c r="BJ7" s="223">
        <v>1489</v>
      </c>
      <c r="BK7" s="223">
        <v>1528</v>
      </c>
      <c r="BL7" s="223">
        <v>1568</v>
      </c>
      <c r="BM7" s="223">
        <v>1607</v>
      </c>
      <c r="BN7" s="223">
        <v>1619</v>
      </c>
      <c r="BO7" s="223">
        <v>1597</v>
      </c>
      <c r="BP7" s="223">
        <v>1553</v>
      </c>
      <c r="BQ7" s="223">
        <v>1490</v>
      </c>
      <c r="BR7" s="223">
        <v>1462</v>
      </c>
      <c r="BS7" s="223">
        <v>1459</v>
      </c>
      <c r="BT7" s="223">
        <v>1445</v>
      </c>
      <c r="BU7" s="223">
        <v>1435</v>
      </c>
      <c r="BV7" s="223">
        <v>1430</v>
      </c>
      <c r="BW7" s="223">
        <v>1435</v>
      </c>
      <c r="BX7" s="199">
        <v>1290</v>
      </c>
      <c r="BY7" s="199">
        <v>1277</v>
      </c>
      <c r="BZ7" s="199">
        <v>1303</v>
      </c>
      <c r="CA7" s="199">
        <v>1407</v>
      </c>
      <c r="CB7" s="199">
        <v>1506</v>
      </c>
      <c r="CC7" s="199">
        <v>1550</v>
      </c>
      <c r="CD7" s="199">
        <v>1557</v>
      </c>
      <c r="CE7" s="199">
        <v>1565</v>
      </c>
      <c r="CF7" s="224">
        <v>1604</v>
      </c>
    </row>
    <row r="8" spans="1:84" x14ac:dyDescent="0.35">
      <c r="B8" s="222" t="s">
        <v>354</v>
      </c>
      <c r="D8" s="223">
        <v>0</v>
      </c>
      <c r="E8" s="223">
        <v>0</v>
      </c>
      <c r="F8" s="223">
        <v>0</v>
      </c>
      <c r="G8" s="223">
        <v>0</v>
      </c>
      <c r="H8" s="223">
        <v>0</v>
      </c>
      <c r="I8" s="223">
        <v>0</v>
      </c>
      <c r="J8" s="223">
        <v>0</v>
      </c>
      <c r="K8" s="223">
        <v>0</v>
      </c>
      <c r="L8" s="223">
        <v>0</v>
      </c>
      <c r="M8" s="223">
        <v>0</v>
      </c>
      <c r="N8" s="223">
        <v>0</v>
      </c>
      <c r="O8" s="223">
        <v>0</v>
      </c>
      <c r="P8" s="223">
        <v>0</v>
      </c>
      <c r="Q8" s="223">
        <v>0</v>
      </c>
      <c r="R8" s="223">
        <v>0</v>
      </c>
      <c r="S8" s="223">
        <v>0</v>
      </c>
      <c r="T8" s="223">
        <v>0</v>
      </c>
      <c r="U8" s="223">
        <v>0</v>
      </c>
      <c r="V8" s="223">
        <v>0</v>
      </c>
      <c r="W8" s="223">
        <v>0</v>
      </c>
      <c r="X8" s="223">
        <v>0</v>
      </c>
      <c r="Y8" s="223">
        <v>0</v>
      </c>
      <c r="Z8" s="223">
        <v>0</v>
      </c>
      <c r="AA8" s="223">
        <v>0</v>
      </c>
      <c r="AB8" s="223">
        <v>0</v>
      </c>
      <c r="AC8" s="223">
        <v>0</v>
      </c>
      <c r="AD8" s="223">
        <v>0</v>
      </c>
      <c r="AE8" s="223">
        <v>0</v>
      </c>
      <c r="AF8" s="223">
        <v>0</v>
      </c>
      <c r="AG8" s="223">
        <v>0</v>
      </c>
      <c r="AH8" s="223">
        <v>0</v>
      </c>
      <c r="AI8" s="223">
        <v>0</v>
      </c>
      <c r="AJ8" s="223">
        <v>0</v>
      </c>
      <c r="AK8" s="223">
        <v>0</v>
      </c>
      <c r="AL8" s="223">
        <v>0</v>
      </c>
      <c r="AM8" s="223">
        <v>0</v>
      </c>
      <c r="AN8" s="223">
        <v>0</v>
      </c>
      <c r="AO8" s="223">
        <v>0</v>
      </c>
      <c r="AP8" s="223">
        <v>0</v>
      </c>
      <c r="AQ8" s="223">
        <v>0</v>
      </c>
      <c r="AR8" s="223">
        <v>0</v>
      </c>
      <c r="AS8" s="223">
        <v>0</v>
      </c>
      <c r="AT8" s="223">
        <v>0</v>
      </c>
      <c r="AU8" s="223">
        <v>0</v>
      </c>
      <c r="AV8" s="223">
        <v>0</v>
      </c>
      <c r="AW8" s="223">
        <v>0</v>
      </c>
      <c r="AX8" s="223">
        <v>0</v>
      </c>
      <c r="AY8" s="223">
        <v>153</v>
      </c>
      <c r="AZ8" s="223">
        <v>146</v>
      </c>
      <c r="BA8" s="223">
        <v>158</v>
      </c>
      <c r="BB8" s="223">
        <v>166</v>
      </c>
      <c r="BC8" s="223">
        <v>178</v>
      </c>
      <c r="BD8" s="223">
        <v>188</v>
      </c>
      <c r="BE8" s="223">
        <v>199</v>
      </c>
      <c r="BF8" s="223">
        <v>206</v>
      </c>
      <c r="BG8" s="223">
        <v>204</v>
      </c>
      <c r="BH8" s="223">
        <v>189</v>
      </c>
      <c r="BI8" s="223">
        <v>184</v>
      </c>
      <c r="BJ8" s="223">
        <v>177</v>
      </c>
      <c r="BK8" s="223">
        <v>172</v>
      </c>
      <c r="BL8" s="223">
        <v>169</v>
      </c>
      <c r="BM8" s="223">
        <v>169</v>
      </c>
      <c r="BN8" s="223">
        <v>163</v>
      </c>
      <c r="BO8" s="223">
        <v>160</v>
      </c>
      <c r="BP8" s="223">
        <v>158</v>
      </c>
      <c r="BQ8" s="223">
        <v>151</v>
      </c>
      <c r="BR8" s="223">
        <v>155</v>
      </c>
      <c r="BS8" s="223">
        <v>144</v>
      </c>
      <c r="BT8" s="223">
        <v>149</v>
      </c>
      <c r="BU8" s="223">
        <v>144</v>
      </c>
      <c r="BV8" s="223">
        <v>140</v>
      </c>
      <c r="BW8" s="223">
        <v>152</v>
      </c>
      <c r="BX8" s="199">
        <v>92</v>
      </c>
      <c r="BY8" s="199">
        <v>96</v>
      </c>
      <c r="BZ8" s="199">
        <v>117</v>
      </c>
      <c r="CA8" s="199">
        <v>122</v>
      </c>
      <c r="CB8" s="199">
        <v>134</v>
      </c>
      <c r="CC8" s="199">
        <v>140</v>
      </c>
      <c r="CD8" s="199">
        <v>143</v>
      </c>
      <c r="CE8" s="199">
        <v>145</v>
      </c>
      <c r="CF8" s="224">
        <v>148</v>
      </c>
    </row>
    <row r="9" spans="1:84" x14ac:dyDescent="0.35">
      <c r="B9" s="210" t="s">
        <v>263</v>
      </c>
      <c r="D9" s="220">
        <v>0</v>
      </c>
      <c r="E9" s="220">
        <v>0</v>
      </c>
      <c r="F9" s="220">
        <v>0</v>
      </c>
      <c r="G9" s="220">
        <v>0</v>
      </c>
      <c r="H9" s="220">
        <v>0</v>
      </c>
      <c r="I9" s="220">
        <v>0</v>
      </c>
      <c r="J9" s="220">
        <v>0</v>
      </c>
      <c r="K9" s="220">
        <v>0</v>
      </c>
      <c r="L9" s="220">
        <v>0</v>
      </c>
      <c r="M9" s="220">
        <v>0</v>
      </c>
      <c r="N9" s="220">
        <v>0</v>
      </c>
      <c r="O9" s="220">
        <v>0</v>
      </c>
      <c r="P9" s="220">
        <v>0</v>
      </c>
      <c r="Q9" s="220">
        <v>0</v>
      </c>
      <c r="R9" s="220">
        <v>0</v>
      </c>
      <c r="S9" s="220">
        <v>0</v>
      </c>
      <c r="T9" s="220">
        <v>0</v>
      </c>
      <c r="U9" s="220">
        <v>0</v>
      </c>
      <c r="V9" s="220">
        <v>0</v>
      </c>
      <c r="W9" s="220">
        <v>0</v>
      </c>
      <c r="X9" s="220">
        <v>0</v>
      </c>
      <c r="Y9" s="220">
        <v>0</v>
      </c>
      <c r="Z9" s="220">
        <v>0</v>
      </c>
      <c r="AA9" s="220">
        <v>0</v>
      </c>
      <c r="AB9" s="220">
        <v>0</v>
      </c>
      <c r="AC9" s="220">
        <v>0</v>
      </c>
      <c r="AD9" s="220">
        <v>0</v>
      </c>
      <c r="AE9" s="220">
        <v>0</v>
      </c>
      <c r="AF9" s="220">
        <v>0</v>
      </c>
      <c r="AG9" s="220">
        <v>0</v>
      </c>
      <c r="AH9" s="220">
        <v>469</v>
      </c>
      <c r="AI9" s="220">
        <v>463</v>
      </c>
      <c r="AJ9" s="220">
        <v>446</v>
      </c>
      <c r="AK9" s="220">
        <v>429</v>
      </c>
      <c r="AL9" s="220">
        <v>422</v>
      </c>
      <c r="AM9" s="220">
        <v>416</v>
      </c>
      <c r="AN9" s="220">
        <v>410</v>
      </c>
      <c r="AO9" s="220">
        <v>394</v>
      </c>
      <c r="AP9" s="220">
        <v>385</v>
      </c>
      <c r="AQ9" s="220">
        <v>376</v>
      </c>
      <c r="AR9" s="220">
        <v>384</v>
      </c>
      <c r="AS9" s="220">
        <v>381</v>
      </c>
      <c r="AT9" s="220">
        <v>362</v>
      </c>
      <c r="AU9" s="220">
        <v>354</v>
      </c>
      <c r="AV9" s="220">
        <v>349</v>
      </c>
      <c r="AW9" s="220">
        <v>343</v>
      </c>
      <c r="AX9" s="220">
        <v>332</v>
      </c>
      <c r="AY9" s="220">
        <v>322</v>
      </c>
      <c r="AZ9" s="220">
        <v>309</v>
      </c>
      <c r="BA9" s="220">
        <v>291</v>
      </c>
      <c r="BB9" s="220">
        <v>280</v>
      </c>
      <c r="BC9" s="220">
        <v>270</v>
      </c>
      <c r="BD9" s="220">
        <v>263</v>
      </c>
      <c r="BE9" s="220">
        <v>243</v>
      </c>
      <c r="BF9" s="220">
        <v>256</v>
      </c>
      <c r="BG9" s="220">
        <v>230</v>
      </c>
      <c r="BH9" s="220">
        <v>206</v>
      </c>
      <c r="BI9" s="220">
        <v>186</v>
      </c>
      <c r="BJ9" s="220">
        <v>168</v>
      </c>
      <c r="BK9" s="220">
        <v>148</v>
      </c>
      <c r="BL9" s="220">
        <v>131</v>
      </c>
      <c r="BM9" s="220">
        <v>119</v>
      </c>
      <c r="BN9" s="220">
        <v>112</v>
      </c>
      <c r="BO9" s="220">
        <v>106</v>
      </c>
      <c r="BP9" s="220">
        <v>102</v>
      </c>
      <c r="BQ9" s="220">
        <v>98</v>
      </c>
      <c r="BR9" s="220">
        <v>94</v>
      </c>
      <c r="BS9" s="220">
        <v>93</v>
      </c>
      <c r="BT9" s="220">
        <v>91</v>
      </c>
      <c r="BU9" s="220">
        <v>87</v>
      </c>
      <c r="BV9" s="220">
        <v>101</v>
      </c>
      <c r="BW9" s="220">
        <v>102</v>
      </c>
      <c r="BX9" s="220">
        <v>99</v>
      </c>
      <c r="BY9" s="220">
        <v>97</v>
      </c>
      <c r="BZ9" s="220">
        <v>91</v>
      </c>
      <c r="CA9" s="220">
        <v>86</v>
      </c>
      <c r="CB9" s="220">
        <v>82</v>
      </c>
      <c r="CC9" s="220">
        <v>81</v>
      </c>
      <c r="CD9" s="220">
        <v>78</v>
      </c>
      <c r="CE9" s="220">
        <v>78</v>
      </c>
      <c r="CF9" s="221">
        <v>78</v>
      </c>
    </row>
    <row r="10" spans="1:84" ht="27" customHeight="1" x14ac:dyDescent="0.35">
      <c r="B10" s="210" t="s">
        <v>265</v>
      </c>
      <c r="D10" s="220">
        <v>0</v>
      </c>
      <c r="E10" s="220">
        <v>0</v>
      </c>
      <c r="F10" s="220">
        <v>0</v>
      </c>
      <c r="G10" s="220">
        <v>0</v>
      </c>
      <c r="H10" s="220">
        <v>0</v>
      </c>
      <c r="I10" s="220">
        <v>0</v>
      </c>
      <c r="J10" s="220">
        <v>0</v>
      </c>
      <c r="K10" s="220">
        <v>0</v>
      </c>
      <c r="L10" s="220">
        <v>0</v>
      </c>
      <c r="M10" s="220">
        <v>0</v>
      </c>
      <c r="N10" s="220">
        <v>0</v>
      </c>
      <c r="O10" s="220">
        <v>0</v>
      </c>
      <c r="P10" s="220">
        <v>0</v>
      </c>
      <c r="Q10" s="220">
        <v>0</v>
      </c>
      <c r="R10" s="220">
        <v>0</v>
      </c>
      <c r="S10" s="220">
        <v>0</v>
      </c>
      <c r="T10" s="220">
        <v>0</v>
      </c>
      <c r="U10" s="220">
        <v>0</v>
      </c>
      <c r="V10" s="220">
        <v>0</v>
      </c>
      <c r="W10" s="220">
        <v>0</v>
      </c>
      <c r="X10" s="220">
        <v>0</v>
      </c>
      <c r="Y10" s="220">
        <v>0</v>
      </c>
      <c r="Z10" s="220">
        <v>0</v>
      </c>
      <c r="AA10" s="220">
        <v>0</v>
      </c>
      <c r="AB10" s="220">
        <v>0</v>
      </c>
      <c r="AC10" s="220">
        <v>0</v>
      </c>
      <c r="AD10" s="220">
        <v>0</v>
      </c>
      <c r="AE10" s="220">
        <v>0</v>
      </c>
      <c r="AF10" s="220">
        <v>0</v>
      </c>
      <c r="AG10" s="220">
        <v>0</v>
      </c>
      <c r="AH10" s="220">
        <v>0</v>
      </c>
      <c r="AI10" s="220">
        <v>0</v>
      </c>
      <c r="AJ10" s="220">
        <v>0</v>
      </c>
      <c r="AK10" s="220">
        <v>0</v>
      </c>
      <c r="AL10" s="220">
        <v>0</v>
      </c>
      <c r="AM10" s="220">
        <v>0</v>
      </c>
      <c r="AN10" s="220">
        <v>0</v>
      </c>
      <c r="AO10" s="220">
        <v>0</v>
      </c>
      <c r="AP10" s="220">
        <v>0</v>
      </c>
      <c r="AQ10" s="220">
        <v>0</v>
      </c>
      <c r="AR10" s="220">
        <v>0</v>
      </c>
      <c r="AS10" s="220">
        <v>0</v>
      </c>
      <c r="AT10" s="220">
        <v>0</v>
      </c>
      <c r="AU10" s="220">
        <v>0</v>
      </c>
      <c r="AV10" s="220">
        <v>0</v>
      </c>
      <c r="AW10" s="220">
        <v>0</v>
      </c>
      <c r="AX10" s="220">
        <v>0</v>
      </c>
      <c r="AY10" s="220">
        <v>0</v>
      </c>
      <c r="AZ10" s="220">
        <v>0</v>
      </c>
      <c r="BA10" s="220">
        <v>0</v>
      </c>
      <c r="BB10" s="220">
        <v>0</v>
      </c>
      <c r="BC10" s="220">
        <v>448</v>
      </c>
      <c r="BD10" s="220">
        <v>459</v>
      </c>
      <c r="BE10" s="220">
        <v>493</v>
      </c>
      <c r="BF10" s="220">
        <v>541</v>
      </c>
      <c r="BG10" s="220">
        <v>632</v>
      </c>
      <c r="BH10" s="220">
        <v>702</v>
      </c>
      <c r="BI10" s="220">
        <v>754</v>
      </c>
      <c r="BJ10" s="220">
        <v>803</v>
      </c>
      <c r="BK10" s="220">
        <v>852</v>
      </c>
      <c r="BL10" s="220">
        <v>907</v>
      </c>
      <c r="BM10" s="220">
        <v>961</v>
      </c>
      <c r="BN10" s="220">
        <v>1004</v>
      </c>
      <c r="BO10" s="220">
        <v>1032</v>
      </c>
      <c r="BP10" s="220">
        <v>1056</v>
      </c>
      <c r="BQ10" s="220">
        <v>1071</v>
      </c>
      <c r="BR10" s="220">
        <v>1108</v>
      </c>
      <c r="BS10" s="220">
        <v>1170</v>
      </c>
      <c r="BT10" s="220">
        <v>1210</v>
      </c>
      <c r="BU10" s="220">
        <v>1245</v>
      </c>
      <c r="BV10" s="220">
        <v>1219</v>
      </c>
      <c r="BW10" s="220">
        <v>1179</v>
      </c>
      <c r="BX10" s="220">
        <v>1181</v>
      </c>
      <c r="BY10" s="220">
        <v>1187</v>
      </c>
      <c r="BZ10" s="220">
        <v>1230</v>
      </c>
      <c r="CA10" s="220">
        <v>1270</v>
      </c>
      <c r="CB10" s="220">
        <v>1328</v>
      </c>
      <c r="CC10" s="220">
        <v>1386</v>
      </c>
      <c r="CD10" s="220">
        <v>1431</v>
      </c>
      <c r="CE10" s="220">
        <v>1465</v>
      </c>
      <c r="CF10" s="221">
        <v>1481</v>
      </c>
    </row>
    <row r="11" spans="1:84" x14ac:dyDescent="0.35">
      <c r="B11" s="222" t="s">
        <v>353</v>
      </c>
      <c r="D11" s="223">
        <v>0</v>
      </c>
      <c r="E11" s="223">
        <v>0</v>
      </c>
      <c r="F11" s="223">
        <v>0</v>
      </c>
      <c r="G11" s="223">
        <v>0</v>
      </c>
      <c r="H11" s="223">
        <v>0</v>
      </c>
      <c r="I11" s="223">
        <v>0</v>
      </c>
      <c r="J11" s="223">
        <v>0</v>
      </c>
      <c r="K11" s="223">
        <v>0</v>
      </c>
      <c r="L11" s="223">
        <v>0</v>
      </c>
      <c r="M11" s="223">
        <v>0</v>
      </c>
      <c r="N11" s="223">
        <v>0</v>
      </c>
      <c r="O11" s="223">
        <v>0</v>
      </c>
      <c r="P11" s="223">
        <v>0</v>
      </c>
      <c r="Q11" s="223">
        <v>0</v>
      </c>
      <c r="R11" s="223">
        <v>0</v>
      </c>
      <c r="S11" s="223">
        <v>0</v>
      </c>
      <c r="T11" s="223">
        <v>0</v>
      </c>
      <c r="U11" s="223">
        <v>0</v>
      </c>
      <c r="V11" s="223">
        <v>0</v>
      </c>
      <c r="W11" s="223">
        <v>0</v>
      </c>
      <c r="X11" s="223">
        <v>0</v>
      </c>
      <c r="Y11" s="223">
        <v>0</v>
      </c>
      <c r="Z11" s="223">
        <v>0</v>
      </c>
      <c r="AA11" s="223">
        <v>0</v>
      </c>
      <c r="AB11" s="223">
        <v>0</v>
      </c>
      <c r="AC11" s="223">
        <v>0</v>
      </c>
      <c r="AD11" s="223">
        <v>0</v>
      </c>
      <c r="AE11" s="223">
        <v>0</v>
      </c>
      <c r="AF11" s="223">
        <v>0</v>
      </c>
      <c r="AG11" s="223">
        <v>0</v>
      </c>
      <c r="AH11" s="223">
        <v>6</v>
      </c>
      <c r="AI11" s="223">
        <v>6</v>
      </c>
      <c r="AJ11" s="223">
        <v>7</v>
      </c>
      <c r="AK11" s="223">
        <v>7</v>
      </c>
      <c r="AL11" s="223">
        <v>8</v>
      </c>
      <c r="AM11" s="223">
        <v>9</v>
      </c>
      <c r="AN11" s="223">
        <v>10</v>
      </c>
      <c r="AO11" s="223">
        <v>10</v>
      </c>
      <c r="AP11" s="223">
        <v>33</v>
      </c>
      <c r="AQ11" s="223">
        <v>76</v>
      </c>
      <c r="AR11" s="223">
        <v>104</v>
      </c>
      <c r="AS11" s="223">
        <v>118</v>
      </c>
      <c r="AT11" s="223">
        <v>130</v>
      </c>
      <c r="AU11" s="223">
        <v>152</v>
      </c>
      <c r="AV11" s="223">
        <v>182</v>
      </c>
      <c r="AW11" s="223">
        <v>220</v>
      </c>
      <c r="AX11" s="223">
        <v>263</v>
      </c>
      <c r="AY11" s="223">
        <v>326</v>
      </c>
      <c r="AZ11" s="223">
        <v>343</v>
      </c>
      <c r="BA11" s="223">
        <v>367</v>
      </c>
      <c r="BB11" s="223">
        <v>373</v>
      </c>
      <c r="BC11" s="223">
        <v>378</v>
      </c>
      <c r="BD11" s="223">
        <v>384</v>
      </c>
      <c r="BE11" s="223">
        <v>386</v>
      </c>
      <c r="BF11" s="223">
        <v>395</v>
      </c>
      <c r="BG11" s="223">
        <v>406</v>
      </c>
      <c r="BH11" s="223">
        <v>429</v>
      </c>
      <c r="BI11" s="223">
        <v>446</v>
      </c>
      <c r="BJ11" s="223">
        <v>458</v>
      </c>
      <c r="BK11" s="223">
        <v>471</v>
      </c>
      <c r="BL11" s="223">
        <v>492</v>
      </c>
      <c r="BM11" s="223">
        <v>521</v>
      </c>
      <c r="BN11" s="223">
        <v>553</v>
      </c>
      <c r="BO11" s="223">
        <v>584</v>
      </c>
      <c r="BP11" s="223">
        <v>618</v>
      </c>
      <c r="BQ11" s="223">
        <v>653</v>
      </c>
      <c r="BR11" s="223">
        <v>699</v>
      </c>
      <c r="BS11" s="223">
        <v>760</v>
      </c>
      <c r="BT11" s="223">
        <v>798</v>
      </c>
      <c r="BU11" s="223">
        <v>826</v>
      </c>
      <c r="BV11" s="223">
        <v>815</v>
      </c>
      <c r="BW11" s="223">
        <v>808</v>
      </c>
      <c r="BX11" s="199">
        <v>850</v>
      </c>
      <c r="BY11" s="199">
        <v>848</v>
      </c>
      <c r="BZ11" s="199">
        <v>872</v>
      </c>
      <c r="CA11" s="199">
        <v>909</v>
      </c>
      <c r="CB11" s="199">
        <v>949</v>
      </c>
      <c r="CC11" s="199">
        <v>992</v>
      </c>
      <c r="CD11" s="199">
        <v>1033</v>
      </c>
      <c r="CE11" s="199">
        <v>1070</v>
      </c>
      <c r="CF11" s="224">
        <v>1080</v>
      </c>
    </row>
    <row r="12" spans="1:84" x14ac:dyDescent="0.35">
      <c r="B12" s="222" t="s">
        <v>354</v>
      </c>
      <c r="D12" s="223">
        <v>0</v>
      </c>
      <c r="E12" s="223">
        <v>0</v>
      </c>
      <c r="F12" s="223">
        <v>0</v>
      </c>
      <c r="G12" s="223">
        <v>0</v>
      </c>
      <c r="H12" s="223">
        <v>0</v>
      </c>
      <c r="I12" s="223">
        <v>0</v>
      </c>
      <c r="J12" s="223">
        <v>0</v>
      </c>
      <c r="K12" s="223">
        <v>0</v>
      </c>
      <c r="L12" s="223">
        <v>0</v>
      </c>
      <c r="M12" s="223">
        <v>0</v>
      </c>
      <c r="N12" s="223">
        <v>0</v>
      </c>
      <c r="O12" s="223">
        <v>0</v>
      </c>
      <c r="P12" s="223">
        <v>0</v>
      </c>
      <c r="Q12" s="223">
        <v>0</v>
      </c>
      <c r="R12" s="223">
        <v>0</v>
      </c>
      <c r="S12" s="223">
        <v>0</v>
      </c>
      <c r="T12" s="223">
        <v>0</v>
      </c>
      <c r="U12" s="223">
        <v>0</v>
      </c>
      <c r="V12" s="223">
        <v>0</v>
      </c>
      <c r="W12" s="223">
        <v>0</v>
      </c>
      <c r="X12" s="223">
        <v>0</v>
      </c>
      <c r="Y12" s="223">
        <v>0</v>
      </c>
      <c r="Z12" s="223">
        <v>0</v>
      </c>
      <c r="AA12" s="223">
        <v>0</v>
      </c>
      <c r="AB12" s="223">
        <v>0</v>
      </c>
      <c r="AC12" s="223">
        <v>0</v>
      </c>
      <c r="AD12" s="223">
        <v>0</v>
      </c>
      <c r="AE12" s="223">
        <v>0</v>
      </c>
      <c r="AF12" s="223">
        <v>0</v>
      </c>
      <c r="AG12" s="223">
        <v>0</v>
      </c>
      <c r="AH12" s="223">
        <v>0</v>
      </c>
      <c r="AI12" s="223">
        <v>0</v>
      </c>
      <c r="AJ12" s="223">
        <v>0</v>
      </c>
      <c r="AK12" s="223">
        <v>0</v>
      </c>
      <c r="AL12" s="223">
        <v>0</v>
      </c>
      <c r="AM12" s="223">
        <v>0</v>
      </c>
      <c r="AN12" s="223">
        <v>0</v>
      </c>
      <c r="AO12" s="223">
        <v>0</v>
      </c>
      <c r="AP12" s="223">
        <v>0</v>
      </c>
      <c r="AQ12" s="223">
        <v>0</v>
      </c>
      <c r="AR12" s="223">
        <v>0</v>
      </c>
      <c r="AS12" s="223">
        <v>0</v>
      </c>
      <c r="AT12" s="223">
        <v>0</v>
      </c>
      <c r="AU12" s="223">
        <v>0</v>
      </c>
      <c r="AV12" s="223">
        <v>0</v>
      </c>
      <c r="AW12" s="223">
        <v>0</v>
      </c>
      <c r="AX12" s="223">
        <v>0</v>
      </c>
      <c r="AY12" s="223">
        <v>0</v>
      </c>
      <c r="AZ12" s="223">
        <v>0</v>
      </c>
      <c r="BA12" s="223">
        <v>0</v>
      </c>
      <c r="BB12" s="223">
        <v>0</v>
      </c>
      <c r="BC12" s="223">
        <v>0</v>
      </c>
      <c r="BD12" s="223">
        <v>0</v>
      </c>
      <c r="BE12" s="223">
        <v>0</v>
      </c>
      <c r="BF12" s="223">
        <v>0</v>
      </c>
      <c r="BG12" s="223">
        <v>226</v>
      </c>
      <c r="BH12" s="223">
        <v>273</v>
      </c>
      <c r="BI12" s="223">
        <v>308</v>
      </c>
      <c r="BJ12" s="223">
        <v>345</v>
      </c>
      <c r="BK12" s="223">
        <v>381</v>
      </c>
      <c r="BL12" s="223">
        <v>414</v>
      </c>
      <c r="BM12" s="223">
        <v>439</v>
      </c>
      <c r="BN12" s="223">
        <v>451</v>
      </c>
      <c r="BO12" s="223">
        <v>448</v>
      </c>
      <c r="BP12" s="223">
        <v>438</v>
      </c>
      <c r="BQ12" s="223">
        <v>418</v>
      </c>
      <c r="BR12" s="223">
        <v>409</v>
      </c>
      <c r="BS12" s="223">
        <v>411</v>
      </c>
      <c r="BT12" s="223">
        <v>412</v>
      </c>
      <c r="BU12" s="223">
        <v>419</v>
      </c>
      <c r="BV12" s="223">
        <v>404</v>
      </c>
      <c r="BW12" s="223">
        <v>371</v>
      </c>
      <c r="BX12" s="199">
        <v>331</v>
      </c>
      <c r="BY12" s="199">
        <v>340</v>
      </c>
      <c r="BZ12" s="199">
        <v>358</v>
      </c>
      <c r="CA12" s="199">
        <v>360</v>
      </c>
      <c r="CB12" s="199">
        <v>380</v>
      </c>
      <c r="CC12" s="199">
        <v>394</v>
      </c>
      <c r="CD12" s="199">
        <v>398</v>
      </c>
      <c r="CE12" s="199">
        <v>395</v>
      </c>
      <c r="CF12" s="224">
        <v>401</v>
      </c>
    </row>
    <row r="13" spans="1:84" ht="26.25" customHeight="1" x14ac:dyDescent="0.35">
      <c r="B13" s="210" t="s">
        <v>208</v>
      </c>
      <c r="D13" s="223">
        <v>0</v>
      </c>
      <c r="E13" s="223">
        <v>0</v>
      </c>
      <c r="F13" s="223">
        <v>0</v>
      </c>
      <c r="G13" s="223">
        <v>0</v>
      </c>
      <c r="H13" s="223">
        <v>0</v>
      </c>
      <c r="I13" s="223">
        <v>0</v>
      </c>
      <c r="J13" s="223">
        <v>0</v>
      </c>
      <c r="K13" s="223">
        <v>0</v>
      </c>
      <c r="L13" s="223">
        <v>0</v>
      </c>
      <c r="M13" s="223">
        <v>0</v>
      </c>
      <c r="N13" s="223">
        <v>0</v>
      </c>
      <c r="O13" s="223">
        <v>0</v>
      </c>
      <c r="P13" s="223">
        <v>0</v>
      </c>
      <c r="Q13" s="223">
        <v>0</v>
      </c>
      <c r="R13" s="223">
        <v>0</v>
      </c>
      <c r="S13" s="223">
        <v>0</v>
      </c>
      <c r="T13" s="223">
        <v>0</v>
      </c>
      <c r="U13" s="223">
        <v>0</v>
      </c>
      <c r="V13" s="223">
        <v>0</v>
      </c>
      <c r="W13" s="223">
        <v>0</v>
      </c>
      <c r="X13" s="223">
        <v>0</v>
      </c>
      <c r="Y13" s="223">
        <v>0</v>
      </c>
      <c r="Z13" s="223">
        <v>0</v>
      </c>
      <c r="AA13" s="223">
        <v>0</v>
      </c>
      <c r="AB13" s="223">
        <v>0</v>
      </c>
      <c r="AC13" s="223">
        <v>0</v>
      </c>
      <c r="AD13" s="223">
        <v>0</v>
      </c>
      <c r="AE13" s="223">
        <v>0</v>
      </c>
      <c r="AF13" s="223">
        <v>0</v>
      </c>
      <c r="AG13" s="223">
        <v>0</v>
      </c>
      <c r="AH13" s="223">
        <v>7244</v>
      </c>
      <c r="AI13" s="223">
        <v>7250</v>
      </c>
      <c r="AJ13" s="223">
        <v>7230</v>
      </c>
      <c r="AK13" s="223">
        <v>7174</v>
      </c>
      <c r="AL13" s="223">
        <v>7091</v>
      </c>
      <c r="AM13" s="223">
        <v>6983</v>
      </c>
      <c r="AN13" s="223">
        <v>6924</v>
      </c>
      <c r="AO13" s="223">
        <v>6868</v>
      </c>
      <c r="AP13" s="223">
        <v>6816</v>
      </c>
      <c r="AQ13" s="223">
        <v>6768</v>
      </c>
      <c r="AR13" s="223">
        <v>6752</v>
      </c>
      <c r="AS13" s="223">
        <v>6745</v>
      </c>
      <c r="AT13" s="223">
        <v>6780</v>
      </c>
      <c r="AU13" s="223">
        <v>6854</v>
      </c>
      <c r="AV13" s="223">
        <v>6795</v>
      </c>
      <c r="AW13" s="223">
        <v>6849</v>
      </c>
      <c r="AX13" s="223">
        <v>6905</v>
      </c>
      <c r="AY13" s="223">
        <v>6943</v>
      </c>
      <c r="AZ13" s="223">
        <v>6970</v>
      </c>
      <c r="BA13" s="223">
        <v>7008</v>
      </c>
      <c r="BB13" s="223">
        <v>7021</v>
      </c>
      <c r="BC13" s="223">
        <v>7025</v>
      </c>
      <c r="BD13" s="223">
        <v>7012</v>
      </c>
      <c r="BE13" s="223">
        <v>6991</v>
      </c>
      <c r="BF13" s="223">
        <v>7042</v>
      </c>
      <c r="BG13" s="223"/>
      <c r="BH13" s="223"/>
      <c r="BI13" s="223"/>
      <c r="BJ13" s="223"/>
      <c r="BK13" s="223"/>
      <c r="BL13" s="223"/>
      <c r="BM13" s="223"/>
      <c r="BN13" s="223"/>
      <c r="BO13" s="223"/>
      <c r="BP13" s="223"/>
      <c r="BQ13" s="223"/>
      <c r="BR13" s="223"/>
      <c r="BS13" s="223"/>
      <c r="BT13" s="223"/>
      <c r="BU13" s="223"/>
      <c r="BV13" s="223"/>
      <c r="BW13" s="223"/>
      <c r="BX13" s="199"/>
      <c r="BY13" s="199"/>
      <c r="BZ13" s="199"/>
      <c r="CA13" s="199"/>
      <c r="CB13" s="199"/>
      <c r="CC13" s="199"/>
      <c r="CD13" s="199"/>
      <c r="CE13" s="199"/>
      <c r="CF13" s="224"/>
    </row>
    <row r="14" spans="1:84" x14ac:dyDescent="0.35">
      <c r="B14" s="222" t="s">
        <v>355</v>
      </c>
      <c r="D14" s="223">
        <v>0</v>
      </c>
      <c r="E14" s="223">
        <v>0</v>
      </c>
      <c r="F14" s="223">
        <v>0</v>
      </c>
      <c r="G14" s="223">
        <v>0</v>
      </c>
      <c r="H14" s="223">
        <v>0</v>
      </c>
      <c r="I14" s="223">
        <v>0</v>
      </c>
      <c r="J14" s="223">
        <v>0</v>
      </c>
      <c r="K14" s="223">
        <v>0</v>
      </c>
      <c r="L14" s="223">
        <v>0</v>
      </c>
      <c r="M14" s="223">
        <v>0</v>
      </c>
      <c r="N14" s="223">
        <v>0</v>
      </c>
      <c r="O14" s="223">
        <v>0</v>
      </c>
      <c r="P14" s="223">
        <v>0</v>
      </c>
      <c r="Q14" s="223">
        <v>0</v>
      </c>
      <c r="R14" s="223">
        <v>0</v>
      </c>
      <c r="S14" s="223">
        <v>0</v>
      </c>
      <c r="T14" s="223">
        <v>0</v>
      </c>
      <c r="U14" s="223">
        <v>0</v>
      </c>
      <c r="V14" s="223">
        <v>0</v>
      </c>
      <c r="W14" s="223">
        <v>0</v>
      </c>
      <c r="X14" s="223">
        <v>0</v>
      </c>
      <c r="Y14" s="223">
        <v>0</v>
      </c>
      <c r="Z14" s="223">
        <v>0</v>
      </c>
      <c r="AA14" s="223">
        <v>0</v>
      </c>
      <c r="AB14" s="223">
        <v>0</v>
      </c>
      <c r="AC14" s="223">
        <v>0</v>
      </c>
      <c r="AD14" s="223">
        <v>0</v>
      </c>
      <c r="AE14" s="223">
        <v>0</v>
      </c>
      <c r="AF14" s="223">
        <v>0</v>
      </c>
      <c r="AG14" s="223">
        <v>0</v>
      </c>
      <c r="AH14" s="223">
        <v>13589</v>
      </c>
      <c r="AI14" s="223">
        <v>13438</v>
      </c>
      <c r="AJ14" s="223">
        <v>13273</v>
      </c>
      <c r="AK14" s="223">
        <v>13079</v>
      </c>
      <c r="AL14" s="223">
        <v>12856</v>
      </c>
      <c r="AM14" s="223">
        <v>12584</v>
      </c>
      <c r="AN14" s="223">
        <v>12449</v>
      </c>
      <c r="AO14" s="223">
        <v>12325</v>
      </c>
      <c r="AP14" s="223">
        <v>12217</v>
      </c>
      <c r="AQ14" s="223">
        <v>12141</v>
      </c>
      <c r="AR14" s="223">
        <v>12124</v>
      </c>
      <c r="AS14" s="223">
        <v>12137</v>
      </c>
      <c r="AT14" s="223">
        <v>12227</v>
      </c>
      <c r="AU14" s="223">
        <v>12405</v>
      </c>
      <c r="AV14" s="223">
        <v>12285</v>
      </c>
      <c r="AW14" s="223">
        <v>12414</v>
      </c>
      <c r="AX14" s="223">
        <v>12543</v>
      </c>
      <c r="AY14" s="223">
        <v>12579</v>
      </c>
      <c r="AZ14" s="223">
        <v>12625</v>
      </c>
      <c r="BA14" s="223">
        <v>12729</v>
      </c>
      <c r="BB14" s="223">
        <v>12716</v>
      </c>
      <c r="BC14" s="223">
        <v>12689</v>
      </c>
      <c r="BD14" s="223">
        <v>12656</v>
      </c>
      <c r="BE14" s="223">
        <v>12600</v>
      </c>
      <c r="BF14" s="223">
        <v>12622</v>
      </c>
      <c r="BG14" s="223"/>
      <c r="BH14" s="223"/>
      <c r="BI14" s="223"/>
      <c r="BJ14" s="223"/>
      <c r="BK14" s="223"/>
      <c r="BL14" s="223"/>
      <c r="BM14" s="223"/>
      <c r="BN14" s="223"/>
      <c r="BO14" s="223"/>
      <c r="BP14" s="223"/>
      <c r="BQ14" s="223"/>
      <c r="BR14" s="223"/>
      <c r="BS14" s="223"/>
      <c r="BT14" s="223"/>
      <c r="BU14" s="223"/>
      <c r="BV14" s="223"/>
      <c r="BW14" s="223"/>
      <c r="BX14" s="199"/>
      <c r="BY14" s="199"/>
      <c r="BZ14" s="199"/>
      <c r="CA14" s="199"/>
      <c r="CB14" s="199"/>
      <c r="CC14" s="199"/>
      <c r="CD14" s="199"/>
      <c r="CE14" s="199"/>
      <c r="CF14" s="224"/>
    </row>
    <row r="15" spans="1:84" x14ac:dyDescent="0.35">
      <c r="B15" s="210" t="s">
        <v>266</v>
      </c>
      <c r="D15" s="220">
        <v>0</v>
      </c>
      <c r="E15" s="220">
        <v>0</v>
      </c>
      <c r="F15" s="220">
        <v>0</v>
      </c>
      <c r="G15" s="220">
        <v>0</v>
      </c>
      <c r="H15" s="220">
        <v>0</v>
      </c>
      <c r="I15" s="220">
        <v>0</v>
      </c>
      <c r="J15" s="220">
        <v>0</v>
      </c>
      <c r="K15" s="220">
        <v>0</v>
      </c>
      <c r="L15" s="220">
        <v>0</v>
      </c>
      <c r="M15" s="220">
        <v>0</v>
      </c>
      <c r="N15" s="220">
        <v>0</v>
      </c>
      <c r="O15" s="220">
        <v>0</v>
      </c>
      <c r="P15" s="220">
        <v>0</v>
      </c>
      <c r="Q15" s="220">
        <v>0</v>
      </c>
      <c r="R15" s="220">
        <v>0</v>
      </c>
      <c r="S15" s="220">
        <v>0</v>
      </c>
      <c r="T15" s="220">
        <v>0</v>
      </c>
      <c r="U15" s="220">
        <v>0</v>
      </c>
      <c r="V15" s="220">
        <v>0</v>
      </c>
      <c r="W15" s="220">
        <v>0</v>
      </c>
      <c r="X15" s="220">
        <v>0</v>
      </c>
      <c r="Y15" s="220">
        <v>0</v>
      </c>
      <c r="Z15" s="220">
        <v>0</v>
      </c>
      <c r="AA15" s="220">
        <v>0</v>
      </c>
      <c r="AB15" s="220">
        <v>8050</v>
      </c>
      <c r="AC15" s="220">
        <v>7980</v>
      </c>
      <c r="AD15" s="220">
        <v>9190</v>
      </c>
      <c r="AE15" s="220">
        <v>10</v>
      </c>
      <c r="AF15" s="220">
        <v>0</v>
      </c>
      <c r="AG15" s="220">
        <v>9800</v>
      </c>
      <c r="AH15" s="220">
        <v>10100</v>
      </c>
      <c r="AI15" s="220">
        <v>10100</v>
      </c>
      <c r="AJ15" s="220">
        <v>10300</v>
      </c>
      <c r="AK15" s="220">
        <v>10700</v>
      </c>
      <c r="AL15" s="220">
        <v>10800</v>
      </c>
      <c r="AM15" s="220">
        <v>10900</v>
      </c>
      <c r="AN15" s="220">
        <v>11100</v>
      </c>
      <c r="AO15" s="220">
        <v>11200</v>
      </c>
      <c r="AP15" s="220">
        <v>11500</v>
      </c>
      <c r="AQ15" s="220">
        <v>11587</v>
      </c>
      <c r="AR15" s="220">
        <v>11761</v>
      </c>
      <c r="AS15" s="220">
        <v>12077</v>
      </c>
      <c r="AT15" s="220">
        <v>12170</v>
      </c>
      <c r="AU15" s="220">
        <v>12500</v>
      </c>
      <c r="AV15" s="220">
        <v>12776</v>
      </c>
      <c r="AW15" s="220">
        <v>13601</v>
      </c>
      <c r="AX15" s="220">
        <v>13591</v>
      </c>
      <c r="AY15" s="220">
        <v>13894</v>
      </c>
      <c r="AZ15" s="220">
        <v>14405</v>
      </c>
      <c r="BA15" s="220">
        <v>13904</v>
      </c>
      <c r="BB15" s="220">
        <v>14048</v>
      </c>
      <c r="BC15" s="220">
        <v>13430</v>
      </c>
      <c r="BD15" s="220">
        <v>13518</v>
      </c>
      <c r="BE15" s="220">
        <v>13649</v>
      </c>
      <c r="BF15" s="220">
        <v>13721</v>
      </c>
      <c r="BG15" s="220">
        <v>14086</v>
      </c>
      <c r="BH15" s="220">
        <v>14223</v>
      </c>
      <c r="BI15" s="220">
        <v>14299</v>
      </c>
      <c r="BJ15" s="220">
        <v>14507</v>
      </c>
      <c r="BK15" s="220">
        <v>14731</v>
      </c>
      <c r="BL15" s="220">
        <v>14918</v>
      </c>
      <c r="BM15" s="220">
        <v>15370</v>
      </c>
      <c r="BN15" s="220">
        <v>15466</v>
      </c>
      <c r="BO15" s="220">
        <v>15547</v>
      </c>
      <c r="BP15" s="220">
        <v>15586</v>
      </c>
      <c r="BQ15" s="220">
        <v>15460</v>
      </c>
      <c r="BR15" s="220">
        <v>15789</v>
      </c>
      <c r="BS15" s="220">
        <v>16322</v>
      </c>
      <c r="BT15" s="220">
        <v>15952</v>
      </c>
      <c r="BU15" s="220">
        <v>15922</v>
      </c>
      <c r="BV15" s="220">
        <v>15812</v>
      </c>
      <c r="BW15" s="220">
        <v>15885</v>
      </c>
      <c r="BX15" s="220">
        <v>15852</v>
      </c>
      <c r="BY15" s="220">
        <v>16120</v>
      </c>
      <c r="BZ15" s="220">
        <v>16662</v>
      </c>
      <c r="CA15" s="220">
        <v>17004</v>
      </c>
      <c r="CB15" s="220">
        <v>17490</v>
      </c>
      <c r="CC15" s="220">
        <v>17967</v>
      </c>
      <c r="CD15" s="220">
        <v>18188</v>
      </c>
      <c r="CE15" s="220">
        <v>18340</v>
      </c>
      <c r="CF15" s="221">
        <v>18864</v>
      </c>
    </row>
    <row r="16" spans="1:84" x14ac:dyDescent="0.35">
      <c r="B16" s="222" t="s">
        <v>267</v>
      </c>
      <c r="D16" s="220">
        <v>0</v>
      </c>
      <c r="E16" s="220">
        <v>0</v>
      </c>
      <c r="F16" s="220">
        <v>0</v>
      </c>
      <c r="G16" s="220">
        <v>0</v>
      </c>
      <c r="H16" s="220">
        <v>0</v>
      </c>
      <c r="I16" s="220">
        <v>0</v>
      </c>
      <c r="J16" s="220">
        <v>0</v>
      </c>
      <c r="K16" s="220">
        <v>0</v>
      </c>
      <c r="L16" s="220">
        <v>0</v>
      </c>
      <c r="M16" s="220">
        <v>0</v>
      </c>
      <c r="N16" s="220">
        <v>0</v>
      </c>
      <c r="O16" s="220">
        <v>0</v>
      </c>
      <c r="P16" s="220">
        <v>0</v>
      </c>
      <c r="Q16" s="220">
        <v>0</v>
      </c>
      <c r="R16" s="220">
        <v>0</v>
      </c>
      <c r="S16" s="220">
        <v>0</v>
      </c>
      <c r="T16" s="220">
        <v>0</v>
      </c>
      <c r="U16" s="220">
        <v>0</v>
      </c>
      <c r="V16" s="220">
        <v>0</v>
      </c>
      <c r="W16" s="220">
        <v>0</v>
      </c>
      <c r="X16" s="220">
        <v>0</v>
      </c>
      <c r="Y16" s="220">
        <v>0</v>
      </c>
      <c r="Z16" s="220">
        <v>0</v>
      </c>
      <c r="AA16" s="220">
        <v>0</v>
      </c>
      <c r="AB16" s="220">
        <v>0</v>
      </c>
      <c r="AC16" s="220">
        <v>7720</v>
      </c>
      <c r="AD16" s="220">
        <v>8850</v>
      </c>
      <c r="AE16" s="220">
        <v>10</v>
      </c>
      <c r="AF16" s="220">
        <v>0</v>
      </c>
      <c r="AG16" s="220">
        <v>0</v>
      </c>
      <c r="AH16" s="220">
        <v>9600</v>
      </c>
      <c r="AI16" s="220">
        <v>9600</v>
      </c>
      <c r="AJ16" s="220">
        <v>9800</v>
      </c>
      <c r="AK16" s="220">
        <v>10100</v>
      </c>
      <c r="AL16" s="220">
        <v>10200</v>
      </c>
      <c r="AM16" s="220">
        <v>10300</v>
      </c>
      <c r="AN16" s="220">
        <v>10500</v>
      </c>
      <c r="AO16" s="220">
        <v>10500</v>
      </c>
      <c r="AP16" s="220">
        <v>10700</v>
      </c>
      <c r="AQ16" s="220">
        <v>10700</v>
      </c>
      <c r="AR16" s="220">
        <v>10900</v>
      </c>
      <c r="AS16" s="220">
        <v>11200</v>
      </c>
      <c r="AT16" s="220">
        <v>11236</v>
      </c>
      <c r="AU16" s="220">
        <v>11432</v>
      </c>
      <c r="AV16" s="220">
        <v>11511</v>
      </c>
      <c r="AW16" s="220">
        <v>12209</v>
      </c>
      <c r="AX16" s="220">
        <v>12331</v>
      </c>
      <c r="AY16" s="220">
        <v>12418</v>
      </c>
      <c r="AZ16" s="220">
        <v>12861</v>
      </c>
      <c r="BA16" s="220">
        <v>12326</v>
      </c>
      <c r="BB16" s="220">
        <v>12442</v>
      </c>
      <c r="BC16" s="220">
        <v>11818</v>
      </c>
      <c r="BD16" s="220">
        <v>11896</v>
      </c>
      <c r="BE16" s="220">
        <v>12014</v>
      </c>
      <c r="BF16" s="220">
        <v>12002</v>
      </c>
      <c r="BG16" s="220">
        <v>12232</v>
      </c>
      <c r="BH16" s="220">
        <v>12302</v>
      </c>
      <c r="BI16" s="220">
        <v>12387</v>
      </c>
      <c r="BJ16" s="220">
        <v>12586</v>
      </c>
      <c r="BK16" s="220">
        <v>12728</v>
      </c>
      <c r="BL16" s="220">
        <v>11754</v>
      </c>
      <c r="BM16" s="220">
        <v>12123</v>
      </c>
      <c r="BN16" s="220">
        <v>12239</v>
      </c>
      <c r="BO16" s="220">
        <v>12335</v>
      </c>
      <c r="BP16" s="220">
        <v>12346</v>
      </c>
      <c r="BQ16" s="220">
        <v>12245</v>
      </c>
      <c r="BR16" s="220">
        <v>12459</v>
      </c>
      <c r="BS16" s="220">
        <v>12757</v>
      </c>
      <c r="BT16" s="220">
        <v>12642</v>
      </c>
      <c r="BU16" s="220">
        <v>12605</v>
      </c>
      <c r="BV16" s="220">
        <v>12570</v>
      </c>
      <c r="BW16" s="220">
        <v>12405</v>
      </c>
      <c r="BX16" s="220">
        <v>12275</v>
      </c>
      <c r="BY16" s="220">
        <v>12410</v>
      </c>
      <c r="BZ16" s="220">
        <v>12588</v>
      </c>
      <c r="CA16" s="220">
        <v>12633</v>
      </c>
      <c r="CB16" s="220">
        <v>12819</v>
      </c>
      <c r="CC16" s="220">
        <v>13022</v>
      </c>
      <c r="CD16" s="220">
        <v>12966</v>
      </c>
      <c r="CE16" s="220">
        <v>12856</v>
      </c>
      <c r="CF16" s="221">
        <v>13082</v>
      </c>
    </row>
    <row r="17" spans="2:84" x14ac:dyDescent="0.35">
      <c r="B17" s="222" t="s">
        <v>268</v>
      </c>
      <c r="D17" s="220">
        <v>0</v>
      </c>
      <c r="E17" s="220">
        <v>0</v>
      </c>
      <c r="F17" s="220">
        <v>0</v>
      </c>
      <c r="G17" s="220">
        <v>0</v>
      </c>
      <c r="H17" s="220">
        <v>0</v>
      </c>
      <c r="I17" s="220">
        <v>0</v>
      </c>
      <c r="J17" s="220">
        <v>0</v>
      </c>
      <c r="K17" s="220">
        <v>0</v>
      </c>
      <c r="L17" s="220">
        <v>0</v>
      </c>
      <c r="M17" s="220">
        <v>0</v>
      </c>
      <c r="N17" s="220">
        <v>0</v>
      </c>
      <c r="O17" s="220">
        <v>0</v>
      </c>
      <c r="P17" s="220">
        <v>0</v>
      </c>
      <c r="Q17" s="220">
        <v>0</v>
      </c>
      <c r="R17" s="220">
        <v>0</v>
      </c>
      <c r="S17" s="220">
        <v>0</v>
      </c>
      <c r="T17" s="220">
        <v>0</v>
      </c>
      <c r="U17" s="220">
        <v>0</v>
      </c>
      <c r="V17" s="220">
        <v>0</v>
      </c>
      <c r="W17" s="220">
        <v>0</v>
      </c>
      <c r="X17" s="220">
        <v>0</v>
      </c>
      <c r="Y17" s="220">
        <v>0</v>
      </c>
      <c r="Z17" s="220">
        <v>0</v>
      </c>
      <c r="AA17" s="220">
        <v>0</v>
      </c>
      <c r="AB17" s="220">
        <v>8050</v>
      </c>
      <c r="AC17" s="220">
        <v>260</v>
      </c>
      <c r="AD17" s="220">
        <v>340</v>
      </c>
      <c r="AE17" s="220">
        <v>0</v>
      </c>
      <c r="AF17" s="220">
        <v>0</v>
      </c>
      <c r="AG17" s="220">
        <v>9800</v>
      </c>
      <c r="AH17" s="220">
        <v>500</v>
      </c>
      <c r="AI17" s="220">
        <v>500</v>
      </c>
      <c r="AJ17" s="220">
        <v>500</v>
      </c>
      <c r="AK17" s="220">
        <v>600</v>
      </c>
      <c r="AL17" s="220">
        <v>600</v>
      </c>
      <c r="AM17" s="220">
        <v>600</v>
      </c>
      <c r="AN17" s="220">
        <v>600</v>
      </c>
      <c r="AO17" s="220">
        <v>700</v>
      </c>
      <c r="AP17" s="220">
        <v>800</v>
      </c>
      <c r="AQ17" s="220">
        <v>887</v>
      </c>
      <c r="AR17" s="220">
        <v>861</v>
      </c>
      <c r="AS17" s="220">
        <v>877</v>
      </c>
      <c r="AT17" s="220">
        <v>934</v>
      </c>
      <c r="AU17" s="220">
        <v>1067</v>
      </c>
      <c r="AV17" s="220">
        <v>1265</v>
      </c>
      <c r="AW17" s="220">
        <v>1392</v>
      </c>
      <c r="AX17" s="220">
        <v>1260</v>
      </c>
      <c r="AY17" s="220">
        <v>1476</v>
      </c>
      <c r="AZ17" s="220">
        <v>1544</v>
      </c>
      <c r="BA17" s="220">
        <v>1578</v>
      </c>
      <c r="BB17" s="220">
        <v>1607</v>
      </c>
      <c r="BC17" s="220">
        <v>1612</v>
      </c>
      <c r="BD17" s="220">
        <v>1622</v>
      </c>
      <c r="BE17" s="220">
        <v>1635</v>
      </c>
      <c r="BF17" s="220">
        <v>1719</v>
      </c>
      <c r="BG17" s="220">
        <v>1854</v>
      </c>
      <c r="BH17" s="220">
        <v>1921</v>
      </c>
      <c r="BI17" s="220">
        <v>1912</v>
      </c>
      <c r="BJ17" s="220">
        <v>1920</v>
      </c>
      <c r="BK17" s="220">
        <v>2003</v>
      </c>
      <c r="BL17" s="220">
        <v>3164</v>
      </c>
      <c r="BM17" s="220">
        <v>3246</v>
      </c>
      <c r="BN17" s="220">
        <v>3227</v>
      </c>
      <c r="BO17" s="220">
        <v>3212</v>
      </c>
      <c r="BP17" s="220">
        <v>3240</v>
      </c>
      <c r="BQ17" s="220">
        <v>3215</v>
      </c>
      <c r="BR17" s="220">
        <v>3329</v>
      </c>
      <c r="BS17" s="220">
        <v>3565</v>
      </c>
      <c r="BT17" s="220">
        <v>3310</v>
      </c>
      <c r="BU17" s="220">
        <v>3317</v>
      </c>
      <c r="BV17" s="220">
        <v>3241</v>
      </c>
      <c r="BW17" s="220">
        <v>3479</v>
      </c>
      <c r="BX17" s="220">
        <v>3577</v>
      </c>
      <c r="BY17" s="220">
        <v>3710</v>
      </c>
      <c r="BZ17" s="220">
        <v>4075</v>
      </c>
      <c r="CA17" s="220">
        <v>4371</v>
      </c>
      <c r="CB17" s="220">
        <v>4671</v>
      </c>
      <c r="CC17" s="220">
        <v>4944</v>
      </c>
      <c r="CD17" s="220">
        <v>5221</v>
      </c>
      <c r="CE17" s="220">
        <v>5484</v>
      </c>
      <c r="CF17" s="221">
        <v>5782</v>
      </c>
    </row>
    <row r="18" spans="2:84" ht="26.25" customHeight="1" x14ac:dyDescent="0.35">
      <c r="B18" s="210" t="s">
        <v>25</v>
      </c>
      <c r="D18" s="220">
        <v>0</v>
      </c>
      <c r="E18" s="220">
        <v>0</v>
      </c>
      <c r="F18" s="220">
        <v>0</v>
      </c>
      <c r="G18" s="220">
        <v>0</v>
      </c>
      <c r="H18" s="220">
        <v>0</v>
      </c>
      <c r="I18" s="220">
        <v>0</v>
      </c>
      <c r="J18" s="220">
        <v>0</v>
      </c>
      <c r="K18" s="220">
        <v>0</v>
      </c>
      <c r="L18" s="220">
        <v>0</v>
      </c>
      <c r="M18" s="220">
        <v>0</v>
      </c>
      <c r="N18" s="220">
        <v>0</v>
      </c>
      <c r="O18" s="220">
        <v>0</v>
      </c>
      <c r="P18" s="220">
        <v>0</v>
      </c>
      <c r="Q18" s="220">
        <v>0</v>
      </c>
      <c r="R18" s="220">
        <v>0</v>
      </c>
      <c r="S18" s="220">
        <v>0</v>
      </c>
      <c r="T18" s="220">
        <v>0</v>
      </c>
      <c r="U18" s="220">
        <v>0</v>
      </c>
      <c r="V18" s="220">
        <v>0</v>
      </c>
      <c r="W18" s="220">
        <v>0</v>
      </c>
      <c r="X18" s="220">
        <v>0</v>
      </c>
      <c r="Y18" s="220">
        <v>0</v>
      </c>
      <c r="Z18" s="220">
        <v>0</v>
      </c>
      <c r="AA18" s="220">
        <v>0</v>
      </c>
      <c r="AB18" s="220">
        <v>0</v>
      </c>
      <c r="AC18" s="220">
        <v>0</v>
      </c>
      <c r="AD18" s="220">
        <v>0</v>
      </c>
      <c r="AE18" s="220">
        <v>0</v>
      </c>
      <c r="AF18" s="220">
        <v>0</v>
      </c>
      <c r="AG18" s="220">
        <v>0</v>
      </c>
      <c r="AH18" s="220">
        <v>5460</v>
      </c>
      <c r="AI18" s="220">
        <v>5396</v>
      </c>
      <c r="AJ18" s="220">
        <v>5800</v>
      </c>
      <c r="AK18" s="220">
        <v>6555</v>
      </c>
      <c r="AL18" s="220">
        <v>6950</v>
      </c>
      <c r="AM18" s="220">
        <v>7020</v>
      </c>
      <c r="AN18" s="220">
        <v>7230</v>
      </c>
      <c r="AO18" s="220">
        <v>7020</v>
      </c>
      <c r="AP18" s="220">
        <v>7050</v>
      </c>
      <c r="AQ18" s="220">
        <v>6875</v>
      </c>
      <c r="AR18" s="220">
        <v>5143</v>
      </c>
      <c r="AS18" s="220">
        <v>5201</v>
      </c>
      <c r="AT18" s="220">
        <v>6726</v>
      </c>
      <c r="AU18" s="220">
        <v>6367</v>
      </c>
      <c r="AV18" s="220">
        <v>6704</v>
      </c>
      <c r="AW18" s="220">
        <v>5466</v>
      </c>
      <c r="AX18" s="220">
        <v>5615</v>
      </c>
      <c r="AY18" s="220">
        <v>5690</v>
      </c>
      <c r="AZ18" s="220">
        <v>5618</v>
      </c>
      <c r="BA18" s="220">
        <v>5479</v>
      </c>
      <c r="BB18" s="220">
        <v>5306</v>
      </c>
      <c r="BC18" s="220">
        <v>5051</v>
      </c>
      <c r="BD18" s="220">
        <v>4761</v>
      </c>
      <c r="BE18" s="220">
        <v>4664</v>
      </c>
      <c r="BF18" s="220">
        <v>4625</v>
      </c>
      <c r="BG18" s="220">
        <v>4693</v>
      </c>
      <c r="BH18" s="220">
        <v>4915</v>
      </c>
      <c r="BI18" s="220">
        <v>5029</v>
      </c>
      <c r="BJ18" s="220">
        <v>5080</v>
      </c>
      <c r="BK18" s="220">
        <v>5068</v>
      </c>
      <c r="BL18" s="220">
        <v>5158</v>
      </c>
      <c r="BM18" s="220">
        <v>5571</v>
      </c>
      <c r="BN18" s="220">
        <v>5805</v>
      </c>
      <c r="BO18" s="220">
        <v>5874</v>
      </c>
      <c r="BP18" s="220">
        <v>5911</v>
      </c>
      <c r="BQ18" s="220"/>
      <c r="BR18" s="220"/>
      <c r="BS18" s="220"/>
      <c r="BT18" s="220"/>
      <c r="BU18" s="220"/>
      <c r="BV18" s="220"/>
      <c r="BW18" s="220"/>
      <c r="BX18" s="220"/>
      <c r="BY18" s="220"/>
      <c r="BZ18" s="220"/>
      <c r="CA18" s="220"/>
      <c r="CB18" s="220"/>
      <c r="CC18" s="220"/>
      <c r="CD18" s="220"/>
      <c r="CE18" s="220"/>
      <c r="CF18" s="221"/>
    </row>
    <row r="19" spans="2:84" x14ac:dyDescent="0.35">
      <c r="B19" s="210" t="s">
        <v>272</v>
      </c>
      <c r="D19" s="220">
        <v>0</v>
      </c>
      <c r="E19" s="220">
        <v>0</v>
      </c>
      <c r="F19" s="220">
        <v>0</v>
      </c>
      <c r="G19" s="220">
        <v>0</v>
      </c>
      <c r="H19" s="220">
        <v>0</v>
      </c>
      <c r="I19" s="220">
        <v>0</v>
      </c>
      <c r="J19" s="220">
        <v>0</v>
      </c>
      <c r="K19" s="220">
        <v>0</v>
      </c>
      <c r="L19" s="220">
        <v>0</v>
      </c>
      <c r="M19" s="220">
        <v>0</v>
      </c>
      <c r="N19" s="220">
        <v>0</v>
      </c>
      <c r="O19" s="220">
        <v>0</v>
      </c>
      <c r="P19" s="220">
        <v>0</v>
      </c>
      <c r="Q19" s="220">
        <v>0</v>
      </c>
      <c r="R19" s="220">
        <v>0</v>
      </c>
      <c r="S19" s="220">
        <v>0</v>
      </c>
      <c r="T19" s="220">
        <v>0</v>
      </c>
      <c r="U19" s="220">
        <v>0</v>
      </c>
      <c r="V19" s="220">
        <v>0</v>
      </c>
      <c r="W19" s="220">
        <v>0</v>
      </c>
      <c r="X19" s="220">
        <v>0</v>
      </c>
      <c r="Y19" s="220">
        <v>0</v>
      </c>
      <c r="Z19" s="220">
        <v>0</v>
      </c>
      <c r="AA19" s="220">
        <v>0</v>
      </c>
      <c r="AB19" s="220">
        <v>0</v>
      </c>
      <c r="AC19" s="220">
        <v>0</v>
      </c>
      <c r="AD19" s="220">
        <v>0</v>
      </c>
      <c r="AE19" s="220">
        <v>0</v>
      </c>
      <c r="AF19" s="220">
        <v>0</v>
      </c>
      <c r="AG19" s="220">
        <v>0</v>
      </c>
      <c r="AH19" s="220">
        <v>0</v>
      </c>
      <c r="AI19" s="220">
        <v>0</v>
      </c>
      <c r="AJ19" s="220">
        <v>0</v>
      </c>
      <c r="AK19" s="220">
        <v>0</v>
      </c>
      <c r="AL19" s="220">
        <v>0</v>
      </c>
      <c r="AM19" s="220">
        <v>0</v>
      </c>
      <c r="AN19" s="220">
        <v>0</v>
      </c>
      <c r="AO19" s="220">
        <v>0</v>
      </c>
      <c r="AP19" s="220">
        <v>0</v>
      </c>
      <c r="AQ19" s="220">
        <v>0</v>
      </c>
      <c r="AR19" s="220">
        <v>0</v>
      </c>
      <c r="AS19" s="220">
        <v>0</v>
      </c>
      <c r="AT19" s="220">
        <v>0</v>
      </c>
      <c r="AU19" s="220">
        <v>0</v>
      </c>
      <c r="AV19" s="220">
        <v>1045</v>
      </c>
      <c r="AW19" s="220">
        <v>1286</v>
      </c>
      <c r="AX19" s="220">
        <v>1466</v>
      </c>
      <c r="AY19" s="220">
        <v>1669</v>
      </c>
      <c r="AZ19" s="220">
        <v>1846</v>
      </c>
      <c r="BA19" s="220">
        <v>2004</v>
      </c>
      <c r="BB19" s="220">
        <v>2092</v>
      </c>
      <c r="BC19" s="220">
        <v>2165</v>
      </c>
      <c r="BD19" s="220">
        <v>2255</v>
      </c>
      <c r="BE19" s="220">
        <v>2368</v>
      </c>
      <c r="BF19" s="220">
        <v>2490</v>
      </c>
      <c r="BG19" s="220">
        <v>2607</v>
      </c>
      <c r="BH19" s="220">
        <v>2701</v>
      </c>
      <c r="BI19" s="220">
        <v>2777</v>
      </c>
      <c r="BJ19" s="220">
        <v>2852</v>
      </c>
      <c r="BK19" s="220">
        <v>2941</v>
      </c>
      <c r="BL19" s="220">
        <v>3034</v>
      </c>
      <c r="BM19" s="220">
        <v>3133</v>
      </c>
      <c r="BN19" s="220">
        <v>3205</v>
      </c>
      <c r="BO19" s="220">
        <v>3253</v>
      </c>
      <c r="BP19" s="220">
        <v>3307</v>
      </c>
      <c r="BQ19" s="220">
        <v>3307</v>
      </c>
      <c r="BR19" s="220">
        <v>3214</v>
      </c>
      <c r="BS19" s="220">
        <v>3015</v>
      </c>
      <c r="BT19" s="220">
        <v>2628</v>
      </c>
      <c r="BU19" s="220">
        <v>2126</v>
      </c>
      <c r="BV19" s="220">
        <v>1789</v>
      </c>
      <c r="BW19" s="220">
        <v>1554</v>
      </c>
      <c r="BX19" s="220">
        <v>1232</v>
      </c>
      <c r="BY19" s="220">
        <v>1206</v>
      </c>
      <c r="BZ19" s="220">
        <v>1214</v>
      </c>
      <c r="CA19" s="220">
        <v>1213</v>
      </c>
      <c r="CB19" s="220">
        <v>1225</v>
      </c>
      <c r="CC19" s="220">
        <v>1242</v>
      </c>
      <c r="CD19" s="220">
        <v>1259</v>
      </c>
      <c r="CE19" s="220">
        <v>1272</v>
      </c>
      <c r="CF19" s="221">
        <v>1255</v>
      </c>
    </row>
    <row r="20" spans="2:84" x14ac:dyDescent="0.35">
      <c r="B20" s="222" t="s">
        <v>353</v>
      </c>
      <c r="D20" s="223">
        <v>0</v>
      </c>
      <c r="E20" s="223">
        <v>0</v>
      </c>
      <c r="F20" s="223">
        <v>0</v>
      </c>
      <c r="G20" s="223">
        <v>0</v>
      </c>
      <c r="H20" s="223">
        <v>0</v>
      </c>
      <c r="I20" s="223">
        <v>0</v>
      </c>
      <c r="J20" s="223">
        <v>0</v>
      </c>
      <c r="K20" s="223">
        <v>0</v>
      </c>
      <c r="L20" s="223">
        <v>0</v>
      </c>
      <c r="M20" s="223">
        <v>0</v>
      </c>
      <c r="N20" s="223">
        <v>0</v>
      </c>
      <c r="O20" s="223">
        <v>0</v>
      </c>
      <c r="P20" s="223">
        <v>0</v>
      </c>
      <c r="Q20" s="223">
        <v>0</v>
      </c>
      <c r="R20" s="223">
        <v>0</v>
      </c>
      <c r="S20" s="223">
        <v>0</v>
      </c>
      <c r="T20" s="223">
        <v>0</v>
      </c>
      <c r="U20" s="223">
        <v>0</v>
      </c>
      <c r="V20" s="223">
        <v>0</v>
      </c>
      <c r="W20" s="223">
        <v>0</v>
      </c>
      <c r="X20" s="223">
        <v>0</v>
      </c>
      <c r="Y20" s="223">
        <v>0</v>
      </c>
      <c r="Z20" s="223">
        <v>0</v>
      </c>
      <c r="AA20" s="223">
        <v>0</v>
      </c>
      <c r="AB20" s="223">
        <v>0</v>
      </c>
      <c r="AC20" s="223">
        <v>0</v>
      </c>
      <c r="AD20" s="223">
        <v>0</v>
      </c>
      <c r="AE20" s="223">
        <v>0</v>
      </c>
      <c r="AF20" s="223">
        <v>0</v>
      </c>
      <c r="AG20" s="223">
        <v>0</v>
      </c>
      <c r="AH20" s="223">
        <v>0</v>
      </c>
      <c r="AI20" s="223">
        <v>0</v>
      </c>
      <c r="AJ20" s="223">
        <v>0</v>
      </c>
      <c r="AK20" s="223">
        <v>0</v>
      </c>
      <c r="AL20" s="223">
        <v>0</v>
      </c>
      <c r="AM20" s="223">
        <v>0</v>
      </c>
      <c r="AN20" s="223">
        <v>0</v>
      </c>
      <c r="AO20" s="223">
        <v>0</v>
      </c>
      <c r="AP20" s="223">
        <v>0</v>
      </c>
      <c r="AQ20" s="223">
        <v>0</v>
      </c>
      <c r="AR20" s="223">
        <v>0</v>
      </c>
      <c r="AS20" s="223">
        <v>0</v>
      </c>
      <c r="AT20" s="223">
        <v>0</v>
      </c>
      <c r="AU20" s="223">
        <v>0</v>
      </c>
      <c r="AV20" s="223">
        <v>983</v>
      </c>
      <c r="AW20" s="223">
        <v>1281</v>
      </c>
      <c r="AX20" s="223">
        <v>1455</v>
      </c>
      <c r="AY20" s="223">
        <v>1655</v>
      </c>
      <c r="AZ20" s="223">
        <v>1835</v>
      </c>
      <c r="BA20" s="223">
        <v>1995</v>
      </c>
      <c r="BB20" s="223">
        <v>2080</v>
      </c>
      <c r="BC20" s="223">
        <v>2150</v>
      </c>
      <c r="BD20" s="223">
        <v>2239</v>
      </c>
      <c r="BE20" s="223">
        <v>2350</v>
      </c>
      <c r="BF20" s="223">
        <v>2471</v>
      </c>
      <c r="BG20" s="223">
        <v>2588</v>
      </c>
      <c r="BH20" s="223">
        <v>2682</v>
      </c>
      <c r="BI20" s="223">
        <v>2757</v>
      </c>
      <c r="BJ20" s="223">
        <v>2830</v>
      </c>
      <c r="BK20" s="223">
        <v>2918</v>
      </c>
      <c r="BL20" s="223">
        <v>3009</v>
      </c>
      <c r="BM20" s="223">
        <v>3106</v>
      </c>
      <c r="BN20" s="223">
        <v>3177</v>
      </c>
      <c r="BO20" s="223">
        <v>3224</v>
      </c>
      <c r="BP20" s="223">
        <v>3278</v>
      </c>
      <c r="BQ20" s="223">
        <v>3277</v>
      </c>
      <c r="BR20" s="223">
        <v>3185</v>
      </c>
      <c r="BS20" s="223">
        <v>2989</v>
      </c>
      <c r="BT20" s="223">
        <v>2604</v>
      </c>
      <c r="BU20" s="223">
        <v>2105</v>
      </c>
      <c r="BV20" s="223">
        <v>1771</v>
      </c>
      <c r="BW20" s="223">
        <v>1539</v>
      </c>
      <c r="BX20" s="199">
        <v>1219</v>
      </c>
      <c r="BY20" s="199">
        <v>1195</v>
      </c>
      <c r="BZ20" s="199">
        <v>1203</v>
      </c>
      <c r="CA20" s="199">
        <v>1204</v>
      </c>
      <c r="CB20" s="199">
        <v>1217</v>
      </c>
      <c r="CC20" s="199">
        <v>1234</v>
      </c>
      <c r="CD20" s="199">
        <v>1252</v>
      </c>
      <c r="CE20" s="199">
        <v>1265</v>
      </c>
      <c r="CF20" s="224">
        <v>1249</v>
      </c>
    </row>
    <row r="21" spans="2:84" x14ac:dyDescent="0.35">
      <c r="B21" s="222" t="s">
        <v>354</v>
      </c>
      <c r="D21" s="223">
        <v>0</v>
      </c>
      <c r="E21" s="223">
        <v>0</v>
      </c>
      <c r="F21" s="223">
        <v>0</v>
      </c>
      <c r="G21" s="223">
        <v>0</v>
      </c>
      <c r="H21" s="223">
        <v>0</v>
      </c>
      <c r="I21" s="223">
        <v>0</v>
      </c>
      <c r="J21" s="223">
        <v>0</v>
      </c>
      <c r="K21" s="223">
        <v>0</v>
      </c>
      <c r="L21" s="223">
        <v>0</v>
      </c>
      <c r="M21" s="223">
        <v>0</v>
      </c>
      <c r="N21" s="223">
        <v>0</v>
      </c>
      <c r="O21" s="223">
        <v>0</v>
      </c>
      <c r="P21" s="223">
        <v>0</v>
      </c>
      <c r="Q21" s="223">
        <v>0</v>
      </c>
      <c r="R21" s="223">
        <v>0</v>
      </c>
      <c r="S21" s="223">
        <v>0</v>
      </c>
      <c r="T21" s="223">
        <v>0</v>
      </c>
      <c r="U21" s="223">
        <v>0</v>
      </c>
      <c r="V21" s="223">
        <v>0</v>
      </c>
      <c r="W21" s="223">
        <v>0</v>
      </c>
      <c r="X21" s="223">
        <v>0</v>
      </c>
      <c r="Y21" s="223">
        <v>0</v>
      </c>
      <c r="Z21" s="223">
        <v>0</v>
      </c>
      <c r="AA21" s="223">
        <v>0</v>
      </c>
      <c r="AB21" s="223">
        <v>0</v>
      </c>
      <c r="AC21" s="223">
        <v>0</v>
      </c>
      <c r="AD21" s="223">
        <v>0</v>
      </c>
      <c r="AE21" s="223">
        <v>0</v>
      </c>
      <c r="AF21" s="223">
        <v>0</v>
      </c>
      <c r="AG21" s="223">
        <v>0</v>
      </c>
      <c r="AH21" s="223">
        <v>0</v>
      </c>
      <c r="AI21" s="223">
        <v>0</v>
      </c>
      <c r="AJ21" s="223">
        <v>0</v>
      </c>
      <c r="AK21" s="223">
        <v>0</v>
      </c>
      <c r="AL21" s="223">
        <v>0</v>
      </c>
      <c r="AM21" s="223">
        <v>0</v>
      </c>
      <c r="AN21" s="223">
        <v>0</v>
      </c>
      <c r="AO21" s="223">
        <v>0</v>
      </c>
      <c r="AP21" s="223">
        <v>0</v>
      </c>
      <c r="AQ21" s="223">
        <v>0</v>
      </c>
      <c r="AR21" s="223">
        <v>0</v>
      </c>
      <c r="AS21" s="223">
        <v>0</v>
      </c>
      <c r="AT21" s="223">
        <v>0</v>
      </c>
      <c r="AU21" s="223">
        <v>0</v>
      </c>
      <c r="AV21" s="223">
        <v>62</v>
      </c>
      <c r="AW21" s="223">
        <v>5</v>
      </c>
      <c r="AX21" s="223">
        <v>11</v>
      </c>
      <c r="AY21" s="223">
        <v>14</v>
      </c>
      <c r="AZ21" s="223">
        <v>11</v>
      </c>
      <c r="BA21" s="223">
        <v>9</v>
      </c>
      <c r="BB21" s="223">
        <v>12</v>
      </c>
      <c r="BC21" s="223">
        <v>15</v>
      </c>
      <c r="BD21" s="223">
        <v>16</v>
      </c>
      <c r="BE21" s="223">
        <v>18</v>
      </c>
      <c r="BF21" s="223">
        <v>19</v>
      </c>
      <c r="BG21" s="223">
        <v>19</v>
      </c>
      <c r="BH21" s="223">
        <v>19</v>
      </c>
      <c r="BI21" s="223">
        <v>20</v>
      </c>
      <c r="BJ21" s="223">
        <v>22</v>
      </c>
      <c r="BK21" s="223">
        <v>23</v>
      </c>
      <c r="BL21" s="223">
        <v>24</v>
      </c>
      <c r="BM21" s="223">
        <v>27</v>
      </c>
      <c r="BN21" s="223">
        <v>28</v>
      </c>
      <c r="BO21" s="223">
        <v>29</v>
      </c>
      <c r="BP21" s="223">
        <v>29</v>
      </c>
      <c r="BQ21" s="223">
        <v>30</v>
      </c>
      <c r="BR21" s="223">
        <v>30</v>
      </c>
      <c r="BS21" s="223">
        <v>26</v>
      </c>
      <c r="BT21" s="223">
        <v>24</v>
      </c>
      <c r="BU21" s="223">
        <v>20</v>
      </c>
      <c r="BV21" s="223">
        <v>17</v>
      </c>
      <c r="BW21" s="223">
        <v>15</v>
      </c>
      <c r="BX21" s="199">
        <v>13</v>
      </c>
      <c r="BY21" s="199">
        <v>12</v>
      </c>
      <c r="BZ21" s="199">
        <v>11</v>
      </c>
      <c r="CA21" s="199">
        <v>9</v>
      </c>
      <c r="CB21" s="199">
        <v>9</v>
      </c>
      <c r="CC21" s="199">
        <v>8</v>
      </c>
      <c r="CD21" s="199">
        <v>7</v>
      </c>
      <c r="CE21" s="199">
        <v>7</v>
      </c>
      <c r="CF21" s="224">
        <v>6</v>
      </c>
    </row>
    <row r="22" spans="2:84" x14ac:dyDescent="0.35">
      <c r="B22" s="210" t="s">
        <v>273</v>
      </c>
      <c r="D22" s="220">
        <v>0</v>
      </c>
      <c r="E22" s="220">
        <v>0</v>
      </c>
      <c r="F22" s="220">
        <v>0</v>
      </c>
      <c r="G22" s="220">
        <v>0</v>
      </c>
      <c r="H22" s="220">
        <v>0</v>
      </c>
      <c r="I22" s="220">
        <v>0</v>
      </c>
      <c r="J22" s="220">
        <v>0</v>
      </c>
      <c r="K22" s="220">
        <v>0</v>
      </c>
      <c r="L22" s="220">
        <v>0</v>
      </c>
      <c r="M22" s="220">
        <v>0</v>
      </c>
      <c r="N22" s="220">
        <v>0</v>
      </c>
      <c r="O22" s="220">
        <v>0</v>
      </c>
      <c r="P22" s="220">
        <v>0</v>
      </c>
      <c r="Q22" s="220">
        <v>0</v>
      </c>
      <c r="R22" s="220">
        <v>0</v>
      </c>
      <c r="S22" s="220">
        <v>0</v>
      </c>
      <c r="T22" s="220">
        <v>0</v>
      </c>
      <c r="U22" s="220">
        <v>0</v>
      </c>
      <c r="V22" s="220">
        <v>0</v>
      </c>
      <c r="W22" s="220">
        <v>0</v>
      </c>
      <c r="X22" s="220">
        <v>0</v>
      </c>
      <c r="Y22" s="220">
        <v>0</v>
      </c>
      <c r="Z22" s="220">
        <v>0</v>
      </c>
      <c r="AA22" s="220">
        <v>0</v>
      </c>
      <c r="AB22" s="220">
        <v>0</v>
      </c>
      <c r="AC22" s="220">
        <v>0</v>
      </c>
      <c r="AD22" s="220">
        <v>0</v>
      </c>
      <c r="AE22" s="220">
        <v>0</v>
      </c>
      <c r="AF22" s="220">
        <v>0</v>
      </c>
      <c r="AG22" s="220">
        <v>0</v>
      </c>
      <c r="AH22" s="220">
        <v>0</v>
      </c>
      <c r="AI22" s="220">
        <v>0</v>
      </c>
      <c r="AJ22" s="220">
        <v>0</v>
      </c>
      <c r="AK22" s="220">
        <v>0</v>
      </c>
      <c r="AL22" s="220">
        <v>0</v>
      </c>
      <c r="AM22" s="220">
        <v>0</v>
      </c>
      <c r="AN22" s="220">
        <v>0</v>
      </c>
      <c r="AO22" s="220">
        <v>0</v>
      </c>
      <c r="AP22" s="220">
        <v>0</v>
      </c>
      <c r="AQ22" s="220">
        <v>0</v>
      </c>
      <c r="AR22" s="220">
        <v>0</v>
      </c>
      <c r="AS22" s="220">
        <v>0</v>
      </c>
      <c r="AT22" s="220">
        <v>0</v>
      </c>
      <c r="AU22" s="220">
        <v>0</v>
      </c>
      <c r="AV22" s="220">
        <v>1</v>
      </c>
      <c r="AW22" s="220">
        <v>3</v>
      </c>
      <c r="AX22" s="220">
        <v>5</v>
      </c>
      <c r="AY22" s="220">
        <v>7</v>
      </c>
      <c r="AZ22" s="220">
        <v>11</v>
      </c>
      <c r="BA22" s="220">
        <v>14</v>
      </c>
      <c r="BB22" s="220">
        <v>16</v>
      </c>
      <c r="BC22" s="220">
        <v>13</v>
      </c>
      <c r="BD22" s="220">
        <v>0</v>
      </c>
      <c r="BE22" s="220">
        <v>0</v>
      </c>
      <c r="BF22" s="220">
        <v>0</v>
      </c>
      <c r="BG22" s="220">
        <v>0</v>
      </c>
      <c r="BH22" s="220">
        <v>0</v>
      </c>
      <c r="BI22" s="220">
        <v>0</v>
      </c>
      <c r="BJ22" s="220">
        <v>0</v>
      </c>
      <c r="BK22" s="220">
        <v>0</v>
      </c>
      <c r="BL22" s="220">
        <v>0</v>
      </c>
      <c r="BM22" s="220">
        <v>0</v>
      </c>
      <c r="BN22" s="220">
        <v>0</v>
      </c>
      <c r="BO22" s="220">
        <v>0</v>
      </c>
      <c r="BP22" s="220">
        <v>0</v>
      </c>
      <c r="BQ22" s="220">
        <v>0</v>
      </c>
      <c r="BR22" s="220">
        <v>0</v>
      </c>
      <c r="BS22" s="220">
        <v>0</v>
      </c>
      <c r="BT22" s="220">
        <v>0</v>
      </c>
      <c r="BU22" s="220">
        <v>0</v>
      </c>
      <c r="BV22" s="220">
        <v>0</v>
      </c>
      <c r="BW22" s="220">
        <v>0</v>
      </c>
      <c r="BX22" s="220">
        <v>0</v>
      </c>
      <c r="BY22" s="220">
        <v>0</v>
      </c>
      <c r="BZ22" s="220">
        <v>0</v>
      </c>
      <c r="CA22" s="220">
        <v>0</v>
      </c>
      <c r="CB22" s="220">
        <v>0</v>
      </c>
      <c r="CC22" s="220">
        <v>0</v>
      </c>
      <c r="CD22" s="220">
        <v>0</v>
      </c>
      <c r="CE22" s="220">
        <v>0</v>
      </c>
      <c r="CF22" s="221">
        <v>0</v>
      </c>
    </row>
    <row r="23" spans="2:84" ht="26.25" customHeight="1" x14ac:dyDescent="0.35">
      <c r="B23" s="210" t="s">
        <v>276</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220">
        <v>0</v>
      </c>
      <c r="AO23" s="220">
        <v>0</v>
      </c>
      <c r="AP23" s="220">
        <v>0</v>
      </c>
      <c r="AQ23" s="220">
        <v>0</v>
      </c>
      <c r="AR23" s="220">
        <v>0</v>
      </c>
      <c r="AS23" s="220">
        <v>0</v>
      </c>
      <c r="AT23" s="220">
        <v>0</v>
      </c>
      <c r="AU23" s="220">
        <v>0</v>
      </c>
      <c r="AV23" s="220">
        <v>0</v>
      </c>
      <c r="AW23" s="220">
        <v>0</v>
      </c>
      <c r="AX23" s="220">
        <v>0</v>
      </c>
      <c r="AY23" s="220">
        <v>0</v>
      </c>
      <c r="AZ23" s="220">
        <v>0</v>
      </c>
      <c r="BA23" s="220">
        <v>0</v>
      </c>
      <c r="BB23" s="220">
        <v>0</v>
      </c>
      <c r="BC23" s="220">
        <v>0</v>
      </c>
      <c r="BD23" s="220">
        <v>0</v>
      </c>
      <c r="BE23" s="220">
        <v>0</v>
      </c>
      <c r="BF23" s="220">
        <v>0</v>
      </c>
      <c r="BG23" s="220">
        <v>0</v>
      </c>
      <c r="BH23" s="220">
        <v>0</v>
      </c>
      <c r="BI23" s="220">
        <v>0</v>
      </c>
      <c r="BJ23" s="220">
        <v>0</v>
      </c>
      <c r="BK23" s="220">
        <v>0</v>
      </c>
      <c r="BL23" s="220">
        <v>136</v>
      </c>
      <c r="BM23" s="220">
        <v>391</v>
      </c>
      <c r="BN23" s="220">
        <v>579</v>
      </c>
      <c r="BO23" s="220">
        <v>811</v>
      </c>
      <c r="BP23" s="220">
        <v>1365</v>
      </c>
      <c r="BQ23" s="220">
        <v>1912</v>
      </c>
      <c r="BR23" s="220">
        <v>2235</v>
      </c>
      <c r="BS23" s="220">
        <v>2356</v>
      </c>
      <c r="BT23" s="220">
        <v>2381</v>
      </c>
      <c r="BU23" s="220">
        <v>2326</v>
      </c>
      <c r="BV23" s="220">
        <v>2168</v>
      </c>
      <c r="BW23" s="220">
        <v>1961</v>
      </c>
      <c r="BX23" s="220">
        <v>1875</v>
      </c>
      <c r="BY23" s="220">
        <v>1769</v>
      </c>
      <c r="BZ23" s="220">
        <v>1663</v>
      </c>
      <c r="CA23" s="220">
        <v>1575</v>
      </c>
      <c r="CB23" s="220">
        <v>1478</v>
      </c>
      <c r="CC23" s="220">
        <v>1367</v>
      </c>
      <c r="CD23" s="220">
        <v>1318</v>
      </c>
      <c r="CE23" s="220">
        <v>1281</v>
      </c>
      <c r="CF23" s="221">
        <v>1116</v>
      </c>
    </row>
    <row r="24" spans="2:84" x14ac:dyDescent="0.35">
      <c r="B24" s="222" t="s">
        <v>356</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220">
        <v>0</v>
      </c>
      <c r="AL24" s="220">
        <v>0</v>
      </c>
      <c r="AM24" s="220">
        <v>0</v>
      </c>
      <c r="AN24" s="220">
        <v>0</v>
      </c>
      <c r="AO24" s="220">
        <v>0</v>
      </c>
      <c r="AP24" s="220">
        <v>0</v>
      </c>
      <c r="AQ24" s="220">
        <v>0</v>
      </c>
      <c r="AR24" s="220">
        <v>0</v>
      </c>
      <c r="AS24" s="220">
        <v>0</v>
      </c>
      <c r="AT24" s="220">
        <v>0</v>
      </c>
      <c r="AU24" s="220">
        <v>0</v>
      </c>
      <c r="AV24" s="220">
        <v>0</v>
      </c>
      <c r="AW24" s="220">
        <v>0</v>
      </c>
      <c r="AX24" s="220">
        <v>0</v>
      </c>
      <c r="AY24" s="220">
        <v>0</v>
      </c>
      <c r="AZ24" s="220">
        <v>0</v>
      </c>
      <c r="BA24" s="220">
        <v>0</v>
      </c>
      <c r="BB24" s="220">
        <v>0</v>
      </c>
      <c r="BC24" s="220">
        <v>0</v>
      </c>
      <c r="BD24" s="220">
        <v>0</v>
      </c>
      <c r="BE24" s="220">
        <v>0</v>
      </c>
      <c r="BF24" s="220">
        <v>0</v>
      </c>
      <c r="BG24" s="220">
        <v>0</v>
      </c>
      <c r="BH24" s="220">
        <v>0</v>
      </c>
      <c r="BI24" s="220">
        <v>0</v>
      </c>
      <c r="BJ24" s="220">
        <v>0</v>
      </c>
      <c r="BK24" s="220">
        <v>0</v>
      </c>
      <c r="BL24" s="220">
        <v>59</v>
      </c>
      <c r="BM24" s="220">
        <v>145</v>
      </c>
      <c r="BN24" s="220">
        <v>199</v>
      </c>
      <c r="BO24" s="220">
        <v>262</v>
      </c>
      <c r="BP24" s="220">
        <v>364</v>
      </c>
      <c r="BQ24" s="220">
        <v>492</v>
      </c>
      <c r="BR24" s="220">
        <v>507</v>
      </c>
      <c r="BS24" s="220">
        <v>489</v>
      </c>
      <c r="BT24" s="220">
        <v>483</v>
      </c>
      <c r="BU24" s="220">
        <v>460</v>
      </c>
      <c r="BV24" s="220">
        <v>404</v>
      </c>
      <c r="BW24" s="220">
        <v>360</v>
      </c>
      <c r="BX24" s="220">
        <v>384</v>
      </c>
      <c r="BY24" s="220">
        <v>401</v>
      </c>
      <c r="BZ24" s="220">
        <v>417</v>
      </c>
      <c r="CA24" s="220">
        <v>435</v>
      </c>
      <c r="CB24" s="220">
        <v>469</v>
      </c>
      <c r="CC24" s="220">
        <v>509</v>
      </c>
      <c r="CD24" s="220">
        <v>535</v>
      </c>
      <c r="CE24" s="220">
        <v>564</v>
      </c>
      <c r="CF24" s="221">
        <v>634</v>
      </c>
    </row>
    <row r="25" spans="2:84" x14ac:dyDescent="0.35">
      <c r="B25" s="222" t="s">
        <v>357</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20">
        <v>0</v>
      </c>
      <c r="AL25" s="220">
        <v>0</v>
      </c>
      <c r="AM25" s="220">
        <v>0</v>
      </c>
      <c r="AN25" s="220">
        <v>0</v>
      </c>
      <c r="AO25" s="220">
        <v>0</v>
      </c>
      <c r="AP25" s="220">
        <v>0</v>
      </c>
      <c r="AQ25" s="220">
        <v>0</v>
      </c>
      <c r="AR25" s="220">
        <v>0</v>
      </c>
      <c r="AS25" s="220">
        <v>0</v>
      </c>
      <c r="AT25" s="220">
        <v>0</v>
      </c>
      <c r="AU25" s="220">
        <v>0</v>
      </c>
      <c r="AV25" s="220">
        <v>0</v>
      </c>
      <c r="AW25" s="220">
        <v>0</v>
      </c>
      <c r="AX25" s="220">
        <v>0</v>
      </c>
      <c r="AY25" s="220">
        <v>0</v>
      </c>
      <c r="AZ25" s="220">
        <v>0</v>
      </c>
      <c r="BA25" s="220">
        <v>0</v>
      </c>
      <c r="BB25" s="220">
        <v>0</v>
      </c>
      <c r="BC25" s="220">
        <v>0</v>
      </c>
      <c r="BD25" s="220">
        <v>0</v>
      </c>
      <c r="BE25" s="220">
        <v>0</v>
      </c>
      <c r="BF25" s="220">
        <v>0</v>
      </c>
      <c r="BG25" s="220">
        <v>0</v>
      </c>
      <c r="BH25" s="220">
        <v>0</v>
      </c>
      <c r="BI25" s="220">
        <v>0</v>
      </c>
      <c r="BJ25" s="220">
        <v>0</v>
      </c>
      <c r="BK25" s="220">
        <v>0</v>
      </c>
      <c r="BL25" s="220">
        <v>6</v>
      </c>
      <c r="BM25" s="220">
        <v>22</v>
      </c>
      <c r="BN25" s="220">
        <v>38</v>
      </c>
      <c r="BO25" s="220">
        <v>59</v>
      </c>
      <c r="BP25" s="220">
        <v>103</v>
      </c>
      <c r="BQ25" s="220">
        <v>180</v>
      </c>
      <c r="BR25" s="220">
        <v>248</v>
      </c>
      <c r="BS25" s="220">
        <v>325</v>
      </c>
      <c r="BT25" s="220">
        <v>379</v>
      </c>
      <c r="BU25" s="220">
        <v>398</v>
      </c>
      <c r="BV25" s="220">
        <v>414</v>
      </c>
      <c r="BW25" s="220">
        <v>437</v>
      </c>
      <c r="BX25" s="220">
        <v>422</v>
      </c>
      <c r="BY25" s="220">
        <v>391</v>
      </c>
      <c r="BZ25" s="220">
        <v>358</v>
      </c>
      <c r="CA25" s="220">
        <v>329</v>
      </c>
      <c r="CB25" s="220">
        <v>292</v>
      </c>
      <c r="CC25" s="220">
        <v>247</v>
      </c>
      <c r="CD25" s="220">
        <v>223</v>
      </c>
      <c r="CE25" s="220">
        <v>202</v>
      </c>
      <c r="CF25" s="221">
        <v>126</v>
      </c>
    </row>
    <row r="26" spans="2:84" x14ac:dyDescent="0.35">
      <c r="B26" s="222" t="s">
        <v>358</v>
      </c>
      <c r="D26" s="220">
        <v>0</v>
      </c>
      <c r="E26" s="220">
        <v>0</v>
      </c>
      <c r="F26" s="220">
        <v>0</v>
      </c>
      <c r="G26" s="220">
        <v>0</v>
      </c>
      <c r="H26" s="220">
        <v>0</v>
      </c>
      <c r="I26" s="220">
        <v>0</v>
      </c>
      <c r="J26" s="220">
        <v>0</v>
      </c>
      <c r="K26" s="220">
        <v>0</v>
      </c>
      <c r="L26" s="220">
        <v>0</v>
      </c>
      <c r="M26" s="220">
        <v>0</v>
      </c>
      <c r="N26" s="220">
        <v>0</v>
      </c>
      <c r="O26" s="220">
        <v>0</v>
      </c>
      <c r="P26" s="220">
        <v>0</v>
      </c>
      <c r="Q26" s="220">
        <v>0</v>
      </c>
      <c r="R26" s="220">
        <v>0</v>
      </c>
      <c r="S26" s="220">
        <v>0</v>
      </c>
      <c r="T26" s="220">
        <v>0</v>
      </c>
      <c r="U26" s="220">
        <v>0</v>
      </c>
      <c r="V26" s="220">
        <v>0</v>
      </c>
      <c r="W26" s="220">
        <v>0</v>
      </c>
      <c r="X26" s="220">
        <v>0</v>
      </c>
      <c r="Y26" s="220">
        <v>0</v>
      </c>
      <c r="Z26" s="220">
        <v>0</v>
      </c>
      <c r="AA26" s="220">
        <v>0</v>
      </c>
      <c r="AB26" s="220">
        <v>0</v>
      </c>
      <c r="AC26" s="220">
        <v>0</v>
      </c>
      <c r="AD26" s="220">
        <v>0</v>
      </c>
      <c r="AE26" s="220">
        <v>0</v>
      </c>
      <c r="AF26" s="220">
        <v>0</v>
      </c>
      <c r="AG26" s="220">
        <v>0</v>
      </c>
      <c r="AH26" s="220">
        <v>0</v>
      </c>
      <c r="AI26" s="220">
        <v>0</v>
      </c>
      <c r="AJ26" s="220">
        <v>0</v>
      </c>
      <c r="AK26" s="220">
        <v>0</v>
      </c>
      <c r="AL26" s="220">
        <v>0</v>
      </c>
      <c r="AM26" s="220">
        <v>0</v>
      </c>
      <c r="AN26" s="220">
        <v>0</v>
      </c>
      <c r="AO26" s="220">
        <v>0</v>
      </c>
      <c r="AP26" s="220">
        <v>0</v>
      </c>
      <c r="AQ26" s="220">
        <v>0</v>
      </c>
      <c r="AR26" s="220">
        <v>0</v>
      </c>
      <c r="AS26" s="220">
        <v>0</v>
      </c>
      <c r="AT26" s="220">
        <v>0</v>
      </c>
      <c r="AU26" s="220">
        <v>0</v>
      </c>
      <c r="AV26" s="220">
        <v>0</v>
      </c>
      <c r="AW26" s="220">
        <v>0</v>
      </c>
      <c r="AX26" s="220">
        <v>0</v>
      </c>
      <c r="AY26" s="220">
        <v>0</v>
      </c>
      <c r="AZ26" s="220">
        <v>0</v>
      </c>
      <c r="BA26" s="220">
        <v>0</v>
      </c>
      <c r="BB26" s="220">
        <v>0</v>
      </c>
      <c r="BC26" s="220">
        <v>0</v>
      </c>
      <c r="BD26" s="220">
        <v>0</v>
      </c>
      <c r="BE26" s="220">
        <v>0</v>
      </c>
      <c r="BF26" s="220">
        <v>0</v>
      </c>
      <c r="BG26" s="220">
        <v>0</v>
      </c>
      <c r="BH26" s="220">
        <v>0</v>
      </c>
      <c r="BI26" s="220">
        <v>0</v>
      </c>
      <c r="BJ26" s="220">
        <v>0</v>
      </c>
      <c r="BK26" s="220">
        <v>0</v>
      </c>
      <c r="BL26" s="220">
        <v>56</v>
      </c>
      <c r="BM26" s="220">
        <v>168</v>
      </c>
      <c r="BN26" s="220">
        <v>275</v>
      </c>
      <c r="BO26" s="220">
        <v>424</v>
      </c>
      <c r="BP26" s="220">
        <v>784</v>
      </c>
      <c r="BQ26" s="220">
        <v>1116</v>
      </c>
      <c r="BR26" s="220">
        <v>1340</v>
      </c>
      <c r="BS26" s="220">
        <v>1398</v>
      </c>
      <c r="BT26" s="220">
        <v>1381</v>
      </c>
      <c r="BU26" s="220">
        <v>1335</v>
      </c>
      <c r="BV26" s="220">
        <v>1227</v>
      </c>
      <c r="BW26" s="220">
        <v>1056</v>
      </c>
      <c r="BX26" s="220">
        <v>961</v>
      </c>
      <c r="BY26" s="220">
        <v>871</v>
      </c>
      <c r="BZ26" s="220">
        <v>788</v>
      </c>
      <c r="CA26" s="220">
        <v>716</v>
      </c>
      <c r="CB26" s="220">
        <v>627</v>
      </c>
      <c r="CC26" s="220">
        <v>525</v>
      </c>
      <c r="CD26" s="220">
        <v>475</v>
      </c>
      <c r="CE26" s="220">
        <v>431</v>
      </c>
      <c r="CF26" s="221">
        <v>272</v>
      </c>
    </row>
    <row r="27" spans="2:84" x14ac:dyDescent="0.35">
      <c r="B27" s="222" t="s">
        <v>359</v>
      </c>
      <c r="D27" s="220">
        <v>0</v>
      </c>
      <c r="E27" s="220">
        <v>0</v>
      </c>
      <c r="F27" s="220">
        <v>0</v>
      </c>
      <c r="G27" s="220">
        <v>0</v>
      </c>
      <c r="H27" s="220">
        <v>0</v>
      </c>
      <c r="I27" s="220">
        <v>0</v>
      </c>
      <c r="J27" s="220">
        <v>0</v>
      </c>
      <c r="K27" s="220">
        <v>0</v>
      </c>
      <c r="L27" s="220">
        <v>0</v>
      </c>
      <c r="M27" s="220">
        <v>0</v>
      </c>
      <c r="N27" s="220">
        <v>0</v>
      </c>
      <c r="O27" s="220">
        <v>0</v>
      </c>
      <c r="P27" s="220">
        <v>0</v>
      </c>
      <c r="Q27" s="220">
        <v>0</v>
      </c>
      <c r="R27" s="220">
        <v>0</v>
      </c>
      <c r="S27" s="220">
        <v>0</v>
      </c>
      <c r="T27" s="220">
        <v>0</v>
      </c>
      <c r="U27" s="220">
        <v>0</v>
      </c>
      <c r="V27" s="220">
        <v>0</v>
      </c>
      <c r="W27" s="220">
        <v>0</v>
      </c>
      <c r="X27" s="220">
        <v>0</v>
      </c>
      <c r="Y27" s="220">
        <v>0</v>
      </c>
      <c r="Z27" s="220">
        <v>0</v>
      </c>
      <c r="AA27" s="220">
        <v>0</v>
      </c>
      <c r="AB27" s="220">
        <v>0</v>
      </c>
      <c r="AC27" s="220">
        <v>0</v>
      </c>
      <c r="AD27" s="220">
        <v>0</v>
      </c>
      <c r="AE27" s="220">
        <v>0</v>
      </c>
      <c r="AF27" s="220">
        <v>0</v>
      </c>
      <c r="AG27" s="220">
        <v>0</v>
      </c>
      <c r="AH27" s="220">
        <v>0</v>
      </c>
      <c r="AI27" s="220">
        <v>0</v>
      </c>
      <c r="AJ27" s="220">
        <v>0</v>
      </c>
      <c r="AK27" s="220">
        <v>0</v>
      </c>
      <c r="AL27" s="220">
        <v>0</v>
      </c>
      <c r="AM27" s="220">
        <v>0</v>
      </c>
      <c r="AN27" s="220">
        <v>0</v>
      </c>
      <c r="AO27" s="220">
        <v>0</v>
      </c>
      <c r="AP27" s="220">
        <v>0</v>
      </c>
      <c r="AQ27" s="220">
        <v>0</v>
      </c>
      <c r="AR27" s="220">
        <v>0</v>
      </c>
      <c r="AS27" s="220">
        <v>0</v>
      </c>
      <c r="AT27" s="220">
        <v>0</v>
      </c>
      <c r="AU27" s="220">
        <v>0</v>
      </c>
      <c r="AV27" s="220">
        <v>0</v>
      </c>
      <c r="AW27" s="220">
        <v>0</v>
      </c>
      <c r="AX27" s="220">
        <v>0</v>
      </c>
      <c r="AY27" s="220">
        <v>0</v>
      </c>
      <c r="AZ27" s="220">
        <v>0</v>
      </c>
      <c r="BA27" s="220">
        <v>0</v>
      </c>
      <c r="BB27" s="220">
        <v>0</v>
      </c>
      <c r="BC27" s="220">
        <v>0</v>
      </c>
      <c r="BD27" s="220">
        <v>0</v>
      </c>
      <c r="BE27" s="220">
        <v>0</v>
      </c>
      <c r="BF27" s="220">
        <v>0</v>
      </c>
      <c r="BG27" s="220">
        <v>0</v>
      </c>
      <c r="BH27" s="220">
        <v>0</v>
      </c>
      <c r="BI27" s="220">
        <v>0</v>
      </c>
      <c r="BJ27" s="220">
        <v>0</v>
      </c>
      <c r="BK27" s="220">
        <v>0</v>
      </c>
      <c r="BL27" s="220">
        <v>16</v>
      </c>
      <c r="BM27" s="220">
        <v>56</v>
      </c>
      <c r="BN27" s="220">
        <v>67</v>
      </c>
      <c r="BO27" s="220">
        <v>65</v>
      </c>
      <c r="BP27" s="220">
        <v>114</v>
      </c>
      <c r="BQ27" s="220">
        <v>124</v>
      </c>
      <c r="BR27" s="220">
        <v>141</v>
      </c>
      <c r="BS27" s="220">
        <v>144</v>
      </c>
      <c r="BT27" s="220">
        <v>137</v>
      </c>
      <c r="BU27" s="220">
        <v>133</v>
      </c>
      <c r="BV27" s="220">
        <v>123</v>
      </c>
      <c r="BW27" s="220">
        <v>108</v>
      </c>
      <c r="BX27" s="220">
        <v>108</v>
      </c>
      <c r="BY27" s="220">
        <v>106</v>
      </c>
      <c r="BZ27" s="220">
        <v>99</v>
      </c>
      <c r="CA27" s="220">
        <v>95</v>
      </c>
      <c r="CB27" s="220">
        <v>91</v>
      </c>
      <c r="CC27" s="220">
        <v>86</v>
      </c>
      <c r="CD27" s="220">
        <v>84</v>
      </c>
      <c r="CE27" s="220">
        <v>85</v>
      </c>
      <c r="CF27" s="221">
        <v>84</v>
      </c>
    </row>
    <row r="28" spans="2:84" ht="26.25" customHeight="1" x14ac:dyDescent="0.35">
      <c r="B28" s="210" t="s">
        <v>278</v>
      </c>
      <c r="D28" s="220">
        <v>0</v>
      </c>
      <c r="E28" s="220">
        <v>0</v>
      </c>
      <c r="F28" s="220">
        <v>0</v>
      </c>
      <c r="G28" s="220">
        <v>0</v>
      </c>
      <c r="H28" s="220">
        <v>0</v>
      </c>
      <c r="I28" s="220">
        <v>0</v>
      </c>
      <c r="J28" s="220">
        <v>0</v>
      </c>
      <c r="K28" s="220">
        <v>0</v>
      </c>
      <c r="L28" s="220">
        <v>0</v>
      </c>
      <c r="M28" s="220">
        <v>0</v>
      </c>
      <c r="N28" s="220">
        <v>0</v>
      </c>
      <c r="O28" s="220">
        <v>0</v>
      </c>
      <c r="P28" s="220">
        <v>0</v>
      </c>
      <c r="Q28" s="220">
        <v>0</v>
      </c>
      <c r="R28" s="220">
        <v>0</v>
      </c>
      <c r="S28" s="220">
        <v>0</v>
      </c>
      <c r="T28" s="220">
        <v>0</v>
      </c>
      <c r="U28" s="220">
        <v>0</v>
      </c>
      <c r="V28" s="220">
        <v>0</v>
      </c>
      <c r="W28" s="220">
        <v>0</v>
      </c>
      <c r="X28" s="220">
        <v>0</v>
      </c>
      <c r="Y28" s="220">
        <v>0</v>
      </c>
      <c r="Z28" s="220">
        <v>0</v>
      </c>
      <c r="AA28" s="220">
        <v>0</v>
      </c>
      <c r="AB28" s="220">
        <v>0</v>
      </c>
      <c r="AC28" s="220">
        <v>0</v>
      </c>
      <c r="AD28" s="220">
        <v>0</v>
      </c>
      <c r="AE28" s="220">
        <v>0</v>
      </c>
      <c r="AF28" s="220">
        <v>0</v>
      </c>
      <c r="AG28" s="220">
        <v>0</v>
      </c>
      <c r="AH28" s="220">
        <v>0</v>
      </c>
      <c r="AI28" s="220">
        <v>0</v>
      </c>
      <c r="AJ28" s="220">
        <v>96</v>
      </c>
      <c r="AK28" s="220">
        <v>124</v>
      </c>
      <c r="AL28" s="220">
        <v>165</v>
      </c>
      <c r="AM28" s="220">
        <v>195</v>
      </c>
      <c r="AN28" s="220">
        <v>201</v>
      </c>
      <c r="AO28" s="220">
        <v>200</v>
      </c>
      <c r="AP28" s="220">
        <v>210</v>
      </c>
      <c r="AQ28" s="220">
        <v>217</v>
      </c>
      <c r="AR28" s="220">
        <v>277</v>
      </c>
      <c r="AS28" s="220">
        <v>308</v>
      </c>
      <c r="AT28" s="220">
        <v>327</v>
      </c>
      <c r="AU28" s="220">
        <v>365</v>
      </c>
      <c r="AV28" s="220">
        <v>431</v>
      </c>
      <c r="AW28" s="220">
        <v>512</v>
      </c>
      <c r="AX28" s="220">
        <v>575</v>
      </c>
      <c r="AY28" s="220">
        <v>638</v>
      </c>
      <c r="AZ28" s="220">
        <v>714</v>
      </c>
      <c r="BA28" s="220">
        <v>758</v>
      </c>
      <c r="BB28" s="220">
        <v>782</v>
      </c>
      <c r="BC28" s="220">
        <v>537</v>
      </c>
      <c r="BD28" s="220">
        <v>0</v>
      </c>
      <c r="BE28" s="220">
        <v>0</v>
      </c>
      <c r="BF28" s="220">
        <v>0</v>
      </c>
      <c r="BG28" s="220">
        <v>0</v>
      </c>
      <c r="BH28" s="220">
        <v>0</v>
      </c>
      <c r="BI28" s="220">
        <v>0</v>
      </c>
      <c r="BJ28" s="220">
        <v>0</v>
      </c>
      <c r="BK28" s="220">
        <v>0</v>
      </c>
      <c r="BL28" s="220">
        <v>0</v>
      </c>
      <c r="BM28" s="220">
        <v>0</v>
      </c>
      <c r="BN28" s="220">
        <v>0</v>
      </c>
      <c r="BO28" s="220">
        <v>0</v>
      </c>
      <c r="BP28" s="220">
        <v>0</v>
      </c>
      <c r="BQ28" s="220">
        <v>0</v>
      </c>
      <c r="BR28" s="220">
        <v>0</v>
      </c>
      <c r="BS28" s="220">
        <v>0</v>
      </c>
      <c r="BT28" s="220">
        <v>0</v>
      </c>
      <c r="BU28" s="220">
        <v>0</v>
      </c>
      <c r="BV28" s="220">
        <v>0</v>
      </c>
      <c r="BW28" s="220">
        <v>0</v>
      </c>
      <c r="BX28" s="220">
        <v>0</v>
      </c>
      <c r="BY28" s="220">
        <v>0</v>
      </c>
      <c r="BZ28" s="220">
        <v>0</v>
      </c>
      <c r="CA28" s="220">
        <v>0</v>
      </c>
      <c r="CB28" s="220">
        <v>0</v>
      </c>
      <c r="CC28" s="220">
        <v>0</v>
      </c>
      <c r="CD28" s="220">
        <v>0</v>
      </c>
      <c r="CE28" s="220">
        <v>0</v>
      </c>
      <c r="CF28" s="221">
        <v>0</v>
      </c>
    </row>
    <row r="29" spans="2:84" x14ac:dyDescent="0.35">
      <c r="B29" s="210" t="s">
        <v>282</v>
      </c>
      <c r="D29" s="220">
        <v>0</v>
      </c>
      <c r="E29" s="220">
        <v>0</v>
      </c>
      <c r="F29" s="220">
        <v>0</v>
      </c>
      <c r="G29" s="220">
        <v>0</v>
      </c>
      <c r="H29" s="220">
        <v>0</v>
      </c>
      <c r="I29" s="220">
        <v>0</v>
      </c>
      <c r="J29" s="220">
        <v>0</v>
      </c>
      <c r="K29" s="220">
        <v>0</v>
      </c>
      <c r="L29" s="220">
        <v>0</v>
      </c>
      <c r="M29" s="220">
        <v>0</v>
      </c>
      <c r="N29" s="220">
        <v>0</v>
      </c>
      <c r="O29" s="220">
        <v>0</v>
      </c>
      <c r="P29" s="220">
        <v>0</v>
      </c>
      <c r="Q29" s="220">
        <v>0</v>
      </c>
      <c r="R29" s="220">
        <v>0</v>
      </c>
      <c r="S29" s="220">
        <v>0</v>
      </c>
      <c r="T29" s="220">
        <v>0</v>
      </c>
      <c r="U29" s="220">
        <v>0</v>
      </c>
      <c r="V29" s="220">
        <v>0</v>
      </c>
      <c r="W29" s="220">
        <v>0</v>
      </c>
      <c r="X29" s="220">
        <v>0</v>
      </c>
      <c r="Y29" s="220">
        <v>0</v>
      </c>
      <c r="Z29" s="220">
        <v>0</v>
      </c>
      <c r="AA29" s="220">
        <v>0</v>
      </c>
      <c r="AB29" s="220">
        <v>0</v>
      </c>
      <c r="AC29" s="220">
        <v>0</v>
      </c>
      <c r="AD29" s="220">
        <v>0</v>
      </c>
      <c r="AE29" s="220">
        <v>0</v>
      </c>
      <c r="AF29" s="220">
        <v>0</v>
      </c>
      <c r="AG29" s="220">
        <v>0</v>
      </c>
      <c r="AH29" s="220">
        <v>3408</v>
      </c>
      <c r="AI29" s="220">
        <v>3314</v>
      </c>
      <c r="AJ29" s="220">
        <v>3556</v>
      </c>
      <c r="AK29" s="220">
        <v>4151</v>
      </c>
      <c r="AL29" s="220">
        <v>4431</v>
      </c>
      <c r="AM29" s="220">
        <v>4750</v>
      </c>
      <c r="AN29" s="220">
        <v>4825</v>
      </c>
      <c r="AO29" s="220">
        <v>4860</v>
      </c>
      <c r="AP29" s="220">
        <v>4900</v>
      </c>
      <c r="AQ29" s="220">
        <v>4860</v>
      </c>
      <c r="AR29" s="220">
        <v>3996</v>
      </c>
      <c r="AS29" s="220">
        <v>3886</v>
      </c>
      <c r="AT29" s="220">
        <v>3950</v>
      </c>
      <c r="AU29" s="220">
        <v>4120</v>
      </c>
      <c r="AV29" s="220">
        <v>4380</v>
      </c>
      <c r="AW29" s="220">
        <v>4601</v>
      </c>
      <c r="AX29" s="220">
        <v>4692</v>
      </c>
      <c r="AY29" s="220">
        <v>4757</v>
      </c>
      <c r="AZ29" s="220">
        <v>4740</v>
      </c>
      <c r="BA29" s="220">
        <v>4588</v>
      </c>
      <c r="BB29" s="220">
        <v>4423</v>
      </c>
      <c r="BC29" s="220">
        <v>4187</v>
      </c>
      <c r="BD29" s="220">
        <v>3946</v>
      </c>
      <c r="BE29" s="220">
        <v>3846</v>
      </c>
      <c r="BF29" s="220">
        <v>3807</v>
      </c>
      <c r="BG29" s="220">
        <v>3812</v>
      </c>
      <c r="BH29" s="220">
        <v>3940</v>
      </c>
      <c r="BI29" s="220">
        <v>3986</v>
      </c>
      <c r="BJ29" s="220">
        <v>4021</v>
      </c>
      <c r="BK29" s="220">
        <v>4036</v>
      </c>
      <c r="BL29" s="220">
        <v>4166</v>
      </c>
      <c r="BM29" s="220">
        <v>4547</v>
      </c>
      <c r="BN29" s="220">
        <v>4798</v>
      </c>
      <c r="BO29" s="220">
        <v>4932</v>
      </c>
      <c r="BP29" s="220">
        <v>5053</v>
      </c>
      <c r="BQ29" s="220">
        <v>5026</v>
      </c>
      <c r="BR29" s="220">
        <v>4921</v>
      </c>
      <c r="BS29" s="220">
        <v>4777</v>
      </c>
      <c r="BT29" s="220">
        <v>4594</v>
      </c>
      <c r="BU29" s="220">
        <v>4371</v>
      </c>
      <c r="BV29" s="220">
        <v>3984</v>
      </c>
      <c r="BW29" s="220">
        <v>3394</v>
      </c>
      <c r="BX29" s="220">
        <v>3008</v>
      </c>
      <c r="BY29" s="220">
        <v>2733</v>
      </c>
      <c r="BZ29" s="220">
        <v>2509</v>
      </c>
      <c r="CA29" s="220">
        <v>2388</v>
      </c>
      <c r="CB29" s="220">
        <v>2099</v>
      </c>
      <c r="CC29" s="220">
        <v>1850</v>
      </c>
      <c r="CD29" s="220">
        <v>1817</v>
      </c>
      <c r="CE29" s="220">
        <v>1731</v>
      </c>
      <c r="CF29" s="221">
        <v>1552</v>
      </c>
    </row>
    <row r="30" spans="2:84" x14ac:dyDescent="0.35">
      <c r="B30" s="59" t="s">
        <v>318</v>
      </c>
      <c r="D30" s="220">
        <v>0</v>
      </c>
      <c r="E30" s="220">
        <v>0</v>
      </c>
      <c r="F30" s="220">
        <v>0</v>
      </c>
      <c r="G30" s="220">
        <v>0</v>
      </c>
      <c r="H30" s="220">
        <v>0</v>
      </c>
      <c r="I30" s="220">
        <v>0</v>
      </c>
      <c r="J30" s="220">
        <v>0</v>
      </c>
      <c r="K30" s="220">
        <v>0</v>
      </c>
      <c r="L30" s="220">
        <v>0</v>
      </c>
      <c r="M30" s="220">
        <v>0</v>
      </c>
      <c r="N30" s="220">
        <v>0</v>
      </c>
      <c r="O30" s="220">
        <v>0</v>
      </c>
      <c r="P30" s="220">
        <v>0</v>
      </c>
      <c r="Q30" s="220">
        <v>0</v>
      </c>
      <c r="R30" s="220">
        <v>0</v>
      </c>
      <c r="S30" s="220">
        <v>0</v>
      </c>
      <c r="T30" s="220">
        <v>0</v>
      </c>
      <c r="U30" s="220">
        <v>0</v>
      </c>
      <c r="V30" s="220">
        <v>0</v>
      </c>
      <c r="W30" s="220">
        <v>0</v>
      </c>
      <c r="X30" s="220">
        <v>0</v>
      </c>
      <c r="Y30" s="220">
        <v>0</v>
      </c>
      <c r="Z30" s="220">
        <v>0</v>
      </c>
      <c r="AA30" s="220">
        <v>0</v>
      </c>
      <c r="AB30" s="220">
        <v>0</v>
      </c>
      <c r="AC30" s="220">
        <v>0</v>
      </c>
      <c r="AD30" s="220">
        <v>0</v>
      </c>
      <c r="AE30" s="220">
        <v>0</v>
      </c>
      <c r="AF30" s="220">
        <v>0</v>
      </c>
      <c r="AG30" s="220">
        <v>0</v>
      </c>
      <c r="AH30" s="220">
        <v>0</v>
      </c>
      <c r="AI30" s="220">
        <v>0</v>
      </c>
      <c r="AJ30" s="220">
        <v>0</v>
      </c>
      <c r="AK30" s="220">
        <v>0</v>
      </c>
      <c r="AL30" s="220">
        <v>0</v>
      </c>
      <c r="AM30" s="220">
        <v>0</v>
      </c>
      <c r="AN30" s="220">
        <v>0</v>
      </c>
      <c r="AO30" s="220">
        <v>0</v>
      </c>
      <c r="AP30" s="220">
        <v>0</v>
      </c>
      <c r="AQ30" s="220">
        <v>0</v>
      </c>
      <c r="AR30" s="220">
        <v>0</v>
      </c>
      <c r="AS30" s="220">
        <v>0</v>
      </c>
      <c r="AT30" s="220">
        <v>0</v>
      </c>
      <c r="AU30" s="220">
        <v>0</v>
      </c>
      <c r="AV30" s="220">
        <v>0</v>
      </c>
      <c r="AW30" s="220">
        <v>0</v>
      </c>
      <c r="AX30" s="220">
        <v>0</v>
      </c>
      <c r="AY30" s="220">
        <v>0</v>
      </c>
      <c r="AZ30" s="220">
        <v>0</v>
      </c>
      <c r="BA30" s="220">
        <v>0</v>
      </c>
      <c r="BB30" s="220">
        <v>0</v>
      </c>
      <c r="BC30" s="220">
        <v>0</v>
      </c>
      <c r="BD30" s="220">
        <v>0</v>
      </c>
      <c r="BE30" s="220">
        <v>0</v>
      </c>
      <c r="BF30" s="220">
        <v>0</v>
      </c>
      <c r="BG30" s="220">
        <v>0</v>
      </c>
      <c r="BH30" s="220">
        <v>0</v>
      </c>
      <c r="BI30" s="220">
        <v>0</v>
      </c>
      <c r="BJ30" s="220">
        <v>0</v>
      </c>
      <c r="BK30" s="220">
        <v>0</v>
      </c>
      <c r="BL30" s="220">
        <v>3796</v>
      </c>
      <c r="BM30" s="220">
        <v>3966</v>
      </c>
      <c r="BN30" s="220">
        <v>4155</v>
      </c>
      <c r="BO30" s="220">
        <v>4237</v>
      </c>
      <c r="BP30" s="220">
        <v>4309</v>
      </c>
      <c r="BQ30" s="220">
        <v>4365</v>
      </c>
      <c r="BR30" s="220">
        <v>4440</v>
      </c>
      <c r="BS30" s="220">
        <v>4410</v>
      </c>
      <c r="BT30" s="220">
        <v>4287</v>
      </c>
      <c r="BU30" s="220">
        <v>4098</v>
      </c>
      <c r="BV30" s="220">
        <v>3774</v>
      </c>
      <c r="BW30" s="220">
        <v>3291</v>
      </c>
      <c r="BX30" s="220">
        <v>2936</v>
      </c>
      <c r="BY30" s="220">
        <v>2683</v>
      </c>
      <c r="BZ30" s="220">
        <v>2479</v>
      </c>
      <c r="CA30" s="220">
        <v>2372</v>
      </c>
      <c r="CB30" s="220">
        <v>2099</v>
      </c>
      <c r="CC30" s="220">
        <v>1850</v>
      </c>
      <c r="CD30" s="220">
        <v>1817</v>
      </c>
      <c r="CE30" s="220">
        <v>1731</v>
      </c>
      <c r="CF30" s="221">
        <v>1552</v>
      </c>
    </row>
    <row r="31" spans="2:84" x14ac:dyDescent="0.35">
      <c r="B31" s="59" t="s">
        <v>319</v>
      </c>
      <c r="D31" s="220">
        <v>0</v>
      </c>
      <c r="E31" s="220">
        <v>0</v>
      </c>
      <c r="F31" s="220">
        <v>0</v>
      </c>
      <c r="G31" s="220">
        <v>0</v>
      </c>
      <c r="H31" s="220">
        <v>0</v>
      </c>
      <c r="I31" s="220">
        <v>0</v>
      </c>
      <c r="J31" s="220">
        <v>0</v>
      </c>
      <c r="K31" s="220">
        <v>0</v>
      </c>
      <c r="L31" s="220">
        <v>0</v>
      </c>
      <c r="M31" s="220">
        <v>0</v>
      </c>
      <c r="N31" s="220">
        <v>0</v>
      </c>
      <c r="O31" s="220">
        <v>0</v>
      </c>
      <c r="P31" s="220">
        <v>0</v>
      </c>
      <c r="Q31" s="220">
        <v>0</v>
      </c>
      <c r="R31" s="220">
        <v>0</v>
      </c>
      <c r="S31" s="220">
        <v>0</v>
      </c>
      <c r="T31" s="220">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c r="AJ31" s="220">
        <v>0</v>
      </c>
      <c r="AK31" s="220">
        <v>0</v>
      </c>
      <c r="AL31" s="220">
        <v>0</v>
      </c>
      <c r="AM31" s="220">
        <v>0</v>
      </c>
      <c r="AN31" s="220">
        <v>0</v>
      </c>
      <c r="AO31" s="220">
        <v>0</v>
      </c>
      <c r="AP31" s="220">
        <v>0</v>
      </c>
      <c r="AQ31" s="220">
        <v>0</v>
      </c>
      <c r="AR31" s="220">
        <v>0</v>
      </c>
      <c r="AS31" s="220">
        <v>0</v>
      </c>
      <c r="AT31" s="220">
        <v>0</v>
      </c>
      <c r="AU31" s="220">
        <v>0</v>
      </c>
      <c r="AV31" s="220">
        <v>0</v>
      </c>
      <c r="AW31" s="220">
        <v>0</v>
      </c>
      <c r="AX31" s="220">
        <v>0</v>
      </c>
      <c r="AY31" s="220">
        <v>0</v>
      </c>
      <c r="AZ31" s="220">
        <v>0</v>
      </c>
      <c r="BA31" s="220">
        <v>0</v>
      </c>
      <c r="BB31" s="220">
        <v>0</v>
      </c>
      <c r="BC31" s="220">
        <v>0</v>
      </c>
      <c r="BD31" s="220">
        <v>0</v>
      </c>
      <c r="BE31" s="220">
        <v>0</v>
      </c>
      <c r="BF31" s="220">
        <v>0</v>
      </c>
      <c r="BG31" s="220">
        <v>0</v>
      </c>
      <c r="BH31" s="220">
        <v>0</v>
      </c>
      <c r="BI31" s="220">
        <v>0</v>
      </c>
      <c r="BJ31" s="220">
        <v>0</v>
      </c>
      <c r="BK31" s="220">
        <v>0</v>
      </c>
      <c r="BL31" s="220">
        <v>370</v>
      </c>
      <c r="BM31" s="220">
        <v>580</v>
      </c>
      <c r="BN31" s="220">
        <v>643</v>
      </c>
      <c r="BO31" s="220">
        <v>696</v>
      </c>
      <c r="BP31" s="220">
        <v>744</v>
      </c>
      <c r="BQ31" s="220">
        <v>661</v>
      </c>
      <c r="BR31" s="220">
        <v>481</v>
      </c>
      <c r="BS31" s="220">
        <v>367</v>
      </c>
      <c r="BT31" s="220">
        <v>307</v>
      </c>
      <c r="BU31" s="220">
        <v>273</v>
      </c>
      <c r="BV31" s="220">
        <v>210</v>
      </c>
      <c r="BW31" s="220">
        <v>103</v>
      </c>
      <c r="BX31" s="220">
        <v>72</v>
      </c>
      <c r="BY31" s="220">
        <v>50</v>
      </c>
      <c r="BZ31" s="220">
        <v>31</v>
      </c>
      <c r="CA31" s="220">
        <v>16</v>
      </c>
      <c r="CB31" s="220">
        <v>0</v>
      </c>
      <c r="CC31" s="220">
        <v>0</v>
      </c>
      <c r="CD31" s="220">
        <v>0</v>
      </c>
      <c r="CE31" s="220">
        <v>0</v>
      </c>
      <c r="CF31" s="221">
        <v>0</v>
      </c>
    </row>
    <row r="32" spans="2:84" x14ac:dyDescent="0.35">
      <c r="B32" s="210" t="s">
        <v>286</v>
      </c>
      <c r="D32" s="223">
        <v>0</v>
      </c>
      <c r="E32" s="223">
        <v>0</v>
      </c>
      <c r="F32" s="223">
        <v>0</v>
      </c>
      <c r="G32" s="223">
        <v>0</v>
      </c>
      <c r="H32" s="223">
        <v>0</v>
      </c>
      <c r="I32" s="223">
        <v>0</v>
      </c>
      <c r="J32" s="223">
        <v>0</v>
      </c>
      <c r="K32" s="223">
        <v>0</v>
      </c>
      <c r="L32" s="223">
        <v>0</v>
      </c>
      <c r="M32" s="223">
        <v>0</v>
      </c>
      <c r="N32" s="223">
        <v>0</v>
      </c>
      <c r="O32" s="223">
        <v>0</v>
      </c>
      <c r="P32" s="223">
        <v>0</v>
      </c>
      <c r="Q32" s="223">
        <v>0</v>
      </c>
      <c r="R32" s="223">
        <v>0</v>
      </c>
      <c r="S32" s="223">
        <v>0</v>
      </c>
      <c r="T32" s="223">
        <v>0</v>
      </c>
      <c r="U32" s="223">
        <v>0</v>
      </c>
      <c r="V32" s="223">
        <v>0</v>
      </c>
      <c r="W32" s="223">
        <v>0</v>
      </c>
      <c r="X32" s="223">
        <v>0</v>
      </c>
      <c r="Y32" s="223">
        <v>0</v>
      </c>
      <c r="Z32" s="223">
        <v>0</v>
      </c>
      <c r="AA32" s="223">
        <v>0</v>
      </c>
      <c r="AB32" s="223">
        <v>0</v>
      </c>
      <c r="AC32" s="223">
        <v>0</v>
      </c>
      <c r="AD32" s="223">
        <v>0</v>
      </c>
      <c r="AE32" s="223">
        <v>0</v>
      </c>
      <c r="AF32" s="223">
        <v>0</v>
      </c>
      <c r="AG32" s="223">
        <v>0</v>
      </c>
      <c r="AH32" s="223">
        <v>0</v>
      </c>
      <c r="AI32" s="223">
        <v>0</v>
      </c>
      <c r="AJ32" s="223">
        <v>0</v>
      </c>
      <c r="AK32" s="223">
        <v>0</v>
      </c>
      <c r="AL32" s="223">
        <v>0</v>
      </c>
      <c r="AM32" s="223">
        <v>0</v>
      </c>
      <c r="AN32" s="223">
        <v>0</v>
      </c>
      <c r="AO32" s="223">
        <v>0</v>
      </c>
      <c r="AP32" s="223">
        <v>0</v>
      </c>
      <c r="AQ32" s="223">
        <v>0</v>
      </c>
      <c r="AR32" s="223">
        <v>0</v>
      </c>
      <c r="AS32" s="223">
        <v>0</v>
      </c>
      <c r="AT32" s="223">
        <v>0</v>
      </c>
      <c r="AU32" s="223">
        <v>0</v>
      </c>
      <c r="AV32" s="223">
        <v>0</v>
      </c>
      <c r="AW32" s="223">
        <v>0</v>
      </c>
      <c r="AX32" s="223">
        <v>0</v>
      </c>
      <c r="AY32" s="223">
        <v>2490</v>
      </c>
      <c r="AZ32" s="223">
        <v>2455</v>
      </c>
      <c r="BA32" s="223">
        <v>2437</v>
      </c>
      <c r="BB32" s="223">
        <v>2371</v>
      </c>
      <c r="BC32" s="223">
        <v>2354</v>
      </c>
      <c r="BD32" s="223">
        <v>2391</v>
      </c>
      <c r="BE32" s="223">
        <v>2430</v>
      </c>
      <c r="BF32" s="223">
        <v>2483</v>
      </c>
      <c r="BG32" s="223">
        <v>2504</v>
      </c>
      <c r="BH32" s="223">
        <v>2510</v>
      </c>
      <c r="BI32" s="223">
        <v>2475</v>
      </c>
      <c r="BJ32" s="223">
        <v>2443</v>
      </c>
      <c r="BK32" s="223">
        <v>2415</v>
      </c>
      <c r="BL32" s="223">
        <v>2332</v>
      </c>
      <c r="BM32" s="223">
        <v>2031</v>
      </c>
      <c r="BN32" s="223">
        <v>1827</v>
      </c>
      <c r="BO32" s="223">
        <v>1577</v>
      </c>
      <c r="BP32" s="223">
        <v>965</v>
      </c>
      <c r="BQ32" s="223">
        <v>366</v>
      </c>
      <c r="BR32" s="223">
        <v>133</v>
      </c>
      <c r="BS32" s="223">
        <v>74</v>
      </c>
      <c r="BT32" s="223">
        <v>52</v>
      </c>
      <c r="BU32" s="223">
        <v>40</v>
      </c>
      <c r="BV32" s="223">
        <v>32</v>
      </c>
      <c r="BW32" s="223">
        <v>26</v>
      </c>
      <c r="BX32" s="199">
        <v>23</v>
      </c>
      <c r="BY32" s="199">
        <v>21</v>
      </c>
      <c r="BZ32" s="199">
        <v>19</v>
      </c>
      <c r="CA32" s="199">
        <v>18</v>
      </c>
      <c r="CB32" s="199">
        <v>16</v>
      </c>
      <c r="CC32" s="199">
        <v>15</v>
      </c>
      <c r="CD32" s="199">
        <v>13</v>
      </c>
      <c r="CE32" s="199">
        <v>11</v>
      </c>
      <c r="CF32" s="224">
        <v>10</v>
      </c>
    </row>
    <row r="33" spans="2:84" x14ac:dyDescent="0.35">
      <c r="B33" s="222" t="s">
        <v>353</v>
      </c>
      <c r="D33" s="223">
        <v>0</v>
      </c>
      <c r="E33" s="223">
        <v>0</v>
      </c>
      <c r="F33" s="223">
        <v>0</v>
      </c>
      <c r="G33" s="223">
        <v>0</v>
      </c>
      <c r="H33" s="223">
        <v>0</v>
      </c>
      <c r="I33" s="223">
        <v>0</v>
      </c>
      <c r="J33" s="223">
        <v>0</v>
      </c>
      <c r="K33" s="223">
        <v>0</v>
      </c>
      <c r="L33" s="223">
        <v>0</v>
      </c>
      <c r="M33" s="223">
        <v>0</v>
      </c>
      <c r="N33" s="223">
        <v>0</v>
      </c>
      <c r="O33" s="223">
        <v>0</v>
      </c>
      <c r="P33" s="223">
        <v>0</v>
      </c>
      <c r="Q33" s="223">
        <v>0</v>
      </c>
      <c r="R33" s="223">
        <v>0</v>
      </c>
      <c r="S33" s="223">
        <v>0</v>
      </c>
      <c r="T33" s="223">
        <v>0</v>
      </c>
      <c r="U33" s="223">
        <v>0</v>
      </c>
      <c r="V33" s="223">
        <v>0</v>
      </c>
      <c r="W33" s="223">
        <v>0</v>
      </c>
      <c r="X33" s="223">
        <v>0</v>
      </c>
      <c r="Y33" s="223">
        <v>0</v>
      </c>
      <c r="Z33" s="223">
        <v>0</v>
      </c>
      <c r="AA33" s="223">
        <v>0</v>
      </c>
      <c r="AB33" s="223">
        <v>0</v>
      </c>
      <c r="AC33" s="223">
        <v>0</v>
      </c>
      <c r="AD33" s="223">
        <v>0</v>
      </c>
      <c r="AE33" s="223">
        <v>0</v>
      </c>
      <c r="AF33" s="223">
        <v>0</v>
      </c>
      <c r="AG33" s="223">
        <v>0</v>
      </c>
      <c r="AH33" s="223">
        <v>0</v>
      </c>
      <c r="AI33" s="223">
        <v>0</v>
      </c>
      <c r="AJ33" s="223">
        <v>0</v>
      </c>
      <c r="AK33" s="223">
        <v>0</v>
      </c>
      <c r="AL33" s="223">
        <v>0</v>
      </c>
      <c r="AM33" s="223">
        <v>0</v>
      </c>
      <c r="AN33" s="223">
        <v>0</v>
      </c>
      <c r="AO33" s="223">
        <v>0</v>
      </c>
      <c r="AP33" s="223">
        <v>0</v>
      </c>
      <c r="AQ33" s="223">
        <v>0</v>
      </c>
      <c r="AR33" s="223">
        <v>0</v>
      </c>
      <c r="AS33" s="223">
        <v>0</v>
      </c>
      <c r="AT33" s="223">
        <v>0</v>
      </c>
      <c r="AU33" s="223">
        <v>0</v>
      </c>
      <c r="AV33" s="223">
        <v>0</v>
      </c>
      <c r="AW33" s="223">
        <v>0</v>
      </c>
      <c r="AX33" s="223">
        <v>0</v>
      </c>
      <c r="AY33" s="223">
        <v>1899</v>
      </c>
      <c r="AZ33" s="223">
        <v>1832</v>
      </c>
      <c r="BA33" s="223">
        <v>1765</v>
      </c>
      <c r="BB33" s="223">
        <v>1660</v>
      </c>
      <c r="BC33" s="223">
        <v>1595</v>
      </c>
      <c r="BD33" s="223">
        <v>1580</v>
      </c>
      <c r="BE33" s="223">
        <v>1574</v>
      </c>
      <c r="BF33" s="223">
        <v>1586</v>
      </c>
      <c r="BG33" s="223">
        <v>1570</v>
      </c>
      <c r="BH33" s="223">
        <v>1543</v>
      </c>
      <c r="BI33" s="223">
        <v>1500</v>
      </c>
      <c r="BJ33" s="223">
        <v>1456</v>
      </c>
      <c r="BK33" s="223">
        <v>1413</v>
      </c>
      <c r="BL33" s="223">
        <v>1346</v>
      </c>
      <c r="BM33" s="223">
        <v>1177</v>
      </c>
      <c r="BN33" s="223">
        <v>1054</v>
      </c>
      <c r="BO33" s="223">
        <v>909</v>
      </c>
      <c r="BP33" s="223">
        <v>566</v>
      </c>
      <c r="BQ33" s="223">
        <v>192</v>
      </c>
      <c r="BR33" s="223">
        <v>38</v>
      </c>
      <c r="BS33" s="223">
        <v>10</v>
      </c>
      <c r="BT33" s="223">
        <v>3</v>
      </c>
      <c r="BU33" s="223">
        <v>2</v>
      </c>
      <c r="BV33" s="223">
        <v>0</v>
      </c>
      <c r="BW33" s="223">
        <v>0</v>
      </c>
      <c r="BX33" s="199">
        <v>0</v>
      </c>
      <c r="BY33" s="199">
        <v>0</v>
      </c>
      <c r="BZ33" s="199">
        <v>0</v>
      </c>
      <c r="CA33" s="199">
        <v>0</v>
      </c>
      <c r="CB33" s="199">
        <v>0</v>
      </c>
      <c r="CC33" s="199">
        <v>0</v>
      </c>
      <c r="CD33" s="199">
        <v>0</v>
      </c>
      <c r="CE33" s="199">
        <v>0</v>
      </c>
      <c r="CF33" s="224">
        <v>0</v>
      </c>
    </row>
    <row r="34" spans="2:84" x14ac:dyDescent="0.35">
      <c r="B34" s="222" t="s">
        <v>359</v>
      </c>
      <c r="D34" s="223">
        <v>0</v>
      </c>
      <c r="E34" s="223">
        <v>0</v>
      </c>
      <c r="F34" s="223">
        <v>0</v>
      </c>
      <c r="G34" s="223">
        <v>0</v>
      </c>
      <c r="H34" s="223">
        <v>0</v>
      </c>
      <c r="I34" s="223">
        <v>0</v>
      </c>
      <c r="J34" s="223">
        <v>0</v>
      </c>
      <c r="K34" s="223">
        <v>0</v>
      </c>
      <c r="L34" s="223">
        <v>0</v>
      </c>
      <c r="M34" s="223">
        <v>0</v>
      </c>
      <c r="N34" s="223">
        <v>0</v>
      </c>
      <c r="O34" s="223">
        <v>0</v>
      </c>
      <c r="P34" s="223">
        <v>0</v>
      </c>
      <c r="Q34" s="223">
        <v>0</v>
      </c>
      <c r="R34" s="223">
        <v>0</v>
      </c>
      <c r="S34" s="223">
        <v>0</v>
      </c>
      <c r="T34" s="223">
        <v>0</v>
      </c>
      <c r="U34" s="223">
        <v>0</v>
      </c>
      <c r="V34" s="223">
        <v>0</v>
      </c>
      <c r="W34" s="223">
        <v>0</v>
      </c>
      <c r="X34" s="223">
        <v>0</v>
      </c>
      <c r="Y34" s="223">
        <v>0</v>
      </c>
      <c r="Z34" s="223">
        <v>0</v>
      </c>
      <c r="AA34" s="223">
        <v>0</v>
      </c>
      <c r="AB34" s="223">
        <v>0</v>
      </c>
      <c r="AC34" s="223">
        <v>0</v>
      </c>
      <c r="AD34" s="223">
        <v>0</v>
      </c>
      <c r="AE34" s="223">
        <v>0</v>
      </c>
      <c r="AF34" s="223">
        <v>0</v>
      </c>
      <c r="AG34" s="223">
        <v>0</v>
      </c>
      <c r="AH34" s="223">
        <v>0</v>
      </c>
      <c r="AI34" s="223">
        <v>0</v>
      </c>
      <c r="AJ34" s="223">
        <v>0</v>
      </c>
      <c r="AK34" s="223">
        <v>0</v>
      </c>
      <c r="AL34" s="223">
        <v>0</v>
      </c>
      <c r="AM34" s="223">
        <v>0</v>
      </c>
      <c r="AN34" s="223">
        <v>0</v>
      </c>
      <c r="AO34" s="223">
        <v>0</v>
      </c>
      <c r="AP34" s="223">
        <v>0</v>
      </c>
      <c r="AQ34" s="223">
        <v>0</v>
      </c>
      <c r="AR34" s="223">
        <v>0</v>
      </c>
      <c r="AS34" s="223">
        <v>0</v>
      </c>
      <c r="AT34" s="223">
        <v>0</v>
      </c>
      <c r="AU34" s="223">
        <v>0</v>
      </c>
      <c r="AV34" s="223">
        <v>0</v>
      </c>
      <c r="AW34" s="223">
        <v>0</v>
      </c>
      <c r="AX34" s="223">
        <v>0</v>
      </c>
      <c r="AY34" s="223">
        <v>590</v>
      </c>
      <c r="AZ34" s="223">
        <v>623</v>
      </c>
      <c r="BA34" s="223">
        <v>671</v>
      </c>
      <c r="BB34" s="223">
        <v>712</v>
      </c>
      <c r="BC34" s="223">
        <v>759</v>
      </c>
      <c r="BD34" s="223">
        <v>811</v>
      </c>
      <c r="BE34" s="223">
        <v>856</v>
      </c>
      <c r="BF34" s="223">
        <v>898</v>
      </c>
      <c r="BG34" s="223">
        <v>934</v>
      </c>
      <c r="BH34" s="223">
        <v>967</v>
      </c>
      <c r="BI34" s="223">
        <v>975</v>
      </c>
      <c r="BJ34" s="223">
        <v>987</v>
      </c>
      <c r="BK34" s="223">
        <v>1002</v>
      </c>
      <c r="BL34" s="223">
        <v>986</v>
      </c>
      <c r="BM34" s="223">
        <v>854</v>
      </c>
      <c r="BN34" s="223">
        <v>773</v>
      </c>
      <c r="BO34" s="223">
        <v>668</v>
      </c>
      <c r="BP34" s="223">
        <v>399</v>
      </c>
      <c r="BQ34" s="223">
        <v>174</v>
      </c>
      <c r="BR34" s="223">
        <v>95</v>
      </c>
      <c r="BS34" s="223">
        <v>65</v>
      </c>
      <c r="BT34" s="223">
        <v>49</v>
      </c>
      <c r="BU34" s="223">
        <v>39</v>
      </c>
      <c r="BV34" s="223">
        <v>32</v>
      </c>
      <c r="BW34" s="223">
        <v>25</v>
      </c>
      <c r="BX34" s="199">
        <v>23</v>
      </c>
      <c r="BY34" s="199">
        <v>21</v>
      </c>
      <c r="BZ34" s="199">
        <v>19</v>
      </c>
      <c r="CA34" s="199">
        <v>18</v>
      </c>
      <c r="CB34" s="199">
        <v>16</v>
      </c>
      <c r="CC34" s="199">
        <v>14</v>
      </c>
      <c r="CD34" s="199">
        <v>13</v>
      </c>
      <c r="CE34" s="199">
        <v>11</v>
      </c>
      <c r="CF34" s="224">
        <v>9</v>
      </c>
    </row>
    <row r="35" spans="2:84" ht="26.25" customHeight="1" x14ac:dyDescent="0.35">
      <c r="B35" s="210" t="s">
        <v>29</v>
      </c>
      <c r="D35" s="220">
        <v>0</v>
      </c>
      <c r="E35" s="220">
        <v>0</v>
      </c>
      <c r="F35" s="220">
        <v>0</v>
      </c>
      <c r="G35" s="220">
        <v>0</v>
      </c>
      <c r="H35" s="220">
        <v>0</v>
      </c>
      <c r="I35" s="220">
        <v>0</v>
      </c>
      <c r="J35" s="220">
        <v>0</v>
      </c>
      <c r="K35" s="220">
        <v>0</v>
      </c>
      <c r="L35" s="220">
        <v>0</v>
      </c>
      <c r="M35" s="220">
        <v>0</v>
      </c>
      <c r="N35" s="220">
        <v>0</v>
      </c>
      <c r="O35" s="220">
        <v>0</v>
      </c>
      <c r="P35" s="220">
        <v>0</v>
      </c>
      <c r="Q35" s="220">
        <v>0</v>
      </c>
      <c r="R35" s="220">
        <v>0</v>
      </c>
      <c r="S35" s="220">
        <v>0</v>
      </c>
      <c r="T35" s="220">
        <v>0</v>
      </c>
      <c r="U35" s="220">
        <v>0</v>
      </c>
      <c r="V35" s="220">
        <v>0</v>
      </c>
      <c r="W35" s="220">
        <v>0</v>
      </c>
      <c r="X35" s="220">
        <v>0</v>
      </c>
      <c r="Y35" s="220">
        <v>0</v>
      </c>
      <c r="Z35" s="220">
        <v>0</v>
      </c>
      <c r="AA35" s="220">
        <v>0</v>
      </c>
      <c r="AB35" s="220">
        <v>0</v>
      </c>
      <c r="AC35" s="220">
        <v>0</v>
      </c>
      <c r="AD35" s="220">
        <v>0</v>
      </c>
      <c r="AE35" s="220">
        <v>0</v>
      </c>
      <c r="AF35" s="220">
        <v>0</v>
      </c>
      <c r="AG35" s="220">
        <v>0</v>
      </c>
      <c r="AH35" s="220">
        <v>0</v>
      </c>
      <c r="AI35" s="220">
        <v>2838</v>
      </c>
      <c r="AJ35" s="220">
        <v>3010</v>
      </c>
      <c r="AK35" s="220">
        <v>3584</v>
      </c>
      <c r="AL35" s="220">
        <v>4157</v>
      </c>
      <c r="AM35" s="220">
        <v>4336</v>
      </c>
      <c r="AN35" s="220">
        <v>4541</v>
      </c>
      <c r="AO35" s="220">
        <v>4709</v>
      </c>
      <c r="AP35" s="220">
        <v>4710</v>
      </c>
      <c r="AQ35" s="220">
        <v>4517</v>
      </c>
      <c r="AR35" s="220">
        <v>4089</v>
      </c>
      <c r="AS35" s="220">
        <v>3977</v>
      </c>
      <c r="AT35" s="220">
        <v>4124</v>
      </c>
      <c r="AU35" s="220">
        <v>4593</v>
      </c>
      <c r="AV35" s="220">
        <v>5179</v>
      </c>
      <c r="AW35" s="220">
        <v>5512</v>
      </c>
      <c r="AX35" s="220">
        <v>5647</v>
      </c>
      <c r="AY35" s="220">
        <v>5657</v>
      </c>
      <c r="AZ35" s="220">
        <v>5514</v>
      </c>
      <c r="BA35" s="220">
        <v>3943</v>
      </c>
      <c r="BB35" s="220">
        <v>3834</v>
      </c>
      <c r="BC35" s="220">
        <v>3822</v>
      </c>
      <c r="BD35" s="220">
        <v>3901</v>
      </c>
      <c r="BE35" s="220">
        <v>3986</v>
      </c>
      <c r="BF35" s="220">
        <v>3989</v>
      </c>
      <c r="BG35" s="220">
        <v>3129</v>
      </c>
      <c r="BH35" s="220">
        <v>2187</v>
      </c>
      <c r="BI35" s="220">
        <v>2142</v>
      </c>
      <c r="BJ35" s="220">
        <v>2135</v>
      </c>
      <c r="BK35" s="220">
        <v>2117</v>
      </c>
      <c r="BL35" s="220">
        <v>2087</v>
      </c>
      <c r="BM35" s="220">
        <v>1935</v>
      </c>
      <c r="BN35" s="220">
        <v>1803</v>
      </c>
      <c r="BO35" s="220">
        <v>1619</v>
      </c>
      <c r="BP35" s="220">
        <v>1254</v>
      </c>
      <c r="BQ35" s="220">
        <v>939</v>
      </c>
      <c r="BR35" s="220">
        <v>799</v>
      </c>
      <c r="BS35" s="220">
        <v>706</v>
      </c>
      <c r="BT35" s="220">
        <v>625</v>
      </c>
      <c r="BU35" s="220">
        <v>588</v>
      </c>
      <c r="BV35" s="220">
        <v>494</v>
      </c>
      <c r="BW35" s="220">
        <v>359</v>
      </c>
      <c r="BX35" s="220">
        <v>272</v>
      </c>
      <c r="BY35" s="220">
        <v>210</v>
      </c>
      <c r="BZ35" s="220">
        <v>166</v>
      </c>
      <c r="CA35" s="220">
        <v>134</v>
      </c>
      <c r="CB35" s="220">
        <v>39</v>
      </c>
      <c r="CC35" s="220">
        <v>0</v>
      </c>
      <c r="CD35" s="220">
        <v>0</v>
      </c>
      <c r="CE35" s="220">
        <v>0</v>
      </c>
      <c r="CF35" s="221">
        <v>0</v>
      </c>
    </row>
    <row r="36" spans="2:84" x14ac:dyDescent="0.35">
      <c r="B36" s="210" t="s">
        <v>360</v>
      </c>
      <c r="D36" s="220">
        <v>0</v>
      </c>
      <c r="E36" s="220">
        <v>0</v>
      </c>
      <c r="F36" s="220">
        <v>0</v>
      </c>
      <c r="G36" s="220">
        <v>0</v>
      </c>
      <c r="H36" s="220">
        <v>0</v>
      </c>
      <c r="I36" s="220">
        <v>0</v>
      </c>
      <c r="J36" s="220">
        <v>0</v>
      </c>
      <c r="K36" s="220">
        <v>0</v>
      </c>
      <c r="L36" s="220">
        <v>0</v>
      </c>
      <c r="M36" s="220">
        <v>0</v>
      </c>
      <c r="N36" s="220">
        <v>0</v>
      </c>
      <c r="O36" s="220">
        <v>0</v>
      </c>
      <c r="P36" s="220">
        <v>0</v>
      </c>
      <c r="Q36" s="220">
        <v>0</v>
      </c>
      <c r="R36" s="220">
        <v>0</v>
      </c>
      <c r="S36" s="220">
        <v>0</v>
      </c>
      <c r="T36" s="220">
        <v>0</v>
      </c>
      <c r="U36" s="220">
        <v>0</v>
      </c>
      <c r="V36" s="220">
        <v>0</v>
      </c>
      <c r="W36" s="220">
        <v>0</v>
      </c>
      <c r="X36" s="220">
        <v>0</v>
      </c>
      <c r="Y36" s="220">
        <v>0</v>
      </c>
      <c r="Z36" s="220">
        <v>0</v>
      </c>
      <c r="AA36" s="220">
        <v>0</v>
      </c>
      <c r="AB36" s="220">
        <v>0</v>
      </c>
      <c r="AC36" s="220">
        <v>0</v>
      </c>
      <c r="AD36" s="220">
        <v>0</v>
      </c>
      <c r="AE36" s="220">
        <v>0</v>
      </c>
      <c r="AF36" s="220">
        <v>0</v>
      </c>
      <c r="AG36" s="220">
        <v>0</v>
      </c>
      <c r="AH36" s="220">
        <v>0</v>
      </c>
      <c r="AI36" s="220">
        <v>0</v>
      </c>
      <c r="AJ36" s="220">
        <v>0</v>
      </c>
      <c r="AK36" s="220">
        <v>0</v>
      </c>
      <c r="AL36" s="220">
        <v>0</v>
      </c>
      <c r="AM36" s="220">
        <v>0</v>
      </c>
      <c r="AN36" s="220">
        <v>0</v>
      </c>
      <c r="AO36" s="220">
        <v>0</v>
      </c>
      <c r="AP36" s="220">
        <v>0</v>
      </c>
      <c r="AQ36" s="220">
        <v>0</v>
      </c>
      <c r="AR36" s="220">
        <v>0</v>
      </c>
      <c r="AS36" s="220">
        <v>0</v>
      </c>
      <c r="AT36" s="220">
        <v>0</v>
      </c>
      <c r="AU36" s="220">
        <v>229</v>
      </c>
      <c r="AV36" s="220">
        <v>236</v>
      </c>
      <c r="AW36" s="220">
        <v>248</v>
      </c>
      <c r="AX36" s="220">
        <v>256</v>
      </c>
      <c r="AY36" s="220">
        <v>268</v>
      </c>
      <c r="AZ36" s="220">
        <v>275</v>
      </c>
      <c r="BA36" s="220">
        <v>359</v>
      </c>
      <c r="BB36" s="220">
        <v>369</v>
      </c>
      <c r="BC36" s="220">
        <v>374</v>
      </c>
      <c r="BD36" s="220">
        <v>373</v>
      </c>
      <c r="BE36" s="220">
        <v>368</v>
      </c>
      <c r="BF36" s="220">
        <v>354</v>
      </c>
      <c r="BG36" s="220">
        <v>353</v>
      </c>
      <c r="BH36" s="220">
        <v>352</v>
      </c>
      <c r="BI36" s="220">
        <v>349</v>
      </c>
      <c r="BJ36" s="220">
        <v>345</v>
      </c>
      <c r="BK36" s="220">
        <v>341</v>
      </c>
      <c r="BL36" s="220">
        <v>336</v>
      </c>
      <c r="BM36" s="220">
        <v>333</v>
      </c>
      <c r="BN36" s="220">
        <v>334</v>
      </c>
      <c r="BO36" s="220">
        <v>330</v>
      </c>
      <c r="BP36" s="220">
        <v>324</v>
      </c>
      <c r="BQ36" s="220">
        <v>326</v>
      </c>
      <c r="BR36" s="220">
        <v>320</v>
      </c>
      <c r="BS36" s="220">
        <v>313</v>
      </c>
      <c r="BT36" s="220">
        <v>305</v>
      </c>
      <c r="BU36" s="220">
        <v>296</v>
      </c>
      <c r="BV36" s="220">
        <v>288</v>
      </c>
      <c r="BW36" s="220">
        <v>280</v>
      </c>
      <c r="BX36" s="220">
        <v>239</v>
      </c>
      <c r="BY36" s="220">
        <v>231</v>
      </c>
      <c r="BZ36" s="220">
        <v>223</v>
      </c>
      <c r="CA36" s="220">
        <v>214</v>
      </c>
      <c r="CB36" s="220">
        <v>206</v>
      </c>
      <c r="CC36" s="220">
        <v>198</v>
      </c>
      <c r="CD36" s="220">
        <v>190</v>
      </c>
      <c r="CE36" s="220">
        <v>182</v>
      </c>
      <c r="CF36" s="221">
        <v>175</v>
      </c>
    </row>
    <row r="37" spans="2:84" x14ac:dyDescent="0.35">
      <c r="B37" s="210" t="s">
        <v>361</v>
      </c>
      <c r="D37" s="220">
        <v>0</v>
      </c>
      <c r="E37" s="220">
        <v>0</v>
      </c>
      <c r="F37" s="220">
        <v>0</v>
      </c>
      <c r="G37" s="220">
        <v>0</v>
      </c>
      <c r="H37" s="220">
        <v>0</v>
      </c>
      <c r="I37" s="220">
        <v>0</v>
      </c>
      <c r="J37" s="220">
        <v>0</v>
      </c>
      <c r="K37" s="220">
        <v>0</v>
      </c>
      <c r="L37" s="220">
        <v>0</v>
      </c>
      <c r="M37" s="220">
        <v>0</v>
      </c>
      <c r="N37" s="220">
        <v>0</v>
      </c>
      <c r="O37" s="220">
        <v>0</v>
      </c>
      <c r="P37" s="220">
        <v>0</v>
      </c>
      <c r="Q37" s="220">
        <v>0</v>
      </c>
      <c r="R37" s="220">
        <v>0</v>
      </c>
      <c r="S37" s="220">
        <v>0</v>
      </c>
      <c r="T37" s="220">
        <v>0</v>
      </c>
      <c r="U37" s="220">
        <v>0</v>
      </c>
      <c r="V37" s="220">
        <v>0</v>
      </c>
      <c r="W37" s="220">
        <v>0</v>
      </c>
      <c r="X37" s="220">
        <v>0</v>
      </c>
      <c r="Y37" s="220">
        <v>0</v>
      </c>
      <c r="Z37" s="220">
        <v>0</v>
      </c>
      <c r="AA37" s="220">
        <v>0</v>
      </c>
      <c r="AB37" s="220">
        <v>0</v>
      </c>
      <c r="AC37" s="220">
        <v>0</v>
      </c>
      <c r="AD37" s="220">
        <v>0</v>
      </c>
      <c r="AE37" s="220">
        <v>0</v>
      </c>
      <c r="AF37" s="220">
        <v>0</v>
      </c>
      <c r="AG37" s="220">
        <v>0</v>
      </c>
      <c r="AH37" s="220">
        <v>586</v>
      </c>
      <c r="AI37" s="220">
        <v>613</v>
      </c>
      <c r="AJ37" s="220">
        <v>643</v>
      </c>
      <c r="AK37" s="220">
        <v>710</v>
      </c>
      <c r="AL37" s="220">
        <v>754</v>
      </c>
      <c r="AM37" s="220">
        <v>796</v>
      </c>
      <c r="AN37" s="220">
        <v>861</v>
      </c>
      <c r="AO37" s="220">
        <v>921</v>
      </c>
      <c r="AP37" s="220">
        <v>974</v>
      </c>
      <c r="AQ37" s="220">
        <v>1067</v>
      </c>
      <c r="AR37" s="220">
        <v>1178</v>
      </c>
      <c r="AS37" s="220">
        <v>1300</v>
      </c>
      <c r="AT37" s="220">
        <v>1441</v>
      </c>
      <c r="AU37" s="220">
        <v>1623</v>
      </c>
      <c r="AV37" s="220">
        <v>1826</v>
      </c>
      <c r="AW37" s="220">
        <v>1990</v>
      </c>
      <c r="AX37" s="220">
        <v>2142</v>
      </c>
      <c r="AY37" s="220">
        <v>0</v>
      </c>
      <c r="AZ37" s="220">
        <v>0</v>
      </c>
      <c r="BA37" s="220">
        <v>0</v>
      </c>
      <c r="BB37" s="220">
        <v>0</v>
      </c>
      <c r="BC37" s="220">
        <v>0</v>
      </c>
      <c r="BD37" s="220">
        <v>0</v>
      </c>
      <c r="BE37" s="220">
        <v>0</v>
      </c>
      <c r="BF37" s="220">
        <v>0</v>
      </c>
      <c r="BG37" s="220">
        <v>0</v>
      </c>
      <c r="BH37" s="220">
        <v>0</v>
      </c>
      <c r="BI37" s="220">
        <v>0</v>
      </c>
      <c r="BJ37" s="220">
        <v>0</v>
      </c>
      <c r="BK37" s="220">
        <v>0</v>
      </c>
      <c r="BL37" s="220">
        <v>0</v>
      </c>
      <c r="BM37" s="220">
        <v>0</v>
      </c>
      <c r="BN37" s="220">
        <v>0</v>
      </c>
      <c r="BO37" s="220">
        <v>0</v>
      </c>
      <c r="BP37" s="220">
        <v>0</v>
      </c>
      <c r="BQ37" s="220">
        <v>0</v>
      </c>
      <c r="BR37" s="220">
        <v>0</v>
      </c>
      <c r="BS37" s="220">
        <v>0</v>
      </c>
      <c r="BT37" s="220">
        <v>0</v>
      </c>
      <c r="BU37" s="220">
        <v>0</v>
      </c>
      <c r="BV37" s="220">
        <v>0</v>
      </c>
      <c r="BW37" s="220">
        <v>0</v>
      </c>
      <c r="BX37" s="220">
        <v>0</v>
      </c>
      <c r="BY37" s="220">
        <v>0</v>
      </c>
      <c r="BZ37" s="220">
        <v>0</v>
      </c>
      <c r="CA37" s="220">
        <v>0</v>
      </c>
      <c r="CB37" s="220">
        <v>0</v>
      </c>
      <c r="CC37" s="220">
        <v>0</v>
      </c>
      <c r="CD37" s="220">
        <v>0</v>
      </c>
      <c r="CE37" s="220">
        <v>0</v>
      </c>
      <c r="CF37" s="221">
        <v>0</v>
      </c>
    </row>
    <row r="38" spans="2:84" x14ac:dyDescent="0.35">
      <c r="B38" s="222" t="s">
        <v>353</v>
      </c>
      <c r="D38" s="223">
        <v>0</v>
      </c>
      <c r="E38" s="223">
        <v>0</v>
      </c>
      <c r="F38" s="223">
        <v>0</v>
      </c>
      <c r="G38" s="223">
        <v>0</v>
      </c>
      <c r="H38" s="223">
        <v>0</v>
      </c>
      <c r="I38" s="223">
        <v>0</v>
      </c>
      <c r="J38" s="223">
        <v>0</v>
      </c>
      <c r="K38" s="223">
        <v>0</v>
      </c>
      <c r="L38" s="223">
        <v>0</v>
      </c>
      <c r="M38" s="223">
        <v>0</v>
      </c>
      <c r="N38" s="223">
        <v>0</v>
      </c>
      <c r="O38" s="223">
        <v>0</v>
      </c>
      <c r="P38" s="223">
        <v>0</v>
      </c>
      <c r="Q38" s="223">
        <v>0</v>
      </c>
      <c r="R38" s="223">
        <v>0</v>
      </c>
      <c r="S38" s="223">
        <v>0</v>
      </c>
      <c r="T38" s="223">
        <v>0</v>
      </c>
      <c r="U38" s="223">
        <v>0</v>
      </c>
      <c r="V38" s="223">
        <v>0</v>
      </c>
      <c r="W38" s="223">
        <v>0</v>
      </c>
      <c r="X38" s="223">
        <v>0</v>
      </c>
      <c r="Y38" s="223">
        <v>0</v>
      </c>
      <c r="Z38" s="223">
        <v>0</v>
      </c>
      <c r="AA38" s="223">
        <v>0</v>
      </c>
      <c r="AB38" s="223">
        <v>0</v>
      </c>
      <c r="AC38" s="223">
        <v>0</v>
      </c>
      <c r="AD38" s="223">
        <v>0</v>
      </c>
      <c r="AE38" s="223">
        <v>0</v>
      </c>
      <c r="AF38" s="223">
        <v>0</v>
      </c>
      <c r="AG38" s="223">
        <v>0</v>
      </c>
      <c r="AH38" s="223">
        <v>0</v>
      </c>
      <c r="AI38" s="223">
        <v>0</v>
      </c>
      <c r="AJ38" s="223">
        <v>0</v>
      </c>
      <c r="AK38" s="223">
        <v>0</v>
      </c>
      <c r="AL38" s="223">
        <v>0</v>
      </c>
      <c r="AM38" s="223">
        <v>0</v>
      </c>
      <c r="AN38" s="223">
        <v>813</v>
      </c>
      <c r="AO38" s="223">
        <v>864</v>
      </c>
      <c r="AP38" s="223">
        <v>900</v>
      </c>
      <c r="AQ38" s="223">
        <v>964</v>
      </c>
      <c r="AR38" s="223">
        <v>1030</v>
      </c>
      <c r="AS38" s="223">
        <v>1099</v>
      </c>
      <c r="AT38" s="223">
        <v>1181</v>
      </c>
      <c r="AU38" s="223">
        <v>1303</v>
      </c>
      <c r="AV38" s="223">
        <v>1439</v>
      </c>
      <c r="AW38" s="223">
        <v>1540</v>
      </c>
      <c r="AX38" s="223">
        <v>1624</v>
      </c>
      <c r="AY38" s="223">
        <v>0</v>
      </c>
      <c r="AZ38" s="223">
        <v>0</v>
      </c>
      <c r="BA38" s="223">
        <v>0</v>
      </c>
      <c r="BB38" s="223">
        <v>0</v>
      </c>
      <c r="BC38" s="223">
        <v>0</v>
      </c>
      <c r="BD38" s="223">
        <v>0</v>
      </c>
      <c r="BE38" s="223">
        <v>0</v>
      </c>
      <c r="BF38" s="223">
        <v>0</v>
      </c>
      <c r="BG38" s="223">
        <v>0</v>
      </c>
      <c r="BH38" s="223">
        <v>0</v>
      </c>
      <c r="BI38" s="223">
        <v>0</v>
      </c>
      <c r="BJ38" s="223">
        <v>0</v>
      </c>
      <c r="BK38" s="223">
        <v>0</v>
      </c>
      <c r="BL38" s="223">
        <v>0</v>
      </c>
      <c r="BM38" s="223">
        <v>0</v>
      </c>
      <c r="BN38" s="223">
        <v>0</v>
      </c>
      <c r="BO38" s="223">
        <v>0</v>
      </c>
      <c r="BP38" s="223">
        <v>0</v>
      </c>
      <c r="BQ38" s="223">
        <v>0</v>
      </c>
      <c r="BR38" s="223">
        <v>0</v>
      </c>
      <c r="BS38" s="223">
        <v>0</v>
      </c>
      <c r="BT38" s="223">
        <v>0</v>
      </c>
      <c r="BU38" s="223">
        <v>0</v>
      </c>
      <c r="BV38" s="223">
        <v>0</v>
      </c>
      <c r="BW38" s="223">
        <v>0</v>
      </c>
      <c r="BX38" s="199">
        <v>0</v>
      </c>
      <c r="BY38" s="199">
        <v>0</v>
      </c>
      <c r="BZ38" s="199">
        <v>0</v>
      </c>
      <c r="CA38" s="199">
        <v>0</v>
      </c>
      <c r="CB38" s="199">
        <v>0</v>
      </c>
      <c r="CC38" s="199">
        <v>0</v>
      </c>
      <c r="CD38" s="199">
        <v>0</v>
      </c>
      <c r="CE38" s="199">
        <v>0</v>
      </c>
      <c r="CF38" s="224">
        <v>0</v>
      </c>
    </row>
    <row r="39" spans="2:84" x14ac:dyDescent="0.35">
      <c r="B39" s="222" t="s">
        <v>359</v>
      </c>
      <c r="D39" s="223">
        <v>0</v>
      </c>
      <c r="E39" s="223">
        <v>0</v>
      </c>
      <c r="F39" s="223">
        <v>0</v>
      </c>
      <c r="G39" s="223">
        <v>0</v>
      </c>
      <c r="H39" s="223">
        <v>0</v>
      </c>
      <c r="I39" s="223">
        <v>0</v>
      </c>
      <c r="J39" s="223">
        <v>0</v>
      </c>
      <c r="K39" s="223">
        <v>0</v>
      </c>
      <c r="L39" s="223">
        <v>0</v>
      </c>
      <c r="M39" s="223">
        <v>0</v>
      </c>
      <c r="N39" s="223">
        <v>0</v>
      </c>
      <c r="O39" s="223">
        <v>0</v>
      </c>
      <c r="P39" s="223">
        <v>0</v>
      </c>
      <c r="Q39" s="223">
        <v>0</v>
      </c>
      <c r="R39" s="223">
        <v>0</v>
      </c>
      <c r="S39" s="223">
        <v>0</v>
      </c>
      <c r="T39" s="223">
        <v>0</v>
      </c>
      <c r="U39" s="223">
        <v>0</v>
      </c>
      <c r="V39" s="223">
        <v>0</v>
      </c>
      <c r="W39" s="223">
        <v>0</v>
      </c>
      <c r="X39" s="223">
        <v>0</v>
      </c>
      <c r="Y39" s="223">
        <v>0</v>
      </c>
      <c r="Z39" s="223">
        <v>0</v>
      </c>
      <c r="AA39" s="223">
        <v>0</v>
      </c>
      <c r="AB39" s="223">
        <v>0</v>
      </c>
      <c r="AC39" s="223">
        <v>0</v>
      </c>
      <c r="AD39" s="223">
        <v>0</v>
      </c>
      <c r="AE39" s="223">
        <v>0</v>
      </c>
      <c r="AF39" s="223">
        <v>0</v>
      </c>
      <c r="AG39" s="223">
        <v>0</v>
      </c>
      <c r="AH39" s="223">
        <v>0</v>
      </c>
      <c r="AI39" s="223">
        <v>0</v>
      </c>
      <c r="AJ39" s="223">
        <v>0</v>
      </c>
      <c r="AK39" s="223">
        <v>0</v>
      </c>
      <c r="AL39" s="223">
        <v>0</v>
      </c>
      <c r="AM39" s="223">
        <v>0</v>
      </c>
      <c r="AN39" s="223">
        <v>48</v>
      </c>
      <c r="AO39" s="223">
        <v>57</v>
      </c>
      <c r="AP39" s="223">
        <v>74</v>
      </c>
      <c r="AQ39" s="223">
        <v>103</v>
      </c>
      <c r="AR39" s="223">
        <v>148</v>
      </c>
      <c r="AS39" s="223">
        <v>201</v>
      </c>
      <c r="AT39" s="223">
        <v>260</v>
      </c>
      <c r="AU39" s="223">
        <v>320</v>
      </c>
      <c r="AV39" s="223">
        <v>387</v>
      </c>
      <c r="AW39" s="223">
        <v>450</v>
      </c>
      <c r="AX39" s="223">
        <v>518</v>
      </c>
      <c r="AY39" s="223">
        <v>0</v>
      </c>
      <c r="AZ39" s="223">
        <v>0</v>
      </c>
      <c r="BA39" s="223">
        <v>0</v>
      </c>
      <c r="BB39" s="223">
        <v>0</v>
      </c>
      <c r="BC39" s="223">
        <v>0</v>
      </c>
      <c r="BD39" s="223">
        <v>0</v>
      </c>
      <c r="BE39" s="223">
        <v>0</v>
      </c>
      <c r="BF39" s="223">
        <v>0</v>
      </c>
      <c r="BG39" s="223">
        <v>0</v>
      </c>
      <c r="BH39" s="223">
        <v>0</v>
      </c>
      <c r="BI39" s="223">
        <v>0</v>
      </c>
      <c r="BJ39" s="223">
        <v>0</v>
      </c>
      <c r="BK39" s="223">
        <v>0</v>
      </c>
      <c r="BL39" s="223">
        <v>0</v>
      </c>
      <c r="BM39" s="223">
        <v>0</v>
      </c>
      <c r="BN39" s="223">
        <v>0</v>
      </c>
      <c r="BO39" s="223">
        <v>0</v>
      </c>
      <c r="BP39" s="223">
        <v>0</v>
      </c>
      <c r="BQ39" s="223">
        <v>0</v>
      </c>
      <c r="BR39" s="223">
        <v>0</v>
      </c>
      <c r="BS39" s="223">
        <v>0</v>
      </c>
      <c r="BT39" s="223">
        <v>0</v>
      </c>
      <c r="BU39" s="223">
        <v>0</v>
      </c>
      <c r="BV39" s="223">
        <v>0</v>
      </c>
      <c r="BW39" s="223">
        <v>0</v>
      </c>
      <c r="BX39" s="199">
        <v>0</v>
      </c>
      <c r="BY39" s="199">
        <v>0</v>
      </c>
      <c r="BZ39" s="199">
        <v>0</v>
      </c>
      <c r="CA39" s="199">
        <v>0</v>
      </c>
      <c r="CB39" s="199">
        <v>0</v>
      </c>
      <c r="CC39" s="199">
        <v>0</v>
      </c>
      <c r="CD39" s="199">
        <v>0</v>
      </c>
      <c r="CE39" s="199">
        <v>0</v>
      </c>
      <c r="CF39" s="224">
        <v>0</v>
      </c>
    </row>
    <row r="40" spans="2:84" ht="26.25" customHeight="1" x14ac:dyDescent="0.35">
      <c r="B40" s="210" t="s">
        <v>292</v>
      </c>
      <c r="D40" s="220">
        <v>0</v>
      </c>
      <c r="E40" s="220">
        <v>0</v>
      </c>
      <c r="F40" s="220">
        <v>0</v>
      </c>
      <c r="G40" s="220">
        <v>0</v>
      </c>
      <c r="H40" s="220">
        <v>0</v>
      </c>
      <c r="I40" s="220">
        <v>0</v>
      </c>
      <c r="J40" s="220">
        <v>0</v>
      </c>
      <c r="K40" s="220">
        <v>0</v>
      </c>
      <c r="L40" s="220">
        <v>0</v>
      </c>
      <c r="M40" s="220">
        <v>0</v>
      </c>
      <c r="N40" s="220">
        <v>0</v>
      </c>
      <c r="O40" s="220">
        <v>0</v>
      </c>
      <c r="P40" s="220">
        <v>0</v>
      </c>
      <c r="Q40" s="220">
        <v>0</v>
      </c>
      <c r="R40" s="220">
        <v>0</v>
      </c>
      <c r="S40" s="220">
        <v>0</v>
      </c>
      <c r="T40" s="220">
        <v>0</v>
      </c>
      <c r="U40" s="220">
        <v>0</v>
      </c>
      <c r="V40" s="220">
        <v>0</v>
      </c>
      <c r="W40" s="220">
        <v>0</v>
      </c>
      <c r="X40" s="220">
        <v>0</v>
      </c>
      <c r="Y40" s="220">
        <v>0</v>
      </c>
      <c r="Z40" s="220">
        <v>0</v>
      </c>
      <c r="AA40" s="220">
        <v>0</v>
      </c>
      <c r="AB40" s="220">
        <v>0</v>
      </c>
      <c r="AC40" s="220">
        <v>0</v>
      </c>
      <c r="AD40" s="220">
        <v>0</v>
      </c>
      <c r="AE40" s="220">
        <v>0</v>
      </c>
      <c r="AF40" s="220">
        <v>0</v>
      </c>
      <c r="AG40" s="220">
        <v>0</v>
      </c>
      <c r="AH40" s="220">
        <v>0</v>
      </c>
      <c r="AI40" s="220">
        <v>0</v>
      </c>
      <c r="AJ40" s="220">
        <v>0</v>
      </c>
      <c r="AK40" s="220">
        <v>0</v>
      </c>
      <c r="AL40" s="220">
        <v>0</v>
      </c>
      <c r="AM40" s="220">
        <v>0</v>
      </c>
      <c r="AN40" s="220">
        <v>0</v>
      </c>
      <c r="AO40" s="220">
        <v>0</v>
      </c>
      <c r="AP40" s="220">
        <v>0</v>
      </c>
      <c r="AQ40" s="220">
        <v>0</v>
      </c>
      <c r="AR40" s="220">
        <v>0</v>
      </c>
      <c r="AS40" s="220">
        <v>0</v>
      </c>
      <c r="AT40" s="220">
        <v>0</v>
      </c>
      <c r="AU40" s="220">
        <v>0</v>
      </c>
      <c r="AV40" s="220">
        <v>0</v>
      </c>
      <c r="AW40" s="220">
        <v>0</v>
      </c>
      <c r="AX40" s="220">
        <v>0</v>
      </c>
      <c r="AY40" s="220">
        <v>0</v>
      </c>
      <c r="AZ40" s="220">
        <v>1931</v>
      </c>
      <c r="BA40" s="220">
        <v>1252</v>
      </c>
      <c r="BB40" s="220">
        <v>1110</v>
      </c>
      <c r="BC40" s="220">
        <v>1177</v>
      </c>
      <c r="BD40" s="220">
        <v>1022</v>
      </c>
      <c r="BE40" s="220">
        <v>932</v>
      </c>
      <c r="BF40" s="220">
        <v>920</v>
      </c>
      <c r="BG40" s="220">
        <v>898</v>
      </c>
      <c r="BH40" s="220">
        <v>819</v>
      </c>
      <c r="BI40" s="220">
        <v>870</v>
      </c>
      <c r="BJ40" s="220">
        <v>927</v>
      </c>
      <c r="BK40" s="220">
        <v>818</v>
      </c>
      <c r="BL40" s="220">
        <v>1025</v>
      </c>
      <c r="BM40" s="220">
        <v>1538</v>
      </c>
      <c r="BN40" s="220">
        <v>1415</v>
      </c>
      <c r="BO40" s="220">
        <v>1515</v>
      </c>
      <c r="BP40" s="220">
        <v>1507</v>
      </c>
      <c r="BQ40" s="220">
        <v>1273</v>
      </c>
      <c r="BR40" s="220">
        <v>885</v>
      </c>
      <c r="BS40" s="220">
        <v>652</v>
      </c>
      <c r="BT40" s="220">
        <v>564</v>
      </c>
      <c r="BU40" s="220">
        <v>443</v>
      </c>
      <c r="BV40" s="220">
        <v>333</v>
      </c>
      <c r="BW40" s="220">
        <v>171</v>
      </c>
      <c r="BX40" s="220">
        <v>277</v>
      </c>
      <c r="BY40" s="220">
        <v>127</v>
      </c>
      <c r="BZ40" s="220">
        <v>78</v>
      </c>
      <c r="CA40" s="220">
        <v>69</v>
      </c>
      <c r="CB40" s="220">
        <v>53</v>
      </c>
      <c r="CC40" s="220">
        <v>35</v>
      </c>
      <c r="CD40" s="220">
        <v>34</v>
      </c>
      <c r="CE40" s="220">
        <v>34</v>
      </c>
      <c r="CF40" s="221">
        <v>33</v>
      </c>
    </row>
    <row r="41" spans="2:84" x14ac:dyDescent="0.35">
      <c r="B41" s="222" t="s">
        <v>356</v>
      </c>
      <c r="D41" s="220">
        <v>0</v>
      </c>
      <c r="E41" s="220">
        <v>0</v>
      </c>
      <c r="F41" s="220">
        <v>0</v>
      </c>
      <c r="G41" s="220">
        <v>0</v>
      </c>
      <c r="H41" s="220">
        <v>0</v>
      </c>
      <c r="I41" s="220">
        <v>0</v>
      </c>
      <c r="J41" s="220">
        <v>0</v>
      </c>
      <c r="K41" s="220">
        <v>0</v>
      </c>
      <c r="L41" s="220">
        <v>0</v>
      </c>
      <c r="M41" s="220">
        <v>0</v>
      </c>
      <c r="N41" s="220">
        <v>0</v>
      </c>
      <c r="O41" s="220">
        <v>0</v>
      </c>
      <c r="P41" s="220">
        <v>0</v>
      </c>
      <c r="Q41" s="220">
        <v>0</v>
      </c>
      <c r="R41" s="220">
        <v>0</v>
      </c>
      <c r="S41" s="220">
        <v>0</v>
      </c>
      <c r="T41" s="220">
        <v>0</v>
      </c>
      <c r="U41" s="220">
        <v>0</v>
      </c>
      <c r="V41" s="220">
        <v>0</v>
      </c>
      <c r="W41" s="220">
        <v>0</v>
      </c>
      <c r="X41" s="220">
        <v>0</v>
      </c>
      <c r="Y41" s="220">
        <v>0</v>
      </c>
      <c r="Z41" s="220">
        <v>0</v>
      </c>
      <c r="AA41" s="220">
        <v>0</v>
      </c>
      <c r="AB41" s="220">
        <v>0</v>
      </c>
      <c r="AC41" s="220">
        <v>0</v>
      </c>
      <c r="AD41" s="220">
        <v>0</v>
      </c>
      <c r="AE41" s="220">
        <v>0</v>
      </c>
      <c r="AF41" s="220">
        <v>0</v>
      </c>
      <c r="AG41" s="220">
        <v>0</v>
      </c>
      <c r="AH41" s="220">
        <v>0</v>
      </c>
      <c r="AI41" s="220">
        <v>0</v>
      </c>
      <c r="AJ41" s="220">
        <v>0</v>
      </c>
      <c r="AK41" s="220">
        <v>0</v>
      </c>
      <c r="AL41" s="220">
        <v>0</v>
      </c>
      <c r="AM41" s="220">
        <v>0</v>
      </c>
      <c r="AN41" s="220">
        <v>0</v>
      </c>
      <c r="AO41" s="220">
        <v>0</v>
      </c>
      <c r="AP41" s="220">
        <v>0</v>
      </c>
      <c r="AQ41" s="220">
        <v>0</v>
      </c>
      <c r="AR41" s="220">
        <v>0</v>
      </c>
      <c r="AS41" s="220">
        <v>0</v>
      </c>
      <c r="AT41" s="220">
        <v>0</v>
      </c>
      <c r="AU41" s="220">
        <v>0</v>
      </c>
      <c r="AV41" s="220">
        <v>0</v>
      </c>
      <c r="AW41" s="220">
        <v>0</v>
      </c>
      <c r="AX41" s="220">
        <v>0</v>
      </c>
      <c r="AY41" s="220">
        <v>0</v>
      </c>
      <c r="AZ41" s="220">
        <v>308</v>
      </c>
      <c r="BA41" s="220">
        <v>170</v>
      </c>
      <c r="BB41" s="220">
        <v>162</v>
      </c>
      <c r="BC41" s="220">
        <v>178</v>
      </c>
      <c r="BD41" s="220">
        <v>168</v>
      </c>
      <c r="BE41" s="220">
        <v>178</v>
      </c>
      <c r="BF41" s="220">
        <v>190</v>
      </c>
      <c r="BG41" s="220">
        <v>185</v>
      </c>
      <c r="BH41" s="220">
        <v>158</v>
      </c>
      <c r="BI41" s="220">
        <v>165</v>
      </c>
      <c r="BJ41" s="220">
        <v>157</v>
      </c>
      <c r="BK41" s="220">
        <v>142</v>
      </c>
      <c r="BL41" s="220">
        <v>244</v>
      </c>
      <c r="BM41" s="220">
        <v>321</v>
      </c>
      <c r="BN41" s="220">
        <v>234</v>
      </c>
      <c r="BO41" s="220">
        <v>212</v>
      </c>
      <c r="BP41" s="220">
        <v>178</v>
      </c>
      <c r="BQ41" s="220">
        <v>145</v>
      </c>
      <c r="BR41" s="220">
        <v>111</v>
      </c>
      <c r="BS41" s="220">
        <v>86</v>
      </c>
      <c r="BT41" s="220">
        <v>92</v>
      </c>
      <c r="BU41" s="220">
        <v>68</v>
      </c>
      <c r="BV41" s="220">
        <v>38</v>
      </c>
      <c r="BW41" s="220">
        <v>24</v>
      </c>
      <c r="BX41" s="220">
        <v>156</v>
      </c>
      <c r="BY41" s="220">
        <v>48</v>
      </c>
      <c r="BZ41" s="220">
        <v>28</v>
      </c>
      <c r="CA41" s="220">
        <v>33</v>
      </c>
      <c r="CB41" s="220">
        <v>27</v>
      </c>
      <c r="CC41" s="220">
        <v>24</v>
      </c>
      <c r="CD41" s="220">
        <v>23</v>
      </c>
      <c r="CE41" s="220">
        <v>23</v>
      </c>
      <c r="CF41" s="221">
        <v>23</v>
      </c>
    </row>
    <row r="42" spans="2:84" x14ac:dyDescent="0.35">
      <c r="B42" s="222" t="s">
        <v>357</v>
      </c>
      <c r="D42" s="220">
        <v>0</v>
      </c>
      <c r="E42" s="220">
        <v>0</v>
      </c>
      <c r="F42" s="220">
        <v>0</v>
      </c>
      <c r="G42" s="220">
        <v>0</v>
      </c>
      <c r="H42" s="220">
        <v>0</v>
      </c>
      <c r="I42" s="220">
        <v>0</v>
      </c>
      <c r="J42" s="220">
        <v>0</v>
      </c>
      <c r="K42" s="220">
        <v>0</v>
      </c>
      <c r="L42" s="220">
        <v>0</v>
      </c>
      <c r="M42" s="220">
        <v>0</v>
      </c>
      <c r="N42" s="220">
        <v>0</v>
      </c>
      <c r="O42" s="220">
        <v>0</v>
      </c>
      <c r="P42" s="220">
        <v>0</v>
      </c>
      <c r="Q42" s="220">
        <v>0</v>
      </c>
      <c r="R42" s="220">
        <v>0</v>
      </c>
      <c r="S42" s="220">
        <v>0</v>
      </c>
      <c r="T42" s="220">
        <v>0</v>
      </c>
      <c r="U42" s="220">
        <v>0</v>
      </c>
      <c r="V42" s="220">
        <v>0</v>
      </c>
      <c r="W42" s="220">
        <v>0</v>
      </c>
      <c r="X42" s="220">
        <v>0</v>
      </c>
      <c r="Y42" s="220">
        <v>0</v>
      </c>
      <c r="Z42" s="220">
        <v>0</v>
      </c>
      <c r="AA42" s="220">
        <v>0</v>
      </c>
      <c r="AB42" s="220">
        <v>0</v>
      </c>
      <c r="AC42" s="220">
        <v>0</v>
      </c>
      <c r="AD42" s="220">
        <v>0</v>
      </c>
      <c r="AE42" s="220">
        <v>0</v>
      </c>
      <c r="AF42" s="220">
        <v>0</v>
      </c>
      <c r="AG42" s="220">
        <v>0</v>
      </c>
      <c r="AH42" s="220">
        <v>0</v>
      </c>
      <c r="AI42" s="220">
        <v>0</v>
      </c>
      <c r="AJ42" s="220">
        <v>0</v>
      </c>
      <c r="AK42" s="220">
        <v>0</v>
      </c>
      <c r="AL42" s="220">
        <v>0</v>
      </c>
      <c r="AM42" s="220">
        <v>0</v>
      </c>
      <c r="AN42" s="220">
        <v>0</v>
      </c>
      <c r="AO42" s="220">
        <v>0</v>
      </c>
      <c r="AP42" s="220">
        <v>0</v>
      </c>
      <c r="AQ42" s="220">
        <v>0</v>
      </c>
      <c r="AR42" s="220">
        <v>0</v>
      </c>
      <c r="AS42" s="220">
        <v>0</v>
      </c>
      <c r="AT42" s="220">
        <v>0</v>
      </c>
      <c r="AU42" s="220">
        <v>0</v>
      </c>
      <c r="AV42" s="220">
        <v>0</v>
      </c>
      <c r="AW42" s="220">
        <v>0</v>
      </c>
      <c r="AX42" s="220">
        <v>0</v>
      </c>
      <c r="AY42" s="220">
        <v>0</v>
      </c>
      <c r="AZ42" s="220">
        <v>48</v>
      </c>
      <c r="BA42" s="220">
        <v>25</v>
      </c>
      <c r="BB42" s="220">
        <v>23</v>
      </c>
      <c r="BC42" s="220">
        <v>24</v>
      </c>
      <c r="BD42" s="220">
        <v>21</v>
      </c>
      <c r="BE42" s="220">
        <v>20</v>
      </c>
      <c r="BF42" s="220">
        <v>19</v>
      </c>
      <c r="BG42" s="220">
        <v>18</v>
      </c>
      <c r="BH42" s="220">
        <v>14</v>
      </c>
      <c r="BI42" s="220">
        <v>15</v>
      </c>
      <c r="BJ42" s="220">
        <v>15</v>
      </c>
      <c r="BK42" s="220">
        <v>13</v>
      </c>
      <c r="BL42" s="220">
        <v>21</v>
      </c>
      <c r="BM42" s="220">
        <v>30</v>
      </c>
      <c r="BN42" s="220">
        <v>22</v>
      </c>
      <c r="BO42" s="220">
        <v>19</v>
      </c>
      <c r="BP42" s="220">
        <v>18</v>
      </c>
      <c r="BQ42" s="220">
        <v>15</v>
      </c>
      <c r="BR42" s="220">
        <v>11</v>
      </c>
      <c r="BS42" s="220">
        <v>9</v>
      </c>
      <c r="BT42" s="220">
        <v>8</v>
      </c>
      <c r="BU42" s="220">
        <v>6</v>
      </c>
      <c r="BV42" s="220">
        <v>3</v>
      </c>
      <c r="BW42" s="220">
        <v>0</v>
      </c>
      <c r="BX42" s="220">
        <v>0</v>
      </c>
      <c r="BY42" s="220">
        <v>0</v>
      </c>
      <c r="BZ42" s="220">
        <v>0</v>
      </c>
      <c r="CA42" s="220">
        <v>0</v>
      </c>
      <c r="CB42" s="220">
        <v>0</v>
      </c>
      <c r="CC42" s="220">
        <v>0</v>
      </c>
      <c r="CD42" s="220">
        <v>0</v>
      </c>
      <c r="CE42" s="220">
        <v>0</v>
      </c>
      <c r="CF42" s="221">
        <v>0</v>
      </c>
    </row>
    <row r="43" spans="2:84" x14ac:dyDescent="0.35">
      <c r="B43" s="222" t="s">
        <v>358</v>
      </c>
      <c r="D43" s="220">
        <v>0</v>
      </c>
      <c r="E43" s="220">
        <v>0</v>
      </c>
      <c r="F43" s="220">
        <v>0</v>
      </c>
      <c r="G43" s="220">
        <v>0</v>
      </c>
      <c r="H43" s="220">
        <v>0</v>
      </c>
      <c r="I43" s="220">
        <v>0</v>
      </c>
      <c r="J43" s="220">
        <v>0</v>
      </c>
      <c r="K43" s="220">
        <v>0</v>
      </c>
      <c r="L43" s="220">
        <v>0</v>
      </c>
      <c r="M43" s="220">
        <v>0</v>
      </c>
      <c r="N43" s="220">
        <v>0</v>
      </c>
      <c r="O43" s="220">
        <v>0</v>
      </c>
      <c r="P43" s="220">
        <v>0</v>
      </c>
      <c r="Q43" s="220">
        <v>0</v>
      </c>
      <c r="R43" s="220">
        <v>0</v>
      </c>
      <c r="S43" s="220">
        <v>0</v>
      </c>
      <c r="T43" s="220">
        <v>0</v>
      </c>
      <c r="U43" s="220">
        <v>0</v>
      </c>
      <c r="V43" s="220">
        <v>0</v>
      </c>
      <c r="W43" s="220">
        <v>0</v>
      </c>
      <c r="X43" s="220">
        <v>0</v>
      </c>
      <c r="Y43" s="220">
        <v>0</v>
      </c>
      <c r="Z43" s="220">
        <v>0</v>
      </c>
      <c r="AA43" s="220">
        <v>0</v>
      </c>
      <c r="AB43" s="220">
        <v>0</v>
      </c>
      <c r="AC43" s="220">
        <v>0</v>
      </c>
      <c r="AD43" s="220">
        <v>0</v>
      </c>
      <c r="AE43" s="220">
        <v>0</v>
      </c>
      <c r="AF43" s="220">
        <v>0</v>
      </c>
      <c r="AG43" s="220">
        <v>0</v>
      </c>
      <c r="AH43" s="220">
        <v>0</v>
      </c>
      <c r="AI43" s="220">
        <v>0</v>
      </c>
      <c r="AJ43" s="220">
        <v>0</v>
      </c>
      <c r="AK43" s="220">
        <v>0</v>
      </c>
      <c r="AL43" s="220">
        <v>0</v>
      </c>
      <c r="AM43" s="220">
        <v>0</v>
      </c>
      <c r="AN43" s="220">
        <v>0</v>
      </c>
      <c r="AO43" s="220">
        <v>0</v>
      </c>
      <c r="AP43" s="220">
        <v>0</v>
      </c>
      <c r="AQ43" s="220">
        <v>0</v>
      </c>
      <c r="AR43" s="220">
        <v>0</v>
      </c>
      <c r="AS43" s="220">
        <v>0</v>
      </c>
      <c r="AT43" s="220">
        <v>0</v>
      </c>
      <c r="AU43" s="220">
        <v>0</v>
      </c>
      <c r="AV43" s="220">
        <v>0</v>
      </c>
      <c r="AW43" s="220">
        <v>0</v>
      </c>
      <c r="AX43" s="220">
        <v>0</v>
      </c>
      <c r="AY43" s="220">
        <v>0</v>
      </c>
      <c r="AZ43" s="220">
        <v>1389</v>
      </c>
      <c r="BA43" s="220">
        <v>962</v>
      </c>
      <c r="BB43" s="220">
        <v>846</v>
      </c>
      <c r="BC43" s="220">
        <v>888</v>
      </c>
      <c r="BD43" s="220">
        <v>764</v>
      </c>
      <c r="BE43" s="220">
        <v>666</v>
      </c>
      <c r="BF43" s="220">
        <v>646</v>
      </c>
      <c r="BG43" s="220">
        <v>631</v>
      </c>
      <c r="BH43" s="220">
        <v>588</v>
      </c>
      <c r="BI43" s="220">
        <v>632</v>
      </c>
      <c r="BJ43" s="220">
        <v>691</v>
      </c>
      <c r="BK43" s="220">
        <v>609</v>
      </c>
      <c r="BL43" s="220">
        <v>695</v>
      </c>
      <c r="BM43" s="220">
        <v>1072</v>
      </c>
      <c r="BN43" s="220">
        <v>1069</v>
      </c>
      <c r="BO43" s="220">
        <v>1208</v>
      </c>
      <c r="BP43" s="220">
        <v>1242</v>
      </c>
      <c r="BQ43" s="220">
        <v>1045</v>
      </c>
      <c r="BR43" s="220">
        <v>710</v>
      </c>
      <c r="BS43" s="220">
        <v>522</v>
      </c>
      <c r="BT43" s="220">
        <v>424</v>
      </c>
      <c r="BU43" s="220">
        <v>333</v>
      </c>
      <c r="BV43" s="220">
        <v>274</v>
      </c>
      <c r="BW43" s="220">
        <v>138</v>
      </c>
      <c r="BX43" s="220">
        <v>97</v>
      </c>
      <c r="BY43" s="220">
        <v>66</v>
      </c>
      <c r="BZ43" s="220">
        <v>42</v>
      </c>
      <c r="CA43" s="220">
        <v>27</v>
      </c>
      <c r="CB43" s="220">
        <v>16</v>
      </c>
      <c r="CC43" s="220">
        <v>0</v>
      </c>
      <c r="CD43" s="220">
        <v>0</v>
      </c>
      <c r="CE43" s="220">
        <v>0</v>
      </c>
      <c r="CF43" s="221">
        <v>0</v>
      </c>
    </row>
    <row r="44" spans="2:84" x14ac:dyDescent="0.35">
      <c r="B44" s="222" t="s">
        <v>359</v>
      </c>
      <c r="D44" s="223">
        <v>0</v>
      </c>
      <c r="E44" s="223">
        <v>0</v>
      </c>
      <c r="F44" s="223">
        <v>0</v>
      </c>
      <c r="G44" s="223">
        <v>0</v>
      </c>
      <c r="H44" s="223">
        <v>0</v>
      </c>
      <c r="I44" s="223">
        <v>0</v>
      </c>
      <c r="J44" s="223">
        <v>0</v>
      </c>
      <c r="K44" s="223">
        <v>0</v>
      </c>
      <c r="L44" s="223">
        <v>0</v>
      </c>
      <c r="M44" s="223">
        <v>0</v>
      </c>
      <c r="N44" s="223">
        <v>0</v>
      </c>
      <c r="O44" s="223">
        <v>0</v>
      </c>
      <c r="P44" s="223">
        <v>0</v>
      </c>
      <c r="Q44" s="223">
        <v>0</v>
      </c>
      <c r="R44" s="223">
        <v>0</v>
      </c>
      <c r="S44" s="223">
        <v>0</v>
      </c>
      <c r="T44" s="223">
        <v>0</v>
      </c>
      <c r="U44" s="223">
        <v>0</v>
      </c>
      <c r="V44" s="223">
        <v>0</v>
      </c>
      <c r="W44" s="223">
        <v>0</v>
      </c>
      <c r="X44" s="223">
        <v>0</v>
      </c>
      <c r="Y44" s="223">
        <v>0</v>
      </c>
      <c r="Z44" s="223">
        <v>0</v>
      </c>
      <c r="AA44" s="223">
        <v>0</v>
      </c>
      <c r="AB44" s="223">
        <v>0</v>
      </c>
      <c r="AC44" s="223">
        <v>0</v>
      </c>
      <c r="AD44" s="223">
        <v>0</v>
      </c>
      <c r="AE44" s="223">
        <v>0</v>
      </c>
      <c r="AF44" s="223">
        <v>0</v>
      </c>
      <c r="AG44" s="223">
        <v>0</v>
      </c>
      <c r="AH44" s="223">
        <v>0</v>
      </c>
      <c r="AI44" s="223">
        <v>0</v>
      </c>
      <c r="AJ44" s="223">
        <v>0</v>
      </c>
      <c r="AK44" s="223">
        <v>0</v>
      </c>
      <c r="AL44" s="223">
        <v>0</v>
      </c>
      <c r="AM44" s="223">
        <v>0</v>
      </c>
      <c r="AN44" s="223">
        <v>0</v>
      </c>
      <c r="AO44" s="223">
        <v>0</v>
      </c>
      <c r="AP44" s="223">
        <v>0</v>
      </c>
      <c r="AQ44" s="223">
        <v>0</v>
      </c>
      <c r="AR44" s="223">
        <v>0</v>
      </c>
      <c r="AS44" s="223">
        <v>0</v>
      </c>
      <c r="AT44" s="223">
        <v>0</v>
      </c>
      <c r="AU44" s="223">
        <v>0</v>
      </c>
      <c r="AV44" s="223">
        <v>0</v>
      </c>
      <c r="AW44" s="223">
        <v>0</v>
      </c>
      <c r="AX44" s="223">
        <v>0</v>
      </c>
      <c r="AY44" s="223">
        <v>0</v>
      </c>
      <c r="AZ44" s="223">
        <v>187</v>
      </c>
      <c r="BA44" s="223">
        <v>96</v>
      </c>
      <c r="BB44" s="223">
        <v>79</v>
      </c>
      <c r="BC44" s="223">
        <v>87</v>
      </c>
      <c r="BD44" s="223">
        <v>69</v>
      </c>
      <c r="BE44" s="223">
        <v>67</v>
      </c>
      <c r="BF44" s="223">
        <v>65</v>
      </c>
      <c r="BG44" s="223">
        <v>64</v>
      </c>
      <c r="BH44" s="223">
        <v>59</v>
      </c>
      <c r="BI44" s="223">
        <v>58</v>
      </c>
      <c r="BJ44" s="223">
        <v>64</v>
      </c>
      <c r="BK44" s="223">
        <v>54</v>
      </c>
      <c r="BL44" s="223">
        <v>66</v>
      </c>
      <c r="BM44" s="223">
        <v>114</v>
      </c>
      <c r="BN44" s="220">
        <v>91</v>
      </c>
      <c r="BO44" s="220">
        <v>77</v>
      </c>
      <c r="BP44" s="220">
        <v>69</v>
      </c>
      <c r="BQ44" s="220">
        <v>68</v>
      </c>
      <c r="BR44" s="220">
        <v>53</v>
      </c>
      <c r="BS44" s="220">
        <v>35</v>
      </c>
      <c r="BT44" s="220">
        <v>41</v>
      </c>
      <c r="BU44" s="220">
        <v>36</v>
      </c>
      <c r="BV44" s="220">
        <v>19</v>
      </c>
      <c r="BW44" s="220">
        <v>8</v>
      </c>
      <c r="BX44" s="220">
        <v>24</v>
      </c>
      <c r="BY44" s="220">
        <v>13</v>
      </c>
      <c r="BZ44" s="220">
        <v>9</v>
      </c>
      <c r="CA44" s="220">
        <v>9</v>
      </c>
      <c r="CB44" s="220">
        <v>11</v>
      </c>
      <c r="CC44" s="220">
        <v>11</v>
      </c>
      <c r="CD44" s="220">
        <v>11</v>
      </c>
      <c r="CE44" s="220">
        <v>10</v>
      </c>
      <c r="CF44" s="221">
        <v>10</v>
      </c>
    </row>
    <row r="45" spans="2:84" ht="26.25" customHeight="1" x14ac:dyDescent="0.35">
      <c r="B45" s="210" t="s">
        <v>293</v>
      </c>
      <c r="D45" s="220">
        <v>0</v>
      </c>
      <c r="E45" s="220">
        <v>0</v>
      </c>
      <c r="F45" s="220">
        <v>0</v>
      </c>
      <c r="G45" s="220">
        <v>0</v>
      </c>
      <c r="H45" s="220">
        <v>0</v>
      </c>
      <c r="I45" s="220">
        <v>0</v>
      </c>
      <c r="J45" s="220">
        <v>0</v>
      </c>
      <c r="K45" s="220">
        <v>0</v>
      </c>
      <c r="L45" s="220">
        <v>0</v>
      </c>
      <c r="M45" s="220">
        <v>0</v>
      </c>
      <c r="N45" s="220">
        <v>0</v>
      </c>
      <c r="O45" s="220">
        <v>0</v>
      </c>
      <c r="P45" s="220">
        <v>0</v>
      </c>
      <c r="Q45" s="220">
        <v>0</v>
      </c>
      <c r="R45" s="220">
        <v>0</v>
      </c>
      <c r="S45" s="220">
        <v>0</v>
      </c>
      <c r="T45" s="220">
        <v>0</v>
      </c>
      <c r="U45" s="220">
        <v>0</v>
      </c>
      <c r="V45" s="220">
        <v>0</v>
      </c>
      <c r="W45" s="220">
        <v>0</v>
      </c>
      <c r="X45" s="220">
        <v>0</v>
      </c>
      <c r="Y45" s="220">
        <v>0</v>
      </c>
      <c r="Z45" s="220">
        <v>0</v>
      </c>
      <c r="AA45" s="220">
        <v>0</v>
      </c>
      <c r="AB45" s="220">
        <v>0</v>
      </c>
      <c r="AC45" s="220">
        <v>0</v>
      </c>
      <c r="AD45" s="220">
        <v>0</v>
      </c>
      <c r="AE45" s="220">
        <v>0</v>
      </c>
      <c r="AF45" s="220">
        <v>0</v>
      </c>
      <c r="AG45" s="220">
        <v>0</v>
      </c>
      <c r="AH45" s="220">
        <v>0</v>
      </c>
      <c r="AI45" s="220">
        <v>0</v>
      </c>
      <c r="AJ45" s="220">
        <v>0</v>
      </c>
      <c r="AK45" s="220">
        <v>0</v>
      </c>
      <c r="AL45" s="220">
        <v>0</v>
      </c>
      <c r="AM45" s="220">
        <v>0</v>
      </c>
      <c r="AN45" s="220">
        <v>0</v>
      </c>
      <c r="AO45" s="220">
        <v>0</v>
      </c>
      <c r="AP45" s="220">
        <v>0</v>
      </c>
      <c r="AQ45" s="220">
        <v>0</v>
      </c>
      <c r="AR45" s="220">
        <v>0</v>
      </c>
      <c r="AS45" s="220">
        <v>0</v>
      </c>
      <c r="AT45" s="220">
        <v>0</v>
      </c>
      <c r="AU45" s="220">
        <v>11</v>
      </c>
      <c r="AV45" s="220">
        <v>13</v>
      </c>
      <c r="AW45" s="220">
        <v>12</v>
      </c>
      <c r="AX45" s="220">
        <v>11</v>
      </c>
      <c r="AY45" s="220">
        <v>13</v>
      </c>
      <c r="AZ45" s="220">
        <v>12</v>
      </c>
      <c r="BA45" s="220">
        <v>11</v>
      </c>
      <c r="BB45" s="220">
        <v>13</v>
      </c>
      <c r="BC45" s="220">
        <v>13</v>
      </c>
      <c r="BD45" s="220">
        <v>15</v>
      </c>
      <c r="BE45" s="220">
        <v>17</v>
      </c>
      <c r="BF45" s="220">
        <v>17</v>
      </c>
      <c r="BG45" s="220">
        <v>25</v>
      </c>
      <c r="BH45" s="220">
        <v>29</v>
      </c>
      <c r="BI45" s="220">
        <v>31</v>
      </c>
      <c r="BJ45" s="220">
        <v>30</v>
      </c>
      <c r="BK45" s="220">
        <v>44</v>
      </c>
      <c r="BL45" s="220">
        <v>54</v>
      </c>
      <c r="BM45" s="220">
        <v>56</v>
      </c>
      <c r="BN45" s="220">
        <v>54</v>
      </c>
      <c r="BO45" s="220">
        <v>57</v>
      </c>
      <c r="BP45" s="220">
        <v>60</v>
      </c>
      <c r="BQ45" s="220">
        <v>58</v>
      </c>
      <c r="BR45" s="220">
        <v>59</v>
      </c>
      <c r="BS45" s="220">
        <v>62</v>
      </c>
      <c r="BT45" s="220">
        <v>61</v>
      </c>
      <c r="BU45" s="220">
        <v>59</v>
      </c>
      <c r="BV45" s="220">
        <v>58</v>
      </c>
      <c r="BW45" s="220">
        <v>55</v>
      </c>
      <c r="BX45" s="220">
        <v>49</v>
      </c>
      <c r="BY45" s="220">
        <v>45</v>
      </c>
      <c r="BZ45" s="220">
        <v>47</v>
      </c>
      <c r="CA45" s="220">
        <v>45</v>
      </c>
      <c r="CB45" s="220">
        <v>46</v>
      </c>
      <c r="CC45" s="220">
        <v>46</v>
      </c>
      <c r="CD45" s="220">
        <v>48</v>
      </c>
      <c r="CE45" s="220">
        <v>49</v>
      </c>
      <c r="CF45" s="221">
        <v>50</v>
      </c>
    </row>
    <row r="46" spans="2:84" x14ac:dyDescent="0.35">
      <c r="B46" s="210" t="s">
        <v>296</v>
      </c>
      <c r="D46" s="220">
        <v>0</v>
      </c>
      <c r="E46" s="220">
        <v>0</v>
      </c>
      <c r="F46" s="220">
        <v>0</v>
      </c>
      <c r="G46" s="220">
        <v>0</v>
      </c>
      <c r="H46" s="220">
        <v>0</v>
      </c>
      <c r="I46" s="220">
        <v>0</v>
      </c>
      <c r="J46" s="220">
        <v>0</v>
      </c>
      <c r="K46" s="220">
        <v>0</v>
      </c>
      <c r="L46" s="220">
        <v>0</v>
      </c>
      <c r="M46" s="220">
        <v>0</v>
      </c>
      <c r="N46" s="220">
        <v>0</v>
      </c>
      <c r="O46" s="220">
        <v>0</v>
      </c>
      <c r="P46" s="220">
        <v>0</v>
      </c>
      <c r="Q46" s="220">
        <v>0</v>
      </c>
      <c r="R46" s="220">
        <v>0</v>
      </c>
      <c r="S46" s="220">
        <v>0</v>
      </c>
      <c r="T46" s="220">
        <v>0</v>
      </c>
      <c r="U46" s="220">
        <v>0</v>
      </c>
      <c r="V46" s="220">
        <v>0</v>
      </c>
      <c r="W46" s="220">
        <v>0</v>
      </c>
      <c r="X46" s="220">
        <v>0</v>
      </c>
      <c r="Y46" s="220">
        <v>0</v>
      </c>
      <c r="Z46" s="220">
        <v>0</v>
      </c>
      <c r="AA46" s="220">
        <v>0</v>
      </c>
      <c r="AB46" s="220">
        <v>0</v>
      </c>
      <c r="AC46" s="220">
        <v>0</v>
      </c>
      <c r="AD46" s="220">
        <v>0</v>
      </c>
      <c r="AE46" s="220">
        <v>0</v>
      </c>
      <c r="AF46" s="220">
        <v>34</v>
      </c>
      <c r="AG46" s="220">
        <v>55</v>
      </c>
      <c r="AH46" s="220">
        <v>75</v>
      </c>
      <c r="AI46" s="220">
        <v>105</v>
      </c>
      <c r="AJ46" s="220">
        <v>147</v>
      </c>
      <c r="AK46" s="220">
        <v>177</v>
      </c>
      <c r="AL46" s="220">
        <v>214</v>
      </c>
      <c r="AM46" s="220">
        <v>263</v>
      </c>
      <c r="AN46" s="220">
        <v>314</v>
      </c>
      <c r="AO46" s="220">
        <v>367</v>
      </c>
      <c r="AP46" s="220">
        <v>422</v>
      </c>
      <c r="AQ46" s="220">
        <v>474</v>
      </c>
      <c r="AR46" s="220">
        <v>520</v>
      </c>
      <c r="AS46" s="220">
        <v>565</v>
      </c>
      <c r="AT46" s="220">
        <v>607</v>
      </c>
      <c r="AU46" s="220">
        <v>654</v>
      </c>
      <c r="AV46" s="220">
        <v>0</v>
      </c>
      <c r="AW46" s="220">
        <v>0</v>
      </c>
      <c r="AX46" s="220">
        <v>0</v>
      </c>
      <c r="AY46" s="220">
        <v>0</v>
      </c>
      <c r="AZ46" s="220">
        <v>0</v>
      </c>
      <c r="BA46" s="220">
        <v>0</v>
      </c>
      <c r="BB46" s="220">
        <v>0</v>
      </c>
      <c r="BC46" s="220">
        <v>0</v>
      </c>
      <c r="BD46" s="220">
        <v>0</v>
      </c>
      <c r="BE46" s="220">
        <v>0</v>
      </c>
      <c r="BF46" s="220">
        <v>0</v>
      </c>
      <c r="BG46" s="220">
        <v>0</v>
      </c>
      <c r="BH46" s="220">
        <v>0</v>
      </c>
      <c r="BI46" s="220">
        <v>0</v>
      </c>
      <c r="BJ46" s="220">
        <v>0</v>
      </c>
      <c r="BK46" s="220">
        <v>0</v>
      </c>
      <c r="BL46" s="220">
        <v>0</v>
      </c>
      <c r="BM46" s="220">
        <v>0</v>
      </c>
      <c r="BN46" s="220">
        <v>0</v>
      </c>
      <c r="BO46" s="220">
        <v>0</v>
      </c>
      <c r="BP46" s="220">
        <v>0</v>
      </c>
      <c r="BQ46" s="220">
        <v>0</v>
      </c>
      <c r="BR46" s="220">
        <v>0</v>
      </c>
      <c r="BS46" s="220">
        <v>0</v>
      </c>
      <c r="BT46" s="220">
        <v>0</v>
      </c>
      <c r="BU46" s="220">
        <v>0</v>
      </c>
      <c r="BV46" s="220">
        <v>0</v>
      </c>
      <c r="BW46" s="220">
        <v>0</v>
      </c>
      <c r="BX46" s="220">
        <v>0</v>
      </c>
      <c r="BY46" s="220">
        <v>0</v>
      </c>
      <c r="BZ46" s="220">
        <v>0</v>
      </c>
      <c r="CA46" s="220">
        <v>0</v>
      </c>
      <c r="CB46" s="220">
        <v>0</v>
      </c>
      <c r="CC46" s="220">
        <v>0</v>
      </c>
      <c r="CD46" s="220">
        <v>0</v>
      </c>
      <c r="CE46" s="220">
        <v>0</v>
      </c>
      <c r="CF46" s="221">
        <v>0</v>
      </c>
    </row>
    <row r="47" spans="2:84" x14ac:dyDescent="0.35">
      <c r="B47" s="210" t="s">
        <v>299</v>
      </c>
      <c r="D47" s="223">
        <v>0</v>
      </c>
      <c r="E47" s="223">
        <v>0</v>
      </c>
      <c r="F47" s="223">
        <v>0</v>
      </c>
      <c r="G47" s="223">
        <v>0</v>
      </c>
      <c r="H47" s="223">
        <v>0</v>
      </c>
      <c r="I47" s="223">
        <v>0</v>
      </c>
      <c r="J47" s="223">
        <v>0</v>
      </c>
      <c r="K47" s="223">
        <v>0</v>
      </c>
      <c r="L47" s="223">
        <v>0</v>
      </c>
      <c r="M47" s="223">
        <v>0</v>
      </c>
      <c r="N47" s="223">
        <v>0</v>
      </c>
      <c r="O47" s="223">
        <v>0</v>
      </c>
      <c r="P47" s="223">
        <v>0</v>
      </c>
      <c r="Q47" s="223">
        <v>0</v>
      </c>
      <c r="R47" s="223">
        <v>0</v>
      </c>
      <c r="S47" s="223">
        <v>0</v>
      </c>
      <c r="T47" s="223">
        <v>0</v>
      </c>
      <c r="U47" s="223">
        <v>0</v>
      </c>
      <c r="V47" s="223">
        <v>0</v>
      </c>
      <c r="W47" s="223">
        <v>0</v>
      </c>
      <c r="X47" s="223">
        <v>0</v>
      </c>
      <c r="Y47" s="223">
        <v>0</v>
      </c>
      <c r="Z47" s="223">
        <v>0</v>
      </c>
      <c r="AA47" s="223">
        <v>0</v>
      </c>
      <c r="AB47" s="223">
        <v>0</v>
      </c>
      <c r="AC47" s="223">
        <v>0</v>
      </c>
      <c r="AD47" s="223">
        <v>0</v>
      </c>
      <c r="AE47" s="223">
        <v>0</v>
      </c>
      <c r="AF47" s="223">
        <v>0</v>
      </c>
      <c r="AG47" s="223">
        <v>0</v>
      </c>
      <c r="AH47" s="223">
        <v>311</v>
      </c>
      <c r="AI47" s="223">
        <v>381</v>
      </c>
      <c r="AJ47" s="223">
        <v>438</v>
      </c>
      <c r="AK47" s="223">
        <v>469</v>
      </c>
      <c r="AL47" s="223">
        <v>508</v>
      </c>
      <c r="AM47" s="223">
        <v>537</v>
      </c>
      <c r="AN47" s="223">
        <v>517</v>
      </c>
      <c r="AO47" s="223">
        <v>576</v>
      </c>
      <c r="AP47" s="223">
        <v>607</v>
      </c>
      <c r="AQ47" s="223">
        <v>686</v>
      </c>
      <c r="AR47" s="223">
        <v>710</v>
      </c>
      <c r="AS47" s="223">
        <v>724</v>
      </c>
      <c r="AT47" s="223">
        <v>777</v>
      </c>
      <c r="AU47" s="223">
        <v>821</v>
      </c>
      <c r="AV47" s="223">
        <v>839</v>
      </c>
      <c r="AW47" s="223">
        <v>886</v>
      </c>
      <c r="AX47" s="223">
        <v>918</v>
      </c>
      <c r="AY47" s="223">
        <v>964</v>
      </c>
      <c r="AZ47" s="223">
        <v>1010</v>
      </c>
      <c r="BA47" s="223">
        <v>0</v>
      </c>
      <c r="BB47" s="223">
        <v>0</v>
      </c>
      <c r="BC47" s="223">
        <v>0</v>
      </c>
      <c r="BD47" s="223">
        <v>0</v>
      </c>
      <c r="BE47" s="223">
        <v>0</v>
      </c>
      <c r="BF47" s="223">
        <v>0</v>
      </c>
      <c r="BG47" s="223">
        <v>0</v>
      </c>
      <c r="BH47" s="223">
        <v>0</v>
      </c>
      <c r="BI47" s="223">
        <v>0</v>
      </c>
      <c r="BJ47" s="223">
        <v>0</v>
      </c>
      <c r="BK47" s="223">
        <v>0</v>
      </c>
      <c r="BL47" s="223">
        <v>0</v>
      </c>
      <c r="BM47" s="223">
        <v>0</v>
      </c>
      <c r="BN47" s="223">
        <v>0</v>
      </c>
      <c r="BO47" s="223">
        <v>0</v>
      </c>
      <c r="BP47" s="223">
        <v>0</v>
      </c>
      <c r="BQ47" s="223">
        <v>0</v>
      </c>
      <c r="BR47" s="223">
        <v>0</v>
      </c>
      <c r="BS47" s="223">
        <v>0</v>
      </c>
      <c r="BT47" s="223">
        <v>0</v>
      </c>
      <c r="BU47" s="223">
        <v>0</v>
      </c>
      <c r="BV47" s="223">
        <v>0</v>
      </c>
      <c r="BW47" s="223">
        <v>0</v>
      </c>
      <c r="BX47" s="199">
        <v>0</v>
      </c>
      <c r="BY47" s="199">
        <v>0</v>
      </c>
      <c r="BZ47" s="199">
        <v>0</v>
      </c>
      <c r="CA47" s="199">
        <v>0</v>
      </c>
      <c r="CB47" s="199">
        <v>0</v>
      </c>
      <c r="CC47" s="199">
        <v>0</v>
      </c>
      <c r="CD47" s="199">
        <v>0</v>
      </c>
      <c r="CE47" s="199">
        <v>0</v>
      </c>
      <c r="CF47" s="224">
        <v>0</v>
      </c>
    </row>
    <row r="48" spans="2:84" x14ac:dyDescent="0.35">
      <c r="B48" s="210" t="s">
        <v>302</v>
      </c>
      <c r="D48" s="223">
        <v>0</v>
      </c>
      <c r="E48" s="223">
        <v>0</v>
      </c>
      <c r="F48" s="223">
        <v>0</v>
      </c>
      <c r="G48" s="223">
        <v>0</v>
      </c>
      <c r="H48" s="223">
        <v>0</v>
      </c>
      <c r="I48" s="223">
        <v>0</v>
      </c>
      <c r="J48" s="223">
        <v>0</v>
      </c>
      <c r="K48" s="223">
        <v>0</v>
      </c>
      <c r="L48" s="223">
        <v>0</v>
      </c>
      <c r="M48" s="223">
        <v>0</v>
      </c>
      <c r="N48" s="223">
        <v>0</v>
      </c>
      <c r="O48" s="223">
        <v>0</v>
      </c>
      <c r="P48" s="223">
        <v>0</v>
      </c>
      <c r="Q48" s="223">
        <v>0</v>
      </c>
      <c r="R48" s="223">
        <v>0</v>
      </c>
      <c r="S48" s="223">
        <v>0</v>
      </c>
      <c r="T48" s="223">
        <v>0</v>
      </c>
      <c r="U48" s="223">
        <v>0</v>
      </c>
      <c r="V48" s="223">
        <v>0</v>
      </c>
      <c r="W48" s="223">
        <v>0</v>
      </c>
      <c r="X48" s="223">
        <v>0</v>
      </c>
      <c r="Y48" s="223">
        <v>0</v>
      </c>
      <c r="Z48" s="223">
        <v>0</v>
      </c>
      <c r="AA48" s="223">
        <v>0</v>
      </c>
      <c r="AB48" s="223">
        <v>0</v>
      </c>
      <c r="AC48" s="223">
        <v>0</v>
      </c>
      <c r="AD48" s="223">
        <v>0</v>
      </c>
      <c r="AE48" s="223">
        <v>0</v>
      </c>
      <c r="AF48" s="223">
        <v>0</v>
      </c>
      <c r="AG48" s="223">
        <v>0</v>
      </c>
      <c r="AH48" s="223">
        <v>0</v>
      </c>
      <c r="AI48" s="223">
        <v>0</v>
      </c>
      <c r="AJ48" s="223">
        <v>0</v>
      </c>
      <c r="AK48" s="223">
        <v>0</v>
      </c>
      <c r="AL48" s="223">
        <v>0</v>
      </c>
      <c r="AM48" s="223">
        <v>0</v>
      </c>
      <c r="AN48" s="223">
        <v>0</v>
      </c>
      <c r="AO48" s="223">
        <v>0</v>
      </c>
      <c r="AP48" s="223">
        <v>0</v>
      </c>
      <c r="AQ48" s="223">
        <v>0</v>
      </c>
      <c r="AR48" s="223">
        <v>0</v>
      </c>
      <c r="AS48" s="223">
        <v>0</v>
      </c>
      <c r="AT48" s="223">
        <v>0</v>
      </c>
      <c r="AU48" s="223">
        <v>0</v>
      </c>
      <c r="AV48" s="223">
        <v>0</v>
      </c>
      <c r="AW48" s="223">
        <v>0</v>
      </c>
      <c r="AX48" s="223">
        <v>0</v>
      </c>
      <c r="AY48" s="223">
        <v>0</v>
      </c>
      <c r="AZ48" s="223">
        <v>0</v>
      </c>
      <c r="BA48" s="223">
        <v>0</v>
      </c>
      <c r="BB48" s="223">
        <v>0</v>
      </c>
      <c r="BC48" s="223">
        <v>0</v>
      </c>
      <c r="BD48" s="223">
        <v>3156</v>
      </c>
      <c r="BE48" s="223">
        <v>3859</v>
      </c>
      <c r="BF48" s="223">
        <v>3790</v>
      </c>
      <c r="BG48" s="223">
        <v>3839</v>
      </c>
      <c r="BH48" s="223">
        <v>3892</v>
      </c>
      <c r="BI48" s="223">
        <v>3965</v>
      </c>
      <c r="BJ48" s="223">
        <v>3982</v>
      </c>
      <c r="BK48" s="223">
        <v>3993</v>
      </c>
      <c r="BL48" s="223">
        <v>4079</v>
      </c>
      <c r="BM48" s="223">
        <v>4206</v>
      </c>
      <c r="BN48" s="223">
        <v>4236</v>
      </c>
      <c r="BO48" s="223">
        <v>4277</v>
      </c>
      <c r="BP48" s="223">
        <v>4316</v>
      </c>
      <c r="BQ48" s="223">
        <v>4414</v>
      </c>
      <c r="BR48" s="223">
        <v>4493</v>
      </c>
      <c r="BS48" s="223">
        <v>4360</v>
      </c>
      <c r="BT48" s="223">
        <v>4516</v>
      </c>
      <c r="BU48" s="223">
        <v>4551</v>
      </c>
      <c r="BV48" s="223">
        <v>4665</v>
      </c>
      <c r="BW48" s="223">
        <v>4779</v>
      </c>
      <c r="BX48" s="199">
        <v>0</v>
      </c>
      <c r="BY48" s="199">
        <v>0</v>
      </c>
      <c r="BZ48" s="199">
        <v>0</v>
      </c>
      <c r="CA48" s="199">
        <v>0</v>
      </c>
      <c r="CB48" s="199">
        <v>0</v>
      </c>
      <c r="CC48" s="199">
        <v>0</v>
      </c>
      <c r="CD48" s="199">
        <v>0</v>
      </c>
      <c r="CE48" s="199">
        <v>0</v>
      </c>
      <c r="CF48" s="224">
        <v>0</v>
      </c>
    </row>
    <row r="49" spans="1:84" x14ac:dyDescent="0.35">
      <c r="B49" s="210" t="s">
        <v>33</v>
      </c>
      <c r="D49" s="220">
        <v>0</v>
      </c>
      <c r="E49" s="220">
        <v>0</v>
      </c>
      <c r="F49" s="220">
        <v>0</v>
      </c>
      <c r="G49" s="220">
        <v>0</v>
      </c>
      <c r="H49" s="220">
        <v>0</v>
      </c>
      <c r="I49" s="220">
        <v>0</v>
      </c>
      <c r="J49" s="220">
        <v>0</v>
      </c>
      <c r="K49" s="220">
        <v>0</v>
      </c>
      <c r="L49" s="220">
        <v>0</v>
      </c>
      <c r="M49" s="220">
        <v>0</v>
      </c>
      <c r="N49" s="220">
        <v>0</v>
      </c>
      <c r="O49" s="220">
        <v>0</v>
      </c>
      <c r="P49" s="220">
        <v>0</v>
      </c>
      <c r="Q49" s="220">
        <v>0</v>
      </c>
      <c r="R49" s="220">
        <v>0</v>
      </c>
      <c r="S49" s="220">
        <v>0</v>
      </c>
      <c r="T49" s="220">
        <v>0</v>
      </c>
      <c r="U49" s="220">
        <v>0</v>
      </c>
      <c r="V49" s="220">
        <v>0</v>
      </c>
      <c r="W49" s="220">
        <v>0</v>
      </c>
      <c r="X49" s="220">
        <v>0</v>
      </c>
      <c r="Y49" s="220">
        <v>0</v>
      </c>
      <c r="Z49" s="220">
        <v>0</v>
      </c>
      <c r="AA49" s="220">
        <v>0</v>
      </c>
      <c r="AB49" s="220">
        <v>0</v>
      </c>
      <c r="AC49" s="220">
        <v>0</v>
      </c>
      <c r="AD49" s="220">
        <v>0</v>
      </c>
      <c r="AE49" s="220">
        <v>0</v>
      </c>
      <c r="AF49" s="220">
        <v>0</v>
      </c>
      <c r="AG49" s="220">
        <v>0</v>
      </c>
      <c r="AH49" s="220">
        <v>0</v>
      </c>
      <c r="AI49" s="220">
        <v>0</v>
      </c>
      <c r="AJ49" s="220">
        <v>0</v>
      </c>
      <c r="AK49" s="220">
        <v>0</v>
      </c>
      <c r="AL49" s="220">
        <v>0</v>
      </c>
      <c r="AM49" s="220">
        <v>0</v>
      </c>
      <c r="AN49" s="220">
        <v>0</v>
      </c>
      <c r="AO49" s="220">
        <v>0</v>
      </c>
      <c r="AP49" s="220">
        <v>0</v>
      </c>
      <c r="AQ49" s="220">
        <v>0</v>
      </c>
      <c r="AR49" s="220">
        <v>0</v>
      </c>
      <c r="AS49" s="220">
        <v>0</v>
      </c>
      <c r="AT49" s="220">
        <v>0</v>
      </c>
      <c r="AU49" s="220">
        <v>0</v>
      </c>
      <c r="AV49" s="220">
        <v>0</v>
      </c>
      <c r="AW49" s="220">
        <v>0</v>
      </c>
      <c r="AX49" s="220">
        <v>0</v>
      </c>
      <c r="AY49" s="220">
        <v>0</v>
      </c>
      <c r="AZ49" s="220">
        <v>0</v>
      </c>
      <c r="BA49" s="220">
        <v>0</v>
      </c>
      <c r="BB49" s="220">
        <v>0</v>
      </c>
      <c r="BC49" s="220">
        <v>0</v>
      </c>
      <c r="BD49" s="220">
        <v>0</v>
      </c>
      <c r="BE49" s="220">
        <v>0</v>
      </c>
      <c r="BF49" s="220">
        <v>0</v>
      </c>
      <c r="BG49" s="220">
        <v>1979</v>
      </c>
      <c r="BH49" s="220">
        <v>2594</v>
      </c>
      <c r="BI49" s="220">
        <v>2700</v>
      </c>
      <c r="BJ49" s="220">
        <v>2729</v>
      </c>
      <c r="BK49" s="220">
        <v>2732</v>
      </c>
      <c r="BL49" s="220">
        <v>2724</v>
      </c>
      <c r="BM49" s="220">
        <v>2736</v>
      </c>
      <c r="BN49" s="220">
        <v>2718</v>
      </c>
      <c r="BO49" s="220">
        <v>2649</v>
      </c>
      <c r="BP49" s="220">
        <v>2505</v>
      </c>
      <c r="BQ49" s="220">
        <v>2380</v>
      </c>
      <c r="BR49" s="220">
        <v>2228</v>
      </c>
      <c r="BS49" s="220">
        <v>2098</v>
      </c>
      <c r="BT49" s="220">
        <v>1903</v>
      </c>
      <c r="BU49" s="220">
        <v>1792</v>
      </c>
      <c r="BV49" s="220">
        <v>1654</v>
      </c>
      <c r="BW49" s="220">
        <v>1563</v>
      </c>
      <c r="BX49" s="220">
        <v>1480</v>
      </c>
      <c r="BY49" s="220">
        <v>1410</v>
      </c>
      <c r="BZ49" s="220">
        <v>1374</v>
      </c>
      <c r="CA49" s="220">
        <v>1346</v>
      </c>
      <c r="CB49" s="220">
        <v>1347</v>
      </c>
      <c r="CC49" s="220">
        <v>1314</v>
      </c>
      <c r="CD49" s="220">
        <v>1249</v>
      </c>
      <c r="CE49" s="220">
        <v>1150</v>
      </c>
      <c r="CF49" s="221">
        <v>1056</v>
      </c>
    </row>
    <row r="50" spans="1:84" ht="25.5" customHeight="1" x14ac:dyDescent="0.35">
      <c r="B50" s="10" t="s">
        <v>303</v>
      </c>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f>ROUND('Disability benefits'!BQ60,0)</f>
        <v>13</v>
      </c>
      <c r="BR50" s="220">
        <f>ROUND('Disability benefits'!BR60,0)</f>
        <v>200</v>
      </c>
      <c r="BS50" s="220">
        <f>ROUND('Disability benefits'!BS60,0)</f>
        <v>594</v>
      </c>
      <c r="BT50" s="220">
        <f>ROUND('Disability benefits'!BT60,0)</f>
        <v>1056</v>
      </c>
      <c r="BU50" s="220">
        <f>ROUND('Disability benefits'!BU60,0)</f>
        <v>1558</v>
      </c>
      <c r="BV50" s="220">
        <f>ROUND('Disability benefits'!BV60,0)</f>
        <v>1919</v>
      </c>
      <c r="BW50" s="220">
        <f>ROUND('Disability benefits'!BW60,0)</f>
        <v>2215</v>
      </c>
      <c r="BX50" s="220">
        <f>ROUND('Disability benefits'!BX60,0)</f>
        <v>2351</v>
      </c>
      <c r="BY50" s="220">
        <f>ROUND('Disability benefits'!BY60,0)</f>
        <v>2546</v>
      </c>
      <c r="BZ50" s="220">
        <f>ROUND('Disability benefits'!BZ60,0)</f>
        <v>2851</v>
      </c>
      <c r="CA50" s="220">
        <f>ROUND('Disability benefits'!CA60,0)</f>
        <v>3173</v>
      </c>
      <c r="CB50" s="220">
        <f>ROUND('Disability benefits'!CB60,0)</f>
        <v>3527</v>
      </c>
      <c r="CC50" s="220">
        <f>ROUND('Disability benefits'!CC60,0)</f>
        <v>3858</v>
      </c>
      <c r="CD50" s="220">
        <f>ROUND('Disability benefits'!CD60,0)</f>
        <v>4159</v>
      </c>
      <c r="CE50" s="220">
        <f>ROUND('Disability benefits'!CE60,0)</f>
        <v>4443</v>
      </c>
      <c r="CF50" s="221">
        <f>ROUND('Disability benefits'!CF60,0)</f>
        <v>4714</v>
      </c>
    </row>
    <row r="51" spans="1:84" x14ac:dyDescent="0.35">
      <c r="B51" s="222" t="s">
        <v>353</v>
      </c>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v>13</v>
      </c>
      <c r="BR51" s="220">
        <v>198</v>
      </c>
      <c r="BS51" s="220">
        <v>588</v>
      </c>
      <c r="BT51" s="220">
        <v>1045</v>
      </c>
      <c r="BU51" s="220">
        <v>1541</v>
      </c>
      <c r="BV51" s="220">
        <v>1898</v>
      </c>
      <c r="BW51" s="220">
        <v>2190</v>
      </c>
      <c r="BX51" s="220">
        <v>2325</v>
      </c>
      <c r="BY51" s="220">
        <v>2518</v>
      </c>
      <c r="BZ51" s="220">
        <v>2820</v>
      </c>
      <c r="CA51" s="220">
        <v>3138</v>
      </c>
      <c r="CB51" s="220">
        <v>3488</v>
      </c>
      <c r="CC51" s="220">
        <v>3816</v>
      </c>
      <c r="CD51" s="220">
        <v>4113</v>
      </c>
      <c r="CE51" s="220">
        <v>4394</v>
      </c>
      <c r="CF51" s="221">
        <v>4662</v>
      </c>
    </row>
    <row r="52" spans="1:84" x14ac:dyDescent="0.35">
      <c r="B52" s="222" t="s">
        <v>354</v>
      </c>
      <c r="D52" s="220"/>
      <c r="E52" s="220"/>
      <c r="F52" s="220"/>
      <c r="G52" s="220"/>
      <c r="H52" s="220"/>
      <c r="I52" s="220"/>
      <c r="J52" s="220"/>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v>0</v>
      </c>
      <c r="BR52" s="220">
        <v>2</v>
      </c>
      <c r="BS52" s="220">
        <v>6</v>
      </c>
      <c r="BT52" s="220">
        <v>12</v>
      </c>
      <c r="BU52" s="220">
        <v>17</v>
      </c>
      <c r="BV52" s="220">
        <v>21</v>
      </c>
      <c r="BW52" s="220">
        <v>24</v>
      </c>
      <c r="BX52" s="220">
        <v>26</v>
      </c>
      <c r="BY52" s="220">
        <v>28</v>
      </c>
      <c r="BZ52" s="220">
        <v>31</v>
      </c>
      <c r="CA52" s="220">
        <v>35</v>
      </c>
      <c r="CB52" s="220">
        <v>39</v>
      </c>
      <c r="CC52" s="220">
        <v>42</v>
      </c>
      <c r="CD52" s="220">
        <v>45</v>
      </c>
      <c r="CE52" s="220">
        <v>49</v>
      </c>
      <c r="CF52" s="221">
        <v>52</v>
      </c>
    </row>
    <row r="53" spans="1:84" x14ac:dyDescent="0.35">
      <c r="B53" s="210" t="s">
        <v>307</v>
      </c>
      <c r="D53" s="223">
        <v>0</v>
      </c>
      <c r="E53" s="223">
        <v>0</v>
      </c>
      <c r="F53" s="223">
        <v>0</v>
      </c>
      <c r="G53" s="223">
        <v>0</v>
      </c>
      <c r="H53" s="223">
        <v>0</v>
      </c>
      <c r="I53" s="223">
        <v>0</v>
      </c>
      <c r="J53" s="223">
        <v>0</v>
      </c>
      <c r="K53" s="223">
        <v>0</v>
      </c>
      <c r="L53" s="223">
        <v>0</v>
      </c>
      <c r="M53" s="223">
        <v>0</v>
      </c>
      <c r="N53" s="223">
        <v>0</v>
      </c>
      <c r="O53" s="223">
        <v>0</v>
      </c>
      <c r="P53" s="223">
        <v>0</v>
      </c>
      <c r="Q53" s="223">
        <v>0</v>
      </c>
      <c r="R53" s="223">
        <v>0</v>
      </c>
      <c r="S53" s="223">
        <v>0</v>
      </c>
      <c r="T53" s="223">
        <v>0</v>
      </c>
      <c r="U53" s="223">
        <v>0</v>
      </c>
      <c r="V53" s="223">
        <v>0</v>
      </c>
      <c r="W53" s="223">
        <v>0</v>
      </c>
      <c r="X53" s="223">
        <v>0</v>
      </c>
      <c r="Y53" s="223">
        <v>0</v>
      </c>
      <c r="Z53" s="223">
        <v>0</v>
      </c>
      <c r="AA53" s="223">
        <v>0</v>
      </c>
      <c r="AB53" s="223">
        <v>0</v>
      </c>
      <c r="AC53" s="223">
        <v>0</v>
      </c>
      <c r="AD53" s="223">
        <v>0</v>
      </c>
      <c r="AE53" s="223">
        <v>0</v>
      </c>
      <c r="AF53" s="223">
        <v>103</v>
      </c>
      <c r="AG53" s="223">
        <v>107</v>
      </c>
      <c r="AH53" s="223">
        <v>116</v>
      </c>
      <c r="AI53" s="223">
        <v>153</v>
      </c>
      <c r="AJ53" s="223">
        <v>178</v>
      </c>
      <c r="AK53" s="223">
        <v>186</v>
      </c>
      <c r="AL53" s="223">
        <v>196</v>
      </c>
      <c r="AM53" s="223">
        <v>209</v>
      </c>
      <c r="AN53" s="223">
        <v>236</v>
      </c>
      <c r="AO53" s="223">
        <v>254</v>
      </c>
      <c r="AP53" s="223">
        <v>257</v>
      </c>
      <c r="AQ53" s="223">
        <v>258</v>
      </c>
      <c r="AR53" s="223">
        <v>267</v>
      </c>
      <c r="AS53" s="223">
        <v>277</v>
      </c>
      <c r="AT53" s="223">
        <v>286</v>
      </c>
      <c r="AU53" s="223">
        <v>296</v>
      </c>
      <c r="AV53" s="223">
        <v>307</v>
      </c>
      <c r="AW53" s="223">
        <v>321</v>
      </c>
      <c r="AX53" s="223">
        <v>337</v>
      </c>
      <c r="AY53" s="223">
        <v>358</v>
      </c>
      <c r="AZ53" s="223">
        <v>364</v>
      </c>
      <c r="BA53" s="223">
        <v>376</v>
      </c>
      <c r="BB53" s="223">
        <v>378</v>
      </c>
      <c r="BC53" s="223">
        <v>377</v>
      </c>
      <c r="BD53" s="223">
        <v>376</v>
      </c>
      <c r="BE53" s="223">
        <v>367</v>
      </c>
      <c r="BF53" s="223">
        <v>331</v>
      </c>
      <c r="BG53" s="223">
        <v>315</v>
      </c>
      <c r="BH53" s="223">
        <v>301</v>
      </c>
      <c r="BI53" s="223">
        <v>288</v>
      </c>
      <c r="BJ53" s="223">
        <v>275</v>
      </c>
      <c r="BK53" s="223">
        <v>263</v>
      </c>
      <c r="BL53" s="223">
        <v>251</v>
      </c>
      <c r="BM53" s="223">
        <v>240</v>
      </c>
      <c r="BN53" s="223">
        <v>230</v>
      </c>
      <c r="BO53" s="223">
        <v>220</v>
      </c>
      <c r="BP53" s="223">
        <v>211</v>
      </c>
      <c r="BQ53" s="223">
        <v>198</v>
      </c>
      <c r="BR53" s="223">
        <v>163</v>
      </c>
      <c r="BS53" s="223">
        <v>113</v>
      </c>
      <c r="BT53" s="223">
        <v>58</v>
      </c>
      <c r="BU53" s="223">
        <v>33</v>
      </c>
      <c r="BV53" s="223">
        <v>27</v>
      </c>
      <c r="BW53" s="223">
        <v>18</v>
      </c>
      <c r="BX53" s="199">
        <v>15</v>
      </c>
      <c r="BY53" s="199">
        <v>13</v>
      </c>
      <c r="BZ53" s="199">
        <v>12</v>
      </c>
      <c r="CA53" s="199">
        <v>10</v>
      </c>
      <c r="CB53" s="199">
        <v>9</v>
      </c>
      <c r="CC53" s="199">
        <v>8</v>
      </c>
      <c r="CD53" s="199">
        <v>7</v>
      </c>
      <c r="CE53" s="199">
        <v>5</v>
      </c>
      <c r="CF53" s="224">
        <v>4</v>
      </c>
    </row>
    <row r="54" spans="1:84" x14ac:dyDescent="0.35">
      <c r="B54" s="210" t="s">
        <v>362</v>
      </c>
      <c r="D54" s="220">
        <v>0</v>
      </c>
      <c r="E54" s="220">
        <v>0</v>
      </c>
      <c r="F54" s="220">
        <v>0</v>
      </c>
      <c r="G54" s="220">
        <v>0</v>
      </c>
      <c r="H54" s="220">
        <v>0</v>
      </c>
      <c r="I54" s="220">
        <v>0</v>
      </c>
      <c r="J54" s="220">
        <v>0</v>
      </c>
      <c r="K54" s="220">
        <v>4621</v>
      </c>
      <c r="L54" s="220">
        <v>4729</v>
      </c>
      <c r="M54" s="220">
        <v>4832</v>
      </c>
      <c r="N54" s="220">
        <v>5412</v>
      </c>
      <c r="O54" s="220">
        <v>5541</v>
      </c>
      <c r="P54" s="220">
        <v>5661</v>
      </c>
      <c r="Q54" s="220">
        <v>5778</v>
      </c>
      <c r="R54" s="220">
        <v>5919</v>
      </c>
      <c r="S54" s="220">
        <v>5965</v>
      </c>
      <c r="T54" s="220">
        <v>6142</v>
      </c>
      <c r="U54" s="220">
        <v>6340</v>
      </c>
      <c r="V54" s="220">
        <v>6523</v>
      </c>
      <c r="W54" s="220">
        <v>6751</v>
      </c>
      <c r="X54" s="220">
        <v>6955</v>
      </c>
      <c r="Y54" s="220">
        <v>7151</v>
      </c>
      <c r="Z54" s="220">
        <v>7344</v>
      </c>
      <c r="AA54" s="220">
        <v>7495</v>
      </c>
      <c r="AB54" s="220">
        <v>7648</v>
      </c>
      <c r="AC54" s="220">
        <v>7803</v>
      </c>
      <c r="AD54" s="220">
        <v>7951</v>
      </c>
      <c r="AE54" s="220">
        <v>8128</v>
      </c>
      <c r="AF54" s="220">
        <v>8315</v>
      </c>
      <c r="AG54" s="220">
        <v>8436</v>
      </c>
      <c r="AH54" s="220">
        <v>8579</v>
      </c>
      <c r="AI54" s="220">
        <v>8727</v>
      </c>
      <c r="AJ54" s="220">
        <v>8895</v>
      </c>
      <c r="AK54" s="220">
        <v>9074</v>
      </c>
      <c r="AL54" s="220">
        <v>9164</v>
      </c>
      <c r="AM54" s="220">
        <v>9261</v>
      </c>
      <c r="AN54" s="220">
        <v>9298</v>
      </c>
      <c r="AO54" s="220">
        <v>9495</v>
      </c>
      <c r="AP54" s="220">
        <v>9627</v>
      </c>
      <c r="AQ54" s="220">
        <v>9700</v>
      </c>
      <c r="AR54" s="220">
        <v>9755</v>
      </c>
      <c r="AS54" s="220">
        <v>9755</v>
      </c>
      <c r="AT54" s="220">
        <v>9930</v>
      </c>
      <c r="AU54" s="220">
        <v>9990</v>
      </c>
      <c r="AV54" s="220">
        <v>10056</v>
      </c>
      <c r="AW54" s="220">
        <v>10061</v>
      </c>
      <c r="AX54" s="220">
        <v>10097</v>
      </c>
      <c r="AY54" s="220">
        <v>10384</v>
      </c>
      <c r="AZ54" s="220">
        <v>10536</v>
      </c>
      <c r="BA54" s="220">
        <v>10680</v>
      </c>
      <c r="BB54" s="220">
        <v>10782</v>
      </c>
      <c r="BC54" s="220">
        <v>10936</v>
      </c>
      <c r="BD54" s="220">
        <v>11004</v>
      </c>
      <c r="BE54" s="220">
        <v>11095</v>
      </c>
      <c r="BF54" s="220">
        <v>11195</v>
      </c>
      <c r="BG54" s="220">
        <v>11320</v>
      </c>
      <c r="BH54" s="220">
        <v>11477</v>
      </c>
      <c r="BI54" s="220">
        <v>11585</v>
      </c>
      <c r="BJ54" s="220">
        <v>11715</v>
      </c>
      <c r="BK54" s="220">
        <v>11938</v>
      </c>
      <c r="BL54" s="220">
        <v>12160</v>
      </c>
      <c r="BM54" s="220">
        <v>12410</v>
      </c>
      <c r="BN54" s="220">
        <v>12566</v>
      </c>
      <c r="BO54" s="220">
        <v>12667</v>
      </c>
      <c r="BP54" s="220">
        <v>12810</v>
      </c>
      <c r="BQ54" s="220">
        <v>12888</v>
      </c>
      <c r="BR54" s="220">
        <v>12958</v>
      </c>
      <c r="BS54" s="220">
        <v>12957</v>
      </c>
      <c r="BT54" s="220">
        <v>12930</v>
      </c>
      <c r="BU54" s="220">
        <v>12838</v>
      </c>
      <c r="BV54" s="220">
        <v>12724</v>
      </c>
      <c r="BW54" s="220">
        <v>12556</v>
      </c>
      <c r="BX54" s="220">
        <v>12379</v>
      </c>
      <c r="BY54" s="220">
        <v>12457</v>
      </c>
      <c r="BZ54" s="220">
        <v>12597</v>
      </c>
      <c r="CA54" s="220">
        <v>12756</v>
      </c>
      <c r="CB54" s="220">
        <v>12981</v>
      </c>
      <c r="CC54" s="220">
        <v>13213</v>
      </c>
      <c r="CD54" s="220">
        <v>13251</v>
      </c>
      <c r="CE54" s="220">
        <v>13128</v>
      </c>
      <c r="CF54" s="221">
        <v>13226</v>
      </c>
    </row>
    <row r="55" spans="1:84" ht="27" customHeight="1" x14ac:dyDescent="0.35">
      <c r="B55" s="210" t="s">
        <v>312</v>
      </c>
      <c r="D55" s="223">
        <v>0</v>
      </c>
      <c r="E55" s="223">
        <v>0</v>
      </c>
      <c r="F55" s="223">
        <v>0</v>
      </c>
      <c r="G55" s="223">
        <v>0</v>
      </c>
      <c r="H55" s="223">
        <v>0</v>
      </c>
      <c r="I55" s="223">
        <v>0</v>
      </c>
      <c r="J55" s="223">
        <v>0</v>
      </c>
      <c r="K55" s="223">
        <v>0</v>
      </c>
      <c r="L55" s="223">
        <v>0</v>
      </c>
      <c r="M55" s="223">
        <v>0</v>
      </c>
      <c r="N55" s="223">
        <v>0</v>
      </c>
      <c r="O55" s="223">
        <v>0</v>
      </c>
      <c r="P55" s="223">
        <v>0</v>
      </c>
      <c r="Q55" s="223">
        <v>0</v>
      </c>
      <c r="R55" s="223">
        <v>0</v>
      </c>
      <c r="S55" s="223">
        <v>0</v>
      </c>
      <c r="T55" s="223">
        <v>0</v>
      </c>
      <c r="U55" s="223">
        <v>0</v>
      </c>
      <c r="V55" s="223">
        <v>0</v>
      </c>
      <c r="W55" s="223">
        <v>0</v>
      </c>
      <c r="X55" s="223">
        <v>0</v>
      </c>
      <c r="Y55" s="223">
        <v>0</v>
      </c>
      <c r="Z55" s="223">
        <v>0</v>
      </c>
      <c r="AA55" s="223">
        <v>0</v>
      </c>
      <c r="AB55" s="223">
        <v>0</v>
      </c>
      <c r="AC55" s="223">
        <v>0</v>
      </c>
      <c r="AD55" s="223">
        <v>0</v>
      </c>
      <c r="AE55" s="223">
        <v>0</v>
      </c>
      <c r="AF55" s="223">
        <v>0</v>
      </c>
      <c r="AG55" s="223">
        <v>0</v>
      </c>
      <c r="AH55" s="223">
        <v>0</v>
      </c>
      <c r="AI55" s="223">
        <v>0</v>
      </c>
      <c r="AJ55" s="223">
        <v>0</v>
      </c>
      <c r="AK55" s="223">
        <v>0</v>
      </c>
      <c r="AL55" s="223">
        <v>0</v>
      </c>
      <c r="AM55" s="223">
        <v>0</v>
      </c>
      <c r="AN55" s="223">
        <v>0</v>
      </c>
      <c r="AO55" s="223">
        <v>0</v>
      </c>
      <c r="AP55" s="223">
        <v>0</v>
      </c>
      <c r="AQ55" s="223">
        <v>0</v>
      </c>
      <c r="AR55" s="223">
        <v>0</v>
      </c>
      <c r="AS55" s="223">
        <v>0</v>
      </c>
      <c r="AT55" s="223">
        <v>0</v>
      </c>
      <c r="AU55" s="223">
        <v>0</v>
      </c>
      <c r="AV55" s="223">
        <v>0</v>
      </c>
      <c r="AW55" s="223">
        <v>0</v>
      </c>
      <c r="AX55" s="223">
        <v>0</v>
      </c>
      <c r="AY55" s="223">
        <v>0</v>
      </c>
      <c r="AZ55" s="223">
        <v>0</v>
      </c>
      <c r="BA55" s="223">
        <v>0</v>
      </c>
      <c r="BB55" s="223">
        <v>0</v>
      </c>
      <c r="BC55" s="223">
        <v>0</v>
      </c>
      <c r="BD55" s="223">
        <v>80</v>
      </c>
      <c r="BE55" s="223">
        <v>82</v>
      </c>
      <c r="BF55" s="223">
        <v>86</v>
      </c>
      <c r="BG55" s="223">
        <v>104</v>
      </c>
      <c r="BH55" s="223">
        <v>137</v>
      </c>
      <c r="BI55" s="223">
        <v>154</v>
      </c>
      <c r="BJ55" s="223">
        <v>154</v>
      </c>
      <c r="BK55" s="223">
        <v>193</v>
      </c>
      <c r="BL55" s="223">
        <v>245</v>
      </c>
      <c r="BM55" s="223">
        <v>250</v>
      </c>
      <c r="BN55" s="223">
        <v>269</v>
      </c>
      <c r="BO55" s="223">
        <v>266</v>
      </c>
      <c r="BP55" s="223">
        <v>275</v>
      </c>
      <c r="BQ55" s="223">
        <v>271</v>
      </c>
      <c r="BR55" s="223">
        <v>264</v>
      </c>
      <c r="BS55" s="223">
        <v>264</v>
      </c>
      <c r="BT55" s="223">
        <v>270</v>
      </c>
      <c r="BU55" s="223">
        <v>271</v>
      </c>
      <c r="BV55" s="223">
        <v>270</v>
      </c>
      <c r="BW55" s="223">
        <v>263</v>
      </c>
      <c r="BX55" s="199">
        <v>252</v>
      </c>
      <c r="BY55" s="199">
        <v>256</v>
      </c>
      <c r="BZ55" s="199">
        <v>258</v>
      </c>
      <c r="CA55" s="199">
        <v>260</v>
      </c>
      <c r="CB55" s="199">
        <v>264</v>
      </c>
      <c r="CC55" s="199">
        <v>265</v>
      </c>
      <c r="CD55" s="199">
        <v>267</v>
      </c>
      <c r="CE55" s="199">
        <v>269</v>
      </c>
      <c r="CF55" s="224">
        <v>270</v>
      </c>
    </row>
    <row r="56" spans="1:84" x14ac:dyDescent="0.35">
      <c r="B56" s="210" t="s">
        <v>316</v>
      </c>
      <c r="D56" s="220">
        <v>0</v>
      </c>
      <c r="E56" s="220">
        <v>0</v>
      </c>
      <c r="F56" s="220">
        <v>0</v>
      </c>
      <c r="G56" s="220">
        <v>0</v>
      </c>
      <c r="H56" s="220">
        <v>0</v>
      </c>
      <c r="I56" s="220">
        <v>0</v>
      </c>
      <c r="J56" s="220">
        <v>0</v>
      </c>
      <c r="K56" s="220">
        <v>0</v>
      </c>
      <c r="L56" s="220">
        <v>0</v>
      </c>
      <c r="M56" s="220">
        <v>0</v>
      </c>
      <c r="N56" s="220">
        <v>0</v>
      </c>
      <c r="O56" s="220">
        <v>0</v>
      </c>
      <c r="P56" s="220">
        <v>0</v>
      </c>
      <c r="Q56" s="220">
        <v>0</v>
      </c>
      <c r="R56" s="220">
        <v>0</v>
      </c>
      <c r="S56" s="220">
        <v>0</v>
      </c>
      <c r="T56" s="220">
        <v>0</v>
      </c>
      <c r="U56" s="220">
        <v>0</v>
      </c>
      <c r="V56" s="220">
        <v>0</v>
      </c>
      <c r="W56" s="220">
        <v>0</v>
      </c>
      <c r="X56" s="220">
        <v>0</v>
      </c>
      <c r="Y56" s="220">
        <v>0</v>
      </c>
      <c r="Z56" s="220">
        <v>0</v>
      </c>
      <c r="AA56" s="220">
        <v>0</v>
      </c>
      <c r="AB56" s="220">
        <v>0</v>
      </c>
      <c r="AC56" s="220">
        <v>0</v>
      </c>
      <c r="AD56" s="220">
        <v>0</v>
      </c>
      <c r="AE56" s="220">
        <v>0</v>
      </c>
      <c r="AF56" s="220">
        <v>572</v>
      </c>
      <c r="AG56" s="220">
        <v>552</v>
      </c>
      <c r="AH56" s="220">
        <v>503</v>
      </c>
      <c r="AI56" s="220">
        <v>461</v>
      </c>
      <c r="AJ56" s="220">
        <v>823</v>
      </c>
      <c r="AK56" s="220">
        <v>901</v>
      </c>
      <c r="AL56" s="220">
        <v>978</v>
      </c>
      <c r="AM56" s="220">
        <v>925</v>
      </c>
      <c r="AN56" s="220">
        <v>913</v>
      </c>
      <c r="AO56" s="220">
        <v>886</v>
      </c>
      <c r="AP56" s="220">
        <v>924</v>
      </c>
      <c r="AQ56" s="220">
        <v>716</v>
      </c>
      <c r="AR56" s="220">
        <v>546</v>
      </c>
      <c r="AS56" s="220">
        <v>319</v>
      </c>
      <c r="AT56" s="220">
        <v>328</v>
      </c>
      <c r="AU56" s="220">
        <v>603</v>
      </c>
      <c r="AV56" s="220">
        <v>660</v>
      </c>
      <c r="AW56" s="220">
        <v>609</v>
      </c>
      <c r="AX56" s="220">
        <v>487</v>
      </c>
      <c r="AY56" s="220">
        <v>395</v>
      </c>
      <c r="AZ56" s="220">
        <v>0</v>
      </c>
      <c r="BA56" s="220">
        <v>0</v>
      </c>
      <c r="BB56" s="220">
        <v>0</v>
      </c>
      <c r="BC56" s="220">
        <v>0</v>
      </c>
      <c r="BD56" s="220">
        <v>0</v>
      </c>
      <c r="BE56" s="220">
        <v>0</v>
      </c>
      <c r="BF56" s="220">
        <v>0</v>
      </c>
      <c r="BG56" s="220">
        <v>0</v>
      </c>
      <c r="BH56" s="220">
        <v>0</v>
      </c>
      <c r="BI56" s="220">
        <v>0</v>
      </c>
      <c r="BJ56" s="220">
        <v>0</v>
      </c>
      <c r="BK56" s="220">
        <v>0</v>
      </c>
      <c r="BL56" s="220">
        <v>0</v>
      </c>
      <c r="BM56" s="220">
        <v>0</v>
      </c>
      <c r="BN56" s="220">
        <v>0</v>
      </c>
      <c r="BO56" s="220">
        <v>0</v>
      </c>
      <c r="BP56" s="220">
        <v>0</v>
      </c>
      <c r="BQ56" s="220">
        <v>0</v>
      </c>
      <c r="BR56" s="220">
        <v>0</v>
      </c>
      <c r="BS56" s="220">
        <v>0</v>
      </c>
      <c r="BT56" s="220">
        <v>0</v>
      </c>
      <c r="BU56" s="220">
        <v>0</v>
      </c>
      <c r="BV56" s="220">
        <v>0</v>
      </c>
      <c r="BW56" s="220">
        <v>0</v>
      </c>
      <c r="BX56" s="220">
        <v>0</v>
      </c>
      <c r="BY56" s="220">
        <v>0</v>
      </c>
      <c r="BZ56" s="220">
        <v>0</v>
      </c>
      <c r="CA56" s="220">
        <v>0</v>
      </c>
      <c r="CB56" s="220">
        <v>0</v>
      </c>
      <c r="CC56" s="220">
        <v>0</v>
      </c>
      <c r="CD56" s="220">
        <v>0</v>
      </c>
      <c r="CE56" s="220">
        <v>0</v>
      </c>
      <c r="CF56" s="221">
        <v>0</v>
      </c>
    </row>
    <row r="57" spans="1:84" s="10" customFormat="1" x14ac:dyDescent="0.35">
      <c r="B57" s="10" t="s">
        <v>317</v>
      </c>
      <c r="BQ57" s="225">
        <v>2</v>
      </c>
      <c r="BR57" s="225">
        <v>13</v>
      </c>
      <c r="BS57" s="225">
        <v>130</v>
      </c>
      <c r="BT57" s="225">
        <v>373</v>
      </c>
      <c r="BU57" s="225">
        <v>627</v>
      </c>
      <c r="BV57" s="225">
        <v>1282</v>
      </c>
      <c r="BW57" s="225">
        <v>2130</v>
      </c>
      <c r="BX57" s="225">
        <v>4005</v>
      </c>
      <c r="BY57" s="225">
        <v>4102</v>
      </c>
      <c r="BZ57" s="225">
        <v>4279</v>
      </c>
      <c r="CA57" s="225">
        <v>4763</v>
      </c>
      <c r="CB57" s="225">
        <v>5545</v>
      </c>
      <c r="CC57" s="225">
        <v>6036</v>
      </c>
      <c r="CD57" s="225">
        <v>6218</v>
      </c>
      <c r="CE57" s="225">
        <v>6364</v>
      </c>
      <c r="CF57" s="221">
        <v>6672</v>
      </c>
    </row>
    <row r="58" spans="1:84" s="171" customFormat="1" x14ac:dyDescent="0.35">
      <c r="B58" s="171" t="s">
        <v>318</v>
      </c>
      <c r="BQ58" s="10">
        <v>0</v>
      </c>
      <c r="BR58" s="10">
        <v>0</v>
      </c>
      <c r="BS58" s="10">
        <v>42</v>
      </c>
      <c r="BT58" s="10">
        <v>142</v>
      </c>
      <c r="BU58" s="10">
        <v>288</v>
      </c>
      <c r="BV58" s="10">
        <v>706</v>
      </c>
      <c r="BW58" s="225">
        <v>1274</v>
      </c>
      <c r="BX58" s="225">
        <v>2124</v>
      </c>
      <c r="BY58" s="225">
        <v>2604</v>
      </c>
      <c r="BZ58" s="225">
        <v>3117</v>
      </c>
      <c r="CA58" s="225">
        <v>3495</v>
      </c>
      <c r="CB58" s="225">
        <v>3827</v>
      </c>
      <c r="CC58" s="225">
        <v>4172</v>
      </c>
      <c r="CD58" s="225">
        <v>4358</v>
      </c>
      <c r="CE58" s="225">
        <v>4504</v>
      </c>
      <c r="CF58" s="221">
        <v>4845</v>
      </c>
    </row>
    <row r="59" spans="1:84" s="171" customFormat="1" x14ac:dyDescent="0.35">
      <c r="B59" s="171" t="s">
        <v>319</v>
      </c>
      <c r="BQ59" s="10">
        <v>2</v>
      </c>
      <c r="BR59" s="10">
        <v>13</v>
      </c>
      <c r="BS59" s="10">
        <v>88</v>
      </c>
      <c r="BT59" s="10">
        <v>230</v>
      </c>
      <c r="BU59" s="10">
        <v>339</v>
      </c>
      <c r="BV59" s="10">
        <v>576</v>
      </c>
      <c r="BW59" s="225">
        <v>857</v>
      </c>
      <c r="BX59" s="225">
        <v>1881</v>
      </c>
      <c r="BY59" s="225">
        <v>1498</v>
      </c>
      <c r="BZ59" s="225">
        <v>1162</v>
      </c>
      <c r="CA59" s="225">
        <v>1267</v>
      </c>
      <c r="CB59" s="225">
        <v>1718</v>
      </c>
      <c r="CC59" s="225">
        <v>1864</v>
      </c>
      <c r="CD59" s="225">
        <v>1860</v>
      </c>
      <c r="CE59" s="225">
        <v>1860</v>
      </c>
      <c r="CF59" s="221">
        <v>1827</v>
      </c>
    </row>
    <row r="60" spans="1:84" x14ac:dyDescent="0.35">
      <c r="B60" s="210" t="s">
        <v>320</v>
      </c>
      <c r="D60" s="223">
        <v>0</v>
      </c>
      <c r="E60" s="223">
        <v>0</v>
      </c>
      <c r="F60" s="223">
        <v>0</v>
      </c>
      <c r="G60" s="223">
        <v>0</v>
      </c>
      <c r="H60" s="223">
        <v>0</v>
      </c>
      <c r="I60" s="223">
        <v>0</v>
      </c>
      <c r="J60" s="223">
        <v>0</v>
      </c>
      <c r="K60" s="223">
        <v>0</v>
      </c>
      <c r="L60" s="223">
        <v>0</v>
      </c>
      <c r="M60" s="223">
        <v>0</v>
      </c>
      <c r="N60" s="223">
        <v>0</v>
      </c>
      <c r="O60" s="223">
        <v>0</v>
      </c>
      <c r="P60" s="223">
        <v>0</v>
      </c>
      <c r="Q60" s="223">
        <v>0</v>
      </c>
      <c r="R60" s="223">
        <v>0</v>
      </c>
      <c r="S60" s="223">
        <v>0</v>
      </c>
      <c r="T60" s="223">
        <v>0</v>
      </c>
      <c r="U60" s="223">
        <v>0</v>
      </c>
      <c r="V60" s="223">
        <v>0</v>
      </c>
      <c r="W60" s="223">
        <v>0</v>
      </c>
      <c r="X60" s="223">
        <v>0</v>
      </c>
      <c r="Y60" s="223">
        <v>0</v>
      </c>
      <c r="Z60" s="223">
        <v>0</v>
      </c>
      <c r="AA60" s="223">
        <v>0</v>
      </c>
      <c r="AB60" s="223">
        <v>0</v>
      </c>
      <c r="AC60" s="223">
        <v>0</v>
      </c>
      <c r="AD60" s="223">
        <v>0</v>
      </c>
      <c r="AE60" s="223">
        <v>0</v>
      </c>
      <c r="AF60" s="223">
        <v>0</v>
      </c>
      <c r="AG60" s="223">
        <v>0</v>
      </c>
      <c r="AH60" s="223">
        <v>0</v>
      </c>
      <c r="AI60" s="223">
        <v>0</v>
      </c>
      <c r="AJ60" s="223">
        <v>0</v>
      </c>
      <c r="AK60" s="223">
        <v>0</v>
      </c>
      <c r="AL60" s="223">
        <v>0</v>
      </c>
      <c r="AM60" s="223">
        <v>0</v>
      </c>
      <c r="AN60" s="223">
        <v>0</v>
      </c>
      <c r="AO60" s="223">
        <v>0</v>
      </c>
      <c r="AP60" s="223">
        <v>0</v>
      </c>
      <c r="AQ60" s="223">
        <v>0</v>
      </c>
      <c r="AR60" s="223">
        <v>0</v>
      </c>
      <c r="AS60" s="223">
        <v>0</v>
      </c>
      <c r="AT60" s="223">
        <v>0</v>
      </c>
      <c r="AU60" s="223">
        <v>0</v>
      </c>
      <c r="AV60" s="223">
        <v>0</v>
      </c>
      <c r="AW60" s="223">
        <v>0</v>
      </c>
      <c r="AX60" s="223">
        <v>0</v>
      </c>
      <c r="AY60" s="223">
        <v>0</v>
      </c>
      <c r="AZ60" s="223">
        <v>0</v>
      </c>
      <c r="BA60" s="223">
        <v>0</v>
      </c>
      <c r="BB60" s="223">
        <v>0</v>
      </c>
      <c r="BC60" s="223">
        <v>0</v>
      </c>
      <c r="BD60" s="223">
        <v>0</v>
      </c>
      <c r="BE60" s="223">
        <v>0</v>
      </c>
      <c r="BF60" s="223">
        <v>0</v>
      </c>
      <c r="BG60" s="223">
        <v>0</v>
      </c>
      <c r="BH60" s="223">
        <v>0</v>
      </c>
      <c r="BI60" s="223">
        <v>0</v>
      </c>
      <c r="BJ60" s="223">
        <v>0</v>
      </c>
      <c r="BK60" s="223">
        <v>0</v>
      </c>
      <c r="BL60" s="223">
        <v>0</v>
      </c>
      <c r="BM60" s="223">
        <v>0</v>
      </c>
      <c r="BN60" s="223">
        <v>0</v>
      </c>
      <c r="BO60" s="223">
        <v>0</v>
      </c>
      <c r="BP60" s="223">
        <v>0</v>
      </c>
      <c r="BQ60" s="223">
        <v>0</v>
      </c>
      <c r="BR60" s="223">
        <v>0</v>
      </c>
      <c r="BS60" s="223">
        <v>0</v>
      </c>
      <c r="BT60" s="223">
        <v>0</v>
      </c>
      <c r="BU60" s="223">
        <v>0</v>
      </c>
      <c r="BV60" s="223">
        <v>0</v>
      </c>
      <c r="BW60" s="223">
        <v>0</v>
      </c>
      <c r="BX60" s="199">
        <v>0</v>
      </c>
      <c r="BY60" s="199">
        <v>0</v>
      </c>
      <c r="BZ60" s="199">
        <v>0</v>
      </c>
      <c r="CA60" s="199">
        <v>0</v>
      </c>
      <c r="CB60" s="199">
        <v>0</v>
      </c>
      <c r="CC60" s="199">
        <v>0</v>
      </c>
      <c r="CD60" s="199">
        <v>0</v>
      </c>
      <c r="CE60" s="199">
        <v>0</v>
      </c>
      <c r="CF60" s="224">
        <v>0</v>
      </c>
    </row>
    <row r="61" spans="1:84" x14ac:dyDescent="0.35">
      <c r="B61" s="210" t="s">
        <v>321</v>
      </c>
      <c r="D61" s="223">
        <v>0</v>
      </c>
      <c r="E61" s="223">
        <v>0</v>
      </c>
      <c r="F61" s="223">
        <v>0</v>
      </c>
      <c r="G61" s="223">
        <v>0</v>
      </c>
      <c r="H61" s="223">
        <v>0</v>
      </c>
      <c r="I61" s="223">
        <v>0</v>
      </c>
      <c r="J61" s="223">
        <v>0</v>
      </c>
      <c r="K61" s="223">
        <v>0</v>
      </c>
      <c r="L61" s="223">
        <v>0</v>
      </c>
      <c r="M61" s="223">
        <v>0</v>
      </c>
      <c r="N61" s="223">
        <v>0</v>
      </c>
      <c r="O61" s="223">
        <v>0</v>
      </c>
      <c r="P61" s="223">
        <v>0</v>
      </c>
      <c r="Q61" s="223">
        <v>0</v>
      </c>
      <c r="R61" s="223">
        <v>0</v>
      </c>
      <c r="S61" s="223">
        <v>0</v>
      </c>
      <c r="T61" s="223">
        <v>0</v>
      </c>
      <c r="U61" s="223">
        <v>0</v>
      </c>
      <c r="V61" s="223">
        <v>0</v>
      </c>
      <c r="W61" s="223">
        <v>0</v>
      </c>
      <c r="X61" s="223">
        <v>0</v>
      </c>
      <c r="Y61" s="223">
        <v>0</v>
      </c>
      <c r="Z61" s="223">
        <v>0</v>
      </c>
      <c r="AA61" s="223">
        <v>0</v>
      </c>
      <c r="AB61" s="223">
        <v>0</v>
      </c>
      <c r="AC61" s="223">
        <v>0</v>
      </c>
      <c r="AD61" s="223">
        <v>0</v>
      </c>
      <c r="AE61" s="223">
        <v>0</v>
      </c>
      <c r="AF61" s="223">
        <v>0</v>
      </c>
      <c r="AG61" s="223">
        <v>0</v>
      </c>
      <c r="AH61" s="223">
        <v>0</v>
      </c>
      <c r="AI61" s="223">
        <v>0</v>
      </c>
      <c r="AJ61" s="223">
        <v>0</v>
      </c>
      <c r="AK61" s="223">
        <v>0</v>
      </c>
      <c r="AL61" s="223">
        <v>0</v>
      </c>
      <c r="AM61" s="223">
        <v>0</v>
      </c>
      <c r="AN61" s="223">
        <v>0</v>
      </c>
      <c r="AO61" s="223">
        <v>0</v>
      </c>
      <c r="AP61" s="223">
        <v>0</v>
      </c>
      <c r="AQ61" s="223">
        <v>0</v>
      </c>
      <c r="AR61" s="223">
        <v>0</v>
      </c>
      <c r="AS61" s="223">
        <v>0</v>
      </c>
      <c r="AT61" s="223">
        <v>0</v>
      </c>
      <c r="AU61" s="223">
        <v>0</v>
      </c>
      <c r="AV61" s="223">
        <v>0</v>
      </c>
      <c r="AW61" s="223">
        <v>0</v>
      </c>
      <c r="AX61" s="223">
        <v>0</v>
      </c>
      <c r="AY61" s="223">
        <v>0</v>
      </c>
      <c r="AZ61" s="223">
        <v>0</v>
      </c>
      <c r="BA61" s="223">
        <v>9759</v>
      </c>
      <c r="BB61" s="223">
        <v>9953</v>
      </c>
      <c r="BC61" s="223">
        <v>10084</v>
      </c>
      <c r="BD61" s="223">
        <v>11106</v>
      </c>
      <c r="BE61" s="223">
        <v>11202</v>
      </c>
      <c r="BF61" s="223">
        <v>11358</v>
      </c>
      <c r="BG61" s="223">
        <v>11486</v>
      </c>
      <c r="BH61" s="223">
        <v>11430</v>
      </c>
      <c r="BI61" s="223">
        <v>11555</v>
      </c>
      <c r="BJ61" s="223">
        <v>11750</v>
      </c>
      <c r="BK61" s="223">
        <v>12123</v>
      </c>
      <c r="BL61" s="223">
        <v>12421</v>
      </c>
      <c r="BM61" s="223">
        <v>12681</v>
      </c>
      <c r="BN61" s="223">
        <v>12783</v>
      </c>
      <c r="BO61" s="223">
        <v>12686</v>
      </c>
      <c r="BP61" s="223">
        <v>12683</v>
      </c>
      <c r="BQ61" s="223">
        <v>12585</v>
      </c>
      <c r="BR61" s="223">
        <v>12467</v>
      </c>
      <c r="BS61" s="223">
        <v>12215</v>
      </c>
      <c r="BT61" s="223">
        <v>12025</v>
      </c>
      <c r="BU61" s="223">
        <v>11808</v>
      </c>
      <c r="BV61" s="223">
        <v>11568</v>
      </c>
      <c r="BW61" s="223">
        <v>11391</v>
      </c>
      <c r="BX61" s="199">
        <v>11142</v>
      </c>
      <c r="BY61" s="199">
        <v>11256</v>
      </c>
      <c r="BZ61" s="199">
        <v>11411</v>
      </c>
      <c r="CA61" s="199">
        <v>11587</v>
      </c>
      <c r="CB61" s="199">
        <v>10771</v>
      </c>
      <c r="CC61" s="199">
        <v>10969</v>
      </c>
      <c r="CD61" s="199">
        <v>11024</v>
      </c>
      <c r="CE61" s="199">
        <v>10899</v>
      </c>
      <c r="CF61" s="224">
        <v>10928</v>
      </c>
    </row>
    <row r="62" spans="1:84" s="231" customFormat="1" ht="16" thickBot="1" x14ac:dyDescent="0.4">
      <c r="A62" s="226"/>
      <c r="B62" s="227"/>
      <c r="C62" s="228"/>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229"/>
      <c r="CC62" s="229"/>
      <c r="CD62" s="229"/>
      <c r="CE62" s="229"/>
      <c r="CF62" s="230"/>
    </row>
    <row r="64" spans="1:84" x14ac:dyDescent="0.35">
      <c r="D64" s="210"/>
      <c r="E64" s="210"/>
      <c r="F64" s="210"/>
      <c r="G64" s="210"/>
      <c r="H64" s="210"/>
      <c r="I64" s="210"/>
      <c r="J64" s="210"/>
      <c r="K64" s="210"/>
      <c r="L64" s="210"/>
      <c r="M64" s="210"/>
      <c r="N64" s="210"/>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0"/>
      <c r="BR64" s="210"/>
      <c r="BS64" s="210"/>
      <c r="BT64" s="210"/>
      <c r="BU64" s="210"/>
      <c r="BV64" s="210"/>
      <c r="BW64" s="210"/>
    </row>
    <row r="65" spans="79:79" x14ac:dyDescent="0.35">
      <c r="CA65" s="232"/>
    </row>
    <row r="66" spans="79:79" x14ac:dyDescent="0.35">
      <c r="CA66" s="233"/>
    </row>
  </sheetData>
  <hyperlinks>
    <hyperlink ref="B1" location="Notes!A1" display="Information relating to this table can be found in the 'Notes' tab" xr:uid="{D8C337D4-F67C-4EAA-B922-61FC65F52603}"/>
    <hyperlink ref="A1" location="Contents!A1" display="Contents page" xr:uid="{531ADBBA-B029-403E-ABF5-9CDC6A0676CC}"/>
  </hyperlinks>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F7F65-60C7-4E36-97C6-2DD5794DD507}">
  <dimension ref="A1:CK147"/>
  <sheetViews>
    <sheetView zoomScaleNormal="100" workbookViewId="0">
      <pane xSplit="2" topLeftCell="BU1" activePane="topRight" state="frozen"/>
      <selection pane="topRight"/>
    </sheetView>
  </sheetViews>
  <sheetFormatPr defaultColWidth="9" defaultRowHeight="15.5" x14ac:dyDescent="0.35"/>
  <cols>
    <col min="1" max="1" width="23" style="165" bestFit="1" customWidth="1"/>
    <col min="2" max="2" width="75.54296875" style="39" customWidth="1"/>
    <col min="3" max="3" width="25.54296875" style="39" customWidth="1"/>
    <col min="4" max="31" width="12.54296875" style="54" customWidth="1"/>
    <col min="32" max="32" width="9.1796875" style="54" bestFit="1" customWidth="1"/>
    <col min="33" max="33" width="24.453125" style="54" customWidth="1"/>
    <col min="34" max="75" width="12.54296875" style="54" customWidth="1"/>
    <col min="76" max="84" width="12.54296875" style="39" customWidth="1"/>
    <col min="85" max="87" width="9" style="39"/>
    <col min="88" max="89" width="10.453125" style="39" bestFit="1" customWidth="1"/>
    <col min="90" max="16384" width="9" style="39"/>
  </cols>
  <sheetData>
    <row r="1" spans="1:84" s="32" customFormat="1" ht="25.5" customHeight="1" thickBot="1" x14ac:dyDescent="0.3">
      <c r="A1" s="29" t="s">
        <v>45</v>
      </c>
      <c r="B1" s="113" t="s">
        <v>200</v>
      </c>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row>
    <row r="2" spans="1:84" ht="33" customHeight="1" x14ac:dyDescent="0.35">
      <c r="A2" s="33" t="s">
        <v>584</v>
      </c>
      <c r="B2" s="34" t="s">
        <v>363</v>
      </c>
      <c r="C2" s="136"/>
      <c r="D2" s="37" t="s">
        <v>586</v>
      </c>
      <c r="E2" s="37" t="s">
        <v>587</v>
      </c>
      <c r="F2" s="37" t="s">
        <v>588</v>
      </c>
      <c r="G2" s="37" t="s">
        <v>589</v>
      </c>
      <c r="H2" s="37" t="s">
        <v>590</v>
      </c>
      <c r="I2" s="37" t="s">
        <v>591</v>
      </c>
      <c r="J2" s="37" t="s">
        <v>592</v>
      </c>
      <c r="K2" s="37" t="s">
        <v>593</v>
      </c>
      <c r="L2" s="37" t="s">
        <v>594</v>
      </c>
      <c r="M2" s="37" t="s">
        <v>595</v>
      </c>
      <c r="N2" s="37" t="s">
        <v>596</v>
      </c>
      <c r="O2" s="37" t="s">
        <v>597</v>
      </c>
      <c r="P2" s="37" t="s">
        <v>598</v>
      </c>
      <c r="Q2" s="37" t="s">
        <v>599</v>
      </c>
      <c r="R2" s="37" t="s">
        <v>600</v>
      </c>
      <c r="S2" s="37" t="s">
        <v>601</v>
      </c>
      <c r="T2" s="37" t="s">
        <v>602</v>
      </c>
      <c r="U2" s="37" t="s">
        <v>603</v>
      </c>
      <c r="V2" s="37" t="s">
        <v>604</v>
      </c>
      <c r="W2" s="37" t="s">
        <v>605</v>
      </c>
      <c r="X2" s="37" t="s">
        <v>606</v>
      </c>
      <c r="Y2" s="37" t="s">
        <v>607</v>
      </c>
      <c r="Z2" s="37" t="s">
        <v>608</v>
      </c>
      <c r="AA2" s="37" t="s">
        <v>609</v>
      </c>
      <c r="AB2" s="37" t="s">
        <v>610</v>
      </c>
      <c r="AC2" s="37" t="s">
        <v>611</v>
      </c>
      <c r="AD2" s="37" t="s">
        <v>612</v>
      </c>
      <c r="AE2" s="37" t="s">
        <v>613</v>
      </c>
      <c r="AF2" s="37" t="s">
        <v>614</v>
      </c>
      <c r="AG2" s="37" t="s">
        <v>615</v>
      </c>
      <c r="AH2" s="37" t="s">
        <v>616</v>
      </c>
      <c r="AI2" s="37" t="s">
        <v>617</v>
      </c>
      <c r="AJ2" s="37" t="s">
        <v>618</v>
      </c>
      <c r="AK2" s="37" t="s">
        <v>619</v>
      </c>
      <c r="AL2" s="37" t="s">
        <v>620</v>
      </c>
      <c r="AM2" s="37" t="s">
        <v>621</v>
      </c>
      <c r="AN2" s="37" t="s">
        <v>622</v>
      </c>
      <c r="AO2" s="37" t="s">
        <v>623</v>
      </c>
      <c r="AP2" s="37" t="s">
        <v>624</v>
      </c>
      <c r="AQ2" s="37" t="s">
        <v>625</v>
      </c>
      <c r="AR2" s="37" t="s">
        <v>626</v>
      </c>
      <c r="AS2" s="37" t="s">
        <v>627</v>
      </c>
      <c r="AT2" s="37" t="s">
        <v>628</v>
      </c>
      <c r="AU2" s="37" t="s">
        <v>629</v>
      </c>
      <c r="AV2" s="37" t="s">
        <v>630</v>
      </c>
      <c r="AW2" s="37" t="s">
        <v>631</v>
      </c>
      <c r="AX2" s="37" t="s">
        <v>632</v>
      </c>
      <c r="AY2" s="37" t="s">
        <v>633</v>
      </c>
      <c r="AZ2" s="37" t="s">
        <v>634</v>
      </c>
      <c r="BA2" s="37" t="s">
        <v>635</v>
      </c>
      <c r="BB2" s="37" t="s">
        <v>636</v>
      </c>
      <c r="BC2" s="37" t="s">
        <v>637</v>
      </c>
      <c r="BD2" s="37" t="s">
        <v>638</v>
      </c>
      <c r="BE2" s="37" t="s">
        <v>639</v>
      </c>
      <c r="BF2" s="37" t="s">
        <v>515</v>
      </c>
      <c r="BG2" s="37" t="s">
        <v>516</v>
      </c>
      <c r="BH2" s="37" t="s">
        <v>517</v>
      </c>
      <c r="BI2" s="37" t="s">
        <v>518</v>
      </c>
      <c r="BJ2" s="37" t="s">
        <v>519</v>
      </c>
      <c r="BK2" s="37" t="s">
        <v>520</v>
      </c>
      <c r="BL2" s="37" t="s">
        <v>521</v>
      </c>
      <c r="BM2" s="37" t="s">
        <v>522</v>
      </c>
      <c r="BN2" s="37" t="s">
        <v>523</v>
      </c>
      <c r="BO2" s="37" t="s">
        <v>524</v>
      </c>
      <c r="BP2" s="37" t="s">
        <v>525</v>
      </c>
      <c r="BQ2" s="37" t="s">
        <v>526</v>
      </c>
      <c r="BR2" s="37" t="s">
        <v>527</v>
      </c>
      <c r="BS2" s="37" t="s">
        <v>528</v>
      </c>
      <c r="BT2" s="37" t="s">
        <v>529</v>
      </c>
      <c r="BU2" s="37" t="s">
        <v>530</v>
      </c>
      <c r="BV2" s="37" t="s">
        <v>531</v>
      </c>
      <c r="BW2" s="37" t="s">
        <v>532</v>
      </c>
      <c r="BX2" s="37" t="s">
        <v>533</v>
      </c>
      <c r="BY2" s="37" t="s">
        <v>534</v>
      </c>
      <c r="BZ2" s="37" t="s">
        <v>535</v>
      </c>
      <c r="CA2" s="37" t="s">
        <v>536</v>
      </c>
      <c r="CB2" s="37" t="s">
        <v>537</v>
      </c>
      <c r="CC2" s="37" t="s">
        <v>538</v>
      </c>
      <c r="CD2" s="37" t="s">
        <v>539</v>
      </c>
      <c r="CE2" s="37" t="s">
        <v>540</v>
      </c>
      <c r="CF2" s="38" t="s">
        <v>541</v>
      </c>
    </row>
    <row r="3" spans="1:84" s="41" customFormat="1" x14ac:dyDescent="0.35">
      <c r="A3" s="116">
        <v>2024</v>
      </c>
      <c r="B3" s="40" t="s">
        <v>258</v>
      </c>
      <c r="C3" s="137"/>
      <c r="D3" s="43" t="s">
        <v>542</v>
      </c>
      <c r="E3" s="43" t="s">
        <v>542</v>
      </c>
      <c r="F3" s="43" t="s">
        <v>542</v>
      </c>
      <c r="G3" s="43" t="s">
        <v>542</v>
      </c>
      <c r="H3" s="43" t="s">
        <v>542</v>
      </c>
      <c r="I3" s="43" t="s">
        <v>542</v>
      </c>
      <c r="J3" s="43" t="s">
        <v>542</v>
      </c>
      <c r="K3" s="43" t="s">
        <v>542</v>
      </c>
      <c r="L3" s="43" t="s">
        <v>542</v>
      </c>
      <c r="M3" s="43" t="s">
        <v>542</v>
      </c>
      <c r="N3" s="43" t="s">
        <v>542</v>
      </c>
      <c r="O3" s="43" t="s">
        <v>542</v>
      </c>
      <c r="P3" s="43" t="s">
        <v>542</v>
      </c>
      <c r="Q3" s="43" t="s">
        <v>542</v>
      </c>
      <c r="R3" s="43" t="s">
        <v>542</v>
      </c>
      <c r="S3" s="43" t="s">
        <v>542</v>
      </c>
      <c r="T3" s="43" t="s">
        <v>542</v>
      </c>
      <c r="U3" s="43" t="s">
        <v>542</v>
      </c>
      <c r="V3" s="43" t="s">
        <v>542</v>
      </c>
      <c r="W3" s="43" t="s">
        <v>542</v>
      </c>
      <c r="X3" s="43" t="s">
        <v>542</v>
      </c>
      <c r="Y3" s="43" t="s">
        <v>542</v>
      </c>
      <c r="Z3" s="43" t="s">
        <v>542</v>
      </c>
      <c r="AA3" s="43" t="s">
        <v>542</v>
      </c>
      <c r="AB3" s="43" t="s">
        <v>542</v>
      </c>
      <c r="AC3" s="43" t="s">
        <v>542</v>
      </c>
      <c r="AD3" s="43" t="s">
        <v>542</v>
      </c>
      <c r="AE3" s="43" t="s">
        <v>542</v>
      </c>
      <c r="AF3" s="43" t="s">
        <v>542</v>
      </c>
      <c r="AG3" s="43" t="s">
        <v>542</v>
      </c>
      <c r="AH3" s="43" t="s">
        <v>542</v>
      </c>
      <c r="AI3" s="43" t="s">
        <v>542</v>
      </c>
      <c r="AJ3" s="43" t="s">
        <v>542</v>
      </c>
      <c r="AK3" s="43" t="s">
        <v>542</v>
      </c>
      <c r="AL3" s="43" t="s">
        <v>542</v>
      </c>
      <c r="AM3" s="43" t="s">
        <v>542</v>
      </c>
      <c r="AN3" s="43" t="s">
        <v>542</v>
      </c>
      <c r="AO3" s="43" t="s">
        <v>542</v>
      </c>
      <c r="AP3" s="43" t="s">
        <v>542</v>
      </c>
      <c r="AQ3" s="43" t="s">
        <v>542</v>
      </c>
      <c r="AR3" s="43" t="s">
        <v>542</v>
      </c>
      <c r="AS3" s="43" t="s">
        <v>542</v>
      </c>
      <c r="AT3" s="43" t="s">
        <v>542</v>
      </c>
      <c r="AU3" s="43" t="s">
        <v>542</v>
      </c>
      <c r="AV3" s="43" t="s">
        <v>542</v>
      </c>
      <c r="AW3" s="43" t="s">
        <v>542</v>
      </c>
      <c r="AX3" s="43" t="s">
        <v>542</v>
      </c>
      <c r="AY3" s="43" t="s">
        <v>542</v>
      </c>
      <c r="AZ3" s="43" t="s">
        <v>542</v>
      </c>
      <c r="BA3" s="43" t="s">
        <v>542</v>
      </c>
      <c r="BB3" s="43" t="s">
        <v>542</v>
      </c>
      <c r="BC3" s="43" t="s">
        <v>542</v>
      </c>
      <c r="BD3" s="43" t="s">
        <v>542</v>
      </c>
      <c r="BE3" s="43" t="s">
        <v>542</v>
      </c>
      <c r="BF3" s="43" t="s">
        <v>542</v>
      </c>
      <c r="BG3" s="43" t="s">
        <v>542</v>
      </c>
      <c r="BH3" s="43" t="s">
        <v>542</v>
      </c>
      <c r="BI3" s="43" t="s">
        <v>542</v>
      </c>
      <c r="BJ3" s="43" t="s">
        <v>542</v>
      </c>
      <c r="BK3" s="43" t="s">
        <v>542</v>
      </c>
      <c r="BL3" s="43" t="s">
        <v>542</v>
      </c>
      <c r="BM3" s="43" t="s">
        <v>542</v>
      </c>
      <c r="BN3" s="43" t="s">
        <v>542</v>
      </c>
      <c r="BO3" s="43" t="s">
        <v>542</v>
      </c>
      <c r="BP3" s="43" t="s">
        <v>542</v>
      </c>
      <c r="BQ3" s="43" t="s">
        <v>542</v>
      </c>
      <c r="BR3" s="43" t="s">
        <v>542</v>
      </c>
      <c r="BS3" s="43" t="s">
        <v>542</v>
      </c>
      <c r="BT3" s="43" t="s">
        <v>542</v>
      </c>
      <c r="BU3" s="43" t="s">
        <v>542</v>
      </c>
      <c r="BV3" s="43" t="s">
        <v>542</v>
      </c>
      <c r="BW3" s="43" t="s">
        <v>542</v>
      </c>
      <c r="BX3" s="43" t="s">
        <v>542</v>
      </c>
      <c r="BY3" s="43" t="s">
        <v>542</v>
      </c>
      <c r="BZ3" s="43" t="s">
        <v>542</v>
      </c>
      <c r="CA3" s="43" t="s">
        <v>543</v>
      </c>
      <c r="CB3" s="43" t="s">
        <v>543</v>
      </c>
      <c r="CC3" s="43" t="s">
        <v>543</v>
      </c>
      <c r="CD3" s="43" t="s">
        <v>543</v>
      </c>
      <c r="CE3" s="43" t="s">
        <v>543</v>
      </c>
      <c r="CF3" s="44" t="s">
        <v>543</v>
      </c>
    </row>
    <row r="4" spans="1:84" x14ac:dyDescent="0.35">
      <c r="A4" s="45"/>
      <c r="B4" s="46"/>
      <c r="C4" s="138"/>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154"/>
    </row>
    <row r="5" spans="1:84" ht="27" customHeight="1" x14ac:dyDescent="0.35">
      <c r="A5" s="155"/>
      <c r="B5" s="106" t="s">
        <v>364</v>
      </c>
      <c r="C5" s="236"/>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2"/>
    </row>
    <row r="6" spans="1:84" x14ac:dyDescent="0.35">
      <c r="A6" s="155"/>
      <c r="B6" s="39" t="s">
        <v>262</v>
      </c>
      <c r="C6" s="237" t="s">
        <v>261</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v>29.110512129380052</v>
      </c>
      <c r="AI6" s="161">
        <v>33.549592894152475</v>
      </c>
      <c r="AJ6" s="161">
        <v>40.369007052134776</v>
      </c>
      <c r="AK6" s="161">
        <v>46.752225119122535</v>
      </c>
      <c r="AL6" s="161">
        <v>54.320191795418218</v>
      </c>
      <c r="AM6" s="161">
        <v>59.875101756018147</v>
      </c>
      <c r="AN6" s="161">
        <v>65.101994394921959</v>
      </c>
      <c r="AO6" s="161">
        <v>74.2190013532487</v>
      </c>
      <c r="AP6" s="161">
        <v>80.449906377863556</v>
      </c>
      <c r="AQ6" s="161">
        <v>90.01536154090887</v>
      </c>
      <c r="AR6" s="161">
        <v>97.347068426548574</v>
      </c>
      <c r="AS6" s="161">
        <v>106.17280948270272</v>
      </c>
      <c r="AT6" s="161">
        <v>124.86515488177545</v>
      </c>
      <c r="AU6" s="161">
        <v>152.5137354583984</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0</v>
      </c>
      <c r="BR6" s="161">
        <v>0</v>
      </c>
      <c r="BS6" s="161">
        <v>0</v>
      </c>
      <c r="BT6" s="161">
        <v>0</v>
      </c>
      <c r="BU6" s="161">
        <v>0</v>
      </c>
      <c r="BV6" s="161">
        <v>0</v>
      </c>
      <c r="BW6" s="161">
        <v>0</v>
      </c>
      <c r="BX6" s="161">
        <v>0</v>
      </c>
      <c r="BY6" s="161">
        <v>0</v>
      </c>
      <c r="BZ6" s="161">
        <v>0</v>
      </c>
      <c r="CA6" s="161">
        <v>0</v>
      </c>
      <c r="CB6" s="161">
        <v>0</v>
      </c>
      <c r="CC6" s="161">
        <v>0</v>
      </c>
      <c r="CD6" s="161">
        <v>0</v>
      </c>
      <c r="CE6" s="161">
        <v>0</v>
      </c>
      <c r="CF6" s="162">
        <v>0</v>
      </c>
    </row>
    <row r="7" spans="1:84" x14ac:dyDescent="0.35">
      <c r="A7" s="155"/>
      <c r="B7" s="39" t="s">
        <v>365</v>
      </c>
      <c r="C7" s="237" t="s">
        <v>261</v>
      </c>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v>1798</v>
      </c>
      <c r="AI7" s="161">
        <v>2830</v>
      </c>
      <c r="AJ7" s="161">
        <v>3005</v>
      </c>
      <c r="AK7" s="161">
        <v>3448</v>
      </c>
      <c r="AL7" s="161">
        <v>3751</v>
      </c>
      <c r="AM7" s="161">
        <v>4095</v>
      </c>
      <c r="AN7" s="161">
        <v>4396</v>
      </c>
      <c r="AO7" s="161">
        <v>4602</v>
      </c>
      <c r="AP7" s="161">
        <v>4661</v>
      </c>
      <c r="AQ7" s="161">
        <v>4760.201</v>
      </c>
      <c r="AR7" s="161">
        <v>4693.6689999999999</v>
      </c>
      <c r="AS7" s="161">
        <v>4736.817</v>
      </c>
      <c r="AT7" s="161">
        <v>4819.6320000000005</v>
      </c>
      <c r="AU7" s="161">
        <v>5437.5395747970842</v>
      </c>
      <c r="AV7" s="161">
        <v>5953.1810000000005</v>
      </c>
      <c r="AW7" s="161">
        <v>6331.3990000000003</v>
      </c>
      <c r="AX7" s="161">
        <v>6403.6940000000004</v>
      </c>
      <c r="AY7" s="161">
        <v>6642.2250000000004</v>
      </c>
      <c r="AZ7" s="161">
        <v>6941.3710000000001</v>
      </c>
      <c r="BA7" s="161">
        <v>7088.2730000000001</v>
      </c>
      <c r="BB7" s="161">
        <v>7294.9489999999996</v>
      </c>
      <c r="BC7" s="161">
        <v>8283.3439999999991</v>
      </c>
      <c r="BD7" s="161">
        <v>8659.5450000000001</v>
      </c>
      <c r="BE7" s="161">
        <v>8795.2162844499999</v>
      </c>
      <c r="BF7" s="161">
        <v>8945.096379300001</v>
      </c>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2"/>
    </row>
    <row r="8" spans="1:84" x14ac:dyDescent="0.35">
      <c r="A8" s="155"/>
      <c r="B8" s="39" t="s">
        <v>272</v>
      </c>
      <c r="C8" s="237" t="s">
        <v>261</v>
      </c>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v>0</v>
      </c>
      <c r="AI8" s="161">
        <v>0</v>
      </c>
      <c r="AJ8" s="161">
        <v>0</v>
      </c>
      <c r="AK8" s="161">
        <v>0</v>
      </c>
      <c r="AL8" s="161">
        <v>0</v>
      </c>
      <c r="AM8" s="161">
        <v>0</v>
      </c>
      <c r="AN8" s="161">
        <v>0</v>
      </c>
      <c r="AO8" s="161">
        <v>0</v>
      </c>
      <c r="AP8" s="161">
        <v>0</v>
      </c>
      <c r="AQ8" s="161">
        <v>0</v>
      </c>
      <c r="AR8" s="161">
        <v>0</v>
      </c>
      <c r="AS8" s="161">
        <v>0</v>
      </c>
      <c r="AT8" s="161">
        <v>0</v>
      </c>
      <c r="AU8" s="161">
        <v>0</v>
      </c>
      <c r="AV8" s="161">
        <v>231.47411666314397</v>
      </c>
      <c r="AW8" s="161">
        <v>325.20902588180275</v>
      </c>
      <c r="AX8" s="161">
        <v>365.13545224968743</v>
      </c>
      <c r="AY8" s="161">
        <v>437.39160512525461</v>
      </c>
      <c r="AZ8" s="161">
        <v>443.26224191823394</v>
      </c>
      <c r="BA8" s="161">
        <v>488.61175918926864</v>
      </c>
      <c r="BB8" s="161">
        <v>528.58293270578872</v>
      </c>
      <c r="BC8" s="161">
        <v>566.36950568822147</v>
      </c>
      <c r="BD8" s="161">
        <v>607.03198548293733</v>
      </c>
      <c r="BE8" s="161">
        <v>673.62344552251193</v>
      </c>
      <c r="BF8" s="161">
        <v>762.23</v>
      </c>
      <c r="BG8" s="161">
        <v>793.54721823565706</v>
      </c>
      <c r="BH8" s="161">
        <v>842.13</v>
      </c>
      <c r="BI8" s="161">
        <v>923.7647969778385</v>
      </c>
      <c r="BJ8" s="161">
        <v>972.69087379439623</v>
      </c>
      <c r="BK8" s="161">
        <v>1039.8247158707195</v>
      </c>
      <c r="BL8" s="161">
        <v>1105.9393085337213</v>
      </c>
      <c r="BM8" s="161">
        <v>1192.1009182195146</v>
      </c>
      <c r="BN8" s="161">
        <v>1220.2044423261623</v>
      </c>
      <c r="BO8" s="161">
        <v>1314.7165739259212</v>
      </c>
      <c r="BP8" s="161">
        <v>1390.6353122046253</v>
      </c>
      <c r="BQ8" s="161">
        <v>1463.3914453663692</v>
      </c>
      <c r="BR8" s="161">
        <v>1717.304349681425</v>
      </c>
      <c r="BS8" s="161">
        <v>1834.7090892979174</v>
      </c>
      <c r="BT8" s="161">
        <v>1896.9720008984343</v>
      </c>
      <c r="BU8" s="161">
        <v>1965.0820231168198</v>
      </c>
      <c r="BV8" s="161">
        <v>2114.1233711450695</v>
      </c>
      <c r="BW8" s="161">
        <v>2299.1628969686603</v>
      </c>
      <c r="BX8" s="161">
        <v>2246.64792346575</v>
      </c>
      <c r="BY8" s="161">
        <v>2444.3328636509259</v>
      </c>
      <c r="BZ8" s="161">
        <v>2864.813430051418</v>
      </c>
      <c r="CA8" s="161">
        <v>3591.0239928803408</v>
      </c>
      <c r="CB8" s="161">
        <v>4242.4579223835653</v>
      </c>
      <c r="CC8" s="161">
        <v>4731.3256623685065</v>
      </c>
      <c r="CD8" s="161">
        <v>5232.5329893528833</v>
      </c>
      <c r="CE8" s="161">
        <v>5730.382755011914</v>
      </c>
      <c r="CF8" s="162">
        <v>6206.1294726689957</v>
      </c>
    </row>
    <row r="9" spans="1:84" x14ac:dyDescent="0.35">
      <c r="A9" s="155"/>
      <c r="B9" s="39" t="s">
        <v>366</v>
      </c>
      <c r="C9" s="237" t="s">
        <v>270</v>
      </c>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v>0</v>
      </c>
      <c r="AI9" s="161">
        <v>0</v>
      </c>
      <c r="AJ9" s="161">
        <v>0</v>
      </c>
      <c r="AK9" s="161">
        <v>0</v>
      </c>
      <c r="AL9" s="161">
        <v>0</v>
      </c>
      <c r="AM9" s="161">
        <v>0</v>
      </c>
      <c r="AN9" s="161">
        <v>0</v>
      </c>
      <c r="AO9" s="161">
        <v>0</v>
      </c>
      <c r="AP9" s="161">
        <v>0</v>
      </c>
      <c r="AQ9" s="161">
        <v>0</v>
      </c>
      <c r="AR9" s="161">
        <v>0</v>
      </c>
      <c r="AS9" s="161">
        <v>0</v>
      </c>
      <c r="AT9" s="161">
        <v>0</v>
      </c>
      <c r="AU9" s="161">
        <v>0</v>
      </c>
      <c r="AV9" s="161">
        <v>0.65355075911120464</v>
      </c>
      <c r="AW9" s="161">
        <v>1.6217743773994191</v>
      </c>
      <c r="AX9" s="161">
        <v>2.5752797853609004</v>
      </c>
      <c r="AY9" s="161">
        <v>4.0695107580942906</v>
      </c>
      <c r="AZ9" s="161">
        <v>7.3852964480226744</v>
      </c>
      <c r="BA9" s="161">
        <v>9.2967079417926204</v>
      </c>
      <c r="BB9" s="161">
        <v>10.80366474213008</v>
      </c>
      <c r="BC9" s="161">
        <v>9.355921533335783</v>
      </c>
      <c r="BD9" s="161">
        <v>0</v>
      </c>
      <c r="BE9" s="161">
        <v>0</v>
      </c>
      <c r="BF9" s="161">
        <v>0</v>
      </c>
      <c r="BG9" s="161">
        <v>0</v>
      </c>
      <c r="BH9" s="161">
        <v>0</v>
      </c>
      <c r="BI9" s="161">
        <v>0</v>
      </c>
      <c r="BJ9" s="161">
        <v>0</v>
      </c>
      <c r="BK9" s="161">
        <v>0</v>
      </c>
      <c r="BL9" s="161">
        <v>0</v>
      </c>
      <c r="BM9" s="161">
        <v>0</v>
      </c>
      <c r="BN9" s="161">
        <v>0</v>
      </c>
      <c r="BO9" s="161">
        <v>0</v>
      </c>
      <c r="BP9" s="161">
        <v>0</v>
      </c>
      <c r="BQ9" s="161">
        <v>0</v>
      </c>
      <c r="BR9" s="161">
        <v>0</v>
      </c>
      <c r="BS9" s="161">
        <v>0</v>
      </c>
      <c r="BT9" s="161">
        <v>0</v>
      </c>
      <c r="BU9" s="161">
        <v>0</v>
      </c>
      <c r="BV9" s="161">
        <v>0</v>
      </c>
      <c r="BW9" s="161">
        <v>0</v>
      </c>
      <c r="BX9" s="161">
        <v>0</v>
      </c>
      <c r="BY9" s="161">
        <v>0</v>
      </c>
      <c r="BZ9" s="161">
        <v>0</v>
      </c>
      <c r="CA9" s="161">
        <v>0</v>
      </c>
      <c r="CB9" s="161">
        <v>0</v>
      </c>
      <c r="CC9" s="161">
        <v>0</v>
      </c>
      <c r="CD9" s="161">
        <v>0</v>
      </c>
      <c r="CE9" s="161">
        <v>0</v>
      </c>
      <c r="CF9" s="162">
        <v>0</v>
      </c>
    </row>
    <row r="10" spans="1:84" x14ac:dyDescent="0.35">
      <c r="A10" s="155"/>
      <c r="B10" s="61" t="s">
        <v>278</v>
      </c>
      <c r="C10" s="237" t="s">
        <v>270</v>
      </c>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v>14.511966970103668</v>
      </c>
      <c r="AI10" s="161">
        <v>16.133326530612248</v>
      </c>
      <c r="AJ10" s="161">
        <v>24.717428571428567</v>
      </c>
      <c r="AK10" s="161">
        <v>38.256555984555987</v>
      </c>
      <c r="AL10" s="161">
        <v>53.688094574692514</v>
      </c>
      <c r="AM10" s="161">
        <v>69.433802484230412</v>
      </c>
      <c r="AN10" s="161">
        <v>70.79400989192159</v>
      </c>
      <c r="AO10" s="161">
        <v>72.922577563434828</v>
      </c>
      <c r="AP10" s="161">
        <v>90.311245126833001</v>
      </c>
      <c r="AQ10" s="161">
        <v>101.14080485724621</v>
      </c>
      <c r="AR10" s="161">
        <v>214.69849528659114</v>
      </c>
      <c r="AS10" s="161">
        <v>246.22674990624449</v>
      </c>
      <c r="AT10" s="161">
        <v>290.78532291356805</v>
      </c>
      <c r="AU10" s="161">
        <v>374.87953670196288</v>
      </c>
      <c r="AV10" s="161">
        <v>515.91282807874779</v>
      </c>
      <c r="AW10" s="161">
        <v>639.46872373484587</v>
      </c>
      <c r="AX10" s="161">
        <v>746.17943712198155</v>
      </c>
      <c r="AY10" s="161">
        <v>868.26822643117271</v>
      </c>
      <c r="AZ10" s="161">
        <v>1014.3606606667142</v>
      </c>
      <c r="BA10" s="161">
        <v>1119.2241017635679</v>
      </c>
      <c r="BB10" s="161">
        <v>1161.318333432162</v>
      </c>
      <c r="BC10" s="161">
        <v>952.99214417084886</v>
      </c>
      <c r="BD10" s="161">
        <v>0.85962981144998363</v>
      </c>
      <c r="BE10" s="161">
        <v>0</v>
      </c>
      <c r="BF10" s="161">
        <v>0</v>
      </c>
      <c r="BG10" s="161">
        <v>4.2834981501008555E-2</v>
      </c>
      <c r="BH10" s="161">
        <v>0</v>
      </c>
      <c r="BI10" s="161">
        <v>0</v>
      </c>
      <c r="BJ10" s="161">
        <v>0</v>
      </c>
      <c r="BK10" s="161">
        <v>0</v>
      </c>
      <c r="BL10" s="161">
        <v>0</v>
      </c>
      <c r="BM10" s="161">
        <v>0</v>
      </c>
      <c r="BN10" s="161">
        <v>0</v>
      </c>
      <c r="BO10" s="161">
        <v>0</v>
      </c>
      <c r="BP10" s="161">
        <v>0</v>
      </c>
      <c r="BQ10" s="161">
        <v>0</v>
      </c>
      <c r="BR10" s="161">
        <v>0</v>
      </c>
      <c r="BS10" s="161">
        <v>0</v>
      </c>
      <c r="BT10" s="161">
        <v>0</v>
      </c>
      <c r="BU10" s="161">
        <v>0</v>
      </c>
      <c r="BV10" s="161">
        <v>0</v>
      </c>
      <c r="BW10" s="161">
        <v>0</v>
      </c>
      <c r="BX10" s="161">
        <v>0</v>
      </c>
      <c r="BY10" s="161">
        <v>0</v>
      </c>
      <c r="BZ10" s="161">
        <v>0</v>
      </c>
      <c r="CA10" s="161">
        <v>0</v>
      </c>
      <c r="CB10" s="161">
        <v>0</v>
      </c>
      <c r="CC10" s="161">
        <v>0</v>
      </c>
      <c r="CD10" s="161">
        <v>0</v>
      </c>
      <c r="CE10" s="161">
        <v>0</v>
      </c>
      <c r="CF10" s="162">
        <v>0</v>
      </c>
    </row>
    <row r="11" spans="1:84" ht="24.75" customHeight="1" x14ac:dyDescent="0.35">
      <c r="A11" s="155"/>
      <c r="B11" s="61" t="s">
        <v>281</v>
      </c>
      <c r="C11" s="237" t="s">
        <v>264</v>
      </c>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v>2</v>
      </c>
      <c r="AI11" s="161">
        <v>2</v>
      </c>
      <c r="AJ11" s="161">
        <v>2</v>
      </c>
      <c r="AK11" s="161">
        <v>2</v>
      </c>
      <c r="AL11" s="161">
        <v>2</v>
      </c>
      <c r="AM11" s="161">
        <v>2</v>
      </c>
      <c r="AN11" s="161">
        <v>2</v>
      </c>
      <c r="AO11" s="161">
        <v>1</v>
      </c>
      <c r="AP11" s="161">
        <v>2</v>
      </c>
      <c r="AQ11" s="161">
        <v>1.4339999999999999</v>
      </c>
      <c r="AR11" s="161">
        <v>1.3520000000000001</v>
      </c>
      <c r="AS11" s="161">
        <v>1.355</v>
      </c>
      <c r="AT11" s="161">
        <v>1.5509999999999999</v>
      </c>
      <c r="AU11" s="161">
        <v>1.4710000000000001</v>
      </c>
      <c r="AV11" s="161">
        <v>2</v>
      </c>
      <c r="AW11" s="161">
        <v>1</v>
      </c>
      <c r="AX11" s="161">
        <v>1</v>
      </c>
      <c r="AY11" s="161">
        <v>1.7210000000000001</v>
      </c>
      <c r="AZ11" s="161">
        <v>1.496</v>
      </c>
      <c r="BA11" s="161">
        <v>1.5720000000000001</v>
      </c>
      <c r="BB11" s="161">
        <v>1.7769999999999999</v>
      </c>
      <c r="BC11" s="161">
        <v>1.359</v>
      </c>
      <c r="BD11" s="161">
        <v>1.452</v>
      </c>
      <c r="BE11" s="161">
        <v>1.6164412184601897</v>
      </c>
      <c r="BF11" s="161">
        <v>1.6007503600000001</v>
      </c>
      <c r="BG11" s="161">
        <v>0</v>
      </c>
      <c r="BH11" s="161">
        <v>0</v>
      </c>
      <c r="BI11" s="161">
        <v>0</v>
      </c>
      <c r="BJ11" s="161">
        <v>0</v>
      </c>
      <c r="BK11" s="161">
        <v>0</v>
      </c>
      <c r="BL11" s="161">
        <v>0</v>
      </c>
      <c r="BM11" s="161">
        <v>0</v>
      </c>
      <c r="BN11" s="161">
        <v>0</v>
      </c>
      <c r="BO11" s="161">
        <v>0</v>
      </c>
      <c r="BP11" s="161">
        <v>0</v>
      </c>
      <c r="BQ11" s="161">
        <v>0</v>
      </c>
      <c r="BR11" s="161">
        <v>0</v>
      </c>
      <c r="BS11" s="161">
        <v>0</v>
      </c>
      <c r="BT11" s="161">
        <v>0</v>
      </c>
      <c r="BU11" s="161">
        <v>0</v>
      </c>
      <c r="BV11" s="161">
        <v>0</v>
      </c>
      <c r="BW11" s="161">
        <v>0</v>
      </c>
      <c r="BX11" s="161">
        <v>0</v>
      </c>
      <c r="BY11" s="161">
        <v>0</v>
      </c>
      <c r="BZ11" s="161">
        <v>0</v>
      </c>
      <c r="CA11" s="161">
        <v>0</v>
      </c>
      <c r="CB11" s="161">
        <v>0</v>
      </c>
      <c r="CC11" s="161">
        <v>0</v>
      </c>
      <c r="CD11" s="161">
        <v>0</v>
      </c>
      <c r="CE11" s="161">
        <v>0</v>
      </c>
      <c r="CF11" s="162">
        <v>0</v>
      </c>
    </row>
    <row r="12" spans="1:84" x14ac:dyDescent="0.35">
      <c r="A12" s="155"/>
      <c r="B12" s="39" t="s">
        <v>367</v>
      </c>
      <c r="C12" s="237" t="s">
        <v>270</v>
      </c>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v>287.50626379634298</v>
      </c>
      <c r="AI12" s="161">
        <v>302.08045600000003</v>
      </c>
      <c r="AJ12" s="161">
        <v>395.88564615384615</v>
      </c>
      <c r="AK12" s="161">
        <v>564.3645305</v>
      </c>
      <c r="AL12" s="161">
        <v>755.4666057500001</v>
      </c>
      <c r="AM12" s="161">
        <v>882.96256549999987</v>
      </c>
      <c r="AN12" s="161">
        <v>1020.7705977499999</v>
      </c>
      <c r="AO12" s="161">
        <v>1172.1197127142857</v>
      </c>
      <c r="AP12" s="161">
        <v>1245.5755610666668</v>
      </c>
      <c r="AQ12" s="161">
        <v>1291.2906329999998</v>
      </c>
      <c r="AR12" s="161">
        <v>1322.3629533333335</v>
      </c>
      <c r="AS12" s="161">
        <v>1417.252283333333</v>
      </c>
      <c r="AT12" s="161">
        <v>1601.3146243333333</v>
      </c>
      <c r="AU12" s="161">
        <v>2084.0561549999998</v>
      </c>
      <c r="AV12" s="161">
        <v>2588.9620103333332</v>
      </c>
      <c r="AW12" s="161">
        <v>2871.8776219999995</v>
      </c>
      <c r="AX12" s="161">
        <v>2785.9169999999999</v>
      </c>
      <c r="AY12" s="161">
        <v>2744.35</v>
      </c>
      <c r="AZ12" s="161">
        <v>2438.2424801734269</v>
      </c>
      <c r="BA12" s="161">
        <v>2154.4810000000002</v>
      </c>
      <c r="BB12" s="161">
        <v>2160.527</v>
      </c>
      <c r="BC12" s="161">
        <v>2384.0059999999999</v>
      </c>
      <c r="BD12" s="161">
        <v>2944.4639999999999</v>
      </c>
      <c r="BE12" s="161">
        <v>3325.067</v>
      </c>
      <c r="BF12" s="161">
        <v>3655.0069999999996</v>
      </c>
      <c r="BG12" s="161">
        <v>3752.7889999999998</v>
      </c>
      <c r="BH12" s="161">
        <v>3278</v>
      </c>
      <c r="BI12" s="161">
        <v>2526</v>
      </c>
      <c r="BJ12" s="161">
        <v>2050</v>
      </c>
      <c r="BK12" s="161">
        <v>1737.5119804834528</v>
      </c>
      <c r="BL12" s="161">
        <v>1455.6900798477316</v>
      </c>
      <c r="BM12" s="161">
        <v>876.97242974579706</v>
      </c>
      <c r="BN12" s="161">
        <v>633.219714059539</v>
      </c>
      <c r="BO12" s="161">
        <v>451.05771460709826</v>
      </c>
      <c r="BP12" s="161">
        <v>292.27523465753882</v>
      </c>
      <c r="BQ12" s="161">
        <v>172.17469324246855</v>
      </c>
      <c r="BR12" s="161">
        <v>119.49141678258313</v>
      </c>
      <c r="BS12" s="161">
        <v>80.22480311229458</v>
      </c>
      <c r="BT12" s="161">
        <v>59.174369123155124</v>
      </c>
      <c r="BU12" s="161">
        <v>42.607802019297836</v>
      </c>
      <c r="BV12" s="161">
        <v>32.681386523429381</v>
      </c>
      <c r="BW12" s="161">
        <v>17.657091692809477</v>
      </c>
      <c r="BX12" s="161">
        <v>10.777682165121856</v>
      </c>
      <c r="BY12" s="161">
        <v>6.5500438850929514</v>
      </c>
      <c r="BZ12" s="161">
        <v>3.9203635912424146</v>
      </c>
      <c r="CA12" s="161">
        <v>2.2622078097713514</v>
      </c>
      <c r="CB12" s="60">
        <v>0.39144910768549285</v>
      </c>
      <c r="CC12" s="161">
        <v>0</v>
      </c>
      <c r="CD12" s="161">
        <v>0</v>
      </c>
      <c r="CE12" s="161">
        <v>0</v>
      </c>
      <c r="CF12" s="162">
        <v>0</v>
      </c>
    </row>
    <row r="13" spans="1:84" x14ac:dyDescent="0.35">
      <c r="A13" s="155"/>
      <c r="B13" s="39" t="s">
        <v>368</v>
      </c>
      <c r="C13" s="237" t="s">
        <v>270</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v>0</v>
      </c>
      <c r="AI13" s="161">
        <v>0</v>
      </c>
      <c r="AJ13" s="161">
        <v>0</v>
      </c>
      <c r="AK13" s="161">
        <v>0</v>
      </c>
      <c r="AL13" s="161">
        <v>0</v>
      </c>
      <c r="AM13" s="161">
        <v>0</v>
      </c>
      <c r="AN13" s="161">
        <v>0</v>
      </c>
      <c r="AO13" s="161">
        <v>0</v>
      </c>
      <c r="AP13" s="161">
        <v>0</v>
      </c>
      <c r="AQ13" s="161">
        <v>0</v>
      </c>
      <c r="AR13" s="161">
        <v>0</v>
      </c>
      <c r="AS13" s="161">
        <v>0</v>
      </c>
      <c r="AT13" s="161">
        <v>0</v>
      </c>
      <c r="AU13" s="161">
        <v>0</v>
      </c>
      <c r="AV13" s="161">
        <v>0</v>
      </c>
      <c r="AW13" s="161">
        <v>0</v>
      </c>
      <c r="AX13" s="161">
        <v>0</v>
      </c>
      <c r="AY13" s="161">
        <v>0</v>
      </c>
      <c r="AZ13" s="161">
        <v>214.28451982657336</v>
      </c>
      <c r="BA13" s="161">
        <v>330</v>
      </c>
      <c r="BB13" s="161">
        <v>305</v>
      </c>
      <c r="BC13" s="161">
        <v>285</v>
      </c>
      <c r="BD13" s="161">
        <v>305</v>
      </c>
      <c r="BE13" s="161">
        <v>284</v>
      </c>
      <c r="BF13" s="161">
        <v>289.81299999999999</v>
      </c>
      <c r="BG13" s="161">
        <v>255.8872903330878</v>
      </c>
      <c r="BH13" s="161">
        <v>142.881</v>
      </c>
      <c r="BI13" s="161">
        <v>24.123565300067376</v>
      </c>
      <c r="BJ13" s="161">
        <v>12.22461096189574</v>
      </c>
      <c r="BK13" s="161">
        <v>0</v>
      </c>
      <c r="BL13" s="161">
        <v>0</v>
      </c>
      <c r="BM13" s="161">
        <v>0</v>
      </c>
      <c r="BN13" s="161">
        <v>0</v>
      </c>
      <c r="BO13" s="161">
        <v>0</v>
      </c>
      <c r="BP13" s="161">
        <v>0</v>
      </c>
      <c r="BQ13" s="161">
        <v>0</v>
      </c>
      <c r="BR13" s="161">
        <v>0</v>
      </c>
      <c r="BS13" s="161">
        <v>0</v>
      </c>
      <c r="BT13" s="161">
        <v>0</v>
      </c>
      <c r="BU13" s="161">
        <v>0</v>
      </c>
      <c r="BV13" s="161">
        <v>0</v>
      </c>
      <c r="BW13" s="161">
        <v>0</v>
      </c>
      <c r="BX13" s="161">
        <v>0</v>
      </c>
      <c r="BY13" s="161">
        <v>0</v>
      </c>
      <c r="BZ13" s="161">
        <v>0</v>
      </c>
      <c r="CA13" s="161">
        <v>0</v>
      </c>
      <c r="CB13" s="161">
        <v>0</v>
      </c>
      <c r="CC13" s="161">
        <v>0</v>
      </c>
      <c r="CD13" s="161">
        <v>0</v>
      </c>
      <c r="CE13" s="161">
        <v>0</v>
      </c>
      <c r="CF13" s="162">
        <v>0</v>
      </c>
    </row>
    <row r="14" spans="1:84" x14ac:dyDescent="0.35">
      <c r="A14" s="155"/>
      <c r="B14" s="39" t="s">
        <v>369</v>
      </c>
      <c r="C14" s="237" t="s">
        <v>261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v>9.1014969282685811</v>
      </c>
      <c r="AI14" s="161">
        <v>11.640236243555856</v>
      </c>
      <c r="AJ14" s="161">
        <v>13.630234353478913</v>
      </c>
      <c r="AK14" s="161">
        <v>15.590189419879557</v>
      </c>
      <c r="AL14" s="161">
        <v>17.539349755901764</v>
      </c>
      <c r="AM14" s="161">
        <v>18.772171160752329</v>
      </c>
      <c r="AN14" s="161">
        <v>18.932891833284359</v>
      </c>
      <c r="AO14" s="161">
        <v>19.456935976129234</v>
      </c>
      <c r="AP14" s="161">
        <v>20.544119957107366</v>
      </c>
      <c r="AQ14" s="161">
        <v>21.373524682261195</v>
      </c>
      <c r="AR14" s="161">
        <v>22.393906028598739</v>
      </c>
      <c r="AS14" s="161">
        <v>23.906947632296195</v>
      </c>
      <c r="AT14" s="161">
        <v>26.429268414933048</v>
      </c>
      <c r="AU14" s="161">
        <v>30.590785383135724</v>
      </c>
      <c r="AV14" s="161">
        <v>1.9676571350371104</v>
      </c>
      <c r="AW14" s="161">
        <v>0</v>
      </c>
      <c r="AX14" s="161">
        <v>0</v>
      </c>
      <c r="AY14" s="161">
        <v>0</v>
      </c>
      <c r="AZ14" s="161">
        <v>0</v>
      </c>
      <c r="BA14" s="161">
        <v>0</v>
      </c>
      <c r="BB14" s="161">
        <v>0</v>
      </c>
      <c r="BC14" s="161">
        <v>0</v>
      </c>
      <c r="BD14" s="161">
        <v>0</v>
      </c>
      <c r="BE14" s="161">
        <v>0</v>
      </c>
      <c r="BF14" s="161">
        <v>0</v>
      </c>
      <c r="BG14" s="161">
        <v>0</v>
      </c>
      <c r="BH14" s="161">
        <v>0</v>
      </c>
      <c r="BI14" s="161">
        <v>0</v>
      </c>
      <c r="BJ14" s="161">
        <v>0</v>
      </c>
      <c r="BK14" s="161">
        <v>0</v>
      </c>
      <c r="BL14" s="161">
        <v>0</v>
      </c>
      <c r="BM14" s="161">
        <v>0</v>
      </c>
      <c r="BN14" s="161">
        <v>0</v>
      </c>
      <c r="BO14" s="161">
        <v>0</v>
      </c>
      <c r="BP14" s="161">
        <v>0</v>
      </c>
      <c r="BQ14" s="161">
        <v>0</v>
      </c>
      <c r="BR14" s="161">
        <v>0</v>
      </c>
      <c r="BS14" s="161">
        <v>0</v>
      </c>
      <c r="BT14" s="161">
        <v>0</v>
      </c>
      <c r="BU14" s="161">
        <v>0</v>
      </c>
      <c r="BV14" s="161">
        <v>0</v>
      </c>
      <c r="BW14" s="161">
        <v>0</v>
      </c>
      <c r="BX14" s="161">
        <v>0</v>
      </c>
      <c r="BY14" s="161">
        <v>0</v>
      </c>
      <c r="BZ14" s="161">
        <v>0</v>
      </c>
      <c r="CA14" s="161">
        <v>0</v>
      </c>
      <c r="CB14" s="161">
        <v>0</v>
      </c>
      <c r="CC14" s="161">
        <v>0</v>
      </c>
      <c r="CD14" s="161">
        <v>0</v>
      </c>
      <c r="CE14" s="161">
        <v>0</v>
      </c>
      <c r="CF14" s="162">
        <v>0</v>
      </c>
    </row>
    <row r="15" spans="1:84" x14ac:dyDescent="0.35">
      <c r="A15" s="155"/>
      <c r="B15" s="39" t="s">
        <v>111</v>
      </c>
      <c r="C15" s="237" t="s">
        <v>261</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v>0</v>
      </c>
      <c r="AI15" s="161">
        <v>0</v>
      </c>
      <c r="AJ15" s="161">
        <v>0</v>
      </c>
      <c r="AK15" s="161">
        <v>0</v>
      </c>
      <c r="AL15" s="161">
        <v>0</v>
      </c>
      <c r="AM15" s="161">
        <v>0</v>
      </c>
      <c r="AN15" s="161">
        <v>0</v>
      </c>
      <c r="AO15" s="161">
        <v>0</v>
      </c>
      <c r="AP15" s="161">
        <v>0</v>
      </c>
      <c r="AQ15" s="161">
        <v>0</v>
      </c>
      <c r="AR15" s="161">
        <v>0</v>
      </c>
      <c r="AS15" s="161">
        <v>0</v>
      </c>
      <c r="AT15" s="161">
        <v>0</v>
      </c>
      <c r="AU15" s="161">
        <v>0</v>
      </c>
      <c r="AV15" s="161">
        <v>0</v>
      </c>
      <c r="AW15" s="161">
        <v>2.5999999999999999E-2</v>
      </c>
      <c r="AX15" s="161">
        <v>1.7000000000000001E-2</v>
      </c>
      <c r="AY15" s="161">
        <v>0</v>
      </c>
      <c r="AZ15" s="161">
        <v>8.9999999999999993E-3</v>
      </c>
      <c r="BA15" s="161">
        <v>1.2E-2</v>
      </c>
      <c r="BB15" s="161">
        <v>0</v>
      </c>
      <c r="BC15" s="161">
        <v>0.06</v>
      </c>
      <c r="BD15" s="161">
        <v>60.734000000000002</v>
      </c>
      <c r="BE15" s="161">
        <v>6.5244999999999997</v>
      </c>
      <c r="BF15" s="161">
        <v>0.56799999999999995</v>
      </c>
      <c r="BG15" s="161">
        <v>0.47799999999999998</v>
      </c>
      <c r="BH15" s="161">
        <v>0.42899999999999999</v>
      </c>
      <c r="BI15" s="161">
        <v>0.5</v>
      </c>
      <c r="BJ15" s="161">
        <v>0.38900000000000001</v>
      </c>
      <c r="BK15" s="161">
        <v>0.2</v>
      </c>
      <c r="BL15" s="161">
        <v>0</v>
      </c>
      <c r="BM15" s="161">
        <v>0.29149999999999998</v>
      </c>
      <c r="BN15" s="161">
        <v>9.1499999999999998E-2</v>
      </c>
      <c r="BO15" s="161">
        <v>0</v>
      </c>
      <c r="BP15" s="161">
        <v>0</v>
      </c>
      <c r="BQ15" s="161">
        <v>2.1110000000001961E-4</v>
      </c>
      <c r="BR15" s="161">
        <v>9.9999999999999978E-2</v>
      </c>
      <c r="BS15" s="161">
        <v>0.24</v>
      </c>
      <c r="BT15" s="161">
        <v>0.24</v>
      </c>
      <c r="BU15" s="161">
        <v>0.36</v>
      </c>
      <c r="BV15" s="161">
        <v>0.19999999999999996</v>
      </c>
      <c r="BW15" s="161">
        <v>0.3</v>
      </c>
      <c r="BX15" s="161">
        <v>0.24</v>
      </c>
      <c r="BY15" s="161">
        <v>0</v>
      </c>
      <c r="BZ15" s="161">
        <v>0</v>
      </c>
      <c r="CA15" s="161">
        <v>0</v>
      </c>
      <c r="CB15" s="161">
        <v>0</v>
      </c>
      <c r="CC15" s="161">
        <v>0</v>
      </c>
      <c r="CD15" s="161">
        <v>0</v>
      </c>
      <c r="CE15" s="161">
        <v>0</v>
      </c>
      <c r="CF15" s="162">
        <v>0</v>
      </c>
    </row>
    <row r="16" spans="1:84" ht="24.75" customHeight="1" x14ac:dyDescent="0.35">
      <c r="A16" s="155"/>
      <c r="B16" s="106" t="s">
        <v>370</v>
      </c>
      <c r="C16" s="237"/>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f t="shared" ref="AH16:BU16" si="0">SUM(AH6:AH15)</f>
        <v>2140.2302398240954</v>
      </c>
      <c r="AI16" s="43">
        <f t="shared" si="0"/>
        <v>3195.4036116683205</v>
      </c>
      <c r="AJ16" s="43">
        <f t="shared" si="0"/>
        <v>3481.6023161308885</v>
      </c>
      <c r="AK16" s="43">
        <f t="shared" si="0"/>
        <v>4114.9635010235579</v>
      </c>
      <c r="AL16" s="43">
        <f t="shared" si="0"/>
        <v>4634.0142418760124</v>
      </c>
      <c r="AM16" s="43">
        <f t="shared" si="0"/>
        <v>5128.0436409009999</v>
      </c>
      <c r="AN16" s="43">
        <f t="shared" si="0"/>
        <v>5573.5994938701278</v>
      </c>
      <c r="AO16" s="43">
        <f t="shared" si="0"/>
        <v>5941.7182276070989</v>
      </c>
      <c r="AP16" s="43">
        <f t="shared" si="0"/>
        <v>6099.8808325284717</v>
      </c>
      <c r="AQ16" s="43">
        <f t="shared" si="0"/>
        <v>6265.4553240804171</v>
      </c>
      <c r="AR16" s="43">
        <f t="shared" si="0"/>
        <v>6351.8234230750713</v>
      </c>
      <c r="AS16" s="43">
        <f t="shared" si="0"/>
        <v>6531.730790354577</v>
      </c>
      <c r="AT16" s="43">
        <f t="shared" si="0"/>
        <v>6864.5773705436104</v>
      </c>
      <c r="AU16" s="43">
        <f t="shared" si="0"/>
        <v>8081.0507873405804</v>
      </c>
      <c r="AV16" s="43">
        <f t="shared" si="0"/>
        <v>9294.1511629693741</v>
      </c>
      <c r="AW16" s="43">
        <f t="shared" si="0"/>
        <v>10170.602145994048</v>
      </c>
      <c r="AX16" s="43">
        <f t="shared" si="0"/>
        <v>10304.518169157031</v>
      </c>
      <c r="AY16" s="43">
        <f t="shared" si="0"/>
        <v>10698.02534231452</v>
      </c>
      <c r="AZ16" s="43">
        <f t="shared" si="0"/>
        <v>11060.411199032971</v>
      </c>
      <c r="BA16" s="43">
        <f t="shared" si="0"/>
        <v>11191.470568894629</v>
      </c>
      <c r="BB16" s="43">
        <f t="shared" si="0"/>
        <v>11462.957930880082</v>
      </c>
      <c r="BC16" s="43">
        <f t="shared" si="0"/>
        <v>12482.486571392403</v>
      </c>
      <c r="BD16" s="43">
        <f t="shared" si="0"/>
        <v>12579.086615294387</v>
      </c>
      <c r="BE16" s="43">
        <f t="shared" si="0"/>
        <v>13086.047671190972</v>
      </c>
      <c r="BF16" s="43">
        <f t="shared" si="0"/>
        <v>13654.315129659999</v>
      </c>
      <c r="BG16" s="43">
        <f t="shared" si="0"/>
        <v>4802.7443435502455</v>
      </c>
      <c r="BH16" s="43">
        <f t="shared" si="0"/>
        <v>4263.4400000000005</v>
      </c>
      <c r="BI16" s="43">
        <f t="shared" si="0"/>
        <v>3474.3883622779058</v>
      </c>
      <c r="BJ16" s="43">
        <f t="shared" si="0"/>
        <v>3035.3044847562924</v>
      </c>
      <c r="BK16" s="43">
        <f t="shared" si="0"/>
        <v>2777.5366963541719</v>
      </c>
      <c r="BL16" s="43">
        <f t="shared" si="0"/>
        <v>2561.6293883814528</v>
      </c>
      <c r="BM16" s="43">
        <f t="shared" si="0"/>
        <v>2069.3648479653116</v>
      </c>
      <c r="BN16" s="43">
        <f t="shared" si="0"/>
        <v>1853.5156563857013</v>
      </c>
      <c r="BO16" s="43">
        <f t="shared" si="0"/>
        <v>1765.7742885330194</v>
      </c>
      <c r="BP16" s="43">
        <f t="shared" si="0"/>
        <v>1682.9105468621642</v>
      </c>
      <c r="BQ16" s="43">
        <f t="shared" si="0"/>
        <v>1635.5663497088376</v>
      </c>
      <c r="BR16" s="43">
        <f t="shared" si="0"/>
        <v>1836.8957664640081</v>
      </c>
      <c r="BS16" s="43">
        <f t="shared" si="0"/>
        <v>1915.1738924102121</v>
      </c>
      <c r="BT16" s="43">
        <f t="shared" si="0"/>
        <v>1956.3863700215895</v>
      </c>
      <c r="BU16" s="43">
        <f t="shared" si="0"/>
        <v>2008.0498251361175</v>
      </c>
      <c r="BV16" s="43">
        <f t="shared" ref="BV16:CD16" si="1">SUM(BV6:BV15)</f>
        <v>2147.0047576684988</v>
      </c>
      <c r="BW16" s="43">
        <f t="shared" si="1"/>
        <v>2317.11998866147</v>
      </c>
      <c r="BX16" s="43">
        <f t="shared" si="1"/>
        <v>2257.6656056308716</v>
      </c>
      <c r="BY16" s="43">
        <f>SUM(BY6:BY15)</f>
        <v>2450.882907536019</v>
      </c>
      <c r="BZ16" s="43">
        <f t="shared" si="1"/>
        <v>2868.7337936426602</v>
      </c>
      <c r="CA16" s="43">
        <f t="shared" si="1"/>
        <v>3593.2862006901123</v>
      </c>
      <c r="CB16" s="43">
        <f t="shared" si="1"/>
        <v>4242.8493714912511</v>
      </c>
      <c r="CC16" s="43">
        <f t="shared" si="1"/>
        <v>4731.3256623685065</v>
      </c>
      <c r="CD16" s="43">
        <f t="shared" si="1"/>
        <v>5232.5329893528833</v>
      </c>
      <c r="CE16" s="43">
        <f>SUM(CE6:CE15)</f>
        <v>5730.382755011914</v>
      </c>
      <c r="CF16" s="44">
        <f t="shared" ref="CF16" si="2">SUM(CF6:CF15)</f>
        <v>6206.1294726689957</v>
      </c>
    </row>
    <row r="17" spans="1:84" x14ac:dyDescent="0.35">
      <c r="A17" s="155"/>
      <c r="B17" s="238" t="s">
        <v>371</v>
      </c>
      <c r="C17" s="237"/>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f>AH16-SUM(AH9:AH13,AH7)</f>
        <v>38.212009057648629</v>
      </c>
      <c r="AI17" s="43">
        <f t="shared" ref="AI17:CD17" si="3">AI16-SUM(AI9:AI13,AI7)</f>
        <v>45.18982913770833</v>
      </c>
      <c r="AJ17" s="43">
        <f t="shared" si="3"/>
        <v>53.999241405613702</v>
      </c>
      <c r="AK17" s="43">
        <f t="shared" si="3"/>
        <v>62.342414539001766</v>
      </c>
      <c r="AL17" s="43">
        <f t="shared" si="3"/>
        <v>71.859541551320035</v>
      </c>
      <c r="AM17" s="43">
        <f t="shared" si="3"/>
        <v>78.647272916769907</v>
      </c>
      <c r="AN17" s="43">
        <f t="shared" si="3"/>
        <v>84.034886228206233</v>
      </c>
      <c r="AO17" s="43">
        <f t="shared" si="3"/>
        <v>93.67593732937803</v>
      </c>
      <c r="AP17" s="43">
        <f t="shared" si="3"/>
        <v>100.99402633497175</v>
      </c>
      <c r="AQ17" s="43">
        <f t="shared" si="3"/>
        <v>111.38888622317154</v>
      </c>
      <c r="AR17" s="43">
        <f t="shared" si="3"/>
        <v>119.7409744551469</v>
      </c>
      <c r="AS17" s="43">
        <f t="shared" si="3"/>
        <v>130.07975711499967</v>
      </c>
      <c r="AT17" s="43">
        <f t="shared" si="3"/>
        <v>151.29442329670837</v>
      </c>
      <c r="AU17" s="43">
        <f t="shared" si="3"/>
        <v>183.10452084153349</v>
      </c>
      <c r="AV17" s="43">
        <f t="shared" si="3"/>
        <v>233.44177379818211</v>
      </c>
      <c r="AW17" s="43">
        <f t="shared" si="3"/>
        <v>325.23502588180236</v>
      </c>
      <c r="AX17" s="43">
        <f t="shared" si="3"/>
        <v>365.15245224968749</v>
      </c>
      <c r="AY17" s="43">
        <f t="shared" si="3"/>
        <v>437.39160512525268</v>
      </c>
      <c r="AZ17" s="43">
        <f t="shared" si="3"/>
        <v>443.2712419182335</v>
      </c>
      <c r="BA17" s="43">
        <f t="shared" si="3"/>
        <v>488.62375918926773</v>
      </c>
      <c r="BB17" s="43">
        <f t="shared" si="3"/>
        <v>528.58293270579088</v>
      </c>
      <c r="BC17" s="43">
        <f t="shared" si="3"/>
        <v>566.42950568822016</v>
      </c>
      <c r="BD17" s="43">
        <f t="shared" si="3"/>
        <v>667.76598548293805</v>
      </c>
      <c r="BE17" s="43">
        <f t="shared" si="3"/>
        <v>680.1479455225126</v>
      </c>
      <c r="BF17" s="43">
        <f t="shared" si="3"/>
        <v>762.79799999999886</v>
      </c>
      <c r="BG17" s="43">
        <f t="shared" si="3"/>
        <v>794.02521823565667</v>
      </c>
      <c r="BH17" s="43">
        <f t="shared" si="3"/>
        <v>842.55900000000065</v>
      </c>
      <c r="BI17" s="43">
        <f t="shared" si="3"/>
        <v>924.26479697783861</v>
      </c>
      <c r="BJ17" s="43">
        <f t="shared" si="3"/>
        <v>973.07987379439646</v>
      </c>
      <c r="BK17" s="43">
        <f t="shared" si="3"/>
        <v>1040.0247158707191</v>
      </c>
      <c r="BL17" s="43">
        <f t="shared" si="3"/>
        <v>1105.9393085337213</v>
      </c>
      <c r="BM17" s="43">
        <f t="shared" si="3"/>
        <v>1192.3924182195146</v>
      </c>
      <c r="BN17" s="43">
        <f t="shared" si="3"/>
        <v>1220.2959423261623</v>
      </c>
      <c r="BO17" s="43">
        <f t="shared" si="3"/>
        <v>1314.7165739259212</v>
      </c>
      <c r="BP17" s="43">
        <f t="shared" si="3"/>
        <v>1390.6353122046253</v>
      </c>
      <c r="BQ17" s="43">
        <f>BQ16-SUM(BQ9:BQ13,BQ7)</f>
        <v>1463.3916564663691</v>
      </c>
      <c r="BR17" s="43">
        <f t="shared" si="3"/>
        <v>1717.4043496814249</v>
      </c>
      <c r="BS17" s="43">
        <f t="shared" si="3"/>
        <v>1834.9490892979175</v>
      </c>
      <c r="BT17" s="43">
        <f t="shared" si="3"/>
        <v>1897.2120008984343</v>
      </c>
      <c r="BU17" s="43">
        <f t="shared" si="3"/>
        <v>1965.4420231168197</v>
      </c>
      <c r="BV17" s="43">
        <f t="shared" si="3"/>
        <v>2114.3233711450694</v>
      </c>
      <c r="BW17" s="43">
        <f t="shared" si="3"/>
        <v>2299.4628969686605</v>
      </c>
      <c r="BX17" s="43">
        <f t="shared" si="3"/>
        <v>2246.8879234657497</v>
      </c>
      <c r="BY17" s="43">
        <f t="shared" si="3"/>
        <v>2444.3328636509259</v>
      </c>
      <c r="BZ17" s="43">
        <f t="shared" si="3"/>
        <v>2864.813430051418</v>
      </c>
      <c r="CA17" s="43">
        <f t="shared" si="3"/>
        <v>3591.0239928803408</v>
      </c>
      <c r="CB17" s="43">
        <f t="shared" si="3"/>
        <v>4242.4579223835653</v>
      </c>
      <c r="CC17" s="43">
        <f t="shared" si="3"/>
        <v>4731.3256623685065</v>
      </c>
      <c r="CD17" s="43">
        <f t="shared" si="3"/>
        <v>5232.5329893528833</v>
      </c>
      <c r="CE17" s="43">
        <f>CE16-SUM(CE9:CE13,CE7)</f>
        <v>5730.382755011914</v>
      </c>
      <c r="CF17" s="44">
        <f t="shared" ref="CF17" si="4">CF16-SUM(CF9:CF13,CF7)</f>
        <v>6206.1294726689957</v>
      </c>
    </row>
    <row r="18" spans="1:84" ht="12.75" customHeight="1" x14ac:dyDescent="0.35">
      <c r="A18" s="155"/>
      <c r="B18" s="238"/>
      <c r="C18" s="237"/>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4"/>
    </row>
    <row r="19" spans="1:84" ht="27" customHeight="1" x14ac:dyDescent="0.35">
      <c r="A19" s="155"/>
      <c r="B19" s="106" t="s">
        <v>372</v>
      </c>
      <c r="C19" s="237"/>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2"/>
    </row>
    <row r="20" spans="1:84" x14ac:dyDescent="0.35">
      <c r="A20" s="155"/>
      <c r="B20" s="61" t="s">
        <v>260</v>
      </c>
      <c r="C20" s="237" t="s">
        <v>261</v>
      </c>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v>4.7691617500000003</v>
      </c>
      <c r="BR20" s="161">
        <v>6.040064700000003</v>
      </c>
      <c r="BS20" s="161">
        <v>6.9357352999999913</v>
      </c>
      <c r="BT20" s="161">
        <v>7.3484010500000174</v>
      </c>
      <c r="BU20" s="161">
        <v>8.2211221899999884</v>
      </c>
      <c r="BV20" s="161">
        <v>9.1482867099999936</v>
      </c>
      <c r="BW20" s="161">
        <v>10.039949220000004</v>
      </c>
      <c r="BX20" s="161">
        <v>10.679680190000003</v>
      </c>
      <c r="BY20" s="161">
        <v>12.88883869999999</v>
      </c>
      <c r="BZ20" s="161">
        <v>16.58689783000003</v>
      </c>
      <c r="CA20" s="161">
        <v>19.216663910217093</v>
      </c>
      <c r="CB20" s="161">
        <v>24.064236642462049</v>
      </c>
      <c r="CC20" s="161">
        <v>27.253418433055238</v>
      </c>
      <c r="CD20" s="161">
        <v>30.536342313757213</v>
      </c>
      <c r="CE20" s="161">
        <v>34.010795790566988</v>
      </c>
      <c r="CF20" s="162">
        <v>37.539275696632046</v>
      </c>
    </row>
    <row r="21" spans="1:84" x14ac:dyDescent="0.35">
      <c r="A21" s="155"/>
      <c r="B21" s="39" t="s">
        <v>262</v>
      </c>
      <c r="C21" s="237" t="s">
        <v>261</v>
      </c>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v>47.094339622641513</v>
      </c>
      <c r="AI21" s="161">
        <v>56.833456698741671</v>
      </c>
      <c r="AJ21" s="161">
        <v>70.134664795816093</v>
      </c>
      <c r="AK21" s="161">
        <v>89.996179088375442</v>
      </c>
      <c r="AL21" s="161">
        <v>107.5668620138519</v>
      </c>
      <c r="AM21" s="161">
        <v>131.12117688103268</v>
      </c>
      <c r="AN21" s="161">
        <v>148.84093337854017</v>
      </c>
      <c r="AO21" s="161">
        <v>171.82790159378595</v>
      </c>
      <c r="AP21" s="161">
        <v>194.35447124132716</v>
      </c>
      <c r="AQ21" s="161">
        <v>218.41677683791443</v>
      </c>
      <c r="AR21" s="161">
        <v>236.30305082986754</v>
      </c>
      <c r="AS21" s="161">
        <v>267.54749990048106</v>
      </c>
      <c r="AT21" s="161">
        <v>311.34100986175179</v>
      </c>
      <c r="AU21" s="161">
        <v>365.16189983173882</v>
      </c>
      <c r="AV21" s="161">
        <v>0</v>
      </c>
      <c r="AW21" s="161">
        <v>0</v>
      </c>
      <c r="AX21" s="161">
        <v>0</v>
      </c>
      <c r="AY21" s="161">
        <v>0</v>
      </c>
      <c r="AZ21" s="161">
        <v>0</v>
      </c>
      <c r="BA21" s="161">
        <v>0</v>
      </c>
      <c r="BB21" s="161">
        <v>0</v>
      </c>
      <c r="BC21" s="161">
        <v>0</v>
      </c>
      <c r="BD21" s="161">
        <v>0</v>
      </c>
      <c r="BE21" s="161">
        <v>0</v>
      </c>
      <c r="BF21" s="161">
        <v>0</v>
      </c>
      <c r="BG21" s="161">
        <v>0</v>
      </c>
      <c r="BH21" s="161">
        <v>0</v>
      </c>
      <c r="BI21" s="161">
        <v>0</v>
      </c>
      <c r="BJ21" s="161">
        <v>0</v>
      </c>
      <c r="BK21" s="161">
        <v>0</v>
      </c>
      <c r="BL21" s="161">
        <v>0</v>
      </c>
      <c r="BM21" s="161">
        <v>0</v>
      </c>
      <c r="BN21" s="161">
        <v>0</v>
      </c>
      <c r="BO21" s="161">
        <v>0</v>
      </c>
      <c r="BP21" s="161">
        <v>0</v>
      </c>
      <c r="BQ21" s="161">
        <v>0</v>
      </c>
      <c r="BR21" s="161">
        <v>0</v>
      </c>
      <c r="BS21" s="161">
        <v>0</v>
      </c>
      <c r="BT21" s="161">
        <v>0</v>
      </c>
      <c r="BU21" s="161">
        <v>0</v>
      </c>
      <c r="BV21" s="161">
        <v>0</v>
      </c>
      <c r="BW21" s="161">
        <v>0</v>
      </c>
      <c r="BX21" s="161">
        <v>0</v>
      </c>
      <c r="BY21" s="161">
        <v>0</v>
      </c>
      <c r="BZ21" s="161">
        <v>0</v>
      </c>
      <c r="CA21" s="161">
        <v>0</v>
      </c>
      <c r="CB21" s="161">
        <v>0</v>
      </c>
      <c r="CC21" s="161">
        <v>0</v>
      </c>
      <c r="CD21" s="161">
        <v>0</v>
      </c>
      <c r="CE21" s="161">
        <v>0</v>
      </c>
      <c r="CF21" s="162">
        <v>0</v>
      </c>
    </row>
    <row r="22" spans="1:84" x14ac:dyDescent="0.35">
      <c r="A22" s="155"/>
      <c r="B22" s="39" t="s">
        <v>263</v>
      </c>
      <c r="C22" s="237"/>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f>SUM(AH23:AH25)</f>
        <v>433.19637841651365</v>
      </c>
      <c r="AI22" s="161">
        <f t="shared" ref="AI22:CF22" si="5">SUM(AI23:AI25)</f>
        <v>491.69011230548637</v>
      </c>
      <c r="AJ22" s="161">
        <f t="shared" si="5"/>
        <v>556.78557678919367</v>
      </c>
      <c r="AK22" s="161">
        <f t="shared" si="5"/>
        <v>602.69066695632307</v>
      </c>
      <c r="AL22" s="161">
        <f t="shared" si="5"/>
        <v>638.92866433160452</v>
      </c>
      <c r="AM22" s="161">
        <f t="shared" si="5"/>
        <v>676.46664247621209</v>
      </c>
      <c r="AN22" s="161">
        <f t="shared" si="5"/>
        <v>690.46052004690171</v>
      </c>
      <c r="AO22" s="161">
        <f t="shared" si="5"/>
        <v>700.08555842769397</v>
      </c>
      <c r="AP22" s="161">
        <f t="shared" si="5"/>
        <v>724.45946224287422</v>
      </c>
      <c r="AQ22" s="161">
        <f t="shared" si="5"/>
        <v>734.90769715392037</v>
      </c>
      <c r="AR22" s="161">
        <f t="shared" si="5"/>
        <v>742.36020250581066</v>
      </c>
      <c r="AS22" s="161">
        <f t="shared" si="5"/>
        <v>730.13111097207798</v>
      </c>
      <c r="AT22" s="161">
        <f t="shared" si="5"/>
        <v>775.26191022330795</v>
      </c>
      <c r="AU22" s="161">
        <f t="shared" si="5"/>
        <v>863.60627344005002</v>
      </c>
      <c r="AV22" s="161">
        <f t="shared" si="5"/>
        <v>852.2527553950282</v>
      </c>
      <c r="AW22" s="161">
        <f t="shared" si="5"/>
        <v>873.20359314762982</v>
      </c>
      <c r="AX22" s="161">
        <f t="shared" si="5"/>
        <v>859.06318218085562</v>
      </c>
      <c r="AY22" s="161">
        <f t="shared" si="5"/>
        <v>851.731324624629</v>
      </c>
      <c r="AZ22" s="161">
        <f t="shared" si="5"/>
        <v>829.88126142015744</v>
      </c>
      <c r="BA22" s="161">
        <f t="shared" si="5"/>
        <v>847.58109511712473</v>
      </c>
      <c r="BB22" s="161">
        <f t="shared" si="5"/>
        <v>839.89658660323107</v>
      </c>
      <c r="BC22" s="161">
        <f t="shared" si="5"/>
        <v>872.56183395470418</v>
      </c>
      <c r="BD22" s="161">
        <f t="shared" si="5"/>
        <v>865.87408814187211</v>
      </c>
      <c r="BE22" s="161">
        <f t="shared" si="5"/>
        <v>975.0571849050001</v>
      </c>
      <c r="BF22" s="161">
        <f t="shared" si="5"/>
        <v>958.2172410367499</v>
      </c>
      <c r="BG22" s="161">
        <f t="shared" si="5"/>
        <v>884.55214787227749</v>
      </c>
      <c r="BH22" s="161">
        <f t="shared" si="5"/>
        <v>804.2732521245</v>
      </c>
      <c r="BI22" s="161">
        <f t="shared" si="5"/>
        <v>764.43906345325001</v>
      </c>
      <c r="BJ22" s="161">
        <f t="shared" si="5"/>
        <v>698.14931705625008</v>
      </c>
      <c r="BK22" s="161">
        <f t="shared" si="5"/>
        <v>657.23492130667955</v>
      </c>
      <c r="BL22" s="161">
        <f t="shared" si="5"/>
        <v>609.35377852930276</v>
      </c>
      <c r="BM22" s="161">
        <f t="shared" si="5"/>
        <v>598.15693215526335</v>
      </c>
      <c r="BN22" s="161">
        <f t="shared" si="5"/>
        <v>563.29060795511202</v>
      </c>
      <c r="BO22" s="161">
        <f t="shared" si="5"/>
        <v>556.61229230695847</v>
      </c>
      <c r="BP22" s="161">
        <f t="shared" si="5"/>
        <v>564.26172678124692</v>
      </c>
      <c r="BQ22" s="161">
        <f t="shared" si="5"/>
        <v>563.72247188354766</v>
      </c>
      <c r="BR22" s="161">
        <f t="shared" si="5"/>
        <v>558.3774162769223</v>
      </c>
      <c r="BS22" s="161">
        <f t="shared" si="5"/>
        <v>562.103048365684</v>
      </c>
      <c r="BT22" s="161">
        <f t="shared" si="5"/>
        <v>552.47871435148681</v>
      </c>
      <c r="BU22" s="161">
        <f t="shared" si="5"/>
        <v>499.30094930620538</v>
      </c>
      <c r="BV22" s="161">
        <f t="shared" si="5"/>
        <v>461.68818435114184</v>
      </c>
      <c r="BW22" s="161">
        <f t="shared" si="5"/>
        <v>505.71510190176383</v>
      </c>
      <c r="BX22" s="161">
        <f t="shared" si="5"/>
        <v>497.74254764000011</v>
      </c>
      <c r="BY22" s="161">
        <f t="shared" si="5"/>
        <v>341.52153544000049</v>
      </c>
      <c r="BZ22" s="161">
        <f t="shared" si="5"/>
        <v>398.83164910999977</v>
      </c>
      <c r="CA22" s="161">
        <f t="shared" si="5"/>
        <v>256.52128103093355</v>
      </c>
      <c r="CB22" s="161">
        <f t="shared" si="5"/>
        <v>366.00700208561818</v>
      </c>
      <c r="CC22" s="161">
        <f t="shared" si="5"/>
        <v>346.66042651042278</v>
      </c>
      <c r="CD22" s="161">
        <f t="shared" si="5"/>
        <v>336.4193827190623</v>
      </c>
      <c r="CE22" s="161">
        <f t="shared" si="5"/>
        <v>331.52810761028621</v>
      </c>
      <c r="CF22" s="162">
        <f t="shared" si="5"/>
        <v>325.02456337418863</v>
      </c>
    </row>
    <row r="23" spans="1:84" x14ac:dyDescent="0.35">
      <c r="A23" s="155"/>
      <c r="B23" s="59" t="s">
        <v>373</v>
      </c>
      <c r="C23" s="237" t="s">
        <v>264</v>
      </c>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v>0</v>
      </c>
      <c r="AI23" s="161">
        <v>0</v>
      </c>
      <c r="AJ23" s="161">
        <v>0</v>
      </c>
      <c r="AK23" s="161">
        <v>0</v>
      </c>
      <c r="AL23" s="161">
        <v>0</v>
      </c>
      <c r="AM23" s="161">
        <v>0</v>
      </c>
      <c r="AN23" s="161">
        <v>0</v>
      </c>
      <c r="AO23" s="161">
        <v>0</v>
      </c>
      <c r="AP23" s="161">
        <v>0</v>
      </c>
      <c r="AQ23" s="161">
        <v>0</v>
      </c>
      <c r="AR23" s="161">
        <v>0</v>
      </c>
      <c r="AS23" s="161">
        <v>0</v>
      </c>
      <c r="AT23" s="161">
        <v>0</v>
      </c>
      <c r="AU23" s="161">
        <v>0</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0</v>
      </c>
      <c r="BM23" s="161">
        <v>0</v>
      </c>
      <c r="BN23" s="161">
        <v>0</v>
      </c>
      <c r="BO23" s="161">
        <v>0</v>
      </c>
      <c r="BP23" s="161">
        <v>0</v>
      </c>
      <c r="BQ23" s="161">
        <v>0</v>
      </c>
      <c r="BR23" s="161">
        <v>0</v>
      </c>
      <c r="BS23" s="161">
        <v>0</v>
      </c>
      <c r="BT23" s="161">
        <v>0</v>
      </c>
      <c r="BU23" s="161">
        <v>109.92024563645997</v>
      </c>
      <c r="BV23" s="161">
        <v>184.96516445151136</v>
      </c>
      <c r="BW23" s="161">
        <v>222.34116190855804</v>
      </c>
      <c r="BX23" s="161">
        <v>256.97234059495503</v>
      </c>
      <c r="BY23" s="161">
        <v>187.71946333253899</v>
      </c>
      <c r="BZ23" s="161">
        <v>253.40747960340499</v>
      </c>
      <c r="CA23" s="161">
        <v>178.36907625576401</v>
      </c>
      <c r="CB23" s="161">
        <v>230.138529622916</v>
      </c>
      <c r="CC23" s="161">
        <v>225.74705032270501</v>
      </c>
      <c r="CD23" s="161">
        <v>229.23305758046101</v>
      </c>
      <c r="CE23" s="161">
        <v>236.49707433312599</v>
      </c>
      <c r="CF23" s="162">
        <v>240.78085401616801</v>
      </c>
    </row>
    <row r="24" spans="1:84" x14ac:dyDescent="0.35">
      <c r="A24" s="155"/>
      <c r="B24" s="59" t="s">
        <v>374</v>
      </c>
      <c r="C24" s="237" t="s">
        <v>264</v>
      </c>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v>433.19637841651365</v>
      </c>
      <c r="AI24" s="161">
        <v>491.57804255409542</v>
      </c>
      <c r="AJ24" s="161">
        <v>554.82967264977924</v>
      </c>
      <c r="AK24" s="161">
        <v>597.63212258588965</v>
      </c>
      <c r="AL24" s="161">
        <v>630.14592004132612</v>
      </c>
      <c r="AM24" s="161">
        <v>661.919258538132</v>
      </c>
      <c r="AN24" s="161">
        <v>665.25957529428422</v>
      </c>
      <c r="AO24" s="161">
        <v>668.58081446977872</v>
      </c>
      <c r="AP24" s="161">
        <v>686.54822330144486</v>
      </c>
      <c r="AQ24" s="161">
        <v>687.83778406598583</v>
      </c>
      <c r="AR24" s="161">
        <v>683.46392070541924</v>
      </c>
      <c r="AS24" s="161">
        <v>656.05418789515488</v>
      </c>
      <c r="AT24" s="161">
        <v>683.68441738207923</v>
      </c>
      <c r="AU24" s="161">
        <v>746.31190271576043</v>
      </c>
      <c r="AV24" s="161">
        <v>720.91047448732343</v>
      </c>
      <c r="AW24" s="161">
        <v>722.98375426855523</v>
      </c>
      <c r="AX24" s="161">
        <v>701.70056148671415</v>
      </c>
      <c r="AY24" s="161">
        <v>683.57531623989541</v>
      </c>
      <c r="AZ24" s="161">
        <v>648.47078202168245</v>
      </c>
      <c r="BA24" s="161">
        <v>655.47438801712497</v>
      </c>
      <c r="BB24" s="161">
        <v>638.58108077177928</v>
      </c>
      <c r="BC24" s="161">
        <v>650.31584786041594</v>
      </c>
      <c r="BD24" s="161">
        <v>631.10693085508979</v>
      </c>
      <c r="BE24" s="161">
        <v>736.26207961364651</v>
      </c>
      <c r="BF24" s="161">
        <v>738.48558911616817</v>
      </c>
      <c r="BG24" s="161">
        <v>691.18314787227746</v>
      </c>
      <c r="BH24" s="161">
        <v>636.20925212450004</v>
      </c>
      <c r="BI24" s="161">
        <v>618.61569305871558</v>
      </c>
      <c r="BJ24" s="161">
        <v>572.93044173153885</v>
      </c>
      <c r="BK24" s="161">
        <v>547.30458607473906</v>
      </c>
      <c r="BL24" s="161">
        <v>515.55293311502305</v>
      </c>
      <c r="BM24" s="161">
        <v>512.88008897976067</v>
      </c>
      <c r="BN24" s="161">
        <v>492.72786275860085</v>
      </c>
      <c r="BO24" s="161">
        <v>489.66027087611786</v>
      </c>
      <c r="BP24" s="161">
        <v>502.77979164042989</v>
      </c>
      <c r="BQ24" s="161">
        <v>499.19309366482179</v>
      </c>
      <c r="BR24" s="161">
        <v>506.96691126187358</v>
      </c>
      <c r="BS24" s="161">
        <v>516.5294929940469</v>
      </c>
      <c r="BT24" s="161">
        <v>512.97957527602387</v>
      </c>
      <c r="BU24" s="161">
        <v>351.4503564749092</v>
      </c>
      <c r="BV24" s="161">
        <v>243.72607386059869</v>
      </c>
      <c r="BW24" s="161">
        <v>244.69765132073653</v>
      </c>
      <c r="BX24" s="161">
        <v>208.173576253031</v>
      </c>
      <c r="BY24" s="161">
        <v>133.742701780928</v>
      </c>
      <c r="BZ24" s="161">
        <v>130.576736913075</v>
      </c>
      <c r="CA24" s="161">
        <v>72.793883904020404</v>
      </c>
      <c r="CB24" s="161">
        <v>126.552972358483</v>
      </c>
      <c r="CC24" s="161">
        <v>112.623236848826</v>
      </c>
      <c r="CD24" s="161">
        <v>99.837348551898202</v>
      </c>
      <c r="CE24" s="161">
        <v>88.5154554955637</v>
      </c>
      <c r="CF24" s="162">
        <v>78.4677388986495</v>
      </c>
    </row>
    <row r="25" spans="1:84" x14ac:dyDescent="0.35">
      <c r="A25" s="155"/>
      <c r="B25" s="59" t="s">
        <v>375</v>
      </c>
      <c r="C25" s="237" t="s">
        <v>264</v>
      </c>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v>0</v>
      </c>
      <c r="AI25" s="161">
        <v>0.11206975139097579</v>
      </c>
      <c r="AJ25" s="161">
        <v>1.9559041394144265</v>
      </c>
      <c r="AK25" s="161">
        <v>5.0585443704334674</v>
      </c>
      <c r="AL25" s="161">
        <v>8.7827442902784227</v>
      </c>
      <c r="AM25" s="161">
        <v>14.547383938080046</v>
      </c>
      <c r="AN25" s="161">
        <v>25.200944752617477</v>
      </c>
      <c r="AO25" s="161">
        <v>31.504743957915213</v>
      </c>
      <c r="AP25" s="161">
        <v>37.911238941429318</v>
      </c>
      <c r="AQ25" s="161">
        <v>47.069913087934566</v>
      </c>
      <c r="AR25" s="161">
        <v>58.896281800391392</v>
      </c>
      <c r="AS25" s="161">
        <v>74.07692307692308</v>
      </c>
      <c r="AT25" s="161">
        <v>91.577492841228676</v>
      </c>
      <c r="AU25" s="161">
        <v>117.29437072428964</v>
      </c>
      <c r="AV25" s="161">
        <v>131.3422809077048</v>
      </c>
      <c r="AW25" s="161">
        <v>150.21983887907462</v>
      </c>
      <c r="AX25" s="161">
        <v>157.36262069414141</v>
      </c>
      <c r="AY25" s="161">
        <v>168.15600838473355</v>
      </c>
      <c r="AZ25" s="161">
        <v>181.41047939847496</v>
      </c>
      <c r="BA25" s="161">
        <v>192.10670709999971</v>
      </c>
      <c r="BB25" s="161">
        <v>201.31550583145179</v>
      </c>
      <c r="BC25" s="161">
        <v>222.24598609428827</v>
      </c>
      <c r="BD25" s="161">
        <v>234.76715728678226</v>
      </c>
      <c r="BE25" s="161">
        <v>238.79510529135356</v>
      </c>
      <c r="BF25" s="161">
        <v>219.73165192058175</v>
      </c>
      <c r="BG25" s="161">
        <v>193.369</v>
      </c>
      <c r="BH25" s="161">
        <v>168.06399999999999</v>
      </c>
      <c r="BI25" s="161">
        <v>145.82337039453446</v>
      </c>
      <c r="BJ25" s="161">
        <v>125.21887532471118</v>
      </c>
      <c r="BK25" s="161">
        <v>109.93033523194052</v>
      </c>
      <c r="BL25" s="161">
        <v>93.800845414279749</v>
      </c>
      <c r="BM25" s="161">
        <v>85.276843175502719</v>
      </c>
      <c r="BN25" s="161">
        <v>70.562745196511173</v>
      </c>
      <c r="BO25" s="161">
        <v>66.952021430840631</v>
      </c>
      <c r="BP25" s="161">
        <v>61.481935140817022</v>
      </c>
      <c r="BQ25" s="161">
        <v>64.529378218725824</v>
      </c>
      <c r="BR25" s="161">
        <v>51.410505015048706</v>
      </c>
      <c r="BS25" s="161">
        <v>45.57355537163707</v>
      </c>
      <c r="BT25" s="161">
        <v>39.499139075463006</v>
      </c>
      <c r="BU25" s="161">
        <v>37.930347194836223</v>
      </c>
      <c r="BV25" s="161">
        <v>32.996946039031812</v>
      </c>
      <c r="BW25" s="161">
        <v>38.676288672469298</v>
      </c>
      <c r="BX25" s="161">
        <v>32.596630792014103</v>
      </c>
      <c r="BY25" s="161">
        <v>20.0593703265335</v>
      </c>
      <c r="BZ25" s="161">
        <v>14.8474325935198</v>
      </c>
      <c r="CA25" s="161">
        <v>5.3583208711491501</v>
      </c>
      <c r="CB25" s="161">
        <v>9.3155001042191792</v>
      </c>
      <c r="CC25" s="161">
        <v>8.2901393388917501</v>
      </c>
      <c r="CD25" s="161">
        <v>7.3489765867030901</v>
      </c>
      <c r="CE25" s="161">
        <v>6.5155777815965301</v>
      </c>
      <c r="CF25" s="162">
        <v>5.7759704593711598</v>
      </c>
    </row>
    <row r="26" spans="1:84" ht="25.5" customHeight="1" x14ac:dyDescent="0.35">
      <c r="A26" s="155"/>
      <c r="B26" s="61" t="s">
        <v>265</v>
      </c>
      <c r="C26" s="237" t="s">
        <v>261</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v>4</v>
      </c>
      <c r="AI26" s="161">
        <v>4</v>
      </c>
      <c r="AJ26" s="161">
        <v>5</v>
      </c>
      <c r="AK26" s="161">
        <v>6</v>
      </c>
      <c r="AL26" s="161">
        <v>8</v>
      </c>
      <c r="AM26" s="161">
        <v>10</v>
      </c>
      <c r="AN26" s="161">
        <v>11</v>
      </c>
      <c r="AO26" s="161">
        <v>13</v>
      </c>
      <c r="AP26" s="161">
        <v>104</v>
      </c>
      <c r="AQ26" s="161">
        <v>183.72300000000001</v>
      </c>
      <c r="AR26" s="161">
        <v>173.41800000000001</v>
      </c>
      <c r="AS26" s="161">
        <v>183.63200000000001</v>
      </c>
      <c r="AT26" s="161">
        <v>208.02</v>
      </c>
      <c r="AU26" s="161">
        <v>269.96832117263904</v>
      </c>
      <c r="AV26" s="161">
        <v>327.97337600551521</v>
      </c>
      <c r="AW26" s="161">
        <v>419.73289899962754</v>
      </c>
      <c r="AX26" s="161">
        <v>500.04761254962028</v>
      </c>
      <c r="AY26" s="161">
        <v>586.19055781453687</v>
      </c>
      <c r="AZ26" s="161">
        <v>699.84472339379818</v>
      </c>
      <c r="BA26" s="161">
        <v>709.21133412100005</v>
      </c>
      <c r="BB26" s="161">
        <v>743.95880802719989</v>
      </c>
      <c r="BC26" s="161">
        <v>796.16035103942988</v>
      </c>
      <c r="BD26" s="161">
        <v>809.72477850657356</v>
      </c>
      <c r="BE26" s="161">
        <v>870.53092037570082</v>
      </c>
      <c r="BF26" s="161">
        <v>947.298</v>
      </c>
      <c r="BG26" s="161">
        <v>1017.4757964240732</v>
      </c>
      <c r="BH26" s="161">
        <v>1057.6289999999999</v>
      </c>
      <c r="BI26" s="161">
        <v>1113.5155272727516</v>
      </c>
      <c r="BJ26" s="161">
        <v>1142.0356692484781</v>
      </c>
      <c r="BK26" s="161">
        <v>1235.597033053456</v>
      </c>
      <c r="BL26" s="161">
        <v>1316.2793594178083</v>
      </c>
      <c r="BM26" s="161">
        <v>1446.1896739375136</v>
      </c>
      <c r="BN26" s="161">
        <v>1526.3989427992453</v>
      </c>
      <c r="BO26" s="161">
        <v>1691.4195913635774</v>
      </c>
      <c r="BP26" s="161">
        <v>1882.2267307552024</v>
      </c>
      <c r="BQ26" s="161">
        <v>2041.8053091705644</v>
      </c>
      <c r="BR26" s="161">
        <v>2274.4593787053836</v>
      </c>
      <c r="BS26" s="161">
        <v>2503.5602726161615</v>
      </c>
      <c r="BT26" s="161">
        <v>2626.7182223174623</v>
      </c>
      <c r="BU26" s="161">
        <v>2791.2308667358793</v>
      </c>
      <c r="BV26" s="161">
        <v>2855.414544307062</v>
      </c>
      <c r="BW26" s="161">
        <v>2913.4681466665279</v>
      </c>
      <c r="BX26" s="161">
        <v>3011.148786525986</v>
      </c>
      <c r="BY26" s="161">
        <v>3044.3763376680536</v>
      </c>
      <c r="BZ26" s="161">
        <v>3219.2153868800028</v>
      </c>
      <c r="CA26" s="161">
        <v>3704.3236609048954</v>
      </c>
      <c r="CB26" s="161">
        <v>4133.5749993291602</v>
      </c>
      <c r="CC26" s="161">
        <v>4390.8191104208481</v>
      </c>
      <c r="CD26" s="161">
        <v>4647.5000680424582</v>
      </c>
      <c r="CE26" s="161">
        <v>4903.3998486210376</v>
      </c>
      <c r="CF26" s="162">
        <v>5026.2448495365725</v>
      </c>
    </row>
    <row r="27" spans="1:84" x14ac:dyDescent="0.35">
      <c r="A27" s="155"/>
      <c r="B27" s="39" t="s">
        <v>376</v>
      </c>
      <c r="C27" s="237" t="s">
        <v>261</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v>5</v>
      </c>
      <c r="AI27" s="161">
        <v>5</v>
      </c>
      <c r="AJ27" s="161">
        <v>5</v>
      </c>
      <c r="AK27" s="161">
        <v>6</v>
      </c>
      <c r="AL27" s="161">
        <v>6</v>
      </c>
      <c r="AM27" s="161">
        <v>6</v>
      </c>
      <c r="AN27" s="161">
        <v>6</v>
      </c>
      <c r="AO27" s="161">
        <v>7</v>
      </c>
      <c r="AP27" s="161">
        <v>8</v>
      </c>
      <c r="AQ27" s="161">
        <v>8.8689999999999998</v>
      </c>
      <c r="AR27" s="161">
        <v>8.6080000000000005</v>
      </c>
      <c r="AS27" s="161">
        <v>8.7669999999999995</v>
      </c>
      <c r="AT27" s="161">
        <v>9.3409999999999993</v>
      </c>
      <c r="AU27" s="161">
        <v>10.673999999999999</v>
      </c>
      <c r="AV27" s="161">
        <v>12.653</v>
      </c>
      <c r="AW27" s="161">
        <v>13.920999999999999</v>
      </c>
      <c r="AX27" s="161">
        <v>12.601000000000001</v>
      </c>
      <c r="AY27" s="161">
        <v>14.76</v>
      </c>
      <c r="AZ27" s="161">
        <v>15.439</v>
      </c>
      <c r="BA27" s="161">
        <v>15.775</v>
      </c>
      <c r="BB27" s="161">
        <v>16.065999999999999</v>
      </c>
      <c r="BC27" s="161">
        <v>16.123000000000001</v>
      </c>
      <c r="BD27" s="161">
        <v>16.222000000000001</v>
      </c>
      <c r="BE27" s="161">
        <v>16.353000000000002</v>
      </c>
      <c r="BF27" s="161">
        <v>17.187999999999999</v>
      </c>
      <c r="BG27" s="161">
        <v>18.536000000000001</v>
      </c>
      <c r="BH27" s="161">
        <v>19.21</v>
      </c>
      <c r="BI27" s="161">
        <v>19.115849999999998</v>
      </c>
      <c r="BJ27" s="161">
        <v>19.204647819795415</v>
      </c>
      <c r="BK27" s="161">
        <v>20.031813160000006</v>
      </c>
      <c r="BL27" s="161">
        <v>221.46612579999999</v>
      </c>
      <c r="BM27" s="161">
        <v>32.464226920000009</v>
      </c>
      <c r="BN27" s="161">
        <v>32.271541450000001</v>
      </c>
      <c r="BO27" s="161">
        <v>32.125320869999996</v>
      </c>
      <c r="BP27" s="161">
        <v>32.399299220000003</v>
      </c>
      <c r="BQ27" s="161">
        <v>32.151345900000003</v>
      </c>
      <c r="BR27" s="161">
        <v>33.293720609999951</v>
      </c>
      <c r="BS27" s="161">
        <v>35.653026229999981</v>
      </c>
      <c r="BT27" s="161">
        <v>33.09609677000001</v>
      </c>
      <c r="BU27" s="161">
        <v>33.166871430000008</v>
      </c>
      <c r="BV27" s="161">
        <v>32.413626989999997</v>
      </c>
      <c r="BW27" s="161">
        <v>34.793876396760858</v>
      </c>
      <c r="BX27" s="161">
        <v>35.769481659999997</v>
      </c>
      <c r="BY27" s="161">
        <v>37.09786227537392</v>
      </c>
      <c r="BZ27" s="161">
        <v>40.746892139999986</v>
      </c>
      <c r="CA27" s="161">
        <v>43.712769432407178</v>
      </c>
      <c r="CB27" s="161">
        <v>46.706795720962312</v>
      </c>
      <c r="CC27" s="161">
        <v>49.440941272580929</v>
      </c>
      <c r="CD27" s="161">
        <v>52.214319030726742</v>
      </c>
      <c r="CE27" s="161">
        <v>54.843415611833663</v>
      </c>
      <c r="CF27" s="162">
        <v>57.821561178482291</v>
      </c>
    </row>
    <row r="28" spans="1:84" x14ac:dyDescent="0.35">
      <c r="A28" s="155"/>
      <c r="B28" s="39" t="s">
        <v>269</v>
      </c>
      <c r="C28" s="237" t="s">
        <v>270</v>
      </c>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v>0</v>
      </c>
      <c r="AR28" s="161">
        <v>0</v>
      </c>
      <c r="AS28" s="161">
        <v>0</v>
      </c>
      <c r="AT28" s="161">
        <v>0</v>
      </c>
      <c r="AU28" s="161">
        <v>0</v>
      </c>
      <c r="AV28" s="161">
        <v>0</v>
      </c>
      <c r="AW28" s="161">
        <v>0</v>
      </c>
      <c r="AX28" s="161">
        <v>0</v>
      </c>
      <c r="AY28" s="161">
        <v>0</v>
      </c>
      <c r="AZ28" s="161">
        <v>0</v>
      </c>
      <c r="BA28" s="161">
        <v>0</v>
      </c>
      <c r="BB28" s="161">
        <v>0</v>
      </c>
      <c r="BC28" s="161">
        <v>0</v>
      </c>
      <c r="BD28" s="161">
        <v>0</v>
      </c>
      <c r="BE28" s="161">
        <v>0</v>
      </c>
      <c r="BF28" s="161">
        <v>0</v>
      </c>
      <c r="BG28" s="161">
        <v>0</v>
      </c>
      <c r="BH28" s="161">
        <v>0</v>
      </c>
      <c r="BI28" s="161">
        <v>0</v>
      </c>
      <c r="BJ28" s="161">
        <v>1.0505242386959734</v>
      </c>
      <c r="BK28" s="161">
        <v>1.210020167696229</v>
      </c>
      <c r="BL28" s="161">
        <v>65.657498991665165</v>
      </c>
      <c r="BM28" s="161">
        <v>104.33784553056645</v>
      </c>
      <c r="BN28" s="161">
        <v>168.59935978139674</v>
      </c>
      <c r="BO28" s="161">
        <v>50.836237693819029</v>
      </c>
      <c r="BP28" s="161">
        <v>57.975814953357627</v>
      </c>
      <c r="BQ28" s="161">
        <v>3.5522999812671952</v>
      </c>
      <c r="BR28" s="161">
        <v>4.8918161573086953</v>
      </c>
      <c r="BS28" s="161">
        <v>1.9109448262326334</v>
      </c>
      <c r="BT28" s="161">
        <v>1.6191328653303012</v>
      </c>
      <c r="BU28" s="161">
        <v>60.169977330027926</v>
      </c>
      <c r="BV28" s="161">
        <v>6.8648158354659987</v>
      </c>
      <c r="BW28" s="161">
        <v>0.1298004171428577</v>
      </c>
      <c r="BX28" s="161">
        <v>64.051263895963757</v>
      </c>
      <c r="BY28" s="161">
        <v>0.26351725649587965</v>
      </c>
      <c r="BZ28" s="161">
        <v>94.372035199147533</v>
      </c>
      <c r="CA28" s="161">
        <v>23.872442717043967</v>
      </c>
      <c r="CB28" s="161">
        <v>21.164515717007969</v>
      </c>
      <c r="CC28" s="161">
        <v>21.164515717007962</v>
      </c>
      <c r="CD28" s="161">
        <v>21.164515717007962</v>
      </c>
      <c r="CE28" s="161">
        <v>21.164515717007962</v>
      </c>
      <c r="CF28" s="162">
        <v>21.164515717007962</v>
      </c>
    </row>
    <row r="29" spans="1:84" x14ac:dyDescent="0.35">
      <c r="A29" s="155"/>
      <c r="B29" s="39" t="s">
        <v>25</v>
      </c>
      <c r="C29" s="237" t="s">
        <v>270</v>
      </c>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v>196.93959001068183</v>
      </c>
      <c r="AI29" s="161">
        <v>227.75813604082006</v>
      </c>
      <c r="AJ29" s="161">
        <v>307.35323341022615</v>
      </c>
      <c r="AK29" s="161">
        <v>454.80552867942873</v>
      </c>
      <c r="AL29" s="161">
        <v>551.35929177961918</v>
      </c>
      <c r="AM29" s="161">
        <v>618.08662477447024</v>
      </c>
      <c r="AN29" s="161">
        <v>686.40222253039815</v>
      </c>
      <c r="AO29" s="161">
        <v>748.45588650300476</v>
      </c>
      <c r="AP29" s="161">
        <v>829.39150543190704</v>
      </c>
      <c r="AQ29" s="161">
        <v>862.81164007812663</v>
      </c>
      <c r="AR29" s="161">
        <v>604.86500000000012</v>
      </c>
      <c r="AS29" s="161">
        <v>763.36878807806625</v>
      </c>
      <c r="AT29" s="161">
        <v>960.69299999999987</v>
      </c>
      <c r="AU29" s="161">
        <v>733.84</v>
      </c>
      <c r="AV29" s="161">
        <v>968.37500000000023</v>
      </c>
      <c r="AW29" s="161">
        <v>998.42199999999991</v>
      </c>
      <c r="AX29" s="161">
        <v>1103.9621309999998</v>
      </c>
      <c r="AY29" s="161">
        <v>1197.1680269999999</v>
      </c>
      <c r="AZ29" s="161">
        <v>1275.5067700000002</v>
      </c>
      <c r="BA29" s="161">
        <v>1315.1345980000001</v>
      </c>
      <c r="BB29" s="161">
        <v>1327.6819739999989</v>
      </c>
      <c r="BC29" s="161">
        <v>1347.1518148446023</v>
      </c>
      <c r="BD29" s="161">
        <v>1345.1564549999996</v>
      </c>
      <c r="BE29" s="161">
        <v>1336.3771304102056</v>
      </c>
      <c r="BF29" s="161">
        <v>1403.0935666124119</v>
      </c>
      <c r="BG29" s="161">
        <v>1613.6138907605705</v>
      </c>
      <c r="BH29" s="161">
        <v>1728.4576144734931</v>
      </c>
      <c r="BI29" s="161">
        <v>1930.7936408840555</v>
      </c>
      <c r="BJ29" s="161">
        <v>1937.0327149637794</v>
      </c>
      <c r="BK29" s="161">
        <v>1980.0739629037901</v>
      </c>
      <c r="BL29" s="161">
        <v>2071.6184511615088</v>
      </c>
      <c r="BM29" s="161">
        <v>2457.9322396321481</v>
      </c>
      <c r="BN29" s="161">
        <v>2651.7587673972803</v>
      </c>
      <c r="BO29" s="161">
        <v>2691.2493936043297</v>
      </c>
      <c r="BP29" s="161">
        <v>2775.3624294480583</v>
      </c>
      <c r="BQ29" s="161"/>
      <c r="BR29" s="161"/>
      <c r="BS29" s="161"/>
      <c r="BT29" s="161"/>
      <c r="BU29" s="161"/>
      <c r="BV29" s="161"/>
      <c r="BW29" s="161"/>
      <c r="BX29" s="161"/>
      <c r="BY29" s="161"/>
      <c r="BZ29" s="161"/>
      <c r="CA29" s="161"/>
      <c r="CB29" s="161"/>
      <c r="CC29" s="161"/>
      <c r="CD29" s="161"/>
      <c r="CE29" s="161"/>
      <c r="CF29" s="162"/>
    </row>
    <row r="30" spans="1:84" x14ac:dyDescent="0.35">
      <c r="A30" s="155"/>
      <c r="B30" s="61" t="s">
        <v>272</v>
      </c>
      <c r="C30" s="237" t="s">
        <v>261</v>
      </c>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v>0</v>
      </c>
      <c r="AI30" s="161">
        <v>0</v>
      </c>
      <c r="AJ30" s="161">
        <v>0</v>
      </c>
      <c r="AK30" s="161">
        <v>0</v>
      </c>
      <c r="AL30" s="161">
        <v>0</v>
      </c>
      <c r="AM30" s="161">
        <v>0</v>
      </c>
      <c r="AN30" s="161">
        <v>0</v>
      </c>
      <c r="AO30" s="161">
        <v>0</v>
      </c>
      <c r="AP30" s="161">
        <v>0</v>
      </c>
      <c r="AQ30" s="161">
        <v>0</v>
      </c>
      <c r="AR30" s="161">
        <v>0</v>
      </c>
      <c r="AS30" s="161">
        <v>0</v>
      </c>
      <c r="AT30" s="161">
        <v>0</v>
      </c>
      <c r="AU30" s="161">
        <v>0</v>
      </c>
      <c r="AV30" s="161">
        <v>1236.2204590686167</v>
      </c>
      <c r="AW30" s="161">
        <v>1736.8250803346616</v>
      </c>
      <c r="AX30" s="161">
        <v>1938.6567415590337</v>
      </c>
      <c r="AY30" s="161">
        <v>2356.4150170875105</v>
      </c>
      <c r="AZ30" s="161">
        <v>2842.0259956222508</v>
      </c>
      <c r="BA30" s="161">
        <v>3091.4517961447359</v>
      </c>
      <c r="BB30" s="161">
        <v>3258.3114352948169</v>
      </c>
      <c r="BC30" s="161">
        <v>3408.5922572418208</v>
      </c>
      <c r="BD30" s="161">
        <v>3589.6378004004227</v>
      </c>
      <c r="BE30" s="161">
        <v>3861.7406212620726</v>
      </c>
      <c r="BF30" s="161">
        <v>4105.2438886240434</v>
      </c>
      <c r="BG30" s="161">
        <v>4388.6272675576192</v>
      </c>
      <c r="BH30" s="161">
        <v>4628.2520000000004</v>
      </c>
      <c r="BI30" s="161">
        <v>4869.6964021188787</v>
      </c>
      <c r="BJ30" s="161">
        <v>5122.9964421995737</v>
      </c>
      <c r="BK30" s="161">
        <v>5468.0760196496631</v>
      </c>
      <c r="BL30" s="161">
        <v>5799.6705914329377</v>
      </c>
      <c r="BM30" s="161">
        <v>6277.2924692415208</v>
      </c>
      <c r="BN30" s="161">
        <v>6456.118999717567</v>
      </c>
      <c r="BO30" s="161">
        <v>6899.7753096582774</v>
      </c>
      <c r="BP30" s="161">
        <v>7419.4275888724915</v>
      </c>
      <c r="BQ30" s="161">
        <v>7528.3277963936862</v>
      </c>
      <c r="BR30" s="161">
        <v>7070.966334335757</v>
      </c>
      <c r="BS30" s="161">
        <v>6632.0880013466494</v>
      </c>
      <c r="BT30" s="161">
        <v>5138.3005447814785</v>
      </c>
      <c r="BU30" s="161">
        <v>3571.9593185363819</v>
      </c>
      <c r="BV30" s="161">
        <v>2486.5805035497042</v>
      </c>
      <c r="BW30" s="161">
        <v>1622.3606203181096</v>
      </c>
      <c r="BX30" s="161">
        <v>873.41337663624756</v>
      </c>
      <c r="BY30" s="161">
        <v>803.99673697394701</v>
      </c>
      <c r="BZ30" s="161">
        <v>772.18324302599456</v>
      </c>
      <c r="CA30" s="161">
        <v>773.73075863199642</v>
      </c>
      <c r="CB30" s="161">
        <v>736.02210437770714</v>
      </c>
      <c r="CC30" s="161">
        <v>672.4804063292089</v>
      </c>
      <c r="CD30" s="161">
        <v>613.86975027088033</v>
      </c>
      <c r="CE30" s="161">
        <v>564.71150157714476</v>
      </c>
      <c r="CF30" s="162">
        <v>415.27910688729872</v>
      </c>
    </row>
    <row r="31" spans="1:84" ht="25.5" customHeight="1" x14ac:dyDescent="0.35">
      <c r="A31" s="155"/>
      <c r="B31" s="61" t="s">
        <v>273</v>
      </c>
      <c r="C31" s="237" t="s">
        <v>270</v>
      </c>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v>0</v>
      </c>
      <c r="AI31" s="161">
        <v>0</v>
      </c>
      <c r="AJ31" s="161">
        <v>0</v>
      </c>
      <c r="AK31" s="161">
        <v>0</v>
      </c>
      <c r="AL31" s="161">
        <v>0</v>
      </c>
      <c r="AM31" s="161">
        <v>0</v>
      </c>
      <c r="AN31" s="161">
        <v>0</v>
      </c>
      <c r="AO31" s="161">
        <v>0</v>
      </c>
      <c r="AP31" s="161">
        <v>0</v>
      </c>
      <c r="AQ31" s="161">
        <v>0</v>
      </c>
      <c r="AR31" s="161">
        <v>0</v>
      </c>
      <c r="AS31" s="161">
        <v>0</v>
      </c>
      <c r="AT31" s="161">
        <v>0</v>
      </c>
      <c r="AU31" s="161">
        <v>0</v>
      </c>
      <c r="AV31" s="161">
        <v>2.2234492408887951</v>
      </c>
      <c r="AW31" s="161">
        <v>5.5822256226005811</v>
      </c>
      <c r="AX31" s="161">
        <v>8.7937202146390998</v>
      </c>
      <c r="AY31" s="161">
        <v>15.09348924190571</v>
      </c>
      <c r="AZ31" s="161">
        <v>26.641703551977329</v>
      </c>
      <c r="BA31" s="161">
        <v>32.729292058207385</v>
      </c>
      <c r="BB31" s="161">
        <v>38.028335257869927</v>
      </c>
      <c r="BC31" s="161">
        <v>29.932078466664212</v>
      </c>
      <c r="BD31" s="161">
        <v>-6.0999999999999999E-2</v>
      </c>
      <c r="BE31" s="161">
        <v>-8.6436562195121955E-2</v>
      </c>
      <c r="BF31" s="161">
        <v>-0.14737339999999999</v>
      </c>
      <c r="BG31" s="161">
        <v>8.5208560000000017E-2</v>
      </c>
      <c r="BH31" s="161">
        <v>-2.9000000000000001E-2</v>
      </c>
      <c r="BI31" s="161">
        <v>0</v>
      </c>
      <c r="BJ31" s="161">
        <v>0</v>
      </c>
      <c r="BK31" s="161">
        <v>0</v>
      </c>
      <c r="BL31" s="161">
        <v>0</v>
      </c>
      <c r="BM31" s="161">
        <v>0</v>
      </c>
      <c r="BN31" s="161">
        <v>0</v>
      </c>
      <c r="BO31" s="161">
        <v>0</v>
      </c>
      <c r="BP31" s="161">
        <v>0</v>
      </c>
      <c r="BQ31" s="161">
        <v>0</v>
      </c>
      <c r="BR31" s="161">
        <v>0</v>
      </c>
      <c r="BS31" s="161">
        <v>0</v>
      </c>
      <c r="BT31" s="161">
        <v>0</v>
      </c>
      <c r="BU31" s="161">
        <v>0</v>
      </c>
      <c r="BV31" s="161">
        <v>0</v>
      </c>
      <c r="BW31" s="161">
        <v>0</v>
      </c>
      <c r="BX31" s="161">
        <v>0</v>
      </c>
      <c r="BY31" s="161">
        <v>0</v>
      </c>
      <c r="BZ31" s="161">
        <v>0</v>
      </c>
      <c r="CA31" s="161">
        <v>0</v>
      </c>
      <c r="CB31" s="161">
        <v>0</v>
      </c>
      <c r="CC31" s="161">
        <v>0</v>
      </c>
      <c r="CD31" s="161">
        <v>0</v>
      </c>
      <c r="CE31" s="161">
        <v>0</v>
      </c>
      <c r="CF31" s="162">
        <v>0</v>
      </c>
    </row>
    <row r="32" spans="1:84" x14ac:dyDescent="0.35">
      <c r="A32" s="155"/>
      <c r="B32" s="39" t="s">
        <v>274</v>
      </c>
      <c r="C32" s="237" t="s">
        <v>270</v>
      </c>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v>0</v>
      </c>
      <c r="AI32" s="161">
        <v>0</v>
      </c>
      <c r="AJ32" s="161">
        <v>0</v>
      </c>
      <c r="AK32" s="161">
        <v>0</v>
      </c>
      <c r="AL32" s="161">
        <v>0</v>
      </c>
      <c r="AM32" s="161">
        <v>0</v>
      </c>
      <c r="AN32" s="161">
        <v>0</v>
      </c>
      <c r="AO32" s="161">
        <v>0</v>
      </c>
      <c r="AP32" s="161">
        <v>0</v>
      </c>
      <c r="AQ32" s="161">
        <v>0</v>
      </c>
      <c r="AR32" s="161">
        <v>0</v>
      </c>
      <c r="AS32" s="161">
        <v>0</v>
      </c>
      <c r="AT32" s="161">
        <v>0</v>
      </c>
      <c r="AU32" s="161">
        <v>0</v>
      </c>
      <c r="AV32" s="161">
        <v>0</v>
      </c>
      <c r="AW32" s="161">
        <v>0</v>
      </c>
      <c r="AX32" s="161">
        <v>0</v>
      </c>
      <c r="AY32" s="161">
        <v>0</v>
      </c>
      <c r="AZ32" s="161">
        <v>0</v>
      </c>
      <c r="BA32" s="161">
        <v>0</v>
      </c>
      <c r="BB32" s="161">
        <v>0</v>
      </c>
      <c r="BC32" s="161">
        <v>0</v>
      </c>
      <c r="BD32" s="161">
        <v>0</v>
      </c>
      <c r="BE32" s="161">
        <v>6.8540000000000001</v>
      </c>
      <c r="BF32" s="161">
        <v>13.107519600000002</v>
      </c>
      <c r="BG32" s="161">
        <v>14.986460219999998</v>
      </c>
      <c r="BH32" s="161">
        <v>16.622024122071426</v>
      </c>
      <c r="BI32" s="161">
        <v>17.693564299999998</v>
      </c>
      <c r="BJ32" s="161">
        <v>19.498030839999998</v>
      </c>
      <c r="BK32" s="161">
        <v>20.507303</v>
      </c>
      <c r="BL32" s="161">
        <v>21.180479929999997</v>
      </c>
      <c r="BM32" s="161">
        <v>21.798681950000002</v>
      </c>
      <c r="BN32" s="161">
        <v>21.362664119999998</v>
      </c>
      <c r="BO32" s="161">
        <v>22.339751259999996</v>
      </c>
      <c r="BP32" s="161">
        <v>56.572572000000001</v>
      </c>
      <c r="BQ32" s="161">
        <v>147.69367399999999</v>
      </c>
      <c r="BR32" s="161">
        <v>148.66278700000001</v>
      </c>
      <c r="BS32" s="161">
        <v>112.29069</v>
      </c>
      <c r="BT32" s="161">
        <v>131.32171600000001</v>
      </c>
      <c r="BU32" s="161">
        <v>163.743438</v>
      </c>
      <c r="BV32" s="161">
        <v>151.43220199999999</v>
      </c>
      <c r="BW32" s="161">
        <v>132.03679</v>
      </c>
      <c r="BX32" s="161">
        <v>171.42592500000001</v>
      </c>
      <c r="BY32" s="161">
        <v>141.535426</v>
      </c>
      <c r="BZ32" s="161">
        <v>111.211405</v>
      </c>
      <c r="CA32" s="161">
        <v>0</v>
      </c>
      <c r="CB32" s="161">
        <v>0</v>
      </c>
      <c r="CC32" s="161">
        <v>0</v>
      </c>
      <c r="CD32" s="161">
        <v>0</v>
      </c>
      <c r="CE32" s="161">
        <v>0</v>
      </c>
      <c r="CF32" s="162">
        <v>0</v>
      </c>
    </row>
    <row r="33" spans="1:86" x14ac:dyDescent="0.35">
      <c r="A33" s="155"/>
      <c r="B33" s="39" t="s">
        <v>377</v>
      </c>
      <c r="C33" s="237" t="s">
        <v>270</v>
      </c>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0</v>
      </c>
      <c r="AW33" s="161">
        <v>0</v>
      </c>
      <c r="AX33" s="161">
        <v>0</v>
      </c>
      <c r="AY33" s="161">
        <v>0</v>
      </c>
      <c r="AZ33" s="161">
        <v>3.1930000000000001</v>
      </c>
      <c r="BA33" s="161">
        <v>23.582999999999998</v>
      </c>
      <c r="BB33" s="161">
        <v>32.392000000000003</v>
      </c>
      <c r="BC33" s="161">
        <v>27.45</v>
      </c>
      <c r="BD33" s="161">
        <v>4.1689999999999996</v>
      </c>
      <c r="BE33" s="161">
        <v>6.0000000000000001E-3</v>
      </c>
      <c r="BF33" s="161">
        <v>4.2999999999999997E-2</v>
      </c>
      <c r="BG33" s="161">
        <v>0</v>
      </c>
      <c r="BH33" s="161">
        <v>0</v>
      </c>
      <c r="BI33" s="161">
        <v>0</v>
      </c>
      <c r="BJ33" s="161">
        <v>0</v>
      </c>
      <c r="BK33" s="161">
        <v>0</v>
      </c>
      <c r="BL33" s="161">
        <v>0</v>
      </c>
      <c r="BM33" s="161">
        <v>0</v>
      </c>
      <c r="BN33" s="161">
        <v>0</v>
      </c>
      <c r="BO33" s="161">
        <v>0</v>
      </c>
      <c r="BP33" s="161">
        <v>0</v>
      </c>
      <c r="BQ33" s="161">
        <v>0</v>
      </c>
      <c r="BR33" s="161">
        <v>0</v>
      </c>
      <c r="BS33" s="161">
        <v>0</v>
      </c>
      <c r="BT33" s="161">
        <v>0</v>
      </c>
      <c r="BU33" s="161">
        <v>0</v>
      </c>
      <c r="BV33" s="161">
        <v>0</v>
      </c>
      <c r="BW33" s="161">
        <v>0</v>
      </c>
      <c r="BX33" s="161">
        <v>0</v>
      </c>
      <c r="BY33" s="161">
        <v>0</v>
      </c>
      <c r="BZ33" s="161">
        <v>0</v>
      </c>
      <c r="CA33" s="161">
        <v>0</v>
      </c>
      <c r="CB33" s="161">
        <v>0</v>
      </c>
      <c r="CC33" s="161">
        <v>0</v>
      </c>
      <c r="CD33" s="161">
        <v>0</v>
      </c>
      <c r="CE33" s="161">
        <v>0</v>
      </c>
      <c r="CF33" s="162">
        <v>0</v>
      </c>
    </row>
    <row r="34" spans="1:86" x14ac:dyDescent="0.35">
      <c r="A34" s="155"/>
      <c r="B34" s="39" t="s">
        <v>276</v>
      </c>
      <c r="C34" s="237"/>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v>0</v>
      </c>
      <c r="AI34" s="161">
        <v>0</v>
      </c>
      <c r="AJ34" s="161">
        <v>0</v>
      </c>
      <c r="AK34" s="161">
        <v>0</v>
      </c>
      <c r="AL34" s="161">
        <v>0</v>
      </c>
      <c r="AM34" s="161">
        <v>0</v>
      </c>
      <c r="AN34" s="161">
        <v>0</v>
      </c>
      <c r="AO34" s="161">
        <v>0</v>
      </c>
      <c r="AP34" s="161">
        <v>0</v>
      </c>
      <c r="AQ34" s="161">
        <v>0</v>
      </c>
      <c r="AR34" s="161">
        <v>0</v>
      </c>
      <c r="AS34" s="161">
        <v>0</v>
      </c>
      <c r="AT34" s="161">
        <v>0</v>
      </c>
      <c r="AU34" s="161">
        <v>0</v>
      </c>
      <c r="AV34" s="161">
        <v>0</v>
      </c>
      <c r="AW34" s="161">
        <v>0</v>
      </c>
      <c r="AX34" s="161">
        <v>0</v>
      </c>
      <c r="AY34" s="161">
        <v>0</v>
      </c>
      <c r="AZ34" s="161">
        <v>0</v>
      </c>
      <c r="BA34" s="161">
        <v>0</v>
      </c>
      <c r="BB34" s="161">
        <v>0</v>
      </c>
      <c r="BC34" s="161">
        <v>0</v>
      </c>
      <c r="BD34" s="161">
        <v>0</v>
      </c>
      <c r="BE34" s="161">
        <v>0</v>
      </c>
      <c r="BF34" s="161">
        <v>0</v>
      </c>
      <c r="BG34" s="161">
        <v>0</v>
      </c>
      <c r="BH34" s="161">
        <v>0</v>
      </c>
      <c r="BI34" s="161">
        <v>0</v>
      </c>
      <c r="BJ34" s="161">
        <v>0</v>
      </c>
      <c r="BK34" s="161">
        <v>0</v>
      </c>
      <c r="BL34" s="161">
        <f t="shared" ref="BL34:BY34" si="6">SUM(BL35:BL36)</f>
        <v>127.18792895</v>
      </c>
      <c r="BM34" s="161">
        <f t="shared" si="6"/>
        <v>1267.3993002300001</v>
      </c>
      <c r="BN34" s="161">
        <f t="shared" si="6"/>
        <v>2231.7483619</v>
      </c>
      <c r="BO34" s="161">
        <f t="shared" si="6"/>
        <v>3554.1022156099998</v>
      </c>
      <c r="BP34" s="161">
        <f t="shared" si="6"/>
        <v>6779.6544881600003</v>
      </c>
      <c r="BQ34" s="161">
        <f t="shared" si="6"/>
        <v>10436.707839979998</v>
      </c>
      <c r="BR34" s="161">
        <f t="shared" si="6"/>
        <v>12827.382151170001</v>
      </c>
      <c r="BS34" s="161">
        <f t="shared" si="6"/>
        <v>14271.548569180002</v>
      </c>
      <c r="BT34" s="161">
        <f t="shared" si="6"/>
        <v>14830.444816650002</v>
      </c>
      <c r="BU34" s="161">
        <f t="shared" si="6"/>
        <v>15352.892355200001</v>
      </c>
      <c r="BV34" s="161">
        <f t="shared" si="6"/>
        <v>15097.86932374</v>
      </c>
      <c r="BW34" s="161">
        <f t="shared" si="6"/>
        <v>13850.988828140005</v>
      </c>
      <c r="BX34" s="161">
        <f t="shared" si="6"/>
        <v>13427.615083349996</v>
      </c>
      <c r="BY34" s="161">
        <f t="shared" si="6"/>
        <v>12688.531819610009</v>
      </c>
      <c r="BZ34" s="161">
        <f t="shared" ref="BZ34:CF34" si="7">SUM(BZ35:BZ36)</f>
        <v>12088.053886384507</v>
      </c>
      <c r="CA34" s="161">
        <f t="shared" si="7"/>
        <v>12741.909665757052</v>
      </c>
      <c r="CB34" s="161">
        <f t="shared" si="7"/>
        <v>12973.636236774077</v>
      </c>
      <c r="CC34" s="161">
        <f t="shared" si="7"/>
        <v>11769.931531032016</v>
      </c>
      <c r="CD34" s="161">
        <f t="shared" si="7"/>
        <v>11326.625944928901</v>
      </c>
      <c r="CE34" s="161">
        <f t="shared" si="7"/>
        <v>10975.735267125185</v>
      </c>
      <c r="CF34" s="162">
        <f t="shared" si="7"/>
        <v>9230.9920943513243</v>
      </c>
    </row>
    <row r="35" spans="1:86" x14ac:dyDescent="0.35">
      <c r="A35" s="155"/>
      <c r="B35" s="59" t="s">
        <v>267</v>
      </c>
      <c r="C35" s="237" t="s">
        <v>264</v>
      </c>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v>0</v>
      </c>
      <c r="AI35" s="161">
        <v>0</v>
      </c>
      <c r="AJ35" s="161">
        <v>0</v>
      </c>
      <c r="AK35" s="161">
        <v>0</v>
      </c>
      <c r="AL35" s="161">
        <v>0</v>
      </c>
      <c r="AM35" s="161">
        <v>0</v>
      </c>
      <c r="AN35" s="161">
        <v>0</v>
      </c>
      <c r="AO35" s="161">
        <v>0</v>
      </c>
      <c r="AP35" s="161">
        <v>0</v>
      </c>
      <c r="AQ35" s="161">
        <v>0</v>
      </c>
      <c r="AR35" s="161">
        <v>0</v>
      </c>
      <c r="AS35" s="161">
        <v>0</v>
      </c>
      <c r="AT35" s="161">
        <v>0</v>
      </c>
      <c r="AU35" s="161">
        <v>0</v>
      </c>
      <c r="AV35" s="161">
        <v>0</v>
      </c>
      <c r="AW35" s="161">
        <v>0</v>
      </c>
      <c r="AX35" s="161">
        <v>0</v>
      </c>
      <c r="AY35" s="161">
        <v>0</v>
      </c>
      <c r="AZ35" s="161">
        <v>0</v>
      </c>
      <c r="BA35" s="161">
        <v>0</v>
      </c>
      <c r="BB35" s="161">
        <v>0</v>
      </c>
      <c r="BC35" s="161">
        <v>0</v>
      </c>
      <c r="BD35" s="161">
        <v>0</v>
      </c>
      <c r="BE35" s="161">
        <v>0</v>
      </c>
      <c r="BF35" s="161">
        <v>0</v>
      </c>
      <c r="BG35" s="161">
        <v>0</v>
      </c>
      <c r="BH35" s="161">
        <v>0</v>
      </c>
      <c r="BI35" s="161">
        <v>0</v>
      </c>
      <c r="BJ35" s="161">
        <v>0</v>
      </c>
      <c r="BK35" s="161">
        <v>0</v>
      </c>
      <c r="BL35" s="161">
        <v>64.379764080000001</v>
      </c>
      <c r="BM35" s="161">
        <v>580.96194385999991</v>
      </c>
      <c r="BN35" s="161">
        <v>954.84283312000014</v>
      </c>
      <c r="BO35" s="161">
        <v>1398.5169151799998</v>
      </c>
      <c r="BP35" s="161">
        <v>2304.75857546</v>
      </c>
      <c r="BQ35" s="161">
        <v>3538.8798924699986</v>
      </c>
      <c r="BR35" s="161">
        <v>4100.9191948399994</v>
      </c>
      <c r="BS35" s="161">
        <v>4456.6648349100024</v>
      </c>
      <c r="BT35" s="161">
        <v>4687.0089817599983</v>
      </c>
      <c r="BU35" s="161">
        <v>4711.3251268400008</v>
      </c>
      <c r="BV35" s="161">
        <v>4562.8610960800006</v>
      </c>
      <c r="BW35" s="161">
        <v>4511.989815750002</v>
      </c>
      <c r="BX35" s="161">
        <v>4567.4223184649991</v>
      </c>
      <c r="BY35" s="161">
        <v>4506.7600548399996</v>
      </c>
      <c r="BZ35" s="161">
        <v>4527.0250167543891</v>
      </c>
      <c r="CA35" s="161">
        <v>4916.6434900307986</v>
      </c>
      <c r="CB35" s="161">
        <v>5243.528332338672</v>
      </c>
      <c r="CC35" s="161">
        <v>5196.7963938024232</v>
      </c>
      <c r="CD35" s="161">
        <v>5227.2254433717289</v>
      </c>
      <c r="CE35" s="161">
        <v>5298.9962031711393</v>
      </c>
      <c r="CF35" s="162">
        <v>5296.4856870586445</v>
      </c>
    </row>
    <row r="36" spans="1:86" x14ac:dyDescent="0.35">
      <c r="A36" s="155"/>
      <c r="B36" s="59" t="s">
        <v>378</v>
      </c>
      <c r="C36" s="237" t="s">
        <v>270</v>
      </c>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v>0</v>
      </c>
      <c r="AI36" s="161">
        <v>0</v>
      </c>
      <c r="AJ36" s="161">
        <v>0</v>
      </c>
      <c r="AK36" s="161">
        <v>0</v>
      </c>
      <c r="AL36" s="161">
        <v>0</v>
      </c>
      <c r="AM36" s="161">
        <v>0</v>
      </c>
      <c r="AN36" s="161">
        <v>0</v>
      </c>
      <c r="AO36" s="161">
        <v>0</v>
      </c>
      <c r="AP36" s="161">
        <v>0</v>
      </c>
      <c r="AQ36" s="161">
        <v>0</v>
      </c>
      <c r="AR36" s="161">
        <v>0</v>
      </c>
      <c r="AS36" s="161">
        <v>0</v>
      </c>
      <c r="AT36" s="161">
        <v>0</v>
      </c>
      <c r="AU36" s="161">
        <v>0</v>
      </c>
      <c r="AV36" s="161">
        <v>0</v>
      </c>
      <c r="AW36" s="161">
        <v>0</v>
      </c>
      <c r="AX36" s="161">
        <v>0</v>
      </c>
      <c r="AY36" s="161">
        <v>0</v>
      </c>
      <c r="AZ36" s="161">
        <v>0</v>
      </c>
      <c r="BA36" s="161">
        <v>0</v>
      </c>
      <c r="BB36" s="161">
        <v>0</v>
      </c>
      <c r="BC36" s="161">
        <v>0</v>
      </c>
      <c r="BD36" s="161">
        <v>0</v>
      </c>
      <c r="BE36" s="161">
        <v>0</v>
      </c>
      <c r="BF36" s="161">
        <v>0</v>
      </c>
      <c r="BG36" s="161">
        <v>0</v>
      </c>
      <c r="BH36" s="161">
        <v>0</v>
      </c>
      <c r="BI36" s="161">
        <v>0</v>
      </c>
      <c r="BJ36" s="161">
        <v>0</v>
      </c>
      <c r="BK36" s="161">
        <v>0</v>
      </c>
      <c r="BL36" s="161">
        <v>62.808164869999999</v>
      </c>
      <c r="BM36" s="161">
        <v>686.4373563700002</v>
      </c>
      <c r="BN36" s="161">
        <v>1276.9055287799997</v>
      </c>
      <c r="BO36" s="161">
        <v>2155.5853004300002</v>
      </c>
      <c r="BP36" s="161">
        <v>4474.8959127000007</v>
      </c>
      <c r="BQ36" s="161">
        <v>6897.8279475099998</v>
      </c>
      <c r="BR36" s="161">
        <v>8726.4629563300005</v>
      </c>
      <c r="BS36" s="161">
        <v>9814.883734269999</v>
      </c>
      <c r="BT36" s="161">
        <v>10143.435834890004</v>
      </c>
      <c r="BU36" s="161">
        <v>10641.56722836</v>
      </c>
      <c r="BV36" s="161">
        <v>10535.008227660001</v>
      </c>
      <c r="BW36" s="161">
        <v>9338.9990123900043</v>
      </c>
      <c r="BX36" s="161">
        <v>8860.1927648849978</v>
      </c>
      <c r="BY36" s="161">
        <v>8181.7717647700092</v>
      </c>
      <c r="BZ36" s="161">
        <v>7561.0288696301177</v>
      </c>
      <c r="CA36" s="161">
        <v>7825.2661757262522</v>
      </c>
      <c r="CB36" s="161">
        <v>7730.1079044354046</v>
      </c>
      <c r="CC36" s="161">
        <v>6573.1351372295921</v>
      </c>
      <c r="CD36" s="161">
        <v>6099.400501557172</v>
      </c>
      <c r="CE36" s="161">
        <v>5676.7390639540454</v>
      </c>
      <c r="CF36" s="162">
        <v>3934.5064072926798</v>
      </c>
    </row>
    <row r="37" spans="1:86" ht="25.5" customHeight="1" x14ac:dyDescent="0.35">
      <c r="A37" s="155"/>
      <c r="B37" s="39" t="s">
        <v>278</v>
      </c>
      <c r="C37" s="237" t="s">
        <v>270</v>
      </c>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v>9.4880330298963322</v>
      </c>
      <c r="AI37" s="161">
        <v>10.866673469387752</v>
      </c>
      <c r="AJ37" s="161">
        <v>17.282571428571433</v>
      </c>
      <c r="AK37" s="161">
        <v>27.743444015444013</v>
      </c>
      <c r="AL37" s="161">
        <v>40.311905425307486</v>
      </c>
      <c r="AM37" s="161">
        <v>53.566197515769588</v>
      </c>
      <c r="AN37" s="161">
        <v>55.20599010807841</v>
      </c>
      <c r="AO37" s="161">
        <v>57.077422436565172</v>
      </c>
      <c r="AP37" s="161">
        <v>70.688754873166999</v>
      </c>
      <c r="AQ37" s="161">
        <v>78.567195142753789</v>
      </c>
      <c r="AR37" s="161">
        <v>179.54650471340884</v>
      </c>
      <c r="AS37" s="161">
        <v>178.93825009375556</v>
      </c>
      <c r="AT37" s="161">
        <v>203.56767708643196</v>
      </c>
      <c r="AU37" s="161">
        <v>251.36546329803713</v>
      </c>
      <c r="AV37" s="161">
        <v>412.76617192125207</v>
      </c>
      <c r="AW37" s="161">
        <v>568.30627626515411</v>
      </c>
      <c r="AX37" s="161">
        <v>694.61756287801848</v>
      </c>
      <c r="AY37" s="161">
        <v>871.2947735688274</v>
      </c>
      <c r="AZ37" s="161">
        <v>1069.3193393332856</v>
      </c>
      <c r="BA37" s="161">
        <v>1207.107898236432</v>
      </c>
      <c r="BB37" s="161">
        <v>1267.660666567838</v>
      </c>
      <c r="BC37" s="161">
        <v>942.7268558291513</v>
      </c>
      <c r="BD37" s="161">
        <v>0.85037018855001634</v>
      </c>
      <c r="BE37" s="161">
        <v>0</v>
      </c>
      <c r="BF37" s="161">
        <v>0</v>
      </c>
      <c r="BG37" s="161">
        <v>4.2373578498991461E-2</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162">
        <v>0</v>
      </c>
    </row>
    <row r="38" spans="1:86" x14ac:dyDescent="0.35">
      <c r="A38" s="155"/>
      <c r="B38" s="39" t="s">
        <v>280</v>
      </c>
      <c r="C38" s="237" t="s">
        <v>270</v>
      </c>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23.645465999999999</v>
      </c>
      <c r="BK38" s="161">
        <v>24.26268</v>
      </c>
      <c r="BL38" s="161">
        <v>26.420592000000003</v>
      </c>
      <c r="BM38" s="161">
        <v>25.445135000000001</v>
      </c>
      <c r="BN38" s="161">
        <v>24.263487999999999</v>
      </c>
      <c r="BO38" s="161">
        <v>25.234683905274146</v>
      </c>
      <c r="BP38" s="161">
        <v>25.400787999999999</v>
      </c>
      <c r="BQ38" s="161">
        <v>26.194805999999996</v>
      </c>
      <c r="BR38" s="161">
        <v>27.426465</v>
      </c>
      <c r="BS38" s="161">
        <v>25.544037070000002</v>
      </c>
      <c r="BT38" s="161">
        <v>25.418902700000004</v>
      </c>
      <c r="BU38" s="161">
        <v>25.523962900000001</v>
      </c>
      <c r="BV38" s="161">
        <v>31.846040880000004</v>
      </c>
      <c r="BW38" s="161">
        <v>24.345475053334251</v>
      </c>
      <c r="BX38" s="161">
        <v>47.23672318611807</v>
      </c>
      <c r="BY38" s="161">
        <v>36.954442576156985</v>
      </c>
      <c r="BZ38" s="161">
        <v>35.114056034818475</v>
      </c>
      <c r="CA38" s="161">
        <v>37.01015901838376</v>
      </c>
      <c r="CB38" s="161">
        <v>38.696548810910024</v>
      </c>
      <c r="CC38" s="161">
        <v>38.27458526853539</v>
      </c>
      <c r="CD38" s="161">
        <v>40.057342744594401</v>
      </c>
      <c r="CE38" s="161">
        <v>40.505595010129227</v>
      </c>
      <c r="CF38" s="162">
        <v>41.097568928362676</v>
      </c>
    </row>
    <row r="39" spans="1:86" x14ac:dyDescent="0.35">
      <c r="A39" s="155"/>
      <c r="B39" s="39" t="s">
        <v>379</v>
      </c>
      <c r="C39" s="237" t="s">
        <v>270</v>
      </c>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v>400.06040998931815</v>
      </c>
      <c r="AI39" s="161">
        <v>440.24186395917997</v>
      </c>
      <c r="AJ39" s="161">
        <v>568.64676658977396</v>
      </c>
      <c r="AK39" s="161">
        <v>919.19447132057121</v>
      </c>
      <c r="AL39" s="161">
        <v>1181.6407082203809</v>
      </c>
      <c r="AM39" s="161">
        <v>1396.9133752255298</v>
      </c>
      <c r="AN39" s="161">
        <v>1572.5977774696016</v>
      </c>
      <c r="AO39" s="161">
        <v>1763.5441134969951</v>
      </c>
      <c r="AP39" s="161">
        <v>1896.6084945680932</v>
      </c>
      <c r="AQ39" s="161">
        <v>1963.1883599218736</v>
      </c>
      <c r="AR39" s="161">
        <v>1903.5669999999996</v>
      </c>
      <c r="AS39" s="161">
        <v>2187.5540000000001</v>
      </c>
      <c r="AT39" s="161">
        <v>2771.8209999999999</v>
      </c>
      <c r="AU39" s="161">
        <v>3785.5240000000008</v>
      </c>
      <c r="AV39" s="161">
        <v>5004.2709999999997</v>
      </c>
      <c r="AW39" s="161">
        <v>6027.8400000000011</v>
      </c>
      <c r="AX39" s="161">
        <v>6701.0210236028324</v>
      </c>
      <c r="AY39" s="161">
        <v>7259.8193451132465</v>
      </c>
      <c r="AZ39" s="161">
        <v>7627.8412922717607</v>
      </c>
      <c r="BA39" s="161">
        <v>7388.3815092242394</v>
      </c>
      <c r="BB39" s="161">
        <v>7213.0624270478074</v>
      </c>
      <c r="BC39" s="161">
        <v>7066.8309277856351</v>
      </c>
      <c r="BD39" s="161">
        <v>6955.0272430824934</v>
      </c>
      <c r="BE39" s="161">
        <v>7130.0830912703177</v>
      </c>
      <c r="BF39" s="161">
        <v>7853.4141332420995</v>
      </c>
      <c r="BG39" s="161">
        <v>7907.4304242871603</v>
      </c>
      <c r="BH39" s="161">
        <v>8609.1099443174389</v>
      </c>
      <c r="BI39" s="161">
        <v>9364.2666422585644</v>
      </c>
      <c r="BJ39" s="161">
        <v>9979.0686760457666</v>
      </c>
      <c r="BK39" s="161">
        <v>10808.197886514117</v>
      </c>
      <c r="BL39" s="161">
        <v>11599.496940774132</v>
      </c>
      <c r="BM39" s="161">
        <v>14226.791440390265</v>
      </c>
      <c r="BN39" s="161">
        <v>15478.01053884067</v>
      </c>
      <c r="BO39" s="161">
        <v>16578.667176283001</v>
      </c>
      <c r="BP39" s="161">
        <v>17472.491649240532</v>
      </c>
      <c r="BQ39" s="161">
        <v>17625.749532084679</v>
      </c>
      <c r="BR39" s="161">
        <v>17738.510614072031</v>
      </c>
      <c r="BS39" s="161">
        <v>17716.225635332288</v>
      </c>
      <c r="BT39" s="161">
        <v>17111.31100400001</v>
      </c>
      <c r="BU39" s="161">
        <v>16213.076773759509</v>
      </c>
      <c r="BV39" s="161">
        <v>14895.346253314372</v>
      </c>
      <c r="BW39" s="161">
        <v>12614.417210150652</v>
      </c>
      <c r="BX39" s="161">
        <v>11568.044655145477</v>
      </c>
      <c r="BY39" s="161">
        <v>10435.36452682639</v>
      </c>
      <c r="BZ39" s="161">
        <v>9689.0704626740935</v>
      </c>
      <c r="CA39" s="161">
        <v>9347.4879150445613</v>
      </c>
      <c r="CB39" s="161">
        <v>7646.0254768749264</v>
      </c>
      <c r="CC39" s="161">
        <v>5608.0268179255127</v>
      </c>
      <c r="CD39" s="161">
        <v>5683.104767289984</v>
      </c>
      <c r="CE39" s="161">
        <v>5508.9044904037137</v>
      </c>
      <c r="CF39" s="162">
        <v>4644.7541538996929</v>
      </c>
      <c r="CH39" s="54"/>
    </row>
    <row r="40" spans="1:86" x14ac:dyDescent="0.35">
      <c r="A40" s="155"/>
      <c r="B40" s="39" t="s">
        <v>380</v>
      </c>
      <c r="C40" s="237"/>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f t="shared" ref="AH40:CF40" si="8">AH41+AH42</f>
        <v>1464.8799002303704</v>
      </c>
      <c r="AI40" s="161">
        <f t="shared" si="8"/>
        <v>1566.6545731758174</v>
      </c>
      <c r="AJ40" s="161">
        <f t="shared" si="8"/>
        <v>1709.6298947492835</v>
      </c>
      <c r="AK40" s="161">
        <f t="shared" si="8"/>
        <v>1939.3371101902235</v>
      </c>
      <c r="AL40" s="161">
        <f t="shared" si="8"/>
        <v>2018.3858538928052</v>
      </c>
      <c r="AM40" s="161">
        <f t="shared" si="8"/>
        <v>1983.5131201487716</v>
      </c>
      <c r="AN40" s="161">
        <f t="shared" si="8"/>
        <v>2229.6929080455766</v>
      </c>
      <c r="AO40" s="161">
        <f t="shared" si="8"/>
        <v>2385.3584528281144</v>
      </c>
      <c r="AP40" s="161">
        <f t="shared" si="8"/>
        <v>2540.8851443259509</v>
      </c>
      <c r="AQ40" s="161">
        <f t="shared" si="8"/>
        <v>2770.8038001728723</v>
      </c>
      <c r="AR40" s="161">
        <f t="shared" si="8"/>
        <v>3071.0069726615129</v>
      </c>
      <c r="AS40" s="161">
        <f t="shared" si="8"/>
        <v>3445.7356607322959</v>
      </c>
      <c r="AT40" s="161">
        <f t="shared" si="8"/>
        <v>3909.3091318653651</v>
      </c>
      <c r="AU40" s="161">
        <f t="shared" si="8"/>
        <v>4822.5585151932555</v>
      </c>
      <c r="AV40" s="161">
        <f t="shared" si="8"/>
        <v>5517.3492158348699</v>
      </c>
      <c r="AW40" s="161">
        <f t="shared" si="8"/>
        <v>6259.5761130737392</v>
      </c>
      <c r="AX40" s="161">
        <f t="shared" si="8"/>
        <v>6798.8215213289559</v>
      </c>
      <c r="AY40" s="161">
        <f t="shared" si="8"/>
        <v>6833.847811731509</v>
      </c>
      <c r="AZ40" s="161">
        <f t="shared" si="8"/>
        <v>6792.729131563492</v>
      </c>
      <c r="BA40" s="161">
        <f t="shared" si="8"/>
        <v>6744.3441169455091</v>
      </c>
      <c r="BB40" s="161">
        <f t="shared" si="8"/>
        <v>6819.8417430900072</v>
      </c>
      <c r="BC40" s="161">
        <f t="shared" si="8"/>
        <v>6629.3074691405118</v>
      </c>
      <c r="BD40" s="161">
        <f t="shared" si="8"/>
        <v>6763.0990000000002</v>
      </c>
      <c r="BE40" s="161">
        <f t="shared" si="8"/>
        <v>6749.0433528570848</v>
      </c>
      <c r="BF40" s="161">
        <f t="shared" si="8"/>
        <v>6757.9545089520061</v>
      </c>
      <c r="BG40" s="161">
        <f t="shared" si="8"/>
        <v>6724.1235550023994</v>
      </c>
      <c r="BH40" s="161">
        <f t="shared" si="8"/>
        <v>6662.027</v>
      </c>
      <c r="BI40" s="161">
        <f t="shared" si="8"/>
        <v>6649.9306075199993</v>
      </c>
      <c r="BJ40" s="161">
        <f t="shared" si="8"/>
        <v>6566.1693209299992</v>
      </c>
      <c r="BK40" s="161">
        <f t="shared" si="8"/>
        <v>6657.0001817393668</v>
      </c>
      <c r="BL40" s="161">
        <f t="shared" si="8"/>
        <v>6515.843602259999</v>
      </c>
      <c r="BM40" s="161">
        <f t="shared" si="8"/>
        <v>6108.3423565899984</v>
      </c>
      <c r="BN40" s="161">
        <f t="shared" si="8"/>
        <v>5556.0370140352561</v>
      </c>
      <c r="BO40" s="161">
        <f t="shared" si="8"/>
        <v>4935.2797263499997</v>
      </c>
      <c r="BP40" s="161">
        <f t="shared" si="8"/>
        <v>3275.8454461099991</v>
      </c>
      <c r="BQ40" s="161">
        <f t="shared" si="8"/>
        <v>1186.7982191800004</v>
      </c>
      <c r="BR40" s="161">
        <f t="shared" si="8"/>
        <v>244.52811802000025</v>
      </c>
      <c r="BS40" s="161">
        <f t="shared" si="8"/>
        <v>61.927221750000001</v>
      </c>
      <c r="BT40" s="161">
        <f t="shared" si="8"/>
        <v>14.895368320000006</v>
      </c>
      <c r="BU40" s="161">
        <f t="shared" si="8"/>
        <v>8.92846355</v>
      </c>
      <c r="BV40" s="161">
        <f t="shared" si="8"/>
        <v>0</v>
      </c>
      <c r="BW40" s="161">
        <f t="shared" si="8"/>
        <v>4.8241001799999985</v>
      </c>
      <c r="BX40" s="161">
        <f t="shared" si="8"/>
        <v>4.6269737999999991</v>
      </c>
      <c r="BY40" s="161">
        <f t="shared" si="8"/>
        <v>0</v>
      </c>
      <c r="BZ40" s="161">
        <f t="shared" si="8"/>
        <v>11.835909654516128</v>
      </c>
      <c r="CA40" s="161">
        <f t="shared" si="8"/>
        <v>1.1385500852473502</v>
      </c>
      <c r="CB40" s="161">
        <f t="shared" si="8"/>
        <v>1.6082918737081493</v>
      </c>
      <c r="CC40" s="161">
        <f t="shared" si="8"/>
        <v>1.6426647519205921</v>
      </c>
      <c r="CD40" s="161">
        <f t="shared" si="8"/>
        <v>1.6699358473096686</v>
      </c>
      <c r="CE40" s="161">
        <f t="shared" si="8"/>
        <v>1.6993460884149982</v>
      </c>
      <c r="CF40" s="162">
        <f t="shared" si="8"/>
        <v>1.7272835246728315</v>
      </c>
    </row>
    <row r="41" spans="1:86" x14ac:dyDescent="0.35">
      <c r="A41" s="155"/>
      <c r="B41" s="59" t="s">
        <v>374</v>
      </c>
      <c r="C41" s="237" t="s">
        <v>264</v>
      </c>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v>1464.8799002303704</v>
      </c>
      <c r="AI41" s="161">
        <v>1563.7571363132186</v>
      </c>
      <c r="AJ41" s="161">
        <v>1699.9689052344463</v>
      </c>
      <c r="AK41" s="161">
        <v>1914.2194214068734</v>
      </c>
      <c r="AL41" s="161">
        <v>1967.2233041062173</v>
      </c>
      <c r="AM41" s="161">
        <v>1918.8886097671293</v>
      </c>
      <c r="AN41" s="161">
        <v>2133.5678336354131</v>
      </c>
      <c r="AO41" s="161">
        <v>2264.0449636063704</v>
      </c>
      <c r="AP41" s="161">
        <v>2357.3960325057928</v>
      </c>
      <c r="AQ41" s="161">
        <v>2524.8185484831092</v>
      </c>
      <c r="AR41" s="161">
        <v>2759.3569476339931</v>
      </c>
      <c r="AS41" s="161">
        <v>3041.1783545608605</v>
      </c>
      <c r="AT41" s="161">
        <v>3382.5662378716502</v>
      </c>
      <c r="AU41" s="161">
        <v>4095.2793528704351</v>
      </c>
      <c r="AV41" s="161">
        <v>4606.0480376743026</v>
      </c>
      <c r="AW41" s="161">
        <v>5122.482499353242</v>
      </c>
      <c r="AX41" s="161">
        <v>5472.091011319163</v>
      </c>
      <c r="AY41" s="161">
        <v>5518.7521419162849</v>
      </c>
      <c r="AZ41" s="161">
        <v>5634.0700627548977</v>
      </c>
      <c r="BA41" s="161">
        <v>5761.3166007132186</v>
      </c>
      <c r="BB41" s="161">
        <v>5954.2356985493152</v>
      </c>
      <c r="BC41" s="161">
        <v>5897.0027550317054</v>
      </c>
      <c r="BD41" s="161">
        <v>6067.8</v>
      </c>
      <c r="BE41" s="161">
        <v>6232.6540000000005</v>
      </c>
      <c r="BF41" s="161">
        <v>6285.2789345025994</v>
      </c>
      <c r="BG41" s="161">
        <v>6276.3924125434996</v>
      </c>
      <c r="BH41" s="161">
        <v>6280.482</v>
      </c>
      <c r="BI41" s="161">
        <v>6337.2311226471993</v>
      </c>
      <c r="BJ41" s="161">
        <v>6282.6829899695995</v>
      </c>
      <c r="BK41" s="161">
        <v>6409.2477563293669</v>
      </c>
      <c r="BL41" s="161">
        <v>6300.9027961799993</v>
      </c>
      <c r="BM41" s="161">
        <v>5929.8654520099981</v>
      </c>
      <c r="BN41" s="161">
        <v>5398.6394528542078</v>
      </c>
      <c r="BO41" s="161">
        <v>4809.0716982724962</v>
      </c>
      <c r="BP41" s="161">
        <v>3192.1959452440233</v>
      </c>
      <c r="BQ41" s="161">
        <v>1158.650677876062</v>
      </c>
      <c r="BR41" s="161">
        <v>239.36880059000026</v>
      </c>
      <c r="BS41" s="161">
        <v>60.867937879806497</v>
      </c>
      <c r="BT41" s="161">
        <v>14.721450121824157</v>
      </c>
      <c r="BU41" s="161">
        <v>8.8374588997630372</v>
      </c>
      <c r="BV41" s="161">
        <v>0</v>
      </c>
      <c r="BW41" s="161">
        <v>4.7496042204209115</v>
      </c>
      <c r="BX41" s="161">
        <v>4.5555219560670457</v>
      </c>
      <c r="BY41" s="161">
        <v>0</v>
      </c>
      <c r="BZ41" s="161">
        <v>11.653134128655353</v>
      </c>
      <c r="CA41" s="161">
        <v>1.1209680745169361</v>
      </c>
      <c r="CB41" s="161">
        <v>1.5834558956097144</v>
      </c>
      <c r="CC41" s="161">
        <v>1.617297972128497</v>
      </c>
      <c r="CD41" s="161">
        <v>1.6441479347997652</v>
      </c>
      <c r="CE41" s="161">
        <v>1.673104009521553</v>
      </c>
      <c r="CF41" s="162">
        <v>1.7006100231213672</v>
      </c>
    </row>
    <row r="42" spans="1:86" x14ac:dyDescent="0.35">
      <c r="A42" s="155"/>
      <c r="B42" s="59" t="s">
        <v>375</v>
      </c>
      <c r="C42" s="237" t="s">
        <v>264</v>
      </c>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v>0</v>
      </c>
      <c r="AI42" s="161">
        <v>2.8974368625987705</v>
      </c>
      <c r="AJ42" s="161">
        <v>9.6609895148372367</v>
      </c>
      <c r="AK42" s="161">
        <v>25.117688783350097</v>
      </c>
      <c r="AL42" s="161">
        <v>51.162549786587917</v>
      </c>
      <c r="AM42" s="161">
        <v>64.624510381642168</v>
      </c>
      <c r="AN42" s="161">
        <v>96.125074410163435</v>
      </c>
      <c r="AO42" s="161">
        <v>121.31348922174391</v>
      </c>
      <c r="AP42" s="161">
        <v>183.4891118201582</v>
      </c>
      <c r="AQ42" s="161">
        <v>245.98525168976292</v>
      </c>
      <c r="AR42" s="161">
        <v>311.65002502751975</v>
      </c>
      <c r="AS42" s="161">
        <v>404.55730617143536</v>
      </c>
      <c r="AT42" s="161">
        <v>526.74289399371503</v>
      </c>
      <c r="AU42" s="161">
        <v>727.27916232282041</v>
      </c>
      <c r="AV42" s="161">
        <v>911.30117816056713</v>
      </c>
      <c r="AW42" s="161">
        <v>1137.0936137204967</v>
      </c>
      <c r="AX42" s="161">
        <v>1326.7305100097926</v>
      </c>
      <c r="AY42" s="161">
        <v>1315.095669815224</v>
      </c>
      <c r="AZ42" s="161">
        <v>1158.6590688085946</v>
      </c>
      <c r="BA42" s="161">
        <v>983.02751623229062</v>
      </c>
      <c r="BB42" s="161">
        <v>865.6060445406921</v>
      </c>
      <c r="BC42" s="161">
        <v>732.30471410880648</v>
      </c>
      <c r="BD42" s="161">
        <v>695.29899999999998</v>
      </c>
      <c r="BE42" s="161">
        <v>516.38935285708476</v>
      </c>
      <c r="BF42" s="161">
        <v>472.67557444940707</v>
      </c>
      <c r="BG42" s="161">
        <v>447.73114245890002</v>
      </c>
      <c r="BH42" s="161">
        <v>381.54500000000002</v>
      </c>
      <c r="BI42" s="161">
        <v>312.69948487280004</v>
      </c>
      <c r="BJ42" s="161">
        <v>283.48633096040004</v>
      </c>
      <c r="BK42" s="161">
        <v>247.75242540999994</v>
      </c>
      <c r="BL42" s="161">
        <v>214.94080607999948</v>
      </c>
      <c r="BM42" s="161">
        <v>178.47690458000002</v>
      </c>
      <c r="BN42" s="161">
        <v>157.3975611810487</v>
      </c>
      <c r="BO42" s="161">
        <v>126.20802807750385</v>
      </c>
      <c r="BP42" s="161">
        <v>83.64950086597598</v>
      </c>
      <c r="BQ42" s="161">
        <v>28.147541303938436</v>
      </c>
      <c r="BR42" s="161">
        <v>5.1593174300000015</v>
      </c>
      <c r="BS42" s="161">
        <v>1.0592838701935048</v>
      </c>
      <c r="BT42" s="161">
        <v>0.17391819817584997</v>
      </c>
      <c r="BU42" s="161">
        <v>9.1004650236962456E-2</v>
      </c>
      <c r="BV42" s="161">
        <v>0</v>
      </c>
      <c r="BW42" s="161">
        <v>7.4495959579086654E-2</v>
      </c>
      <c r="BX42" s="161">
        <v>7.1451843932953521E-2</v>
      </c>
      <c r="BY42" s="161">
        <v>0</v>
      </c>
      <c r="BZ42" s="161">
        <v>0.18277552586077414</v>
      </c>
      <c r="CA42" s="161">
        <v>1.7582010730414037E-2</v>
      </c>
      <c r="CB42" s="161">
        <v>2.4835978098434904E-2</v>
      </c>
      <c r="CC42" s="161">
        <v>2.5366779792095215E-2</v>
      </c>
      <c r="CD42" s="161">
        <v>2.5787912509903334E-2</v>
      </c>
      <c r="CE42" s="161">
        <v>2.6242078893445108E-2</v>
      </c>
      <c r="CF42" s="162">
        <v>2.6673501551464387E-2</v>
      </c>
    </row>
    <row r="43" spans="1:86" ht="25.5" customHeight="1" x14ac:dyDescent="0.35">
      <c r="A43" s="155"/>
      <c r="B43" s="39" t="s">
        <v>367</v>
      </c>
      <c r="C43" s="237"/>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v>715.29671786231086</v>
      </c>
      <c r="AI43" s="161">
        <v>752.03729900000008</v>
      </c>
      <c r="AJ43" s="161">
        <v>1044.5315915384615</v>
      </c>
      <c r="AK43" s="161">
        <v>1759.6079995000002</v>
      </c>
      <c r="AL43" s="161">
        <v>2920.6913872499999</v>
      </c>
      <c r="AM43" s="161">
        <v>3728.8582142499999</v>
      </c>
      <c r="AN43" s="161">
        <v>4266.2066212499994</v>
      </c>
      <c r="AO43" s="161">
        <v>4908.8906778571427</v>
      </c>
      <c r="AP43" s="161">
        <v>5267.6425555999995</v>
      </c>
      <c r="AQ43" s="161">
        <v>5101.8941500000001</v>
      </c>
      <c r="AR43" s="161">
        <v>4426.0124669999996</v>
      </c>
      <c r="AS43" s="161">
        <v>4230.9712953333328</v>
      </c>
      <c r="AT43" s="161">
        <v>5016.109444333335</v>
      </c>
      <c r="AU43" s="161">
        <v>6837.1401795117308</v>
      </c>
      <c r="AV43" s="161">
        <v>8511.8200803333348</v>
      </c>
      <c r="AW43" s="161">
        <v>9342.0904343333332</v>
      </c>
      <c r="AX43" s="161">
        <v>9675.5949999999993</v>
      </c>
      <c r="AY43" s="161">
        <v>10107.044</v>
      </c>
      <c r="AZ43" s="161">
        <v>8242.1565198265725</v>
      </c>
      <c r="BA43" s="161">
        <v>6089.4680000000008</v>
      </c>
      <c r="BB43" s="161">
        <v>6064.2970000000005</v>
      </c>
      <c r="BC43" s="161">
        <v>5972.3520000000008</v>
      </c>
      <c r="BD43" s="161">
        <v>6144.9049999999988</v>
      </c>
      <c r="BE43" s="161">
        <v>6359.7761194121722</v>
      </c>
      <c r="BF43" s="161">
        <v>6177.2107109526005</v>
      </c>
      <c r="BG43" s="161">
        <v>6635.40725241993</v>
      </c>
      <c r="BH43" s="161">
        <v>6750.9130000000005</v>
      </c>
      <c r="BI43" s="161">
        <v>6623.9960046050001</v>
      </c>
      <c r="BJ43" s="161">
        <v>6788.7708489100005</v>
      </c>
      <c r="BK43" s="161">
        <v>7290.4738887753147</v>
      </c>
      <c r="BL43" s="161">
        <v>7229.0433295422672</v>
      </c>
      <c r="BM43" s="161">
        <v>7496.7875480742032</v>
      </c>
      <c r="BN43" s="161">
        <v>7223.1762919586681</v>
      </c>
      <c r="BO43" s="161">
        <v>6546.1577279129015</v>
      </c>
      <c r="BP43" s="161">
        <v>5016.6436447824599</v>
      </c>
      <c r="BQ43" s="161">
        <v>3410.651326137533</v>
      </c>
      <c r="BR43" s="161">
        <v>2773.9850550374172</v>
      </c>
      <c r="BS43" s="161">
        <v>2458.8870452877059</v>
      </c>
      <c r="BT43" s="161">
        <v>2172.7023094668471</v>
      </c>
      <c r="BU43" s="161">
        <v>2096.0922426807024</v>
      </c>
      <c r="BV43" s="161">
        <v>1806.6761388965706</v>
      </c>
      <c r="BW43" s="161">
        <v>1357.9129240471909</v>
      </c>
      <c r="BX43" s="161">
        <v>1069.7907375448826</v>
      </c>
      <c r="BY43" s="161">
        <v>761.11380261213333</v>
      </c>
      <c r="BZ43" s="161">
        <v>861.63813793875738</v>
      </c>
      <c r="CA43" s="161">
        <v>645.4286502713943</v>
      </c>
      <c r="CB43" s="161">
        <v>204.63849511593591</v>
      </c>
      <c r="CC43" s="161">
        <v>0.23034356481017504</v>
      </c>
      <c r="CD43" s="161">
        <v>0.2300975924898262</v>
      </c>
      <c r="CE43" s="161">
        <v>0.22976932396294059</v>
      </c>
      <c r="CF43" s="162">
        <v>0.2298924509603345</v>
      </c>
    </row>
    <row r="44" spans="1:86" x14ac:dyDescent="0.35">
      <c r="A44" s="155"/>
      <c r="B44" s="59" t="s">
        <v>381</v>
      </c>
      <c r="C44" s="237" t="s">
        <v>270</v>
      </c>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v>0</v>
      </c>
      <c r="AI44" s="161">
        <v>2.0791458048585989</v>
      </c>
      <c r="AJ44" s="161">
        <v>3.7424624487454778</v>
      </c>
      <c r="AK44" s="161">
        <v>4.7820353511747768</v>
      </c>
      <c r="AL44" s="161">
        <v>8.1086686389485365</v>
      </c>
      <c r="AM44" s="161">
        <v>21.623116370529431</v>
      </c>
      <c r="AN44" s="161">
        <v>41.582916097171989</v>
      </c>
      <c r="AO44" s="161">
        <v>72.35427400907929</v>
      </c>
      <c r="AP44" s="161">
        <v>103.95729024293001</v>
      </c>
      <c r="AQ44" s="161">
        <v>139.51068350601201</v>
      </c>
      <c r="AR44" s="161">
        <v>182.54900166658501</v>
      </c>
      <c r="AS44" s="161">
        <v>229.74561143687527</v>
      </c>
      <c r="AT44" s="161">
        <v>251.9138825897187</v>
      </c>
      <c r="AU44" s="161">
        <v>322.46952062524298</v>
      </c>
      <c r="AV44" s="161">
        <v>389.73388162224228</v>
      </c>
      <c r="AW44" s="161">
        <v>462.72661970850959</v>
      </c>
      <c r="AX44" s="161">
        <v>478.80049192921024</v>
      </c>
      <c r="AY44" s="161">
        <v>480.76420050781519</v>
      </c>
      <c r="AZ44" s="161">
        <v>487.18098724935635</v>
      </c>
      <c r="BA44" s="161">
        <v>493.93324999863</v>
      </c>
      <c r="BB44" s="161">
        <v>496.25659195105163</v>
      </c>
      <c r="BC44" s="161">
        <v>496.5127764741809</v>
      </c>
      <c r="BD44" s="161">
        <v>485.25471579187501</v>
      </c>
      <c r="BE44" s="161">
        <v>489.04849039406668</v>
      </c>
      <c r="BF44" s="161">
        <v>147.12428187369665</v>
      </c>
      <c r="BG44" s="161">
        <v>64.975747559198723</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162">
        <v>0</v>
      </c>
    </row>
    <row r="45" spans="1:86" x14ac:dyDescent="0.35">
      <c r="A45" s="155"/>
      <c r="B45" s="59" t="s">
        <v>382</v>
      </c>
      <c r="C45" s="237" t="s">
        <v>270</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f>AH43-AH44</f>
        <v>715.29671786231086</v>
      </c>
      <c r="AI45" s="161">
        <f t="shared" ref="AI45:CF45" si="9">AI43-AI44</f>
        <v>749.95815319514145</v>
      </c>
      <c r="AJ45" s="161">
        <f t="shared" si="9"/>
        <v>1040.789129089716</v>
      </c>
      <c r="AK45" s="161">
        <f t="shared" si="9"/>
        <v>1754.8259641488255</v>
      </c>
      <c r="AL45" s="161">
        <f t="shared" si="9"/>
        <v>2912.5827186110514</v>
      </c>
      <c r="AM45" s="161">
        <f t="shared" si="9"/>
        <v>3707.2350978794707</v>
      </c>
      <c r="AN45" s="161">
        <f t="shared" si="9"/>
        <v>4224.6237051528278</v>
      </c>
      <c r="AO45" s="161">
        <f t="shared" si="9"/>
        <v>4836.5364038480639</v>
      </c>
      <c r="AP45" s="161">
        <f t="shared" si="9"/>
        <v>5163.6852653570695</v>
      </c>
      <c r="AQ45" s="161">
        <f t="shared" si="9"/>
        <v>4962.3834664939877</v>
      </c>
      <c r="AR45" s="161">
        <f t="shared" si="9"/>
        <v>4243.4634653334142</v>
      </c>
      <c r="AS45" s="161">
        <f t="shared" si="9"/>
        <v>4001.2256838964577</v>
      </c>
      <c r="AT45" s="161">
        <f t="shared" si="9"/>
        <v>4764.1955617436161</v>
      </c>
      <c r="AU45" s="161">
        <f t="shared" si="9"/>
        <v>6514.6706588864881</v>
      </c>
      <c r="AV45" s="161">
        <f t="shared" si="9"/>
        <v>8122.0861987110929</v>
      </c>
      <c r="AW45" s="161">
        <f t="shared" si="9"/>
        <v>8879.3638146248231</v>
      </c>
      <c r="AX45" s="161">
        <f t="shared" si="9"/>
        <v>9196.7945080707887</v>
      </c>
      <c r="AY45" s="161">
        <f t="shared" si="9"/>
        <v>9626.2797994921839</v>
      </c>
      <c r="AZ45" s="161">
        <f t="shared" si="9"/>
        <v>7754.9755325772167</v>
      </c>
      <c r="BA45" s="161">
        <f t="shared" si="9"/>
        <v>5595.5347500013704</v>
      </c>
      <c r="BB45" s="161">
        <f t="shared" si="9"/>
        <v>5568.0404080489488</v>
      </c>
      <c r="BC45" s="161">
        <f t="shared" si="9"/>
        <v>5475.8392235258198</v>
      </c>
      <c r="BD45" s="161">
        <f t="shared" si="9"/>
        <v>5659.6502842081236</v>
      </c>
      <c r="BE45" s="161">
        <f t="shared" si="9"/>
        <v>5870.7276290181053</v>
      </c>
      <c r="BF45" s="161">
        <f t="shared" si="9"/>
        <v>6030.0864290789041</v>
      </c>
      <c r="BG45" s="161">
        <f t="shared" si="9"/>
        <v>6570.4315048607314</v>
      </c>
      <c r="BH45" s="161">
        <f t="shared" si="9"/>
        <v>6750.9130000000005</v>
      </c>
      <c r="BI45" s="161">
        <f t="shared" si="9"/>
        <v>6623.9960046050001</v>
      </c>
      <c r="BJ45" s="161">
        <f t="shared" si="9"/>
        <v>6788.7708489100005</v>
      </c>
      <c r="BK45" s="161">
        <f t="shared" si="9"/>
        <v>7290.4738887753147</v>
      </c>
      <c r="BL45" s="161">
        <f t="shared" si="9"/>
        <v>7229.0433295422672</v>
      </c>
      <c r="BM45" s="161">
        <f t="shared" si="9"/>
        <v>7496.7875480742032</v>
      </c>
      <c r="BN45" s="161">
        <f t="shared" si="9"/>
        <v>7223.1762919586681</v>
      </c>
      <c r="BO45" s="161">
        <f t="shared" si="9"/>
        <v>6546.1577279129015</v>
      </c>
      <c r="BP45" s="161">
        <f t="shared" si="9"/>
        <v>5016.6436447824599</v>
      </c>
      <c r="BQ45" s="161">
        <f t="shared" si="9"/>
        <v>3410.651326137533</v>
      </c>
      <c r="BR45" s="161">
        <f t="shared" si="9"/>
        <v>2773.9850550374172</v>
      </c>
      <c r="BS45" s="161">
        <f t="shared" si="9"/>
        <v>2458.8870452877059</v>
      </c>
      <c r="BT45" s="161">
        <f t="shared" si="9"/>
        <v>2172.7023094668471</v>
      </c>
      <c r="BU45" s="161">
        <f t="shared" si="9"/>
        <v>2096.0922426807024</v>
      </c>
      <c r="BV45" s="161">
        <f t="shared" si="9"/>
        <v>1806.6761388965706</v>
      </c>
      <c r="BW45" s="161">
        <f t="shared" si="9"/>
        <v>1357.9129240471909</v>
      </c>
      <c r="BX45" s="161">
        <f t="shared" si="9"/>
        <v>1069.7907375448826</v>
      </c>
      <c r="BY45" s="161">
        <f t="shared" si="9"/>
        <v>761.11380261213333</v>
      </c>
      <c r="BZ45" s="161">
        <f t="shared" si="9"/>
        <v>861.63813793875738</v>
      </c>
      <c r="CA45" s="161">
        <f t="shared" si="9"/>
        <v>645.4286502713943</v>
      </c>
      <c r="CB45" s="161">
        <f t="shared" si="9"/>
        <v>204.63849511593591</v>
      </c>
      <c r="CC45" s="161">
        <f t="shared" si="9"/>
        <v>0.23034356481017504</v>
      </c>
      <c r="CD45" s="161">
        <f t="shared" si="9"/>
        <v>0.2300975924898262</v>
      </c>
      <c r="CE45" s="161">
        <f t="shared" si="9"/>
        <v>0.22976932396294059</v>
      </c>
      <c r="CF45" s="162">
        <f t="shared" si="9"/>
        <v>0.2298924509603345</v>
      </c>
    </row>
    <row r="46" spans="1:86" x14ac:dyDescent="0.35">
      <c r="A46" s="155"/>
      <c r="B46" s="39" t="s">
        <v>287</v>
      </c>
      <c r="C46" s="237" t="s">
        <v>270</v>
      </c>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v>0</v>
      </c>
      <c r="AI46" s="161">
        <v>0</v>
      </c>
      <c r="AJ46" s="161">
        <v>0</v>
      </c>
      <c r="AK46" s="161">
        <v>0</v>
      </c>
      <c r="AL46" s="161">
        <v>0</v>
      </c>
      <c r="AM46" s="161">
        <v>0</v>
      </c>
      <c r="AN46" s="161">
        <v>0</v>
      </c>
      <c r="AO46" s="161">
        <v>0</v>
      </c>
      <c r="AP46" s="161">
        <v>0</v>
      </c>
      <c r="AQ46" s="161">
        <v>0</v>
      </c>
      <c r="AR46" s="161">
        <v>1.2749999999999999</v>
      </c>
      <c r="AS46" s="161">
        <v>10.731</v>
      </c>
      <c r="AT46" s="161">
        <v>24.417000000000002</v>
      </c>
      <c r="AU46" s="161">
        <v>45.9</v>
      </c>
      <c r="AV46" s="161">
        <v>86.460999999999999</v>
      </c>
      <c r="AW46" s="161">
        <v>112.84399999999999</v>
      </c>
      <c r="AX46" s="161">
        <v>101.313</v>
      </c>
      <c r="AY46" s="161">
        <v>104.523</v>
      </c>
      <c r="AZ46" s="161">
        <v>109.417</v>
      </c>
      <c r="BA46" s="161">
        <v>107.491</v>
      </c>
      <c r="BB46" s="161">
        <v>112.054</v>
      </c>
      <c r="BC46" s="161">
        <v>125.285</v>
      </c>
      <c r="BD46" s="161">
        <v>132.35599999999999</v>
      </c>
      <c r="BE46" s="161">
        <v>148.73699999999999</v>
      </c>
      <c r="BF46" s="161">
        <v>168.34100000000001</v>
      </c>
      <c r="BG46" s="161">
        <v>189.08099999999999</v>
      </c>
      <c r="BH46" s="161">
        <v>209.41499999999999</v>
      </c>
      <c r="BI46" s="161">
        <v>231.1134238570055</v>
      </c>
      <c r="BJ46" s="161">
        <v>259.31581324546704</v>
      </c>
      <c r="BK46" s="161">
        <v>296.238</v>
      </c>
      <c r="BL46" s="161">
        <v>324.96100000000001</v>
      </c>
      <c r="BM46" s="161">
        <v>341.1</v>
      </c>
      <c r="BN46" s="161">
        <v>349.83600000000001</v>
      </c>
      <c r="BO46" s="161">
        <v>325.97800000000001</v>
      </c>
      <c r="BP46" s="161">
        <v>304.01600000000002</v>
      </c>
      <c r="BQ46" s="161">
        <v>285.58</v>
      </c>
      <c r="BR46" s="161">
        <v>271.61900000000003</v>
      </c>
      <c r="BS46" s="161">
        <v>0</v>
      </c>
      <c r="BT46" s="161">
        <v>0</v>
      </c>
      <c r="BU46" s="161">
        <v>0</v>
      </c>
      <c r="BV46" s="161">
        <v>0</v>
      </c>
      <c r="BW46" s="161">
        <v>0</v>
      </c>
      <c r="BX46" s="161">
        <v>0</v>
      </c>
      <c r="BY46" s="161">
        <v>0</v>
      </c>
      <c r="BZ46" s="161">
        <v>0</v>
      </c>
      <c r="CA46" s="161">
        <v>0</v>
      </c>
      <c r="CB46" s="161">
        <v>0</v>
      </c>
      <c r="CC46" s="161">
        <v>0</v>
      </c>
      <c r="CD46" s="161">
        <v>0</v>
      </c>
      <c r="CE46" s="161">
        <v>0</v>
      </c>
      <c r="CF46" s="162">
        <v>0</v>
      </c>
    </row>
    <row r="47" spans="1:86" x14ac:dyDescent="0.35">
      <c r="A47" s="155"/>
      <c r="B47" s="39" t="s">
        <v>345</v>
      </c>
      <c r="C47" s="237" t="s">
        <v>261</v>
      </c>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v>161.73750043946862</v>
      </c>
      <c r="AI47" s="161">
        <v>181.19930304374824</v>
      </c>
      <c r="AJ47" s="161">
        <v>207.23872922573543</v>
      </c>
      <c r="AK47" s="161">
        <v>229.22300541816915</v>
      </c>
      <c r="AL47" s="161">
        <v>237.82502414359607</v>
      </c>
      <c r="AM47" s="161">
        <v>263.29748759525484</v>
      </c>
      <c r="AN47" s="161">
        <v>280.03659140788017</v>
      </c>
      <c r="AO47" s="161">
        <v>303.19546442134015</v>
      </c>
      <c r="AP47" s="161">
        <v>298.81489967459271</v>
      </c>
      <c r="AQ47" s="161">
        <v>306.83950617311092</v>
      </c>
      <c r="AR47" s="161">
        <v>302.19593117391207</v>
      </c>
      <c r="AS47" s="161">
        <v>317.85822245272215</v>
      </c>
      <c r="AT47" s="161">
        <v>348.66984352187495</v>
      </c>
      <c r="AU47" s="161">
        <v>396.66213285957724</v>
      </c>
      <c r="AV47" s="161">
        <v>399.51533573963235</v>
      </c>
      <c r="AW47" s="161">
        <v>402.25121585872171</v>
      </c>
      <c r="AX47" s="161">
        <v>421.20154669082063</v>
      </c>
      <c r="AY47" s="161">
        <v>436.36725298340411</v>
      </c>
      <c r="AZ47" s="161">
        <v>458.99338593739583</v>
      </c>
      <c r="BA47" s="161">
        <v>461.28420947497807</v>
      </c>
      <c r="BB47" s="161">
        <v>472.51720492423391</v>
      </c>
      <c r="BC47" s="161">
        <v>465.44604660798586</v>
      </c>
      <c r="BD47" s="161">
        <v>456.483</v>
      </c>
      <c r="BE47" s="161">
        <v>465.81517196123633</v>
      </c>
      <c r="BF47" s="161">
        <v>459.86098397608805</v>
      </c>
      <c r="BG47" s="161">
        <v>474.08928444871651</v>
      </c>
      <c r="BH47" s="161">
        <v>464.36799999999999</v>
      </c>
      <c r="BI47" s="161">
        <v>457.05108711905029</v>
      </c>
      <c r="BJ47" s="161">
        <v>449.82467542373149</v>
      </c>
      <c r="BK47" s="161">
        <v>423.07557421483176</v>
      </c>
      <c r="BL47" s="161">
        <v>351.82365625768108</v>
      </c>
      <c r="BM47" s="161">
        <v>356.74274253656409</v>
      </c>
      <c r="BN47" s="161">
        <v>403.58508928024094</v>
      </c>
      <c r="BO47" s="161">
        <v>392.86659263963156</v>
      </c>
      <c r="BP47" s="161">
        <v>389.19540725625791</v>
      </c>
      <c r="BQ47" s="161">
        <v>374.71814512820708</v>
      </c>
      <c r="BR47" s="161">
        <v>367.9651481339838</v>
      </c>
      <c r="BS47" s="161">
        <v>347.06810652424377</v>
      </c>
      <c r="BT47" s="161">
        <v>355.36760879671732</v>
      </c>
      <c r="BU47" s="161">
        <v>339.65309242577848</v>
      </c>
      <c r="BV47" s="161">
        <v>331.50198913268781</v>
      </c>
      <c r="BW47" s="161">
        <v>328.75344742687969</v>
      </c>
      <c r="BX47" s="161">
        <v>287.56386115227048</v>
      </c>
      <c r="BY47" s="161">
        <v>272.96801442452613</v>
      </c>
      <c r="BZ47" s="161">
        <v>260.72082072228727</v>
      </c>
      <c r="CA47" s="161">
        <v>264.65202010823515</v>
      </c>
      <c r="CB47" s="161">
        <v>262.30208351757329</v>
      </c>
      <c r="CC47" s="161">
        <v>245.52714042750296</v>
      </c>
      <c r="CD47" s="161">
        <v>235.85737549378914</v>
      </c>
      <c r="CE47" s="161">
        <v>233.18941074504346</v>
      </c>
      <c r="CF47" s="162">
        <v>223.73286982701831</v>
      </c>
    </row>
    <row r="48" spans="1:86" ht="25.5" customHeight="1" x14ac:dyDescent="0.35">
      <c r="A48" s="155"/>
      <c r="B48" s="61" t="s">
        <v>383</v>
      </c>
      <c r="C48" s="237" t="s">
        <v>270</v>
      </c>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v>0</v>
      </c>
      <c r="AI48" s="161">
        <v>0</v>
      </c>
      <c r="AJ48" s="161">
        <v>0</v>
      </c>
      <c r="AK48" s="161">
        <v>0</v>
      </c>
      <c r="AL48" s="161">
        <v>0</v>
      </c>
      <c r="AM48" s="161">
        <v>0</v>
      </c>
      <c r="AN48" s="161">
        <v>0</v>
      </c>
      <c r="AO48" s="161">
        <v>0</v>
      </c>
      <c r="AP48" s="161">
        <v>0</v>
      </c>
      <c r="AQ48" s="161">
        <v>0</v>
      </c>
      <c r="AR48" s="161">
        <v>0</v>
      </c>
      <c r="AS48" s="161">
        <v>0</v>
      </c>
      <c r="AT48" s="161">
        <v>0</v>
      </c>
      <c r="AU48" s="161">
        <v>0</v>
      </c>
      <c r="AV48" s="161">
        <v>0</v>
      </c>
      <c r="AW48" s="161">
        <v>0</v>
      </c>
      <c r="AX48" s="161">
        <v>0</v>
      </c>
      <c r="AY48" s="161">
        <v>0</v>
      </c>
      <c r="AZ48" s="161">
        <v>0</v>
      </c>
      <c r="BA48" s="161">
        <v>0</v>
      </c>
      <c r="BB48" s="161">
        <v>0</v>
      </c>
      <c r="BC48" s="161">
        <v>0</v>
      </c>
      <c r="BD48" s="161">
        <v>0</v>
      </c>
      <c r="BE48" s="161">
        <v>0</v>
      </c>
      <c r="BF48" s="161">
        <v>0</v>
      </c>
      <c r="BG48" s="161">
        <v>0</v>
      </c>
      <c r="BH48" s="161">
        <v>0</v>
      </c>
      <c r="BI48" s="161">
        <v>0</v>
      </c>
      <c r="BJ48" s="161">
        <v>0</v>
      </c>
      <c r="BK48" s="161">
        <v>0</v>
      </c>
      <c r="BL48" s="161">
        <v>90.849720650000009</v>
      </c>
      <c r="BM48" s="161">
        <v>106.96880001999999</v>
      </c>
      <c r="BN48" s="161">
        <v>109.92031101000002</v>
      </c>
      <c r="BO48" s="161">
        <v>115.96021940000001</v>
      </c>
      <c r="BP48" s="161">
        <v>110.02752643000001</v>
      </c>
      <c r="BQ48" s="161">
        <v>101.38309716000001</v>
      </c>
      <c r="BR48" s="161">
        <v>15.698963300000001</v>
      </c>
      <c r="BS48" s="161">
        <v>0</v>
      </c>
      <c r="BT48" s="161">
        <v>0</v>
      </c>
      <c r="BU48" s="161">
        <v>0</v>
      </c>
      <c r="BV48" s="161">
        <v>0</v>
      </c>
      <c r="BW48" s="161">
        <v>0</v>
      </c>
      <c r="BX48" s="161">
        <v>0</v>
      </c>
      <c r="BY48" s="161">
        <v>0</v>
      </c>
      <c r="BZ48" s="161">
        <v>0</v>
      </c>
      <c r="CA48" s="161">
        <v>0</v>
      </c>
      <c r="CB48" s="161">
        <v>0</v>
      </c>
      <c r="CC48" s="161">
        <v>0</v>
      </c>
      <c r="CD48" s="161">
        <v>0</v>
      </c>
      <c r="CE48" s="161">
        <v>0</v>
      </c>
      <c r="CF48" s="162">
        <v>0</v>
      </c>
    </row>
    <row r="49" spans="1:84" x14ac:dyDescent="0.35">
      <c r="A49" s="155"/>
      <c r="B49" s="61" t="s">
        <v>291</v>
      </c>
      <c r="C49" s="237" t="s">
        <v>261</v>
      </c>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v>0</v>
      </c>
      <c r="AI49" s="161">
        <v>0</v>
      </c>
      <c r="AJ49" s="161">
        <v>0</v>
      </c>
      <c r="AK49" s="161">
        <v>0</v>
      </c>
      <c r="AL49" s="161">
        <v>0</v>
      </c>
      <c r="AM49" s="161">
        <v>0</v>
      </c>
      <c r="AN49" s="161">
        <v>0</v>
      </c>
      <c r="AO49" s="161">
        <v>0</v>
      </c>
      <c r="AP49" s="161">
        <v>0</v>
      </c>
      <c r="AQ49" s="161">
        <v>0</v>
      </c>
      <c r="AR49" s="161">
        <v>0</v>
      </c>
      <c r="AS49" s="161">
        <v>0</v>
      </c>
      <c r="AT49" s="161">
        <v>0</v>
      </c>
      <c r="AU49" s="161">
        <v>0</v>
      </c>
      <c r="AV49" s="161">
        <v>0</v>
      </c>
      <c r="AW49" s="161">
        <v>0</v>
      </c>
      <c r="AX49" s="161">
        <v>0</v>
      </c>
      <c r="AY49" s="161">
        <v>0</v>
      </c>
      <c r="AZ49" s="161">
        <v>0</v>
      </c>
      <c r="BA49" s="161">
        <v>0</v>
      </c>
      <c r="BB49" s="161">
        <v>0</v>
      </c>
      <c r="BC49" s="161">
        <v>0</v>
      </c>
      <c r="BD49" s="161">
        <v>0</v>
      </c>
      <c r="BE49" s="161">
        <v>5.2569999999999997</v>
      </c>
      <c r="BF49" s="161">
        <v>5.6630000000000003</v>
      </c>
      <c r="BG49" s="161">
        <v>4.9935427399999996</v>
      </c>
      <c r="BH49" s="161">
        <v>18.285</v>
      </c>
      <c r="BI49" s="161">
        <v>38.134147140000003</v>
      </c>
      <c r="BJ49" s="161">
        <v>40.277408909999998</v>
      </c>
      <c r="BK49" s="161">
        <v>46.931080800000004</v>
      </c>
      <c r="BL49" s="161">
        <v>38.630065660000305</v>
      </c>
      <c r="BM49" s="161">
        <v>48.46444386000001</v>
      </c>
      <c r="BN49" s="161">
        <v>60.721072239999998</v>
      </c>
      <c r="BO49" s="161">
        <v>52.361478550000008</v>
      </c>
      <c r="BP49" s="161">
        <v>56.829980329999998</v>
      </c>
      <c r="BQ49" s="161">
        <v>0.62293946000000011</v>
      </c>
      <c r="BR49" s="161">
        <v>0.20971916999999998</v>
      </c>
      <c r="BS49" s="161">
        <v>0.15176113999999999</v>
      </c>
      <c r="BT49" s="161">
        <v>0</v>
      </c>
      <c r="BU49" s="161">
        <v>0</v>
      </c>
      <c r="BV49" s="161">
        <v>0</v>
      </c>
      <c r="BW49" s="161">
        <v>0</v>
      </c>
      <c r="BX49" s="161">
        <v>0</v>
      </c>
      <c r="BY49" s="161">
        <v>0</v>
      </c>
      <c r="BZ49" s="161">
        <v>0</v>
      </c>
      <c r="CA49" s="161">
        <v>0</v>
      </c>
      <c r="CB49" s="161">
        <v>0</v>
      </c>
      <c r="CC49" s="161">
        <v>0</v>
      </c>
      <c r="CD49" s="161">
        <v>0</v>
      </c>
      <c r="CE49" s="161">
        <v>0</v>
      </c>
      <c r="CF49" s="162">
        <v>0</v>
      </c>
    </row>
    <row r="50" spans="1:84" x14ac:dyDescent="0.35">
      <c r="A50" s="155"/>
      <c r="B50" s="61" t="s">
        <v>292</v>
      </c>
      <c r="C50" s="237"/>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f>AH51+AH52</f>
        <v>0</v>
      </c>
      <c r="AI50" s="161">
        <f t="shared" ref="AI50:CF50" si="10">AI51+AI52</f>
        <v>0</v>
      </c>
      <c r="AJ50" s="161">
        <f t="shared" si="10"/>
        <v>0</v>
      </c>
      <c r="AK50" s="161">
        <f t="shared" si="10"/>
        <v>0</v>
      </c>
      <c r="AL50" s="161">
        <f t="shared" si="10"/>
        <v>0</v>
      </c>
      <c r="AM50" s="161">
        <f t="shared" si="10"/>
        <v>0</v>
      </c>
      <c r="AN50" s="161">
        <f t="shared" si="10"/>
        <v>0</v>
      </c>
      <c r="AO50" s="161">
        <f t="shared" si="10"/>
        <v>0</v>
      </c>
      <c r="AP50" s="161">
        <f t="shared" si="10"/>
        <v>0</v>
      </c>
      <c r="AQ50" s="161">
        <f t="shared" si="10"/>
        <v>0</v>
      </c>
      <c r="AR50" s="161">
        <f t="shared" si="10"/>
        <v>0</v>
      </c>
      <c r="AS50" s="161">
        <f t="shared" si="10"/>
        <v>0</v>
      </c>
      <c r="AT50" s="161">
        <f t="shared" si="10"/>
        <v>0</v>
      </c>
      <c r="AU50" s="161">
        <f t="shared" si="10"/>
        <v>0</v>
      </c>
      <c r="AV50" s="161">
        <f t="shared" si="10"/>
        <v>0</v>
      </c>
      <c r="AW50" s="161">
        <f t="shared" si="10"/>
        <v>0</v>
      </c>
      <c r="AX50" s="161">
        <f t="shared" si="10"/>
        <v>0</v>
      </c>
      <c r="AY50" s="161">
        <f t="shared" si="10"/>
        <v>0</v>
      </c>
      <c r="AZ50" s="161">
        <f t="shared" si="10"/>
        <v>1951.6384801734266</v>
      </c>
      <c r="BA50" s="161">
        <f t="shared" si="10"/>
        <v>3563.4660000000003</v>
      </c>
      <c r="BB50" s="161">
        <f t="shared" si="10"/>
        <v>3252.6930000000002</v>
      </c>
      <c r="BC50" s="161">
        <f t="shared" si="10"/>
        <v>2970.0860000000002</v>
      </c>
      <c r="BD50" s="161">
        <f t="shared" si="10"/>
        <v>2577.2200000000003</v>
      </c>
      <c r="BE50" s="161">
        <f t="shared" si="10"/>
        <v>2321.5709014073173</v>
      </c>
      <c r="BF50" s="161">
        <f t="shared" si="10"/>
        <v>2334.3028686900002</v>
      </c>
      <c r="BG50" s="161">
        <f t="shared" si="10"/>
        <v>2303.3011110305724</v>
      </c>
      <c r="BH50" s="161">
        <f t="shared" si="10"/>
        <v>2061.6019999999999</v>
      </c>
      <c r="BI50" s="161">
        <f t="shared" si="10"/>
        <v>2287.0807465299326</v>
      </c>
      <c r="BJ50" s="161">
        <f t="shared" si="10"/>
        <v>2427.5737562281042</v>
      </c>
      <c r="BK50" s="161">
        <f t="shared" si="10"/>
        <v>2241.4881393452138</v>
      </c>
      <c r="BL50" s="161">
        <f t="shared" si="10"/>
        <v>2856.8277160099997</v>
      </c>
      <c r="BM50" s="161">
        <f t="shared" si="10"/>
        <v>4684.0175697100003</v>
      </c>
      <c r="BN50" s="161">
        <f t="shared" si="10"/>
        <v>4473.4852258236315</v>
      </c>
      <c r="BO50" s="161">
        <f t="shared" si="10"/>
        <v>4933.9849943699983</v>
      </c>
      <c r="BP50" s="161">
        <f t="shared" si="10"/>
        <v>5169.8070100499999</v>
      </c>
      <c r="BQ50" s="161">
        <f t="shared" si="10"/>
        <v>4338.0295486261903</v>
      </c>
      <c r="BR50" s="161">
        <f t="shared" si="10"/>
        <v>3065.0410876799992</v>
      </c>
      <c r="BS50" s="161">
        <f t="shared" si="10"/>
        <v>2313.51601579</v>
      </c>
      <c r="BT50" s="161">
        <f t="shared" si="10"/>
        <v>1875.4784224599998</v>
      </c>
      <c r="BU50" s="161">
        <f t="shared" si="10"/>
        <v>1666.9844684099987</v>
      </c>
      <c r="BV50" s="161">
        <f t="shared" si="10"/>
        <v>1298.7940379299998</v>
      </c>
      <c r="BW50" s="161">
        <f t="shared" si="10"/>
        <v>713.74196914999993</v>
      </c>
      <c r="BX50" s="161">
        <f t="shared" si="10"/>
        <v>1046.2354867050001</v>
      </c>
      <c r="BY50" s="161">
        <f t="shared" si="10"/>
        <v>490.13371098000005</v>
      </c>
      <c r="BZ50" s="161">
        <f t="shared" si="10"/>
        <v>333.50056829999994</v>
      </c>
      <c r="CA50" s="161">
        <f t="shared" si="10"/>
        <v>304.15020522627435</v>
      </c>
      <c r="CB50" s="161">
        <f t="shared" si="10"/>
        <v>226.95477883487214</v>
      </c>
      <c r="CC50" s="161">
        <f t="shared" si="10"/>
        <v>122.4402964443657</v>
      </c>
      <c r="CD50" s="161">
        <f t="shared" si="10"/>
        <v>119.9246874666169</v>
      </c>
      <c r="CE50" s="161">
        <f t="shared" si="10"/>
        <v>122.56338562149338</v>
      </c>
      <c r="CF50" s="162">
        <f t="shared" si="10"/>
        <v>123.03229177071385</v>
      </c>
    </row>
    <row r="51" spans="1:84" x14ac:dyDescent="0.35">
      <c r="A51" s="155"/>
      <c r="B51" s="59" t="s">
        <v>267</v>
      </c>
      <c r="C51" s="237" t="s">
        <v>264</v>
      </c>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332.70800000000008</v>
      </c>
      <c r="BA51" s="161">
        <v>475.00800000000004</v>
      </c>
      <c r="BB51" s="161">
        <v>474.24400000000003</v>
      </c>
      <c r="BC51" s="161">
        <v>459.01900000000001</v>
      </c>
      <c r="BD51" s="161">
        <v>446.95400000000001</v>
      </c>
      <c r="BE51" s="161">
        <v>469.76190140731705</v>
      </c>
      <c r="BF51" s="161">
        <v>518.64773074999994</v>
      </c>
      <c r="BG51" s="161">
        <v>507.20891397539998</v>
      </c>
      <c r="BH51" s="161">
        <v>445.23599999999999</v>
      </c>
      <c r="BI51" s="161">
        <v>486.24370455000002</v>
      </c>
      <c r="BJ51" s="161">
        <v>477.92547793</v>
      </c>
      <c r="BK51" s="161">
        <v>424.03039473491737</v>
      </c>
      <c r="BL51" s="161">
        <v>727.70019646000003</v>
      </c>
      <c r="BM51" s="161">
        <v>1088.6921164999999</v>
      </c>
      <c r="BN51" s="161">
        <v>801.16036899012533</v>
      </c>
      <c r="BO51" s="161">
        <v>749.87685299999998</v>
      </c>
      <c r="BP51" s="161">
        <v>662.33543288999988</v>
      </c>
      <c r="BQ51" s="161">
        <v>526.70929591000004</v>
      </c>
      <c r="BR51" s="161">
        <v>369.21073870999999</v>
      </c>
      <c r="BS51" s="161">
        <v>309.89859552000007</v>
      </c>
      <c r="BT51" s="161">
        <v>264.26859475999998</v>
      </c>
      <c r="BU51" s="161">
        <v>224.26502880999996</v>
      </c>
      <c r="BV51" s="161">
        <v>154.88572665999999</v>
      </c>
      <c r="BW51" s="161">
        <v>110.7615586</v>
      </c>
      <c r="BX51" s="161">
        <v>610.87668224000004</v>
      </c>
      <c r="BY51" s="161">
        <v>190.11094458999997</v>
      </c>
      <c r="BZ51" s="161">
        <v>108.35292923999998</v>
      </c>
      <c r="CA51" s="161">
        <v>155.63678640643488</v>
      </c>
      <c r="CB51" s="161">
        <v>130.98450771493074</v>
      </c>
      <c r="CC51" s="161">
        <v>122.4402964443657</v>
      </c>
      <c r="CD51" s="161">
        <v>119.9246874666169</v>
      </c>
      <c r="CE51" s="161">
        <v>122.56338562149338</v>
      </c>
      <c r="CF51" s="162">
        <v>123.03229177071385</v>
      </c>
    </row>
    <row r="52" spans="1:84" x14ac:dyDescent="0.35">
      <c r="A52" s="155"/>
      <c r="B52" s="59" t="s">
        <v>378</v>
      </c>
      <c r="C52" s="237" t="s">
        <v>270</v>
      </c>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1618.9304801734265</v>
      </c>
      <c r="BA52" s="161">
        <v>3088.4580000000001</v>
      </c>
      <c r="BB52" s="161">
        <v>2778.4490000000001</v>
      </c>
      <c r="BC52" s="161">
        <v>2511.067</v>
      </c>
      <c r="BD52" s="161">
        <v>2130.2660000000001</v>
      </c>
      <c r="BE52" s="161">
        <v>1851.8090000000002</v>
      </c>
      <c r="BF52" s="161">
        <v>1815.6551379400003</v>
      </c>
      <c r="BG52" s="161">
        <v>1796.0921970551724</v>
      </c>
      <c r="BH52" s="161">
        <v>1616.366</v>
      </c>
      <c r="BI52" s="161">
        <v>1800.8370419799328</v>
      </c>
      <c r="BJ52" s="161">
        <v>1949.6482782981043</v>
      </c>
      <c r="BK52" s="161">
        <v>1817.4577446102965</v>
      </c>
      <c r="BL52" s="161">
        <v>2129.1275195499998</v>
      </c>
      <c r="BM52" s="161">
        <v>3595.32545321</v>
      </c>
      <c r="BN52" s="161">
        <v>3672.3248568335066</v>
      </c>
      <c r="BO52" s="161">
        <v>4184.1081413699985</v>
      </c>
      <c r="BP52" s="161">
        <v>4507.4715771600004</v>
      </c>
      <c r="BQ52" s="161">
        <v>3811.3202527161902</v>
      </c>
      <c r="BR52" s="161">
        <v>2695.8303489699992</v>
      </c>
      <c r="BS52" s="161">
        <v>2003.6174202700001</v>
      </c>
      <c r="BT52" s="161">
        <v>1611.2098276999998</v>
      </c>
      <c r="BU52" s="161">
        <v>1442.7194395999989</v>
      </c>
      <c r="BV52" s="161">
        <v>1143.9083112699998</v>
      </c>
      <c r="BW52" s="161">
        <v>602.98041054999987</v>
      </c>
      <c r="BX52" s="161">
        <v>435.35880446500005</v>
      </c>
      <c r="BY52" s="161">
        <v>300.02276639000007</v>
      </c>
      <c r="BZ52" s="161">
        <v>225.14763905999999</v>
      </c>
      <c r="CA52" s="161">
        <v>148.51341881983944</v>
      </c>
      <c r="CB52" s="161">
        <v>95.970271119941401</v>
      </c>
      <c r="CC52" s="161">
        <v>0</v>
      </c>
      <c r="CD52" s="161">
        <v>0</v>
      </c>
      <c r="CE52" s="161">
        <v>0</v>
      </c>
      <c r="CF52" s="162">
        <v>0</v>
      </c>
    </row>
    <row r="53" spans="1:84" ht="26.25" customHeight="1" x14ac:dyDescent="0.35">
      <c r="A53" s="155"/>
      <c r="B53" s="39" t="s">
        <v>293</v>
      </c>
      <c r="C53" s="237" t="s">
        <v>264</v>
      </c>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v>105</v>
      </c>
      <c r="AI53" s="161">
        <v>125</v>
      </c>
      <c r="AJ53" s="161">
        <v>149</v>
      </c>
      <c r="AK53" s="161">
        <v>158</v>
      </c>
      <c r="AL53" s="161">
        <v>152</v>
      </c>
      <c r="AM53" s="161">
        <v>141</v>
      </c>
      <c r="AN53" s="161">
        <v>161</v>
      </c>
      <c r="AO53" s="161">
        <v>164</v>
      </c>
      <c r="AP53" s="161">
        <v>168.30699999999999</v>
      </c>
      <c r="AQ53" s="161">
        <v>50.746000000000002</v>
      </c>
      <c r="AR53" s="161">
        <v>26.87</v>
      </c>
      <c r="AS53" s="161">
        <v>30.309000000000001</v>
      </c>
      <c r="AT53" s="161">
        <v>33.664999999999999</v>
      </c>
      <c r="AU53" s="161">
        <v>30.951000000000001</v>
      </c>
      <c r="AV53" s="161">
        <v>31.5</v>
      </c>
      <c r="AW53" s="161">
        <v>33</v>
      </c>
      <c r="AX53" s="161">
        <v>27</v>
      </c>
      <c r="AY53" s="161">
        <v>28.556999999999999</v>
      </c>
      <c r="AZ53" s="161">
        <v>32.725000000000001</v>
      </c>
      <c r="BA53" s="161">
        <v>35.762999999999998</v>
      </c>
      <c r="BB53" s="161">
        <v>38.264000000000003</v>
      </c>
      <c r="BC53" s="161">
        <v>38.268000000000001</v>
      </c>
      <c r="BD53" s="161">
        <v>44.713000000000001</v>
      </c>
      <c r="BE53" s="161">
        <v>55.794706500000004</v>
      </c>
      <c r="BF53" s="161">
        <v>68.735896129999986</v>
      </c>
      <c r="BG53" s="161">
        <v>127.61983736719999</v>
      </c>
      <c r="BH53" s="161">
        <v>149.76499999999999</v>
      </c>
      <c r="BI53" s="161">
        <v>163.62538309999999</v>
      </c>
      <c r="BJ53" s="161">
        <v>175.38975154999997</v>
      </c>
      <c r="BK53" s="161">
        <v>246.68661228606564</v>
      </c>
      <c r="BL53" s="161">
        <v>320.89652102000002</v>
      </c>
      <c r="BM53" s="161">
        <v>344.51753750999995</v>
      </c>
      <c r="BN53" s="161">
        <v>343.25488572749998</v>
      </c>
      <c r="BO53" s="161">
        <v>365.53661895000005</v>
      </c>
      <c r="BP53" s="161">
        <v>395.77258469999998</v>
      </c>
      <c r="BQ53" s="161">
        <v>399.99203899000008</v>
      </c>
      <c r="BR53" s="161">
        <v>416.55604172</v>
      </c>
      <c r="BS53" s="161">
        <v>440.94097081999979</v>
      </c>
      <c r="BT53" s="161">
        <v>436.45777384000002</v>
      </c>
      <c r="BU53" s="161">
        <v>427.42290979000001</v>
      </c>
      <c r="BV53" s="161">
        <v>427.6445236400001</v>
      </c>
      <c r="BW53" s="161">
        <v>419.32425564000005</v>
      </c>
      <c r="BX53" s="161">
        <v>383.74534449999982</v>
      </c>
      <c r="BY53" s="161">
        <v>362.39539741000004</v>
      </c>
      <c r="BZ53" s="161">
        <v>389.60320293000024</v>
      </c>
      <c r="CA53" s="161">
        <v>419.25582842187345</v>
      </c>
      <c r="CB53" s="161">
        <v>438.33158035100649</v>
      </c>
      <c r="CC53" s="161">
        <v>449.23611448736239</v>
      </c>
      <c r="CD53" s="161">
        <v>469.48418085482336</v>
      </c>
      <c r="CE53" s="161">
        <v>492.54171918854456</v>
      </c>
      <c r="CF53" s="162">
        <v>508.48436048385042</v>
      </c>
    </row>
    <row r="54" spans="1:84" x14ac:dyDescent="0.35">
      <c r="A54" s="155"/>
      <c r="B54" s="39" t="s">
        <v>294</v>
      </c>
      <c r="C54" s="237" t="s">
        <v>264</v>
      </c>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v>16</v>
      </c>
      <c r="AI54" s="161">
        <v>16</v>
      </c>
      <c r="AJ54" s="161">
        <v>16</v>
      </c>
      <c r="AK54" s="161">
        <v>16</v>
      </c>
      <c r="AL54" s="161">
        <v>16</v>
      </c>
      <c r="AM54" s="161">
        <v>17</v>
      </c>
      <c r="AN54" s="161">
        <v>18</v>
      </c>
      <c r="AO54" s="161">
        <v>17</v>
      </c>
      <c r="AP54" s="161">
        <v>14</v>
      </c>
      <c r="AQ54" s="161">
        <v>0.434</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0</v>
      </c>
      <c r="BR54" s="161">
        <v>0</v>
      </c>
      <c r="BS54" s="161">
        <v>0</v>
      </c>
      <c r="BT54" s="161">
        <v>0</v>
      </c>
      <c r="BU54" s="161">
        <v>0</v>
      </c>
      <c r="BV54" s="161">
        <v>0</v>
      </c>
      <c r="BW54" s="161">
        <v>0</v>
      </c>
      <c r="BX54" s="161">
        <v>0</v>
      </c>
      <c r="BY54" s="161">
        <v>0</v>
      </c>
      <c r="BZ54" s="161">
        <v>0</v>
      </c>
      <c r="CA54" s="161">
        <v>0</v>
      </c>
      <c r="CB54" s="161">
        <v>0</v>
      </c>
      <c r="CC54" s="161">
        <v>0</v>
      </c>
      <c r="CD54" s="161">
        <v>0</v>
      </c>
      <c r="CE54" s="161">
        <v>0</v>
      </c>
      <c r="CF54" s="162">
        <v>0</v>
      </c>
    </row>
    <row r="55" spans="1:84" x14ac:dyDescent="0.35">
      <c r="A55" s="155"/>
      <c r="B55" s="39" t="s">
        <v>369</v>
      </c>
      <c r="C55" s="237" t="s">
        <v>261</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v>37.898503071731419</v>
      </c>
      <c r="AI55" s="161">
        <v>64.855703618254054</v>
      </c>
      <c r="AJ55" s="161">
        <v>96.569209265311542</v>
      </c>
      <c r="AK55" s="161">
        <v>127.84580671123882</v>
      </c>
      <c r="AL55" s="161">
        <v>169.68592537968243</v>
      </c>
      <c r="AM55" s="161">
        <v>214.43796792257592</v>
      </c>
      <c r="AN55" s="161">
        <v>245.28870869995595</v>
      </c>
      <c r="AO55" s="161">
        <v>282.49343254041281</v>
      </c>
      <c r="AP55" s="161">
        <v>335.26923366467042</v>
      </c>
      <c r="AQ55" s="161">
        <v>380.55923785764566</v>
      </c>
      <c r="AR55" s="161">
        <v>421.4691414374301</v>
      </c>
      <c r="AS55" s="161">
        <v>470.12556674757064</v>
      </c>
      <c r="AT55" s="161">
        <v>529.02542592395196</v>
      </c>
      <c r="AU55" s="161">
        <v>628.73314831467371</v>
      </c>
      <c r="AV55" s="161">
        <v>40.441304458882144</v>
      </c>
      <c r="AW55" s="161">
        <v>0</v>
      </c>
      <c r="AX55" s="161">
        <v>0</v>
      </c>
      <c r="AY55" s="161">
        <v>0</v>
      </c>
      <c r="AZ55" s="161">
        <v>0</v>
      </c>
      <c r="BA55" s="161">
        <v>0</v>
      </c>
      <c r="BB55" s="161">
        <v>0</v>
      </c>
      <c r="BC55" s="161">
        <v>0</v>
      </c>
      <c r="BD55" s="161">
        <v>0</v>
      </c>
      <c r="BE55" s="161">
        <v>0</v>
      </c>
      <c r="BF55" s="161">
        <v>0</v>
      </c>
      <c r="BG55" s="161">
        <v>0</v>
      </c>
      <c r="BH55" s="161">
        <v>0</v>
      </c>
      <c r="BI55" s="161">
        <v>0</v>
      </c>
      <c r="BJ55" s="161">
        <v>0</v>
      </c>
      <c r="BK55" s="161">
        <v>0</v>
      </c>
      <c r="BL55" s="161">
        <v>0</v>
      </c>
      <c r="BM55" s="161">
        <v>0</v>
      </c>
      <c r="BN55" s="161">
        <v>0</v>
      </c>
      <c r="BO55" s="161">
        <v>0</v>
      </c>
      <c r="BP55" s="161">
        <v>0</v>
      </c>
      <c r="BQ55" s="161">
        <v>0</v>
      </c>
      <c r="BR55" s="161">
        <v>0</v>
      </c>
      <c r="BS55" s="161">
        <v>0</v>
      </c>
      <c r="BT55" s="161">
        <v>0</v>
      </c>
      <c r="BU55" s="161">
        <v>0</v>
      </c>
      <c r="BV55" s="161">
        <v>0</v>
      </c>
      <c r="BW55" s="161">
        <v>0</v>
      </c>
      <c r="BX55" s="161">
        <v>0</v>
      </c>
      <c r="BY55" s="161">
        <v>0</v>
      </c>
      <c r="BZ55" s="161">
        <v>0</v>
      </c>
      <c r="CA55" s="161">
        <v>0</v>
      </c>
      <c r="CB55" s="161">
        <v>0</v>
      </c>
      <c r="CC55" s="161">
        <v>0</v>
      </c>
      <c r="CD55" s="161">
        <v>0</v>
      </c>
      <c r="CE55" s="161">
        <v>0</v>
      </c>
      <c r="CF55" s="162">
        <v>0</v>
      </c>
    </row>
    <row r="56" spans="1:84" x14ac:dyDescent="0.35">
      <c r="A56" s="155"/>
      <c r="B56" s="39" t="s">
        <v>384</v>
      </c>
      <c r="C56" s="237" t="s">
        <v>261</v>
      </c>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v>0</v>
      </c>
      <c r="AI56" s="161">
        <v>0</v>
      </c>
      <c r="AJ56" s="161">
        <v>0</v>
      </c>
      <c r="AK56" s="161">
        <v>0</v>
      </c>
      <c r="AL56" s="161">
        <v>0</v>
      </c>
      <c r="AM56" s="161">
        <v>0</v>
      </c>
      <c r="AN56" s="161">
        <v>0</v>
      </c>
      <c r="AO56" s="161">
        <v>0</v>
      </c>
      <c r="AP56" s="161">
        <v>0</v>
      </c>
      <c r="AQ56" s="161">
        <v>0</v>
      </c>
      <c r="AR56" s="161">
        <v>0</v>
      </c>
      <c r="AS56" s="161">
        <v>0</v>
      </c>
      <c r="AT56" s="161">
        <v>0</v>
      </c>
      <c r="AU56" s="161">
        <v>0</v>
      </c>
      <c r="AV56" s="161">
        <v>0</v>
      </c>
      <c r="AW56" s="161">
        <v>0</v>
      </c>
      <c r="AX56" s="161">
        <v>0</v>
      </c>
      <c r="AY56" s="161">
        <v>0</v>
      </c>
      <c r="AZ56" s="161">
        <v>0</v>
      </c>
      <c r="BA56" s="161">
        <v>0</v>
      </c>
      <c r="BB56" s="161">
        <v>0</v>
      </c>
      <c r="BC56" s="161">
        <v>0.56699999999999995</v>
      </c>
      <c r="BD56" s="161">
        <v>42.750999999999998</v>
      </c>
      <c r="BE56" s="161">
        <v>82</v>
      </c>
      <c r="BF56" s="161">
        <v>180.13019312</v>
      </c>
      <c r="BG56" s="161">
        <v>139.34738139999999</v>
      </c>
      <c r="BH56" s="161">
        <v>87.293999999999997</v>
      </c>
      <c r="BI56" s="161">
        <v>71.74855457999999</v>
      </c>
      <c r="BJ56" s="161">
        <v>86.415832980000019</v>
      </c>
      <c r="BK56" s="161">
        <v>109.97339909</v>
      </c>
      <c r="BL56" s="161">
        <v>112.23410000000001</v>
      </c>
      <c r="BM56" s="161">
        <v>115.10395912999999</v>
      </c>
      <c r="BN56" s="161">
        <v>138.13980000000001</v>
      </c>
      <c r="BO56" s="161">
        <v>47.019696670000002</v>
      </c>
      <c r="BP56" s="161">
        <v>1.39356865</v>
      </c>
      <c r="BQ56" s="161">
        <v>0.86930000000000007</v>
      </c>
      <c r="BR56" s="161">
        <v>0.41239731999999996</v>
      </c>
      <c r="BS56" s="161">
        <v>9.3574789999999977E-2</v>
      </c>
      <c r="BT56" s="161">
        <v>2.7997579999999994E-2</v>
      </c>
      <c r="BU56" s="161">
        <v>3.2353730000000004E-2</v>
      </c>
      <c r="BV56" s="161">
        <v>0</v>
      </c>
      <c r="BW56" s="161">
        <v>0</v>
      </c>
      <c r="BX56" s="161">
        <v>0</v>
      </c>
      <c r="BY56" s="161">
        <v>0</v>
      </c>
      <c r="BZ56" s="161">
        <v>0</v>
      </c>
      <c r="CA56" s="161">
        <v>0</v>
      </c>
      <c r="CB56" s="161">
        <v>0</v>
      </c>
      <c r="CC56" s="161">
        <v>0</v>
      </c>
      <c r="CD56" s="161">
        <v>0</v>
      </c>
      <c r="CE56" s="161">
        <v>0</v>
      </c>
      <c r="CF56" s="162">
        <v>0</v>
      </c>
    </row>
    <row r="57" spans="1:84" x14ac:dyDescent="0.35">
      <c r="A57" s="155"/>
      <c r="B57" s="39" t="s">
        <v>298</v>
      </c>
      <c r="C57" s="237" t="s">
        <v>261</v>
      </c>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v>0</v>
      </c>
      <c r="AI57" s="161">
        <v>0</v>
      </c>
      <c r="AJ57" s="161">
        <v>0</v>
      </c>
      <c r="AK57" s="161">
        <v>0</v>
      </c>
      <c r="AL57" s="161">
        <v>0</v>
      </c>
      <c r="AM57" s="161">
        <v>0</v>
      </c>
      <c r="AN57" s="161">
        <v>0</v>
      </c>
      <c r="AO57" s="161">
        <v>0</v>
      </c>
      <c r="AP57" s="161">
        <v>0</v>
      </c>
      <c r="AQ57" s="161">
        <v>0</v>
      </c>
      <c r="AR57" s="161">
        <v>0</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5.1059946700000003</v>
      </c>
      <c r="BP57" s="161">
        <v>18.281430299999997</v>
      </c>
      <c r="BQ57" s="161">
        <v>32.793243410000002</v>
      </c>
      <c r="BR57" s="161">
        <v>31.126738449999994</v>
      </c>
      <c r="BS57" s="161">
        <v>22.156157419999996</v>
      </c>
      <c r="BT57" s="161">
        <v>20.333625230000003</v>
      </c>
      <c r="BU57" s="161">
        <v>14.29373391</v>
      </c>
      <c r="BV57" s="161">
        <v>12.715927000000001</v>
      </c>
      <c r="BW57" s="161">
        <v>13.863351</v>
      </c>
      <c r="BX57" s="161">
        <v>11.230656439999999</v>
      </c>
      <c r="BY57" s="161">
        <v>18.075481800000002</v>
      </c>
      <c r="BZ57" s="161">
        <v>5.2045121500000002</v>
      </c>
      <c r="CA57" s="161">
        <v>1.6603900000000001E-2</v>
      </c>
      <c r="CB57" s="161">
        <v>0</v>
      </c>
      <c r="CC57" s="161">
        <v>0</v>
      </c>
      <c r="CD57" s="161">
        <v>0</v>
      </c>
      <c r="CE57" s="161">
        <v>0</v>
      </c>
      <c r="CF57" s="162">
        <v>0</v>
      </c>
    </row>
    <row r="58" spans="1:84" ht="26.25" customHeight="1" x14ac:dyDescent="0.35">
      <c r="A58" s="155"/>
      <c r="B58" s="10" t="s">
        <v>303</v>
      </c>
      <c r="C58" s="237" t="s">
        <v>261</v>
      </c>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c r="BO58" s="161"/>
      <c r="BP58" s="161"/>
      <c r="BQ58" s="161">
        <v>145.66823881438239</v>
      </c>
      <c r="BR58" s="161">
        <v>1436.2081898445697</v>
      </c>
      <c r="BS58" s="161">
        <v>2879.4073605188605</v>
      </c>
      <c r="BT58" s="161">
        <v>4731.643955192837</v>
      </c>
      <c r="BU58" s="161">
        <v>7727.2655064995752</v>
      </c>
      <c r="BV58" s="161">
        <v>9507.7874431559103</v>
      </c>
      <c r="BW58" s="161">
        <v>10788.068427016266</v>
      </c>
      <c r="BX58" s="161">
        <v>11820.52475336243</v>
      </c>
      <c r="BY58" s="161">
        <v>12936.609646477527</v>
      </c>
      <c r="BZ58" s="161">
        <v>14963.31923161482</v>
      </c>
      <c r="CA58" s="161">
        <v>18251.885171097936</v>
      </c>
      <c r="CB58" s="161">
        <v>21349.879265806976</v>
      </c>
      <c r="CC58" s="161">
        <v>23216.39217021058</v>
      </c>
      <c r="CD58" s="161">
        <v>25122.54679581102</v>
      </c>
      <c r="CE58" s="161">
        <v>27579.943604296142</v>
      </c>
      <c r="CF58" s="162">
        <v>29409.499148314197</v>
      </c>
    </row>
    <row r="59" spans="1:84" x14ac:dyDescent="0.35">
      <c r="A59" s="155"/>
      <c r="B59" s="39" t="s">
        <v>305</v>
      </c>
      <c r="C59" s="237" t="s">
        <v>261</v>
      </c>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v>0</v>
      </c>
      <c r="AI59" s="161">
        <v>0</v>
      </c>
      <c r="AJ59" s="161">
        <v>0</v>
      </c>
      <c r="AK59" s="161">
        <v>0</v>
      </c>
      <c r="AL59" s="161">
        <v>0</v>
      </c>
      <c r="AM59" s="161">
        <v>0</v>
      </c>
      <c r="AN59" s="161">
        <v>0</v>
      </c>
      <c r="AO59" s="161">
        <v>0</v>
      </c>
      <c r="AP59" s="161">
        <v>0</v>
      </c>
      <c r="AQ59" s="161">
        <v>0</v>
      </c>
      <c r="AR59" s="161">
        <v>0</v>
      </c>
      <c r="AS59" s="161">
        <v>0</v>
      </c>
      <c r="AT59" s="161">
        <v>0</v>
      </c>
      <c r="AU59" s="161">
        <v>0</v>
      </c>
      <c r="AV59" s="161">
        <v>0</v>
      </c>
      <c r="AW59" s="161">
        <v>0</v>
      </c>
      <c r="AX59" s="161">
        <v>0</v>
      </c>
      <c r="AY59" s="161">
        <v>0</v>
      </c>
      <c r="AZ59" s="161">
        <v>0</v>
      </c>
      <c r="BA59" s="161">
        <v>0</v>
      </c>
      <c r="BB59" s="161">
        <v>0</v>
      </c>
      <c r="BC59" s="161">
        <v>0</v>
      </c>
      <c r="BD59" s="161">
        <v>0</v>
      </c>
      <c r="BE59" s="161">
        <v>0</v>
      </c>
      <c r="BF59" s="161">
        <v>0</v>
      </c>
      <c r="BG59" s="161">
        <v>0</v>
      </c>
      <c r="BH59" s="161">
        <v>0</v>
      </c>
      <c r="BI59" s="161">
        <v>0</v>
      </c>
      <c r="BJ59" s="161">
        <v>0</v>
      </c>
      <c r="BK59" s="161">
        <v>0</v>
      </c>
      <c r="BL59" s="161">
        <v>55.084215560000004</v>
      </c>
      <c r="BM59" s="161">
        <v>63.075896640000003</v>
      </c>
      <c r="BN59" s="161">
        <v>61.896868359999999</v>
      </c>
      <c r="BO59" s="161">
        <v>39.035515199999999</v>
      </c>
      <c r="BP59" s="161">
        <v>27.879101479999999</v>
      </c>
      <c r="BQ59" s="161">
        <v>25.215089500000001</v>
      </c>
      <c r="BR59" s="161">
        <v>4.0992899999999999</v>
      </c>
      <c r="BS59" s="161">
        <v>0</v>
      </c>
      <c r="BT59" s="161">
        <v>0</v>
      </c>
      <c r="BU59" s="161">
        <v>0</v>
      </c>
      <c r="BV59" s="161">
        <v>0</v>
      </c>
      <c r="BW59" s="161">
        <v>0</v>
      </c>
      <c r="BX59" s="161">
        <v>0</v>
      </c>
      <c r="BY59" s="161">
        <v>0</v>
      </c>
      <c r="BZ59" s="161">
        <v>0</v>
      </c>
      <c r="CA59" s="161">
        <v>0</v>
      </c>
      <c r="CB59" s="161">
        <v>0</v>
      </c>
      <c r="CC59" s="161">
        <v>0</v>
      </c>
      <c r="CD59" s="161">
        <v>0</v>
      </c>
      <c r="CE59" s="161">
        <v>0</v>
      </c>
      <c r="CF59" s="162">
        <v>0</v>
      </c>
    </row>
    <row r="60" spans="1:84" x14ac:dyDescent="0.35">
      <c r="A60" s="155"/>
      <c r="B60" s="39" t="s">
        <v>307</v>
      </c>
      <c r="C60" s="237" t="s">
        <v>261</v>
      </c>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v>65.063615077455893</v>
      </c>
      <c r="AI60" s="161">
        <v>79.479739700042487</v>
      </c>
      <c r="AJ60" s="161">
        <v>99.580834840251342</v>
      </c>
      <c r="AK60" s="161">
        <v>118.59112985115947</v>
      </c>
      <c r="AL60" s="161">
        <v>139.73920084720251</v>
      </c>
      <c r="AM60" s="161">
        <v>164.50313614077683</v>
      </c>
      <c r="AN60" s="161">
        <v>212.71284119727849</v>
      </c>
      <c r="AO60" s="161">
        <v>238.91816166157855</v>
      </c>
      <c r="AP60" s="161">
        <v>254.25078624505122</v>
      </c>
      <c r="AQ60" s="161">
        <v>261.22874343482823</v>
      </c>
      <c r="AR60" s="161">
        <v>277.40848838548044</v>
      </c>
      <c r="AS60" s="161">
        <v>301.45498962625896</v>
      </c>
      <c r="AT60" s="161">
        <v>371.69112573456874</v>
      </c>
      <c r="AU60" s="161">
        <v>518.375122512399</v>
      </c>
      <c r="AV60" s="161">
        <v>547.65025616051685</v>
      </c>
      <c r="AW60" s="161">
        <v>599.38952382356536</v>
      </c>
      <c r="AX60" s="161">
        <v>668.19973532569691</v>
      </c>
      <c r="AY60" s="161">
        <v>709.36948030254121</v>
      </c>
      <c r="AZ60" s="161">
        <v>801.06839642781028</v>
      </c>
      <c r="BA60" s="161">
        <v>862.44303435481982</v>
      </c>
      <c r="BB60" s="161">
        <v>840.04033176203689</v>
      </c>
      <c r="BC60" s="161">
        <v>861.99389255607184</v>
      </c>
      <c r="BD60" s="161">
        <v>851.15599999999995</v>
      </c>
      <c r="BE60" s="161">
        <v>874.17398603512197</v>
      </c>
      <c r="BF60" s="161">
        <v>794.99319101826757</v>
      </c>
      <c r="BG60" s="161">
        <v>766.14312936370834</v>
      </c>
      <c r="BH60" s="161">
        <v>794.12099999999998</v>
      </c>
      <c r="BI60" s="161">
        <v>771.95111937118725</v>
      </c>
      <c r="BJ60" s="161">
        <v>768.33523924275994</v>
      </c>
      <c r="BK60" s="161">
        <v>697.57744277639608</v>
      </c>
      <c r="BL60" s="161">
        <v>711.89560463857492</v>
      </c>
      <c r="BM60" s="161">
        <v>723.31083959144485</v>
      </c>
      <c r="BN60" s="161">
        <v>718.27939070806326</v>
      </c>
      <c r="BO60" s="161">
        <v>711.3639340066137</v>
      </c>
      <c r="BP60" s="161">
        <v>727.39818972298963</v>
      </c>
      <c r="BQ60" s="161">
        <v>715.05321305721429</v>
      </c>
      <c r="BR60" s="161">
        <v>596.85802620084485</v>
      </c>
      <c r="BS60" s="161">
        <v>341.39509716401932</v>
      </c>
      <c r="BT60" s="161">
        <v>113.98152528710739</v>
      </c>
      <c r="BU60" s="161">
        <v>14.603759587950137</v>
      </c>
      <c r="BV60" s="161">
        <v>1.2038047262866163</v>
      </c>
      <c r="BW60" s="161">
        <v>0.27115140967569445</v>
      </c>
      <c r="BX60" s="161">
        <v>0.15698976653150842</v>
      </c>
      <c r="BY60" s="161">
        <v>0.13299450341598953</v>
      </c>
      <c r="BZ60" s="161">
        <v>0.11223336621746767</v>
      </c>
      <c r="CA60" s="161">
        <v>7.6658328514852478E-2</v>
      </c>
      <c r="CB60" s="161">
        <v>1.5591495686906036E-3</v>
      </c>
      <c r="CC60" s="161">
        <v>0</v>
      </c>
      <c r="CD60" s="161">
        <v>9.3241386833753381E-18</v>
      </c>
      <c r="CE60" s="161">
        <v>1.5178830414797062E-18</v>
      </c>
      <c r="CF60" s="162">
        <v>0</v>
      </c>
    </row>
    <row r="61" spans="1:84" x14ac:dyDescent="0.35">
      <c r="A61" s="155"/>
      <c r="B61" s="39" t="s">
        <v>385</v>
      </c>
      <c r="C61" s="237" t="s">
        <v>270</v>
      </c>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v>23.742129412884193</v>
      </c>
      <c r="AR61" s="161">
        <v>124.55443691978304</v>
      </c>
      <c r="AS61" s="161">
        <v>107.73044960785994</v>
      </c>
      <c r="AT61" s="161">
        <v>126.97640117994101</v>
      </c>
      <c r="AU61" s="161">
        <v>172.18</v>
      </c>
      <c r="AV61" s="161">
        <v>172.37799999999999</v>
      </c>
      <c r="AW61" s="161">
        <v>194.25600000000003</v>
      </c>
      <c r="AX61" s="161">
        <v>187.28899999999999</v>
      </c>
      <c r="AY61" s="161">
        <v>214.38800000000001</v>
      </c>
      <c r="AZ61" s="161">
        <v>197.916</v>
      </c>
      <c r="BA61" s="161">
        <v>164.20699999999999</v>
      </c>
      <c r="BB61" s="161">
        <v>176.72299999999998</v>
      </c>
      <c r="BC61" s="161">
        <v>163.03138294517106</v>
      </c>
      <c r="BD61" s="161">
        <v>199.31266883868574</v>
      </c>
      <c r="BE61" s="161">
        <v>223.009962981786</v>
      </c>
      <c r="BF61" s="161">
        <v>271.56763858619945</v>
      </c>
      <c r="BG61" s="161">
        <v>297.69167471771999</v>
      </c>
      <c r="BH61" s="161">
        <v>296.03603723607625</v>
      </c>
      <c r="BI61" s="161">
        <v>323.58529987590123</v>
      </c>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2"/>
    </row>
    <row r="62" spans="1:84" x14ac:dyDescent="0.35">
      <c r="A62" s="155"/>
      <c r="B62" s="39" t="s">
        <v>309</v>
      </c>
      <c r="C62" s="237" t="s">
        <v>270</v>
      </c>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v>252.52462299999999</v>
      </c>
      <c r="BK62" s="161">
        <v>217.03232700000001</v>
      </c>
      <c r="BL62" s="161">
        <v>202.71215699999999</v>
      </c>
      <c r="BM62" s="161">
        <v>254.65718699999999</v>
      </c>
      <c r="BN62" s="161">
        <v>257.83189955001012</v>
      </c>
      <c r="BO62" s="161">
        <v>116.81307476126997</v>
      </c>
      <c r="BP62" s="161">
        <v>88.835079000000007</v>
      </c>
      <c r="BQ62" s="161">
        <v>8.2208879999999986</v>
      </c>
      <c r="BR62" s="161">
        <v>0</v>
      </c>
      <c r="BS62" s="161">
        <v>0</v>
      </c>
      <c r="BT62" s="161">
        <v>0</v>
      </c>
      <c r="BU62" s="161">
        <v>0</v>
      </c>
      <c r="BV62" s="161">
        <v>0</v>
      </c>
      <c r="BW62" s="161">
        <v>0</v>
      </c>
      <c r="BX62" s="161">
        <v>0</v>
      </c>
      <c r="BY62" s="161">
        <v>0</v>
      </c>
      <c r="BZ62" s="161">
        <v>0</v>
      </c>
      <c r="CA62" s="161">
        <v>0</v>
      </c>
      <c r="CB62" s="161">
        <v>0</v>
      </c>
      <c r="CC62" s="161">
        <v>0</v>
      </c>
      <c r="CD62" s="161">
        <v>0</v>
      </c>
      <c r="CE62" s="161">
        <v>0</v>
      </c>
      <c r="CF62" s="162">
        <v>0</v>
      </c>
    </row>
    <row r="63" spans="1:84" ht="25.5" customHeight="1" x14ac:dyDescent="0.35">
      <c r="A63" s="155"/>
      <c r="B63" s="39" t="s">
        <v>310</v>
      </c>
      <c r="C63" s="237" t="s">
        <v>261</v>
      </c>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v>0</v>
      </c>
      <c r="AI63" s="161">
        <v>0</v>
      </c>
      <c r="AJ63" s="161">
        <v>0</v>
      </c>
      <c r="AK63" s="161">
        <v>0</v>
      </c>
      <c r="AL63" s="161">
        <v>0</v>
      </c>
      <c r="AM63" s="161">
        <v>0</v>
      </c>
      <c r="AN63" s="161">
        <v>0</v>
      </c>
      <c r="AO63" s="161">
        <v>0</v>
      </c>
      <c r="AP63" s="161">
        <v>1</v>
      </c>
      <c r="AQ63" s="161">
        <v>0.68200000000000005</v>
      </c>
      <c r="AR63" s="161">
        <v>0.71099999999999997</v>
      </c>
      <c r="AS63" s="161">
        <v>0.05</v>
      </c>
      <c r="AT63" s="161">
        <v>4.3999999999999997E-2</v>
      </c>
      <c r="AU63" s="161">
        <v>1.0529999999999999</v>
      </c>
      <c r="AV63" s="161">
        <v>1.0680000000000001</v>
      </c>
      <c r="AW63" s="161">
        <v>2.0219999999999998</v>
      </c>
      <c r="AX63" s="161">
        <v>1.901</v>
      </c>
      <c r="AY63" s="161">
        <v>2.9769999999999999</v>
      </c>
      <c r="AZ63" s="161">
        <v>2.5939999999999999</v>
      </c>
      <c r="BA63" s="161">
        <v>3.1680000000000001</v>
      </c>
      <c r="BB63" s="161">
        <v>4.3739999999999997</v>
      </c>
      <c r="BC63" s="161">
        <v>6.6749999999999998</v>
      </c>
      <c r="BD63" s="161">
        <v>1.966</v>
      </c>
      <c r="BE63" s="161">
        <v>8.6959999999999997</v>
      </c>
      <c r="BF63" s="161">
        <v>7.1639999999999997</v>
      </c>
      <c r="BG63" s="161">
        <v>5.907</v>
      </c>
      <c r="BH63" s="161">
        <v>7.7169999999999996</v>
      </c>
      <c r="BI63" s="161">
        <v>8.1300000000000008</v>
      </c>
      <c r="BJ63" s="161">
        <v>9.604000000000001</v>
      </c>
      <c r="BK63" s="161">
        <v>12.0015</v>
      </c>
      <c r="BL63" s="161">
        <v>16.099019999999999</v>
      </c>
      <c r="BM63" s="161">
        <v>16.099019999999999</v>
      </c>
      <c r="BN63" s="161">
        <v>16.099019999999999</v>
      </c>
      <c r="BO63" s="161">
        <v>16.098934999999997</v>
      </c>
      <c r="BP63" s="161">
        <v>16.099</v>
      </c>
      <c r="BQ63" s="161">
        <v>16.099019999999999</v>
      </c>
      <c r="BR63" s="161">
        <v>16.099020000000042</v>
      </c>
      <c r="BS63" s="161">
        <v>13.170465000000043</v>
      </c>
      <c r="BT63" s="161">
        <v>0</v>
      </c>
      <c r="BU63" s="161">
        <v>0</v>
      </c>
      <c r="BV63" s="161">
        <v>0</v>
      </c>
      <c r="BW63" s="161">
        <v>0</v>
      </c>
      <c r="BX63" s="161">
        <v>0</v>
      </c>
      <c r="BY63" s="161">
        <v>0</v>
      </c>
      <c r="BZ63" s="161">
        <v>0</v>
      </c>
      <c r="CA63" s="161">
        <v>0</v>
      </c>
      <c r="CB63" s="161">
        <v>0</v>
      </c>
      <c r="CC63" s="161">
        <v>0</v>
      </c>
      <c r="CD63" s="161">
        <v>0</v>
      </c>
      <c r="CE63" s="161">
        <v>0</v>
      </c>
      <c r="CF63" s="162">
        <v>0</v>
      </c>
    </row>
    <row r="64" spans="1:84" x14ac:dyDescent="0.35">
      <c r="A64" s="155"/>
      <c r="B64" s="39" t="s">
        <v>312</v>
      </c>
      <c r="C64" s="237" t="s">
        <v>264</v>
      </c>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v>0</v>
      </c>
      <c r="AI64" s="161">
        <v>0</v>
      </c>
      <c r="AJ64" s="161">
        <v>0</v>
      </c>
      <c r="AK64" s="161">
        <v>0</v>
      </c>
      <c r="AL64" s="161">
        <v>0</v>
      </c>
      <c r="AM64" s="161">
        <v>0</v>
      </c>
      <c r="AN64" s="161">
        <v>0</v>
      </c>
      <c r="AO64" s="161">
        <v>0</v>
      </c>
      <c r="AP64" s="161">
        <v>0</v>
      </c>
      <c r="AQ64" s="161">
        <v>193</v>
      </c>
      <c r="AR64" s="161">
        <v>250</v>
      </c>
      <c r="AS64" s="161">
        <v>286</v>
      </c>
      <c r="AT64" s="161">
        <v>314</v>
      </c>
      <c r="AU64" s="161">
        <v>408</v>
      </c>
      <c r="AV64" s="161">
        <v>434</v>
      </c>
      <c r="AW64" s="161">
        <v>416</v>
      </c>
      <c r="AX64" s="161">
        <v>480</v>
      </c>
      <c r="AY64" s="161">
        <v>524.29999999999995</v>
      </c>
      <c r="AZ64" s="161">
        <v>340.8</v>
      </c>
      <c r="BA64" s="161">
        <v>502</v>
      </c>
      <c r="BB64" s="161">
        <v>553</v>
      </c>
      <c r="BC64" s="161">
        <v>635</v>
      </c>
      <c r="BD64" s="161">
        <v>648</v>
      </c>
      <c r="BE64" s="161">
        <v>635.94107848647479</v>
      </c>
      <c r="BF64" s="161">
        <v>723.75621958442548</v>
      </c>
      <c r="BG64" s="161">
        <v>1035</v>
      </c>
      <c r="BH64" s="161">
        <v>1291.17</v>
      </c>
      <c r="BI64" s="161">
        <v>1183.6549443026729</v>
      </c>
      <c r="BJ64" s="161">
        <v>1312.9542119951134</v>
      </c>
      <c r="BK64" s="161">
        <v>1623.1882790812579</v>
      </c>
      <c r="BL64" s="161">
        <v>1949.4219162508432</v>
      </c>
      <c r="BM64" s="161">
        <v>2026.2023687265355</v>
      </c>
      <c r="BN64" s="161">
        <v>2134.4746846376861</v>
      </c>
      <c r="BO64" s="161">
        <v>2194.8675095390704</v>
      </c>
      <c r="BP64" s="161">
        <v>2244.5398762216823</v>
      </c>
      <c r="BQ64" s="161">
        <v>2236</v>
      </c>
      <c r="BR64" s="161">
        <v>2260</v>
      </c>
      <c r="BS64" s="161">
        <v>2351</v>
      </c>
      <c r="BT64" s="161">
        <v>2292</v>
      </c>
      <c r="BU64" s="161">
        <v>2306</v>
      </c>
      <c r="BV64" s="161">
        <v>2406</v>
      </c>
      <c r="BW64" s="161">
        <v>2512</v>
      </c>
      <c r="BX64" s="161">
        <v>2486</v>
      </c>
      <c r="BY64" s="161">
        <v>2633</v>
      </c>
      <c r="BZ64" s="161">
        <v>2690</v>
      </c>
      <c r="CA64" s="161">
        <v>2823</v>
      </c>
      <c r="CB64" s="161">
        <v>3180.2208532187869</v>
      </c>
      <c r="CC64" s="161">
        <v>3259.6661447855449</v>
      </c>
      <c r="CD64" s="161">
        <v>3339.9438255239293</v>
      </c>
      <c r="CE64" s="161">
        <v>3434.8744397800892</v>
      </c>
      <c r="CF64" s="162">
        <v>3525.7836512553731</v>
      </c>
    </row>
    <row r="65" spans="1:84" x14ac:dyDescent="0.35">
      <c r="A65" s="155"/>
      <c r="B65" s="39" t="s">
        <v>313</v>
      </c>
      <c r="C65" s="237" t="s">
        <v>264</v>
      </c>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v>0</v>
      </c>
      <c r="AI65" s="161">
        <v>0</v>
      </c>
      <c r="AJ65" s="161">
        <v>0</v>
      </c>
      <c r="AK65" s="161">
        <v>0</v>
      </c>
      <c r="AL65" s="161">
        <v>0</v>
      </c>
      <c r="AM65" s="161">
        <v>500</v>
      </c>
      <c r="AN65" s="161">
        <v>508</v>
      </c>
      <c r="AO65" s="161">
        <v>545</v>
      </c>
      <c r="AP65" s="161">
        <v>757</v>
      </c>
      <c r="AQ65" s="161">
        <v>840</v>
      </c>
      <c r="AR65" s="161">
        <v>898</v>
      </c>
      <c r="AS65" s="161">
        <v>949</v>
      </c>
      <c r="AT65" s="161">
        <v>941</v>
      </c>
      <c r="AU65" s="161">
        <v>781</v>
      </c>
      <c r="AV65" s="161">
        <v>688</v>
      </c>
      <c r="AW65" s="161">
        <v>659</v>
      </c>
      <c r="AX65" s="161">
        <v>80</v>
      </c>
      <c r="AY65" s="161">
        <v>36.299999999999997</v>
      </c>
      <c r="AZ65" s="161">
        <v>97.6</v>
      </c>
      <c r="BA65" s="161">
        <v>26</v>
      </c>
      <c r="BB65" s="161">
        <v>27</v>
      </c>
      <c r="BC65" s="161">
        <v>66</v>
      </c>
      <c r="BD65" s="161">
        <v>67</v>
      </c>
      <c r="BE65" s="161">
        <v>69</v>
      </c>
      <c r="BF65" s="161">
        <v>70</v>
      </c>
      <c r="BG65" s="161">
        <v>79.728606106509176</v>
      </c>
      <c r="BH65" s="161">
        <v>43</v>
      </c>
      <c r="BI65" s="161">
        <v>41</v>
      </c>
      <c r="BJ65" s="161">
        <v>45</v>
      </c>
      <c r="BK65" s="161">
        <v>43.47423573035443</v>
      </c>
      <c r="BL65" s="161">
        <v>46.203362466202719</v>
      </c>
      <c r="BM65" s="161">
        <v>46.819417065825782</v>
      </c>
      <c r="BN65" s="161">
        <v>44.415302132907541</v>
      </c>
      <c r="BO65" s="161">
        <v>47.37944846742954</v>
      </c>
      <c r="BP65" s="161">
        <v>56</v>
      </c>
      <c r="BQ65" s="161">
        <v>50</v>
      </c>
      <c r="BR65" s="161">
        <v>5</v>
      </c>
      <c r="BS65" s="161">
        <v>0</v>
      </c>
      <c r="BT65" s="161">
        <v>0</v>
      </c>
      <c r="BU65" s="161">
        <v>0</v>
      </c>
      <c r="BV65" s="161">
        <v>0</v>
      </c>
      <c r="BW65" s="161">
        <v>0</v>
      </c>
      <c r="BX65" s="161">
        <v>50</v>
      </c>
      <c r="BY65" s="161">
        <v>66</v>
      </c>
      <c r="BZ65" s="161">
        <v>0</v>
      </c>
      <c r="CA65" s="161">
        <v>0</v>
      </c>
      <c r="CB65" s="161">
        <v>0</v>
      </c>
      <c r="CC65" s="161">
        <v>0</v>
      </c>
      <c r="CD65" s="161">
        <v>0</v>
      </c>
      <c r="CE65" s="161">
        <v>0</v>
      </c>
      <c r="CF65" s="162">
        <v>0</v>
      </c>
    </row>
    <row r="66" spans="1:84" x14ac:dyDescent="0.35">
      <c r="A66" s="155"/>
      <c r="B66" s="39" t="s">
        <v>315</v>
      </c>
      <c r="C66" s="237" t="s">
        <v>270</v>
      </c>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v>0</v>
      </c>
      <c r="AR66" s="161">
        <v>0</v>
      </c>
      <c r="AS66" s="161">
        <v>0</v>
      </c>
      <c r="AT66" s="161">
        <v>0</v>
      </c>
      <c r="AU66" s="161">
        <v>0</v>
      </c>
      <c r="AV66" s="161">
        <v>0</v>
      </c>
      <c r="AW66" s="161">
        <v>0</v>
      </c>
      <c r="AX66" s="161">
        <v>0</v>
      </c>
      <c r="AY66" s="161">
        <v>0</v>
      </c>
      <c r="AZ66" s="161">
        <v>0</v>
      </c>
      <c r="BA66" s="161">
        <v>0</v>
      </c>
      <c r="BB66" s="161">
        <v>0</v>
      </c>
      <c r="BC66" s="161">
        <v>0</v>
      </c>
      <c r="BD66" s="161">
        <v>0</v>
      </c>
      <c r="BE66" s="161">
        <v>0</v>
      </c>
      <c r="BF66" s="161">
        <v>0</v>
      </c>
      <c r="BG66" s="161">
        <v>0</v>
      </c>
      <c r="BH66" s="161">
        <v>0</v>
      </c>
      <c r="BI66" s="161">
        <v>0</v>
      </c>
      <c r="BJ66" s="161">
        <v>119.870778</v>
      </c>
      <c r="BK66" s="161">
        <v>123.071</v>
      </c>
      <c r="BL66" s="161">
        <v>133.291</v>
      </c>
      <c r="BM66" s="161">
        <v>138.81399999999999</v>
      </c>
      <c r="BN66" s="161">
        <v>130.89869660000002</v>
      </c>
      <c r="BO66" s="161">
        <v>46.04</v>
      </c>
      <c r="BP66" s="161">
        <v>39.037999999999997</v>
      </c>
      <c r="BQ66" s="161">
        <v>37.116999999999997</v>
      </c>
      <c r="BR66" s="161">
        <v>33.851999999999997</v>
      </c>
      <c r="BS66" s="161">
        <v>30.109000000000002</v>
      </c>
      <c r="BT66" s="161">
        <v>27.880500000000001</v>
      </c>
      <c r="BU66" s="161">
        <v>25.610500000000002</v>
      </c>
      <c r="BV66" s="161">
        <v>24.826999999999998</v>
      </c>
      <c r="BW66" s="161">
        <v>25.914774879778303</v>
      </c>
      <c r="BX66" s="161">
        <v>27.903133137433663</v>
      </c>
      <c r="BY66" s="161">
        <v>25.65220202212727</v>
      </c>
      <c r="BZ66" s="161">
        <v>25.350977949277283</v>
      </c>
      <c r="CA66" s="161">
        <v>22.907974684941109</v>
      </c>
      <c r="CB66" s="161">
        <v>23.841242033753133</v>
      </c>
      <c r="CC66" s="161">
        <v>22.305285857743094</v>
      </c>
      <c r="CD66" s="161">
        <v>20.996826914624251</v>
      </c>
      <c r="CE66" s="161">
        <v>20.799977610230918</v>
      </c>
      <c r="CF66" s="162">
        <v>21.265238649571707</v>
      </c>
    </row>
    <row r="67" spans="1:84" x14ac:dyDescent="0.35">
      <c r="A67" s="155"/>
      <c r="C67" s="237"/>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2"/>
    </row>
    <row r="68" spans="1:84" s="240" customFormat="1" x14ac:dyDescent="0.35">
      <c r="A68" s="239"/>
      <c r="B68" s="39" t="s">
        <v>316</v>
      </c>
      <c r="C68" s="237" t="s">
        <v>264</v>
      </c>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v>632</v>
      </c>
      <c r="AI68" s="161">
        <v>653</v>
      </c>
      <c r="AJ68" s="161">
        <v>1280</v>
      </c>
      <c r="AK68" s="161">
        <v>1702</v>
      </c>
      <c r="AL68" s="161">
        <v>1500</v>
      </c>
      <c r="AM68" s="161">
        <v>1497</v>
      </c>
      <c r="AN68" s="161">
        <v>1578</v>
      </c>
      <c r="AO68" s="161">
        <v>1589</v>
      </c>
      <c r="AP68" s="161">
        <v>1734</v>
      </c>
      <c r="AQ68" s="161">
        <v>1467.9280000000001</v>
      </c>
      <c r="AR68" s="161">
        <v>1106.7449999999999</v>
      </c>
      <c r="AS68" s="161">
        <v>733.41</v>
      </c>
      <c r="AT68" s="161">
        <v>869.84</v>
      </c>
      <c r="AU68" s="161">
        <v>1603.8150000000001</v>
      </c>
      <c r="AV68" s="161">
        <v>1760.1579999999999</v>
      </c>
      <c r="AW68" s="161">
        <v>1651.7639999999999</v>
      </c>
      <c r="AX68" s="161">
        <v>1299.4829999999999</v>
      </c>
      <c r="AY68" s="161">
        <v>1101.827</v>
      </c>
      <c r="AZ68" s="161">
        <v>587.298</v>
      </c>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2"/>
    </row>
    <row r="69" spans="1:84" s="240" customFormat="1" ht="25.5" customHeight="1" x14ac:dyDescent="0.35">
      <c r="A69" s="239"/>
      <c r="B69" s="10" t="s">
        <v>317</v>
      </c>
      <c r="C69" s="237"/>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f>SUM(BQ70:BQ71)</f>
        <v>5.8574696600000031</v>
      </c>
      <c r="BR69" s="161">
        <f t="shared" ref="BR69:CF69" si="11">SUM(BR70:BR71)</f>
        <v>56.150329630000009</v>
      </c>
      <c r="BS69" s="161">
        <f t="shared" si="11"/>
        <v>490.88279648000002</v>
      </c>
      <c r="BT69" s="161">
        <f t="shared" si="11"/>
        <v>1585.7627723199994</v>
      </c>
      <c r="BU69" s="161">
        <f t="shared" si="11"/>
        <v>3322.5426384599987</v>
      </c>
      <c r="BV69" s="161">
        <f t="shared" si="11"/>
        <v>8134.8647156900006</v>
      </c>
      <c r="BW69" s="161">
        <f t="shared" si="11"/>
        <v>18388.256169110005</v>
      </c>
      <c r="BX69" s="161">
        <f t="shared" si="11"/>
        <v>38320.348814015022</v>
      </c>
      <c r="BY69" s="161">
        <f t="shared" si="11"/>
        <v>40935.681691392034</v>
      </c>
      <c r="BZ69" s="161">
        <f t="shared" si="11"/>
        <v>41937.592814439668</v>
      </c>
      <c r="CA69" s="161">
        <f t="shared" si="11"/>
        <v>51896.157196589353</v>
      </c>
      <c r="CB69" s="161">
        <f t="shared" si="11"/>
        <v>66982.647028810214</v>
      </c>
      <c r="CC69" s="161">
        <f t="shared" si="11"/>
        <v>74289.327702220573</v>
      </c>
      <c r="CD69" s="161">
        <f t="shared" si="11"/>
        <v>77566.552554740847</v>
      </c>
      <c r="CE69" s="161">
        <f t="shared" si="11"/>
        <v>80756.053045497523</v>
      </c>
      <c r="CF69" s="162">
        <f t="shared" si="11"/>
        <v>87202.207956809245</v>
      </c>
    </row>
    <row r="70" spans="1:84" s="240" customFormat="1" x14ac:dyDescent="0.35">
      <c r="A70" s="239"/>
      <c r="B70" s="171" t="s">
        <v>318</v>
      </c>
      <c r="C70" s="237" t="s">
        <v>270</v>
      </c>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v>0.78372308559481874</v>
      </c>
      <c r="BR70" s="161">
        <v>5.5093570434945436</v>
      </c>
      <c r="BS70" s="161">
        <v>33.773460637049745</v>
      </c>
      <c r="BT70" s="161">
        <v>692.39557576368315</v>
      </c>
      <c r="BU70" s="161">
        <v>1996.8506732649296</v>
      </c>
      <c r="BV70" s="161">
        <v>6170.0886903764313</v>
      </c>
      <c r="BW70" s="161">
        <v>11637.205799996729</v>
      </c>
      <c r="BX70" s="161">
        <v>21720.995222049096</v>
      </c>
      <c r="BY70" s="161">
        <v>27814.887464860654</v>
      </c>
      <c r="BZ70" s="161">
        <v>32906.554661241818</v>
      </c>
      <c r="CA70" s="161">
        <v>40768.381253328655</v>
      </c>
      <c r="CB70" s="161">
        <v>49549.765341120321</v>
      </c>
      <c r="CC70" s="161">
        <v>54966.372236846182</v>
      </c>
      <c r="CD70" s="161">
        <v>57900.215878297931</v>
      </c>
      <c r="CE70" s="161">
        <v>60783.751745235211</v>
      </c>
      <c r="CF70" s="162">
        <v>67087.89646378177</v>
      </c>
    </row>
    <row r="71" spans="1:84" s="240" customFormat="1" x14ac:dyDescent="0.35">
      <c r="A71" s="239"/>
      <c r="B71" s="171" t="s">
        <v>319</v>
      </c>
      <c r="C71" s="237" t="s">
        <v>270</v>
      </c>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v>5.0737465744051846</v>
      </c>
      <c r="BR71" s="161">
        <v>50.640972586505463</v>
      </c>
      <c r="BS71" s="161">
        <v>457.10933584295026</v>
      </c>
      <c r="BT71" s="161">
        <v>893.36719655631623</v>
      </c>
      <c r="BU71" s="161">
        <v>1325.6919651950693</v>
      </c>
      <c r="BV71" s="161">
        <v>1964.7760253135691</v>
      </c>
      <c r="BW71" s="161">
        <v>6751.0503691132781</v>
      </c>
      <c r="BX71" s="161">
        <v>16599.353591965926</v>
      </c>
      <c r="BY71" s="161">
        <v>13120.794226531378</v>
      </c>
      <c r="BZ71" s="161">
        <v>9031.0381531978492</v>
      </c>
      <c r="CA71" s="161">
        <v>11127.775943260694</v>
      </c>
      <c r="CB71" s="161">
        <v>17432.881687689889</v>
      </c>
      <c r="CC71" s="161">
        <v>19322.955465374391</v>
      </c>
      <c r="CD71" s="161">
        <v>19666.336676442919</v>
      </c>
      <c r="CE71" s="161">
        <v>19972.301300262308</v>
      </c>
      <c r="CF71" s="162">
        <v>20114.311493027475</v>
      </c>
    </row>
    <row r="72" spans="1:84" ht="25.5" customHeight="1" x14ac:dyDescent="0.35">
      <c r="A72" s="155"/>
      <c r="B72" s="39" t="s">
        <v>386</v>
      </c>
      <c r="C72" s="237" t="s">
        <v>261</v>
      </c>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v>96.50800000000001</v>
      </c>
      <c r="AI72" s="161">
        <v>138.17400000000001</v>
      </c>
      <c r="AJ72" s="161">
        <v>149.49199999999999</v>
      </c>
      <c r="AK72" s="161">
        <v>160.76399999999998</v>
      </c>
      <c r="AL72" s="161">
        <v>161.68</v>
      </c>
      <c r="AM72" s="161">
        <v>171.07299999999998</v>
      </c>
      <c r="AN72" s="161">
        <v>157.065</v>
      </c>
      <c r="AO72" s="161">
        <v>147.92700000000002</v>
      </c>
      <c r="AP72" s="161">
        <v>138.10399999999998</v>
      </c>
      <c r="AQ72" s="161">
        <v>129.10900000000001</v>
      </c>
      <c r="AR72" s="161">
        <v>120.34700000000001</v>
      </c>
      <c r="AS72" s="161">
        <v>116.786</v>
      </c>
      <c r="AT72" s="161">
        <v>141.292</v>
      </c>
      <c r="AU72" s="161">
        <v>160.27000000000001</v>
      </c>
      <c r="AV72" s="161">
        <v>200.48848484848483</v>
      </c>
      <c r="AW72" s="161">
        <v>239.31311627906976</v>
      </c>
      <c r="AX72" s="161">
        <v>220.35488209606987</v>
      </c>
      <c r="AY72" s="161">
        <v>244.5961388888889</v>
      </c>
      <c r="AZ72" s="161">
        <v>234.3820627306273</v>
      </c>
      <c r="BA72" s="161">
        <v>214.69666666666666</v>
      </c>
      <c r="BB72" s="161">
        <v>214.75457707509881</v>
      </c>
      <c r="BC72" s="161">
        <v>215.08959760956171</v>
      </c>
      <c r="BD72" s="161">
        <v>210.13187096774195</v>
      </c>
      <c r="BE72" s="161">
        <v>186.36559139784947</v>
      </c>
      <c r="BF72" s="161">
        <v>0</v>
      </c>
      <c r="BG72" s="161">
        <v>0</v>
      </c>
      <c r="BH72" s="161">
        <v>0</v>
      </c>
      <c r="BI72" s="161">
        <v>0</v>
      </c>
      <c r="BJ72" s="161">
        <v>0</v>
      </c>
      <c r="BK72" s="161">
        <v>0</v>
      </c>
      <c r="BL72" s="161">
        <v>0</v>
      </c>
      <c r="BM72" s="161">
        <v>0</v>
      </c>
      <c r="BN72" s="161">
        <v>0</v>
      </c>
      <c r="BO72" s="161">
        <v>0</v>
      </c>
      <c r="BP72" s="161">
        <v>0</v>
      </c>
      <c r="BQ72" s="161">
        <v>0</v>
      </c>
      <c r="BR72" s="161">
        <v>0</v>
      </c>
      <c r="BS72" s="161">
        <v>0</v>
      </c>
      <c r="BT72" s="161">
        <v>0</v>
      </c>
      <c r="BU72" s="161">
        <v>0</v>
      </c>
      <c r="BV72" s="161">
        <v>0</v>
      </c>
      <c r="BW72" s="161">
        <v>0</v>
      </c>
      <c r="BX72" s="161">
        <v>0</v>
      </c>
      <c r="BY72" s="161">
        <v>0</v>
      </c>
      <c r="BZ72" s="161">
        <v>0</v>
      </c>
      <c r="CA72" s="161">
        <v>0</v>
      </c>
      <c r="CB72" s="161">
        <v>0</v>
      </c>
      <c r="CC72" s="161">
        <v>0</v>
      </c>
      <c r="CD72" s="161">
        <v>0</v>
      </c>
      <c r="CE72" s="161">
        <v>0</v>
      </c>
      <c r="CF72" s="162">
        <v>0</v>
      </c>
    </row>
    <row r="73" spans="1:84" x14ac:dyDescent="0.35">
      <c r="A73" s="155"/>
      <c r="B73" s="39" t="s">
        <v>387</v>
      </c>
      <c r="C73" s="237" t="s">
        <v>270</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v>0</v>
      </c>
      <c r="AI73" s="161">
        <v>0</v>
      </c>
      <c r="AJ73" s="161">
        <v>0</v>
      </c>
      <c r="AK73" s="161">
        <v>0</v>
      </c>
      <c r="AL73" s="161">
        <v>0</v>
      </c>
      <c r="AM73" s="161">
        <v>0</v>
      </c>
      <c r="AN73" s="161">
        <v>0</v>
      </c>
      <c r="AO73" s="161">
        <v>0</v>
      </c>
      <c r="AP73" s="161">
        <v>0</v>
      </c>
      <c r="AQ73" s="161">
        <v>0</v>
      </c>
      <c r="AR73" s="161">
        <v>33.869999999999997</v>
      </c>
      <c r="AS73" s="161">
        <v>25.613</v>
      </c>
      <c r="AT73" s="161">
        <v>10.731</v>
      </c>
      <c r="AU73" s="161">
        <v>4.2610000000000001</v>
      </c>
      <c r="AV73" s="161">
        <v>2.2210000000000001</v>
      </c>
      <c r="AW73" s="161">
        <v>1.3009999999999999</v>
      </c>
      <c r="AX73" s="161">
        <v>0.84199999999999997</v>
      </c>
      <c r="AY73" s="161">
        <v>1.5860000000000001</v>
      </c>
      <c r="AZ73" s="161">
        <v>0</v>
      </c>
      <c r="BA73" s="161">
        <v>0.22500000000000001</v>
      </c>
      <c r="BB73" s="161">
        <v>0.53600000000000003</v>
      </c>
      <c r="BC73" s="161">
        <v>0.21700000000000003</v>
      </c>
      <c r="BD73" s="161">
        <v>4.3999999999999997E-2</v>
      </c>
      <c r="BE73" s="161">
        <v>0.34199999999999997</v>
      </c>
      <c r="BF73" s="161">
        <v>0.34199999999999997</v>
      </c>
      <c r="BG73" s="161">
        <v>0.127</v>
      </c>
      <c r="BH73" s="161">
        <v>8.6999999999999994E-2</v>
      </c>
      <c r="BI73" s="161">
        <v>0</v>
      </c>
      <c r="BJ73" s="161">
        <v>0</v>
      </c>
      <c r="BK73" s="161">
        <v>0</v>
      </c>
      <c r="BL73" s="161">
        <v>0</v>
      </c>
      <c r="BM73" s="161">
        <v>0</v>
      </c>
      <c r="BN73" s="161">
        <v>0</v>
      </c>
      <c r="BO73" s="161">
        <v>0</v>
      </c>
      <c r="BP73" s="161">
        <v>0</v>
      </c>
      <c r="BQ73" s="161">
        <v>0</v>
      </c>
      <c r="BR73" s="161">
        <v>0</v>
      </c>
      <c r="BS73" s="161">
        <v>0</v>
      </c>
      <c r="BT73" s="161">
        <v>0</v>
      </c>
      <c r="BU73" s="161">
        <v>0</v>
      </c>
      <c r="BV73" s="161">
        <v>0</v>
      </c>
      <c r="BW73" s="161">
        <v>0</v>
      </c>
      <c r="BX73" s="161">
        <v>0</v>
      </c>
      <c r="BY73" s="161">
        <v>0</v>
      </c>
      <c r="BZ73" s="161">
        <v>0</v>
      </c>
      <c r="CA73" s="161">
        <v>0</v>
      </c>
      <c r="CB73" s="161">
        <v>0</v>
      </c>
      <c r="CC73" s="161">
        <v>0</v>
      </c>
      <c r="CD73" s="161">
        <v>0</v>
      </c>
      <c r="CE73" s="161">
        <v>0</v>
      </c>
      <c r="CF73" s="162">
        <v>0</v>
      </c>
    </row>
    <row r="74" spans="1:84" x14ac:dyDescent="0.35">
      <c r="A74" s="155"/>
      <c r="B74" s="39" t="s">
        <v>388</v>
      </c>
      <c r="C74" s="237" t="s">
        <v>261</v>
      </c>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v>0</v>
      </c>
      <c r="AI74" s="161">
        <v>0.06</v>
      </c>
      <c r="AJ74" s="161">
        <v>0.06</v>
      </c>
      <c r="AK74" s="161">
        <v>0.06</v>
      </c>
      <c r="AL74" s="161">
        <v>0.06</v>
      </c>
      <c r="AM74" s="161">
        <v>0.06</v>
      </c>
      <c r="AN74" s="161">
        <v>0.06</v>
      </c>
      <c r="AO74" s="161">
        <v>0.06</v>
      </c>
      <c r="AP74" s="161">
        <v>0.06</v>
      </c>
      <c r="AQ74" s="161">
        <v>0.06</v>
      </c>
      <c r="AR74" s="161">
        <v>0.06</v>
      </c>
      <c r="AS74" s="161">
        <v>0.06</v>
      </c>
      <c r="AT74" s="161">
        <v>0.01</v>
      </c>
      <c r="AU74" s="161">
        <v>0</v>
      </c>
      <c r="AV74" s="161">
        <v>2.4990000000020953</v>
      </c>
      <c r="AW74" s="161">
        <v>0</v>
      </c>
      <c r="AX74" s="161">
        <v>0</v>
      </c>
      <c r="AY74" s="161">
        <v>-6.8000008352109287E-5</v>
      </c>
      <c r="AZ74" s="161">
        <v>0</v>
      </c>
      <c r="BA74" s="161">
        <v>0.64500900000683026</v>
      </c>
      <c r="BB74" s="161">
        <v>8.6000000030500817E-2</v>
      </c>
      <c r="BC74" s="161">
        <v>0.93610000001639126</v>
      </c>
      <c r="BD74" s="161">
        <v>0.23865792713151279</v>
      </c>
      <c r="BE74" s="161">
        <v>0.17703000000000024</v>
      </c>
      <c r="BF74" s="161">
        <v>0.19800000000000006</v>
      </c>
      <c r="BG74" s="161">
        <v>0.15174200000000004</v>
      </c>
      <c r="BH74" s="161">
        <v>0</v>
      </c>
      <c r="BI74" s="161">
        <v>0</v>
      </c>
      <c r="BJ74" s="161">
        <v>-0.14862890000000004</v>
      </c>
      <c r="BK74" s="161">
        <v>0</v>
      </c>
      <c r="BL74" s="161">
        <v>0</v>
      </c>
      <c r="BM74" s="161">
        <v>0</v>
      </c>
      <c r="BN74" s="161">
        <v>0</v>
      </c>
      <c r="BO74" s="161">
        <v>0</v>
      </c>
      <c r="BP74" s="161">
        <v>0</v>
      </c>
      <c r="BQ74" s="161">
        <v>0</v>
      </c>
      <c r="BR74" s="161">
        <v>0</v>
      </c>
      <c r="BS74" s="161">
        <v>0</v>
      </c>
      <c r="BT74" s="161">
        <v>0</v>
      </c>
      <c r="BU74" s="161">
        <v>0</v>
      </c>
      <c r="BV74" s="161">
        <v>0</v>
      </c>
      <c r="BW74" s="161">
        <v>0</v>
      </c>
      <c r="BX74" s="161">
        <v>0</v>
      </c>
      <c r="BY74" s="161">
        <v>0</v>
      </c>
      <c r="BZ74" s="161">
        <v>0</v>
      </c>
      <c r="CA74" s="161">
        <v>0</v>
      </c>
      <c r="CB74" s="161">
        <v>0</v>
      </c>
      <c r="CC74" s="161">
        <v>0</v>
      </c>
      <c r="CD74" s="161">
        <v>0</v>
      </c>
      <c r="CE74" s="161">
        <v>0</v>
      </c>
      <c r="CF74" s="162">
        <v>0</v>
      </c>
    </row>
    <row r="75" spans="1:84" ht="24.75" customHeight="1" x14ac:dyDescent="0.35">
      <c r="A75" s="155"/>
      <c r="B75" s="65" t="s">
        <v>389</v>
      </c>
      <c r="C75" s="237"/>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241">
        <f t="shared" ref="AH75:BO75" si="12">SUM(AH20:AH74)-AH22-AH34-AH40-AH43-AH50-AH69</f>
        <v>4390.1629877503892</v>
      </c>
      <c r="AI75" s="241">
        <f t="shared" si="12"/>
        <v>4812.8508610114786</v>
      </c>
      <c r="AJ75" s="241">
        <f t="shared" si="12"/>
        <v>6282.3050726326255</v>
      </c>
      <c r="AK75" s="241">
        <f t="shared" si="12"/>
        <v>8317.859341730933</v>
      </c>
      <c r="AL75" s="241">
        <f t="shared" si="12"/>
        <v>9849.8748232840517</v>
      </c>
      <c r="AM75" s="241">
        <f t="shared" si="12"/>
        <v>11572.896942930396</v>
      </c>
      <c r="AN75" s="241">
        <f t="shared" si="12"/>
        <v>12826.570114134207</v>
      </c>
      <c r="AO75" s="241">
        <f t="shared" si="12"/>
        <v>14042.834071766636</v>
      </c>
      <c r="AP75" s="241">
        <f t="shared" si="12"/>
        <v>15336.83630786763</v>
      </c>
      <c r="AQ75" s="241">
        <f t="shared" si="12"/>
        <v>15577.510236185928</v>
      </c>
      <c r="AR75" s="241">
        <f t="shared" si="12"/>
        <v>14909.193195627202</v>
      </c>
      <c r="AS75" s="241">
        <f t="shared" si="12"/>
        <v>15345.773833544426</v>
      </c>
      <c r="AT75" s="241">
        <f t="shared" si="12"/>
        <v>17876.825969730529</v>
      </c>
      <c r="AU75" s="241">
        <f t="shared" si="12"/>
        <v>22691.039056134108</v>
      </c>
      <c r="AV75" s="241">
        <f t="shared" si="12"/>
        <v>27212.284889007035</v>
      </c>
      <c r="AW75" s="241">
        <f t="shared" si="12"/>
        <v>30556.640477738103</v>
      </c>
      <c r="AX75" s="241">
        <f t="shared" si="12"/>
        <v>31780.76365942652</v>
      </c>
      <c r="AY75" s="241">
        <f t="shared" si="12"/>
        <v>33498.155150357008</v>
      </c>
      <c r="AZ75" s="241">
        <f t="shared" si="12"/>
        <v>34239.011062252532</v>
      </c>
      <c r="BA75" s="241">
        <f t="shared" si="12"/>
        <v>33406.156559343719</v>
      </c>
      <c r="BB75" s="241">
        <f t="shared" si="12"/>
        <v>33313.239089650167</v>
      </c>
      <c r="BC75" s="241">
        <f t="shared" si="12"/>
        <v>32657.783608021327</v>
      </c>
      <c r="BD75" s="241">
        <f t="shared" si="12"/>
        <v>31725.976933053469</v>
      </c>
      <c r="BE75" s="241">
        <f t="shared" si="12"/>
        <v>32382.615412700139</v>
      </c>
      <c r="BF75" s="242">
        <f t="shared" si="12"/>
        <v>33317.678186724872</v>
      </c>
      <c r="BG75" s="241">
        <f t="shared" si="12"/>
        <v>34628.061685856948</v>
      </c>
      <c r="BH75" s="241">
        <f t="shared" si="12"/>
        <v>35699.324872273573</v>
      </c>
      <c r="BI75" s="241">
        <f t="shared" si="12"/>
        <v>36930.522008288244</v>
      </c>
      <c r="BJ75" s="241">
        <f t="shared" si="12"/>
        <v>38244.559119927515</v>
      </c>
      <c r="BK75" s="241">
        <f t="shared" si="12"/>
        <v>40243.403300594211</v>
      </c>
      <c r="BL75" s="241">
        <f t="shared" si="12"/>
        <v>42814.148734302922</v>
      </c>
      <c r="BM75" s="241">
        <f t="shared" si="12"/>
        <v>49328.831631441833</v>
      </c>
      <c r="BN75" s="241">
        <f t="shared" si="12"/>
        <v>51175.874824025217</v>
      </c>
      <c r="BO75" s="241">
        <f t="shared" si="12"/>
        <v>52994.211439042178</v>
      </c>
      <c r="BP75" s="241">
        <f t="shared" ref="BP75" si="13">SUM(BP20:BP74)-BP22-BP34-BP40-BP43-BP50-BP69</f>
        <v>55003.374932464292</v>
      </c>
      <c r="BQ75" s="241">
        <f t="shared" ref="BQ75:CE75" si="14">SUM(BQ20:BQ74)-BQ22-BQ34-BQ40-BQ43-BQ50-BQ69</f>
        <v>51781.343014267244</v>
      </c>
      <c r="BR75" s="241">
        <f t="shared" si="14"/>
        <v>52285.419872534214</v>
      </c>
      <c r="BS75" s="241">
        <f t="shared" si="14"/>
        <v>53618.565532951834</v>
      </c>
      <c r="BT75" s="241">
        <f t="shared" si="14"/>
        <v>54084.589409979271</v>
      </c>
      <c r="BU75" s="241">
        <f t="shared" si="14"/>
        <v>56668.715304432</v>
      </c>
      <c r="BV75" s="241">
        <f t="shared" si="14"/>
        <v>59980.619361849211</v>
      </c>
      <c r="BW75" s="241">
        <f t="shared" si="14"/>
        <v>66261.226368124073</v>
      </c>
      <c r="BX75" s="241">
        <f t="shared" si="14"/>
        <v>85215.25427365338</v>
      </c>
      <c r="BY75" s="241">
        <f t="shared" si="14"/>
        <v>86044.293984948192</v>
      </c>
      <c r="BZ75" s="241">
        <f t="shared" si="14"/>
        <v>87944.264323344105</v>
      </c>
      <c r="CA75" s="241">
        <f t="shared" si="14"/>
        <v>101576.4541751613</v>
      </c>
      <c r="CB75" s="241">
        <f t="shared" si="14"/>
        <v>118656.32309504521</v>
      </c>
      <c r="CC75" s="241">
        <f t="shared" si="14"/>
        <v>124530.81961565961</v>
      </c>
      <c r="CD75" s="241">
        <f t="shared" si="14"/>
        <v>129628.69871330283</v>
      </c>
      <c r="CE75" s="241">
        <f t="shared" si="14"/>
        <v>135076.6982356183</v>
      </c>
      <c r="CF75" s="243">
        <f>SUM(CF20:CF74)-CF22-CF34-CF40-CF43-CF50-CF69</f>
        <v>140815.88038265513</v>
      </c>
    </row>
    <row r="76" spans="1:84" x14ac:dyDescent="0.35">
      <c r="A76" s="155"/>
      <c r="B76" s="238" t="s">
        <v>371</v>
      </c>
      <c r="C76" s="237"/>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241">
        <f t="shared" ref="AH76:CF76" si="15">AH75-AH72-AH44-AH37-AH31-AH33-AH29</f>
        <v>4087.2273647098109</v>
      </c>
      <c r="AI76" s="241">
        <f t="shared" si="15"/>
        <v>4433.9729056964115</v>
      </c>
      <c r="AJ76" s="241">
        <f t="shared" si="15"/>
        <v>5804.4348053450813</v>
      </c>
      <c r="AK76" s="241">
        <f t="shared" si="15"/>
        <v>7669.7643336848851</v>
      </c>
      <c r="AL76" s="241">
        <f t="shared" si="15"/>
        <v>9088.4149574401763</v>
      </c>
      <c r="AM76" s="241">
        <f t="shared" si="15"/>
        <v>10708.548004269627</v>
      </c>
      <c r="AN76" s="241">
        <f t="shared" si="15"/>
        <v>11886.313985398558</v>
      </c>
      <c r="AO76" s="241">
        <f t="shared" si="15"/>
        <v>13017.019488817987</v>
      </c>
      <c r="AP76" s="241">
        <f t="shared" si="15"/>
        <v>14194.694757319627</v>
      </c>
      <c r="AQ76" s="241">
        <f t="shared" si="15"/>
        <v>14367.511717459034</v>
      </c>
      <c r="AR76" s="241">
        <f t="shared" si="15"/>
        <v>13821.885689247209</v>
      </c>
      <c r="AS76" s="241">
        <f t="shared" si="15"/>
        <v>14056.93518393573</v>
      </c>
      <c r="AT76" s="241">
        <f t="shared" si="15"/>
        <v>16319.359410054381</v>
      </c>
      <c r="AU76" s="241">
        <f t="shared" si="15"/>
        <v>21223.094072210828</v>
      </c>
      <c r="AV76" s="241">
        <f t="shared" si="15"/>
        <v>25238.697901374166</v>
      </c>
      <c r="AW76" s="241">
        <f t="shared" si="15"/>
        <v>28282.29023986277</v>
      </c>
      <c r="AX76" s="241">
        <f t="shared" si="15"/>
        <v>29274.234871308581</v>
      </c>
      <c r="AY76" s="241">
        <f t="shared" si="15"/>
        <v>30689.238521149568</v>
      </c>
      <c r="AZ76" s="241">
        <f t="shared" si="15"/>
        <v>31142.78719938729</v>
      </c>
      <c r="BA76" s="241">
        <f t="shared" si="15"/>
        <v>30118.971854383788</v>
      </c>
      <c r="BB76" s="241">
        <f t="shared" si="15"/>
        <v>29936.464944798307</v>
      </c>
      <c r="BC76" s="241">
        <f t="shared" si="15"/>
        <v>29598.920484797167</v>
      </c>
      <c r="BD76" s="241">
        <f t="shared" si="15"/>
        <v>29680.475521105302</v>
      </c>
      <c r="BE76" s="241">
        <f t="shared" si="15"/>
        <v>30370.904637060212</v>
      </c>
      <c r="BF76" s="242">
        <f t="shared" si="15"/>
        <v>31767.56471163877</v>
      </c>
      <c r="BG76" s="241">
        <f t="shared" si="15"/>
        <v>32949.344465398681</v>
      </c>
      <c r="BH76" s="241">
        <f t="shared" si="15"/>
        <v>33970.896257800079</v>
      </c>
      <c r="BI76" s="241">
        <f t="shared" si="15"/>
        <v>34999.72836740419</v>
      </c>
      <c r="BJ76" s="241">
        <f t="shared" si="15"/>
        <v>36307.526404963734</v>
      </c>
      <c r="BK76" s="241">
        <f t="shared" si="15"/>
        <v>38263.329337690418</v>
      </c>
      <c r="BL76" s="241">
        <f t="shared" si="15"/>
        <v>40742.530283141416</v>
      </c>
      <c r="BM76" s="241">
        <f t="shared" si="15"/>
        <v>46870.899391809682</v>
      </c>
      <c r="BN76" s="241">
        <f t="shared" si="15"/>
        <v>48524.116056627936</v>
      </c>
      <c r="BO76" s="241">
        <f t="shared" si="15"/>
        <v>50302.962045437846</v>
      </c>
      <c r="BP76" s="241">
        <f t="shared" si="15"/>
        <v>52228.012503016231</v>
      </c>
      <c r="BQ76" s="241">
        <f t="shared" si="15"/>
        <v>51781.343014267244</v>
      </c>
      <c r="BR76" s="241">
        <f t="shared" si="15"/>
        <v>52285.419872534214</v>
      </c>
      <c r="BS76" s="241">
        <f t="shared" si="15"/>
        <v>53618.565532951834</v>
      </c>
      <c r="BT76" s="241">
        <f t="shared" si="15"/>
        <v>54084.589409979271</v>
      </c>
      <c r="BU76" s="241">
        <f t="shared" si="15"/>
        <v>56668.715304432</v>
      </c>
      <c r="BV76" s="241">
        <f t="shared" si="15"/>
        <v>59980.619361849211</v>
      </c>
      <c r="BW76" s="241">
        <f t="shared" si="15"/>
        <v>66261.226368124073</v>
      </c>
      <c r="BX76" s="241">
        <f t="shared" si="15"/>
        <v>85215.25427365338</v>
      </c>
      <c r="BY76" s="241">
        <f t="shared" si="15"/>
        <v>86044.293984948192</v>
      </c>
      <c r="BZ76" s="241">
        <f t="shared" si="15"/>
        <v>87944.264323344105</v>
      </c>
      <c r="CA76" s="241">
        <f t="shared" si="15"/>
        <v>101576.4541751613</v>
      </c>
      <c r="CB76" s="241">
        <f t="shared" si="15"/>
        <v>118656.32309504521</v>
      </c>
      <c r="CC76" s="241">
        <f t="shared" si="15"/>
        <v>124530.81961565961</v>
      </c>
      <c r="CD76" s="241">
        <f t="shared" si="15"/>
        <v>129628.69871330283</v>
      </c>
      <c r="CE76" s="241">
        <f t="shared" si="15"/>
        <v>135076.6982356183</v>
      </c>
      <c r="CF76" s="243">
        <f t="shared" si="15"/>
        <v>140815.88038265513</v>
      </c>
    </row>
    <row r="77" spans="1:84" x14ac:dyDescent="0.35">
      <c r="A77" s="155"/>
      <c r="B77" s="238"/>
      <c r="C77" s="237"/>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4"/>
    </row>
    <row r="78" spans="1:84" ht="26.25" customHeight="1" x14ac:dyDescent="0.35">
      <c r="A78" s="155"/>
      <c r="B78" s="106" t="s">
        <v>390</v>
      </c>
      <c r="C78" s="237"/>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1"/>
      <c r="AX78" s="161"/>
      <c r="AY78" s="161"/>
      <c r="AZ78" s="161"/>
      <c r="BA78" s="161"/>
      <c r="BB78" s="161"/>
      <c r="BC78" s="161"/>
      <c r="BD78" s="161"/>
      <c r="BE78" s="161"/>
      <c r="BF78" s="161"/>
      <c r="BG78" s="161"/>
      <c r="BH78" s="161"/>
      <c r="BI78" s="161"/>
      <c r="BJ78" s="161"/>
      <c r="BK78" s="161"/>
      <c r="BL78" s="161"/>
      <c r="BM78" s="161"/>
      <c r="BN78" s="161"/>
      <c r="BO78" s="161"/>
      <c r="BP78" s="161"/>
      <c r="BQ78" s="161"/>
      <c r="BR78" s="161"/>
      <c r="BS78" s="161"/>
      <c r="BT78" s="161"/>
      <c r="BU78" s="161"/>
      <c r="BV78" s="161"/>
      <c r="BW78" s="161"/>
      <c r="BX78" s="161"/>
      <c r="BY78" s="161"/>
      <c r="BZ78" s="161"/>
      <c r="CA78" s="161"/>
      <c r="CB78" s="161"/>
      <c r="CC78" s="161"/>
      <c r="CD78" s="161"/>
      <c r="CE78" s="161"/>
      <c r="CF78" s="162"/>
    </row>
    <row r="79" spans="1:84" x14ac:dyDescent="0.35">
      <c r="A79" s="155"/>
      <c r="B79" s="39" t="s">
        <v>262</v>
      </c>
      <c r="C79" s="237" t="s">
        <v>261</v>
      </c>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v>91.795148247978432</v>
      </c>
      <c r="AI79" s="161">
        <v>110.61695040710585</v>
      </c>
      <c r="AJ79" s="161">
        <v>149.4963281520491</v>
      </c>
      <c r="AK79" s="161">
        <v>193.25159579250203</v>
      </c>
      <c r="AL79" s="161">
        <v>241.11294619072987</v>
      </c>
      <c r="AM79" s="161">
        <v>304.00372136294919</v>
      </c>
      <c r="AN79" s="161">
        <v>362.05707222653785</v>
      </c>
      <c r="AO79" s="161">
        <v>439.95309705296535</v>
      </c>
      <c r="AP79" s="161">
        <v>504.19562238080925</v>
      </c>
      <c r="AQ79" s="161">
        <v>588.95286162117668</v>
      </c>
      <c r="AR79" s="161">
        <v>669.81688074358397</v>
      </c>
      <c r="AS79" s="161">
        <v>784.80669061681635</v>
      </c>
      <c r="AT79" s="161">
        <v>945.80283525647269</v>
      </c>
      <c r="AU79" s="161">
        <v>1188.5453647098627</v>
      </c>
      <c r="AV79" s="161">
        <v>1553.4739999999999</v>
      </c>
      <c r="AW79" s="161">
        <v>1795.461</v>
      </c>
      <c r="AX79" s="161">
        <v>1962.682</v>
      </c>
      <c r="AY79" s="161">
        <v>2194.1619999999998</v>
      </c>
      <c r="AZ79" s="161">
        <v>2392.893</v>
      </c>
      <c r="BA79" s="161">
        <v>2521.25</v>
      </c>
      <c r="BB79" s="161">
        <v>2679.9749999999999</v>
      </c>
      <c r="BC79" s="161">
        <v>2822.8040000000001</v>
      </c>
      <c r="BD79" s="161">
        <v>2955.1210000000001</v>
      </c>
      <c r="BE79" s="161">
        <v>3124.4597597447382</v>
      </c>
      <c r="BF79" s="161">
        <v>3250.6787885787207</v>
      </c>
      <c r="BG79" s="161">
        <v>3457.0445494205601</v>
      </c>
      <c r="BH79" s="161">
        <v>3673.5859999999998</v>
      </c>
      <c r="BI79" s="161">
        <v>3924.14037813</v>
      </c>
      <c r="BJ79" s="161">
        <v>4149.40578293</v>
      </c>
      <c r="BK79" s="161">
        <v>4444.4350972342991</v>
      </c>
      <c r="BL79" s="161">
        <v>4734.8039219600005</v>
      </c>
      <c r="BM79" s="161">
        <v>5106.2537628999999</v>
      </c>
      <c r="BN79" s="161">
        <v>5227.7472379531791</v>
      </c>
      <c r="BO79" s="161">
        <v>5339.4256940699997</v>
      </c>
      <c r="BP79" s="161">
        <v>5475.6249157700013</v>
      </c>
      <c r="BQ79" s="161">
        <v>5360.0751764300812</v>
      </c>
      <c r="BR79" s="161">
        <v>5421.7736767999995</v>
      </c>
      <c r="BS79" s="161">
        <v>5489.5433917499959</v>
      </c>
      <c r="BT79" s="161">
        <v>5482.7675999399999</v>
      </c>
      <c r="BU79" s="161">
        <v>5529.3185711499982</v>
      </c>
      <c r="BV79" s="161">
        <v>5675.5506973500005</v>
      </c>
      <c r="BW79" s="161">
        <v>5908.4831024900022</v>
      </c>
      <c r="BX79" s="161">
        <v>5337.6142274424847</v>
      </c>
      <c r="BY79" s="161">
        <v>5307.254480399999</v>
      </c>
      <c r="BZ79" s="161">
        <v>5668.0533127400004</v>
      </c>
      <c r="CA79" s="161">
        <v>6701.680871802665</v>
      </c>
      <c r="CB79" s="161">
        <v>7660.9003532108645</v>
      </c>
      <c r="CC79" s="161">
        <v>8018.789518113339</v>
      </c>
      <c r="CD79" s="161">
        <v>8194.6025807368969</v>
      </c>
      <c r="CE79" s="161">
        <v>8395.3436676321126</v>
      </c>
      <c r="CF79" s="162">
        <v>8752.0620961849763</v>
      </c>
    </row>
    <row r="80" spans="1:84" x14ac:dyDescent="0.35">
      <c r="A80" s="155"/>
      <c r="B80" s="39" t="s">
        <v>263</v>
      </c>
      <c r="C80" s="237"/>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f t="shared" ref="AH80:CF80" si="16">AH81+AH82</f>
        <v>71.803621583486347</v>
      </c>
      <c r="AI80" s="161">
        <f t="shared" si="16"/>
        <v>71.309887694513563</v>
      </c>
      <c r="AJ80" s="161">
        <f t="shared" si="16"/>
        <v>81.214423210806217</v>
      </c>
      <c r="AK80" s="161">
        <f t="shared" si="16"/>
        <v>88.309333043676872</v>
      </c>
      <c r="AL80" s="161">
        <f t="shared" si="16"/>
        <v>86.071335668395506</v>
      </c>
      <c r="AM80" s="161">
        <f t="shared" si="16"/>
        <v>94.533357523787956</v>
      </c>
      <c r="AN80" s="161">
        <f t="shared" si="16"/>
        <v>94.539479953098336</v>
      </c>
      <c r="AO80" s="161">
        <f t="shared" si="16"/>
        <v>99.91444157230606</v>
      </c>
      <c r="AP80" s="161">
        <f t="shared" si="16"/>
        <v>100.54053775712582</v>
      </c>
      <c r="AQ80" s="161">
        <f t="shared" si="16"/>
        <v>104.34230284607963</v>
      </c>
      <c r="AR80" s="161">
        <f t="shared" si="16"/>
        <v>107.80379749418931</v>
      </c>
      <c r="AS80" s="161">
        <f t="shared" si="16"/>
        <v>122.17188902792199</v>
      </c>
      <c r="AT80" s="161">
        <f t="shared" si="16"/>
        <v>114.12408977669212</v>
      </c>
      <c r="AU80" s="161">
        <f t="shared" si="16"/>
        <v>146.99272655994997</v>
      </c>
      <c r="AV80" s="161">
        <f t="shared" si="16"/>
        <v>157.74724460497177</v>
      </c>
      <c r="AW80" s="161">
        <f t="shared" si="16"/>
        <v>166.79640685237015</v>
      </c>
      <c r="AX80" s="161">
        <f t="shared" si="16"/>
        <v>162.93681781914438</v>
      </c>
      <c r="AY80" s="161">
        <f t="shared" si="16"/>
        <v>164.65367537537094</v>
      </c>
      <c r="AZ80" s="161">
        <f t="shared" si="16"/>
        <v>151.35973857984254</v>
      </c>
      <c r="BA80" s="161">
        <f t="shared" si="16"/>
        <v>139.49190488287545</v>
      </c>
      <c r="BB80" s="161">
        <f t="shared" si="16"/>
        <v>134.50941339676888</v>
      </c>
      <c r="BC80" s="161">
        <f t="shared" si="16"/>
        <v>129.1281660452959</v>
      </c>
      <c r="BD80" s="161">
        <f t="shared" si="16"/>
        <v>119.97591185812794</v>
      </c>
      <c r="BE80" s="161">
        <f t="shared" si="16"/>
        <v>124.23847975499999</v>
      </c>
      <c r="BF80" s="161">
        <f t="shared" si="16"/>
        <v>129.19739105324999</v>
      </c>
      <c r="BG80" s="161">
        <f t="shared" si="16"/>
        <v>122.12592027499997</v>
      </c>
      <c r="BH80" s="161">
        <f t="shared" si="16"/>
        <v>118.53474787549996</v>
      </c>
      <c r="BI80" s="161">
        <f t="shared" si="16"/>
        <v>110.10084555674999</v>
      </c>
      <c r="BJ80" s="161">
        <f t="shared" si="16"/>
        <v>98.398418693749989</v>
      </c>
      <c r="BK80" s="161">
        <f t="shared" si="16"/>
        <v>78.937256372223544</v>
      </c>
      <c r="BL80" s="161">
        <f t="shared" si="16"/>
        <v>65.396410920697221</v>
      </c>
      <c r="BM80" s="161">
        <f t="shared" si="16"/>
        <v>51.483577534736391</v>
      </c>
      <c r="BN80" s="161">
        <f t="shared" si="16"/>
        <v>50.233626574888149</v>
      </c>
      <c r="BO80" s="161">
        <f t="shared" si="16"/>
        <v>37.345721613041349</v>
      </c>
      <c r="BP80" s="161">
        <f t="shared" si="16"/>
        <v>28.278218738752912</v>
      </c>
      <c r="BQ80" s="161">
        <f t="shared" si="16"/>
        <v>18.508530036452314</v>
      </c>
      <c r="BR80" s="161">
        <f t="shared" si="16"/>
        <v>12.288244013077932</v>
      </c>
      <c r="BS80" s="161">
        <f t="shared" si="16"/>
        <v>6.8174169843168348</v>
      </c>
      <c r="BT80" s="161">
        <f t="shared" si="16"/>
        <v>4.8587791485131495</v>
      </c>
      <c r="BU80" s="161">
        <f t="shared" si="16"/>
        <v>3.2507548237949484</v>
      </c>
      <c r="BV80" s="161">
        <f t="shared" si="16"/>
        <v>1.5711076788582328</v>
      </c>
      <c r="BW80" s="161">
        <f t="shared" si="16"/>
        <v>0.57568437823619578</v>
      </c>
      <c r="BX80" s="161">
        <f t="shared" si="16"/>
        <v>0</v>
      </c>
      <c r="BY80" s="161">
        <f t="shared" si="16"/>
        <v>0</v>
      </c>
      <c r="BZ80" s="161">
        <f t="shared" si="16"/>
        <v>0</v>
      </c>
      <c r="CA80" s="161">
        <f t="shared" si="16"/>
        <v>0</v>
      </c>
      <c r="CB80" s="161">
        <f t="shared" si="16"/>
        <v>0</v>
      </c>
      <c r="CC80" s="161">
        <f t="shared" si="16"/>
        <v>0</v>
      </c>
      <c r="CD80" s="161">
        <f t="shared" si="16"/>
        <v>0</v>
      </c>
      <c r="CE80" s="161">
        <f t="shared" si="16"/>
        <v>0</v>
      </c>
      <c r="CF80" s="162">
        <f t="shared" si="16"/>
        <v>0</v>
      </c>
    </row>
    <row r="81" spans="1:89" x14ac:dyDescent="0.35">
      <c r="A81" s="155"/>
      <c r="B81" s="59" t="s">
        <v>374</v>
      </c>
      <c r="C81" s="237" t="s">
        <v>264</v>
      </c>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v>71.803621583486347</v>
      </c>
      <c r="AI81" s="161">
        <v>71.309207260582085</v>
      </c>
      <c r="AJ81" s="161">
        <v>81.190527498478616</v>
      </c>
      <c r="AK81" s="161">
        <v>88.216061253991739</v>
      </c>
      <c r="AL81" s="161">
        <v>85.854079958673921</v>
      </c>
      <c r="AM81" s="161">
        <v>94.080741461868001</v>
      </c>
      <c r="AN81" s="161">
        <v>93.74042470571581</v>
      </c>
      <c r="AO81" s="161">
        <v>98.41918553022127</v>
      </c>
      <c r="AP81" s="161">
        <v>98.451776698555136</v>
      </c>
      <c r="AQ81" s="161">
        <v>101.4122159340142</v>
      </c>
      <c r="AR81" s="161">
        <v>103.7000792945807</v>
      </c>
      <c r="AS81" s="161">
        <v>115.24881210484507</v>
      </c>
      <c r="AT81" s="161">
        <v>105.20758261792079</v>
      </c>
      <c r="AU81" s="161">
        <v>132.47009728423961</v>
      </c>
      <c r="AV81" s="161">
        <v>139.23752551267657</v>
      </c>
      <c r="AW81" s="161">
        <v>145.01624573144477</v>
      </c>
      <c r="AX81" s="161">
        <v>140.12043851328579</v>
      </c>
      <c r="AY81" s="161">
        <v>137.73568376010451</v>
      </c>
      <c r="AZ81" s="161">
        <v>123.15021797831749</v>
      </c>
      <c r="BA81" s="161">
        <v>112.47661198287514</v>
      </c>
      <c r="BB81" s="161">
        <v>106.20491922822067</v>
      </c>
      <c r="BC81" s="161">
        <v>100.0911521395842</v>
      </c>
      <c r="BD81" s="161">
        <v>91.467069144910184</v>
      </c>
      <c r="BE81" s="161">
        <v>94.275213728127369</v>
      </c>
      <c r="BF81" s="161">
        <v>98.141333013831741</v>
      </c>
      <c r="BG81" s="161">
        <v>88.419644868272087</v>
      </c>
      <c r="BH81" s="161">
        <v>84.661747875499969</v>
      </c>
      <c r="BI81" s="161">
        <v>78.43606763128443</v>
      </c>
      <c r="BJ81" s="161">
        <v>69.184191628461178</v>
      </c>
      <c r="BK81" s="161">
        <v>53.012026844164069</v>
      </c>
      <c r="BL81" s="161">
        <v>44.371488154976973</v>
      </c>
      <c r="BM81" s="161">
        <v>35.156518235278511</v>
      </c>
      <c r="BN81" s="161">
        <v>37.029541266636251</v>
      </c>
      <c r="BO81" s="161">
        <v>28.873350653457123</v>
      </c>
      <c r="BP81" s="161">
        <v>21.10478027697734</v>
      </c>
      <c r="BQ81" s="161">
        <v>14.26166584517814</v>
      </c>
      <c r="BR81" s="161">
        <v>9.1137068506542054</v>
      </c>
      <c r="BS81" s="161">
        <v>5.5050338445589686</v>
      </c>
      <c r="BT81" s="161">
        <v>3.3250948192197995</v>
      </c>
      <c r="BU81" s="161">
        <v>2.934092344247913</v>
      </c>
      <c r="BV81" s="161">
        <v>1.3837659993709353</v>
      </c>
      <c r="BW81" s="161">
        <v>0.49711210303887893</v>
      </c>
      <c r="BX81" s="161">
        <v>0</v>
      </c>
      <c r="BY81" s="161">
        <v>0</v>
      </c>
      <c r="BZ81" s="161">
        <v>0</v>
      </c>
      <c r="CA81" s="161">
        <v>0</v>
      </c>
      <c r="CB81" s="161">
        <v>0</v>
      </c>
      <c r="CC81" s="161">
        <v>0</v>
      </c>
      <c r="CD81" s="161">
        <v>0</v>
      </c>
      <c r="CE81" s="161">
        <v>0</v>
      </c>
      <c r="CF81" s="162">
        <v>0</v>
      </c>
    </row>
    <row r="82" spans="1:89" x14ac:dyDescent="0.35">
      <c r="A82" s="155"/>
      <c r="B82" s="59" t="s">
        <v>375</v>
      </c>
      <c r="C82" s="237" t="s">
        <v>264</v>
      </c>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v>0</v>
      </c>
      <c r="AI82" s="161">
        <v>6.8043393148529703E-4</v>
      </c>
      <c r="AJ82" s="161">
        <v>2.389571232760496E-2</v>
      </c>
      <c r="AK82" s="161">
        <v>9.3271789685138398E-2</v>
      </c>
      <c r="AL82" s="161">
        <v>0.21725570972157768</v>
      </c>
      <c r="AM82" s="161">
        <v>0.45261606191995341</v>
      </c>
      <c r="AN82" s="161">
        <v>0.79905524738252098</v>
      </c>
      <c r="AO82" s="161">
        <v>1.4952560420847878</v>
      </c>
      <c r="AP82" s="161">
        <v>2.0887610585706842</v>
      </c>
      <c r="AQ82" s="161">
        <v>2.9300869120654411</v>
      </c>
      <c r="AR82" s="161">
        <v>4.1037181996086094</v>
      </c>
      <c r="AS82" s="161">
        <v>6.9230769230769234</v>
      </c>
      <c r="AT82" s="161">
        <v>8.9165071587713225</v>
      </c>
      <c r="AU82" s="161">
        <v>14.522629275710372</v>
      </c>
      <c r="AV82" s="161">
        <v>18.509719092295203</v>
      </c>
      <c r="AW82" s="161">
        <v>21.780161120925374</v>
      </c>
      <c r="AX82" s="161">
        <v>22.816379305858582</v>
      </c>
      <c r="AY82" s="161">
        <v>26.917991615266445</v>
      </c>
      <c r="AZ82" s="161">
        <v>28.20952060152505</v>
      </c>
      <c r="BA82" s="161">
        <v>27.015292900000315</v>
      </c>
      <c r="BB82" s="161">
        <v>28.304494168548207</v>
      </c>
      <c r="BC82" s="161">
        <v>29.037013905711706</v>
      </c>
      <c r="BD82" s="161">
        <v>28.508842713217764</v>
      </c>
      <c r="BE82" s="161">
        <v>29.963266026872617</v>
      </c>
      <c r="BF82" s="161">
        <v>31.056058039418243</v>
      </c>
      <c r="BG82" s="161">
        <v>33.70627540672789</v>
      </c>
      <c r="BH82" s="161">
        <v>33.872999999999998</v>
      </c>
      <c r="BI82" s="161">
        <v>31.66477792546555</v>
      </c>
      <c r="BJ82" s="161">
        <v>29.214227065288803</v>
      </c>
      <c r="BK82" s="161">
        <v>25.925229528059475</v>
      </c>
      <c r="BL82" s="161">
        <v>21.024922765720252</v>
      </c>
      <c r="BM82" s="161">
        <v>16.327059299457879</v>
      </c>
      <c r="BN82" s="161">
        <v>13.204085308251896</v>
      </c>
      <c r="BO82" s="161">
        <v>8.4723709595842251</v>
      </c>
      <c r="BP82" s="161">
        <v>7.1734384617755698</v>
      </c>
      <c r="BQ82" s="161">
        <v>4.2468641912741756</v>
      </c>
      <c r="BR82" s="161">
        <v>3.174537162423726</v>
      </c>
      <c r="BS82" s="161">
        <v>1.3123831397578662</v>
      </c>
      <c r="BT82" s="161">
        <v>1.53368432929335</v>
      </c>
      <c r="BU82" s="161">
        <v>0.31666247954703558</v>
      </c>
      <c r="BV82" s="161">
        <v>0.18734167948729749</v>
      </c>
      <c r="BW82" s="161">
        <v>7.8572275197316813E-2</v>
      </c>
      <c r="BX82" s="161">
        <v>0</v>
      </c>
      <c r="BY82" s="161">
        <v>0</v>
      </c>
      <c r="BZ82" s="161">
        <v>0</v>
      </c>
      <c r="CA82" s="161">
        <v>0</v>
      </c>
      <c r="CB82" s="161">
        <v>0</v>
      </c>
      <c r="CC82" s="161">
        <v>0</v>
      </c>
      <c r="CD82" s="161">
        <v>0</v>
      </c>
      <c r="CE82" s="161">
        <v>0</v>
      </c>
      <c r="CF82" s="162">
        <v>0</v>
      </c>
    </row>
    <row r="83" spans="1:89" x14ac:dyDescent="0.35">
      <c r="A83" s="155"/>
      <c r="B83" s="39" t="s">
        <v>265</v>
      </c>
      <c r="C83" s="237" t="s">
        <v>261</v>
      </c>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v>0</v>
      </c>
      <c r="AI83" s="161">
        <v>0</v>
      </c>
      <c r="AJ83" s="161">
        <v>0</v>
      </c>
      <c r="AK83" s="161">
        <v>0</v>
      </c>
      <c r="AL83" s="161">
        <v>0</v>
      </c>
      <c r="AM83" s="161">
        <v>0</v>
      </c>
      <c r="AN83" s="161">
        <v>0</v>
      </c>
      <c r="AO83" s="161">
        <v>0</v>
      </c>
      <c r="AP83" s="161">
        <v>0</v>
      </c>
      <c r="AQ83" s="161">
        <v>0</v>
      </c>
      <c r="AR83" s="161">
        <v>0</v>
      </c>
      <c r="AS83" s="161">
        <v>0</v>
      </c>
      <c r="AT83" s="161">
        <v>0</v>
      </c>
      <c r="AU83" s="161">
        <v>14.67867882736096</v>
      </c>
      <c r="AV83" s="161">
        <v>17.32362399448489</v>
      </c>
      <c r="AW83" s="161">
        <v>22.017101000372413</v>
      </c>
      <c r="AX83" s="161">
        <v>26.274387450379745</v>
      </c>
      <c r="AY83" s="161">
        <v>31.159442185463192</v>
      </c>
      <c r="AZ83" s="161">
        <v>36.556276606201791</v>
      </c>
      <c r="BA83" s="161">
        <v>36.695665879000003</v>
      </c>
      <c r="BB83" s="161">
        <v>38.413191972800014</v>
      </c>
      <c r="BC83" s="161">
        <v>38.367648960570129</v>
      </c>
      <c r="BD83" s="161">
        <v>57.286221493426368</v>
      </c>
      <c r="BE83" s="161">
        <v>61.250098314299194</v>
      </c>
      <c r="BF83" s="161">
        <v>45.81</v>
      </c>
      <c r="BG83" s="161">
        <v>36.193318905790619</v>
      </c>
      <c r="BH83" s="161">
        <v>38.411999999999999</v>
      </c>
      <c r="BI83" s="161">
        <v>35.623045027248956</v>
      </c>
      <c r="BJ83" s="161">
        <v>39.227886861522336</v>
      </c>
      <c r="BK83" s="161">
        <v>44.288355759254614</v>
      </c>
      <c r="BL83" s="161">
        <v>46.717117832191811</v>
      </c>
      <c r="BM83" s="161">
        <v>48.708362762486907</v>
      </c>
      <c r="BN83" s="161">
        <v>45.683687940754801</v>
      </c>
      <c r="BO83" s="161">
        <v>41.557605406422965</v>
      </c>
      <c r="BP83" s="161">
        <v>44.996467444797425</v>
      </c>
      <c r="BQ83" s="161">
        <v>46.46150720913667</v>
      </c>
      <c r="BR83" s="161">
        <v>44.752198794615161</v>
      </c>
      <c r="BS83" s="161">
        <v>41.883695203837881</v>
      </c>
      <c r="BT83" s="161">
        <v>40.255351281499983</v>
      </c>
      <c r="BU83" s="161">
        <v>38.784486304119874</v>
      </c>
      <c r="BV83" s="161">
        <v>29.596687712938138</v>
      </c>
      <c r="BW83" s="161">
        <v>27.33116543347186</v>
      </c>
      <c r="BX83" s="161">
        <v>27.435668354013981</v>
      </c>
      <c r="BY83" s="161">
        <v>30.389176351945153</v>
      </c>
      <c r="BZ83" s="161">
        <v>30.599971539997252</v>
      </c>
      <c r="CA83" s="161">
        <v>34.882760916010959</v>
      </c>
      <c r="CB83" s="161">
        <v>40.279552622728794</v>
      </c>
      <c r="CC83" s="161">
        <v>43.260450271286537</v>
      </c>
      <c r="CD83" s="161">
        <v>42.852213940625646</v>
      </c>
      <c r="CE83" s="161">
        <v>39.992513560983092</v>
      </c>
      <c r="CF83" s="162">
        <v>42.314195208822092</v>
      </c>
    </row>
    <row r="84" spans="1:89" ht="26.25" customHeight="1" x14ac:dyDescent="0.35">
      <c r="A84" s="155"/>
      <c r="B84" s="39" t="s">
        <v>391</v>
      </c>
      <c r="C84" s="237" t="s">
        <v>264</v>
      </c>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v>96</v>
      </c>
      <c r="AI84" s="161">
        <v>96</v>
      </c>
      <c r="AJ84" s="161">
        <v>98</v>
      </c>
      <c r="AK84" s="161">
        <v>101</v>
      </c>
      <c r="AL84" s="161">
        <v>102</v>
      </c>
      <c r="AM84" s="161">
        <v>103</v>
      </c>
      <c r="AN84" s="161">
        <v>105</v>
      </c>
      <c r="AO84" s="161">
        <v>105</v>
      </c>
      <c r="AP84" s="161">
        <v>107</v>
      </c>
      <c r="AQ84" s="161">
        <v>107</v>
      </c>
      <c r="AR84" s="161">
        <v>109</v>
      </c>
      <c r="AS84" s="161">
        <v>112</v>
      </c>
      <c r="AT84" s="161">
        <v>112.35899999999999</v>
      </c>
      <c r="AU84" s="161">
        <v>114.324</v>
      </c>
      <c r="AV84" s="161">
        <v>115.11</v>
      </c>
      <c r="AW84" s="161">
        <v>122.089</v>
      </c>
      <c r="AX84" s="161">
        <v>123.30500000000001</v>
      </c>
      <c r="AY84" s="161">
        <v>124.179</v>
      </c>
      <c r="AZ84" s="161">
        <v>128.614</v>
      </c>
      <c r="BA84" s="161">
        <v>123.26300000000001</v>
      </c>
      <c r="BB84" s="161">
        <v>124.417</v>
      </c>
      <c r="BC84" s="161">
        <v>118.181</v>
      </c>
      <c r="BD84" s="161">
        <v>118.962</v>
      </c>
      <c r="BE84" s="161">
        <v>120.14100000000001</v>
      </c>
      <c r="BF84" s="161">
        <v>120.018</v>
      </c>
      <c r="BG84" s="161">
        <v>122.324</v>
      </c>
      <c r="BH84" s="161">
        <v>123.015</v>
      </c>
      <c r="BI84" s="161">
        <v>123.87321689999997</v>
      </c>
      <c r="BJ84" s="161">
        <v>125.86199999999999</v>
      </c>
      <c r="BK84" s="161">
        <v>127.27833854999997</v>
      </c>
      <c r="BL84" s="161">
        <v>822.81408871238204</v>
      </c>
      <c r="BM84" s="161">
        <v>121.23222758000001</v>
      </c>
      <c r="BN84" s="161">
        <v>122.38864807125002</v>
      </c>
      <c r="BO84" s="161">
        <v>123.35264574</v>
      </c>
      <c r="BP84" s="161">
        <v>123.46082752000001</v>
      </c>
      <c r="BQ84" s="161">
        <v>122.52528203</v>
      </c>
      <c r="BR84" s="161">
        <v>124.59394418000001</v>
      </c>
      <c r="BS84" s="161">
        <v>127.56960417000036</v>
      </c>
      <c r="BT84" s="161">
        <v>126.42016188999996</v>
      </c>
      <c r="BU84" s="161">
        <v>126.05015876767001</v>
      </c>
      <c r="BV84" s="161">
        <v>125.70243364</v>
      </c>
      <c r="BW84" s="161">
        <v>124.05223520630057</v>
      </c>
      <c r="BX84" s="161">
        <v>122.74767937</v>
      </c>
      <c r="BY84" s="161">
        <v>124.10355375165162</v>
      </c>
      <c r="BZ84" s="161">
        <v>125.87573984999997</v>
      </c>
      <c r="CA84" s="161">
        <v>126.32827261202824</v>
      </c>
      <c r="CB84" s="161">
        <v>128.19075510646974</v>
      </c>
      <c r="CC84" s="161">
        <v>130.22434281994458</v>
      </c>
      <c r="CD84" s="161">
        <v>129.66425488214369</v>
      </c>
      <c r="CE84" s="161">
        <v>128.55705977846421</v>
      </c>
      <c r="CF84" s="162">
        <v>130.82215693995556</v>
      </c>
    </row>
    <row r="85" spans="1:89" x14ac:dyDescent="0.35">
      <c r="A85" s="155"/>
      <c r="B85" s="39" t="s">
        <v>269</v>
      </c>
      <c r="C85" s="237" t="s">
        <v>270</v>
      </c>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c r="AN85" s="161"/>
      <c r="AO85" s="161"/>
      <c r="AP85" s="161"/>
      <c r="AQ85" s="161">
        <v>0</v>
      </c>
      <c r="AR85" s="161">
        <v>0</v>
      </c>
      <c r="AS85" s="161">
        <v>0</v>
      </c>
      <c r="AT85" s="161">
        <v>0</v>
      </c>
      <c r="AU85" s="161">
        <v>0</v>
      </c>
      <c r="AV85" s="161">
        <v>0</v>
      </c>
      <c r="AW85" s="161">
        <v>0</v>
      </c>
      <c r="AX85" s="161">
        <v>0</v>
      </c>
      <c r="AY85" s="161">
        <v>0</v>
      </c>
      <c r="AZ85" s="161">
        <v>0</v>
      </c>
      <c r="BA85" s="161">
        <v>0</v>
      </c>
      <c r="BB85" s="161">
        <v>0</v>
      </c>
      <c r="BC85" s="161">
        <v>0</v>
      </c>
      <c r="BD85" s="161">
        <v>0</v>
      </c>
      <c r="BE85" s="161">
        <v>0</v>
      </c>
      <c r="BF85" s="161">
        <v>0</v>
      </c>
      <c r="BG85" s="161">
        <v>0</v>
      </c>
      <c r="BH85" s="161">
        <v>0</v>
      </c>
      <c r="BI85" s="161">
        <v>0</v>
      </c>
      <c r="BJ85" s="161">
        <v>2.3854757613040265</v>
      </c>
      <c r="BK85" s="161">
        <v>2.7799798323037712</v>
      </c>
      <c r="BL85" s="161">
        <v>145.43650100833483</v>
      </c>
      <c r="BM85" s="161">
        <v>193.92315446943357</v>
      </c>
      <c r="BN85" s="161">
        <v>266.81067065860327</v>
      </c>
      <c r="BO85" s="161">
        <v>77.89376230618096</v>
      </c>
      <c r="BP85" s="161">
        <v>83.761185046642368</v>
      </c>
      <c r="BQ85" s="161">
        <v>4.8547000187328013</v>
      </c>
      <c r="BR85" s="161">
        <v>6.144183842691306</v>
      </c>
      <c r="BS85" s="161">
        <v>1.8738021637673685</v>
      </c>
      <c r="BT85" s="161">
        <v>1.5587465546696961</v>
      </c>
      <c r="BU85" s="161">
        <v>54.094519769972067</v>
      </c>
      <c r="BV85" s="161">
        <v>20.090436254533998</v>
      </c>
      <c r="BW85" s="161">
        <v>9.7350312857142074E-2</v>
      </c>
      <c r="BX85" s="161">
        <v>34.684445434036235</v>
      </c>
      <c r="BY85" s="161">
        <v>0.15308136350412035</v>
      </c>
      <c r="BZ85" s="161">
        <v>45.36404054085245</v>
      </c>
      <c r="CA85" s="161">
        <v>14.358422247122864</v>
      </c>
      <c r="CB85" s="161">
        <v>12.729700807018963</v>
      </c>
      <c r="CC85" s="161">
        <v>12.729700807018963</v>
      </c>
      <c r="CD85" s="161">
        <v>12.729700807018963</v>
      </c>
      <c r="CE85" s="161">
        <v>12.729700807018963</v>
      </c>
      <c r="CF85" s="162">
        <v>12.729700807018963</v>
      </c>
    </row>
    <row r="86" spans="1:89" x14ac:dyDescent="0.35">
      <c r="A86" s="155"/>
      <c r="B86" s="39" t="s">
        <v>25</v>
      </c>
      <c r="C86" s="237" t="s">
        <v>270</v>
      </c>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v>189.0604099893182</v>
      </c>
      <c r="AI86" s="161">
        <v>217.24186395918002</v>
      </c>
      <c r="AJ86" s="161">
        <v>291.64676658977385</v>
      </c>
      <c r="AK86" s="161">
        <v>435.79447132057123</v>
      </c>
      <c r="AL86" s="161">
        <v>531.64070822038082</v>
      </c>
      <c r="AM86" s="161">
        <v>599.91337522552976</v>
      </c>
      <c r="AN86" s="161">
        <v>667.59777746960162</v>
      </c>
      <c r="AO86" s="161">
        <v>730.54411349699535</v>
      </c>
      <c r="AP86" s="161">
        <v>805.60849456809274</v>
      </c>
      <c r="AQ86" s="161">
        <v>838.18835992187337</v>
      </c>
      <c r="AR86" s="161">
        <v>760.26900000000001</v>
      </c>
      <c r="AS86" s="161">
        <v>936.29321192193368</v>
      </c>
      <c r="AT86" s="161">
        <v>1162.117</v>
      </c>
      <c r="AU86" s="161">
        <v>670.327</v>
      </c>
      <c r="AV86" s="161">
        <v>724.20100000000002</v>
      </c>
      <c r="AW86" s="161">
        <v>941.47799999999995</v>
      </c>
      <c r="AX86" s="161">
        <v>973.24916299999973</v>
      </c>
      <c r="AY86" s="161">
        <v>991.50290500000006</v>
      </c>
      <c r="AZ86" s="161">
        <v>1035.1050220000002</v>
      </c>
      <c r="BA86" s="161">
        <v>1079.5440269999999</v>
      </c>
      <c r="BB86" s="161">
        <v>1124.7226409999994</v>
      </c>
      <c r="BC86" s="161">
        <v>1163.735510948489</v>
      </c>
      <c r="BD86" s="161">
        <v>1229.3620240181656</v>
      </c>
      <c r="BE86" s="161">
        <v>1349.4457237699216</v>
      </c>
      <c r="BF86" s="161">
        <v>1430.8457317625675</v>
      </c>
      <c r="BG86" s="161">
        <v>1612.517104499429</v>
      </c>
      <c r="BH86" s="161">
        <v>1828.5273484448542</v>
      </c>
      <c r="BI86" s="161">
        <v>1843.2959341159444</v>
      </c>
      <c r="BJ86" s="161">
        <v>2003.9939900362206</v>
      </c>
      <c r="BK86" s="161">
        <v>2046.6136160962108</v>
      </c>
      <c r="BL86" s="161">
        <v>2162.8252108384918</v>
      </c>
      <c r="BM86" s="161">
        <v>2239.7459853678515</v>
      </c>
      <c r="BN86" s="161">
        <v>2273.0145576027198</v>
      </c>
      <c r="BO86" s="161">
        <v>2227.1295013956719</v>
      </c>
      <c r="BP86" s="161">
        <v>2136.5856605519407</v>
      </c>
      <c r="BQ86" s="161"/>
      <c r="BR86" s="161"/>
      <c r="BS86" s="161"/>
      <c r="BT86" s="161"/>
      <c r="BU86" s="161"/>
      <c r="BV86" s="161"/>
      <c r="BW86" s="161"/>
      <c r="BX86" s="161"/>
      <c r="BY86" s="161"/>
      <c r="BZ86" s="161"/>
      <c r="CA86" s="161"/>
      <c r="CB86" s="161"/>
      <c r="CC86" s="161"/>
      <c r="CD86" s="161"/>
      <c r="CE86" s="161"/>
      <c r="CF86" s="162"/>
    </row>
    <row r="87" spans="1:89" x14ac:dyDescent="0.35">
      <c r="A87" s="155"/>
      <c r="B87" s="39" t="s">
        <v>271</v>
      </c>
      <c r="C87" s="237" t="s">
        <v>264</v>
      </c>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v>16</v>
      </c>
      <c r="AI87" s="161">
        <v>16</v>
      </c>
      <c r="AJ87" s="161">
        <v>16</v>
      </c>
      <c r="AK87" s="161">
        <v>17</v>
      </c>
      <c r="AL87" s="161">
        <v>17</v>
      </c>
      <c r="AM87" s="161">
        <v>17</v>
      </c>
      <c r="AN87" s="161">
        <v>17</v>
      </c>
      <c r="AO87" s="161">
        <v>18</v>
      </c>
      <c r="AP87" s="161">
        <v>18</v>
      </c>
      <c r="AQ87" s="161">
        <v>2.6080000000000001</v>
      </c>
      <c r="AR87" s="161">
        <v>0</v>
      </c>
      <c r="AS87" s="161">
        <v>0</v>
      </c>
      <c r="AT87" s="161">
        <v>0</v>
      </c>
      <c r="AU87" s="161">
        <v>0</v>
      </c>
      <c r="AV87" s="161">
        <v>0</v>
      </c>
      <c r="AW87" s="161">
        <v>0</v>
      </c>
      <c r="AX87" s="161">
        <v>0</v>
      </c>
      <c r="AY87" s="161">
        <v>0</v>
      </c>
      <c r="AZ87" s="161">
        <v>0</v>
      </c>
      <c r="BA87" s="161">
        <v>0</v>
      </c>
      <c r="BB87" s="161">
        <v>0</v>
      </c>
      <c r="BC87" s="161">
        <v>0</v>
      </c>
      <c r="BD87" s="161">
        <v>0</v>
      </c>
      <c r="BE87" s="161">
        <v>0</v>
      </c>
      <c r="BF87" s="161">
        <v>0</v>
      </c>
      <c r="BG87" s="161">
        <v>0</v>
      </c>
      <c r="BH87" s="161">
        <v>0</v>
      </c>
      <c r="BI87" s="161">
        <v>0</v>
      </c>
      <c r="BJ87" s="161">
        <v>0</v>
      </c>
      <c r="BK87" s="161">
        <v>0</v>
      </c>
      <c r="BL87" s="161">
        <v>0</v>
      </c>
      <c r="BM87" s="161">
        <v>0</v>
      </c>
      <c r="BN87" s="161">
        <v>0</v>
      </c>
      <c r="BO87" s="161">
        <v>0</v>
      </c>
      <c r="BP87" s="161">
        <v>0</v>
      </c>
      <c r="BQ87" s="161">
        <v>0</v>
      </c>
      <c r="BR87" s="161">
        <v>0</v>
      </c>
      <c r="BS87" s="161">
        <v>0</v>
      </c>
      <c r="BT87" s="161">
        <v>0</v>
      </c>
      <c r="BU87" s="161">
        <v>0</v>
      </c>
      <c r="BV87" s="161">
        <v>0</v>
      </c>
      <c r="BW87" s="161">
        <v>0</v>
      </c>
      <c r="BX87" s="161">
        <v>0</v>
      </c>
      <c r="BY87" s="161">
        <v>0</v>
      </c>
      <c r="BZ87" s="161">
        <v>0</v>
      </c>
      <c r="CA87" s="161">
        <v>0</v>
      </c>
      <c r="CB87" s="161">
        <v>0</v>
      </c>
      <c r="CC87" s="161">
        <v>0</v>
      </c>
      <c r="CD87" s="161">
        <v>0</v>
      </c>
      <c r="CE87" s="161">
        <v>0</v>
      </c>
      <c r="CF87" s="162">
        <v>0</v>
      </c>
    </row>
    <row r="88" spans="1:89" x14ac:dyDescent="0.35">
      <c r="A88" s="155"/>
      <c r="B88" s="39" t="s">
        <v>272</v>
      </c>
      <c r="C88" s="237" t="s">
        <v>261</v>
      </c>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v>0</v>
      </c>
      <c r="AI88" s="161">
        <v>0</v>
      </c>
      <c r="AJ88" s="161">
        <v>0</v>
      </c>
      <c r="AK88" s="161">
        <v>0</v>
      </c>
      <c r="AL88" s="161">
        <v>0</v>
      </c>
      <c r="AM88" s="161">
        <v>0</v>
      </c>
      <c r="AN88" s="161">
        <v>0</v>
      </c>
      <c r="AO88" s="161">
        <v>0</v>
      </c>
      <c r="AP88" s="161">
        <v>0</v>
      </c>
      <c r="AQ88" s="161">
        <v>0</v>
      </c>
      <c r="AR88" s="161">
        <v>0</v>
      </c>
      <c r="AS88" s="161">
        <v>0</v>
      </c>
      <c r="AT88" s="161">
        <v>0</v>
      </c>
      <c r="AU88" s="161">
        <v>0</v>
      </c>
      <c r="AV88" s="161">
        <v>505.50842426823931</v>
      </c>
      <c r="AW88" s="161">
        <v>710.21289378353549</v>
      </c>
      <c r="AX88" s="161">
        <v>820.7658061912789</v>
      </c>
      <c r="AY88" s="161">
        <v>1007.9813777872349</v>
      </c>
      <c r="AZ88" s="161">
        <v>1212.5307624595152</v>
      </c>
      <c r="BA88" s="161">
        <v>1373.3434446659953</v>
      </c>
      <c r="BB88" s="161">
        <v>1529.2386319993936</v>
      </c>
      <c r="BC88" s="161">
        <v>1685.0312370699578</v>
      </c>
      <c r="BD88" s="161">
        <v>1846.9692141166404</v>
      </c>
      <c r="BE88" s="161">
        <v>2044.6946975616393</v>
      </c>
      <c r="BF88" s="161">
        <v>2184.4949999999999</v>
      </c>
      <c r="BG88" s="161">
        <v>2399.912471946795</v>
      </c>
      <c r="BH88" s="161">
        <v>2608.7809999999999</v>
      </c>
      <c r="BI88" s="161">
        <v>2824.8410963032829</v>
      </c>
      <c r="BJ88" s="161">
        <v>3059.7591478660306</v>
      </c>
      <c r="BK88" s="161">
        <v>3359.1290942770729</v>
      </c>
      <c r="BL88" s="161">
        <v>3619.5934670833412</v>
      </c>
      <c r="BM88" s="161">
        <v>3989.1991157989637</v>
      </c>
      <c r="BN88" s="161">
        <v>4200.2916762362729</v>
      </c>
      <c r="BO88" s="161">
        <v>4351.2435542558051</v>
      </c>
      <c r="BP88" s="161">
        <v>4620.0866791328817</v>
      </c>
      <c r="BQ88" s="161">
        <v>4770.7953469207459</v>
      </c>
      <c r="BR88" s="161">
        <v>5009.9905589028167</v>
      </c>
      <c r="BS88" s="161">
        <v>4766.3278780454339</v>
      </c>
      <c r="BT88" s="161">
        <v>4478.3398482512839</v>
      </c>
      <c r="BU88" s="161">
        <v>3842.5519515868186</v>
      </c>
      <c r="BV88" s="161">
        <v>3525.5145970952212</v>
      </c>
      <c r="BW88" s="161">
        <v>3311.6174378432311</v>
      </c>
      <c r="BX88" s="161">
        <v>2692.7846661489066</v>
      </c>
      <c r="BY88" s="161">
        <v>2447.3924564884978</v>
      </c>
      <c r="BZ88" s="161">
        <v>2337.7631961825891</v>
      </c>
      <c r="CA88" s="161">
        <v>2398.5780675635569</v>
      </c>
      <c r="CB88" s="161">
        <v>2331.0710789189175</v>
      </c>
      <c r="CC88" s="161">
        <v>2140.6122156413103</v>
      </c>
      <c r="CD88" s="161">
        <v>1957.0360889264239</v>
      </c>
      <c r="CE88" s="161">
        <v>1782.1095478058523</v>
      </c>
      <c r="CF88" s="162">
        <v>1545.670038162644</v>
      </c>
    </row>
    <row r="89" spans="1:89" ht="25.5" customHeight="1" x14ac:dyDescent="0.35">
      <c r="A89" s="155"/>
      <c r="B89" s="39" t="s">
        <v>279</v>
      </c>
      <c r="C89" s="237" t="s">
        <v>261</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v>0</v>
      </c>
      <c r="BA89" s="161">
        <v>0</v>
      </c>
      <c r="BB89" s="161">
        <v>0</v>
      </c>
      <c r="BC89" s="161">
        <v>0</v>
      </c>
      <c r="BD89" s="161">
        <v>0</v>
      </c>
      <c r="BE89" s="161">
        <v>0</v>
      </c>
      <c r="BF89" s="161">
        <v>0</v>
      </c>
      <c r="BG89" s="161">
        <v>0</v>
      </c>
      <c r="BH89" s="161">
        <v>0</v>
      </c>
      <c r="BI89" s="161">
        <v>3</v>
      </c>
      <c r="BJ89" s="161">
        <v>7</v>
      </c>
      <c r="BK89" s="161">
        <v>13.497025149999999</v>
      </c>
      <c r="BL89" s="161">
        <v>38.534542930000001</v>
      </c>
      <c r="BM89" s="161">
        <v>34.154483699999993</v>
      </c>
      <c r="BN89" s="161">
        <v>45.768576209999999</v>
      </c>
      <c r="BO89" s="161">
        <v>74.136923039999985</v>
      </c>
      <c r="BP89" s="161">
        <v>110.91288990999999</v>
      </c>
      <c r="BQ89" s="161">
        <v>159.75237205000002</v>
      </c>
      <c r="BR89" s="161">
        <v>187.89459571</v>
      </c>
      <c r="BS89" s="161">
        <v>208.81836001000002</v>
      </c>
      <c r="BT89" s="161">
        <v>194.73461820000003</v>
      </c>
      <c r="BU89" s="161">
        <v>217.75776851000001</v>
      </c>
      <c r="BV89" s="161">
        <v>211.78247487000004</v>
      </c>
      <c r="BW89" s="161">
        <v>212.26699853</v>
      </c>
      <c r="BX89" s="161">
        <v>218.93365956000008</v>
      </c>
      <c r="BY89" s="161">
        <v>242.66823621</v>
      </c>
      <c r="BZ89" s="161">
        <v>240.82781158000003</v>
      </c>
      <c r="CA89" s="161">
        <v>246.41599419010475</v>
      </c>
      <c r="CB89" s="161">
        <v>252.34486047803671</v>
      </c>
      <c r="CC89" s="161">
        <v>255.54683420565431</v>
      </c>
      <c r="CD89" s="161">
        <v>258.31944868149225</v>
      </c>
      <c r="CE89" s="161">
        <v>258.88028462729784</v>
      </c>
      <c r="CF89" s="162">
        <v>260.9789978640203</v>
      </c>
    </row>
    <row r="90" spans="1:89" x14ac:dyDescent="0.35">
      <c r="A90" s="155"/>
      <c r="B90" s="39" t="s">
        <v>280</v>
      </c>
      <c r="C90" s="237" t="s">
        <v>270</v>
      </c>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v>0</v>
      </c>
      <c r="AR90" s="161">
        <v>0</v>
      </c>
      <c r="AS90" s="161">
        <v>0</v>
      </c>
      <c r="AT90" s="161">
        <v>0</v>
      </c>
      <c r="AU90" s="161">
        <v>0</v>
      </c>
      <c r="AV90" s="161">
        <v>0</v>
      </c>
      <c r="AW90" s="161">
        <v>0</v>
      </c>
      <c r="AX90" s="161">
        <v>0</v>
      </c>
      <c r="AY90" s="161">
        <v>0</v>
      </c>
      <c r="AZ90" s="161">
        <v>0</v>
      </c>
      <c r="BA90" s="161">
        <v>0</v>
      </c>
      <c r="BB90" s="161">
        <v>0</v>
      </c>
      <c r="BC90" s="161">
        <v>0</v>
      </c>
      <c r="BD90" s="161">
        <v>0</v>
      </c>
      <c r="BE90" s="161">
        <v>0</v>
      </c>
      <c r="BF90" s="161">
        <v>0</v>
      </c>
      <c r="BG90" s="161">
        <v>0</v>
      </c>
      <c r="BH90" s="161">
        <v>0</v>
      </c>
      <c r="BI90" s="161">
        <v>0</v>
      </c>
      <c r="BJ90" s="161">
        <v>22.992533999999999</v>
      </c>
      <c r="BK90" s="161">
        <v>22.396319999999999</v>
      </c>
      <c r="BL90" s="161">
        <v>23.618407999999999</v>
      </c>
      <c r="BM90" s="161">
        <v>22.115864999999999</v>
      </c>
      <c r="BN90" s="161">
        <v>20.338511999999998</v>
      </c>
      <c r="BO90" s="161">
        <v>21.323773484530555</v>
      </c>
      <c r="BP90" s="161">
        <v>18.545211999999999</v>
      </c>
      <c r="BQ90" s="161">
        <v>17.904194</v>
      </c>
      <c r="BR90" s="161">
        <v>16.738534999999999</v>
      </c>
      <c r="BS90" s="161">
        <v>14.297962929999997</v>
      </c>
      <c r="BT90" s="161">
        <v>13.080097299999998</v>
      </c>
      <c r="BU90" s="161">
        <v>11.470037099999999</v>
      </c>
      <c r="BV90" s="161">
        <v>12.475959119999999</v>
      </c>
      <c r="BW90" s="161">
        <v>9.6425249466657483</v>
      </c>
      <c r="BX90" s="161">
        <v>14.784030843881922</v>
      </c>
      <c r="BY90" s="161">
        <v>11.565908513843006</v>
      </c>
      <c r="BZ90" s="161">
        <v>10.479592655181511</v>
      </c>
      <c r="CA90" s="161">
        <v>11.355654193205471</v>
      </c>
      <c r="CB90" s="161">
        <v>11.873081295028175</v>
      </c>
      <c r="CC90" s="161">
        <v>11.743612192586163</v>
      </c>
      <c r="CD90" s="161">
        <v>12.290607340551404</v>
      </c>
      <c r="CE90" s="161">
        <v>12.428142489109019</v>
      </c>
      <c r="CF90" s="162">
        <v>12.609775080947299</v>
      </c>
    </row>
    <row r="91" spans="1:89" x14ac:dyDescent="0.35">
      <c r="A91" s="155"/>
      <c r="B91" s="39" t="s">
        <v>379</v>
      </c>
      <c r="C91" s="237" t="s">
        <v>270</v>
      </c>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v>320.9395900106818</v>
      </c>
      <c r="AI91" s="161">
        <v>352.75813604081998</v>
      </c>
      <c r="AJ91" s="161">
        <v>455.35323341022615</v>
      </c>
      <c r="AK91" s="161">
        <v>736.40552867942881</v>
      </c>
      <c r="AL91" s="161">
        <v>946.35929177961918</v>
      </c>
      <c r="AM91" s="161">
        <v>1119.0866247744702</v>
      </c>
      <c r="AN91" s="161">
        <v>1260.4022225303984</v>
      </c>
      <c r="AO91" s="161">
        <v>1413.4558865030046</v>
      </c>
      <c r="AP91" s="161">
        <v>1518.3915054319073</v>
      </c>
      <c r="AQ91" s="161">
        <v>1572.8116400781266</v>
      </c>
      <c r="AR91" s="161">
        <v>1819.8820000000001</v>
      </c>
      <c r="AS91" s="161">
        <v>2044.9829999999999</v>
      </c>
      <c r="AT91" s="161">
        <v>2323.52</v>
      </c>
      <c r="AU91" s="161">
        <v>2573.1280000000002</v>
      </c>
      <c r="AV91" s="161">
        <v>2807.8249999999998</v>
      </c>
      <c r="AW91" s="161">
        <v>3189.0050000000001</v>
      </c>
      <c r="AX91" s="161">
        <v>3402.2148963971672</v>
      </c>
      <c r="AY91" s="161">
        <v>3614.8473488867526</v>
      </c>
      <c r="AZ91" s="161">
        <v>3751.9206727282358</v>
      </c>
      <c r="BA91" s="161">
        <v>3788.0146137757624</v>
      </c>
      <c r="BB91" s="161">
        <v>3851.7417929521921</v>
      </c>
      <c r="BC91" s="161">
        <v>3997.2728888889624</v>
      </c>
      <c r="BD91" s="161">
        <v>4207.3417317175063</v>
      </c>
      <c r="BE91" s="161">
        <v>4458.6120397296809</v>
      </c>
      <c r="BF91" s="161">
        <v>4782.8062827579006</v>
      </c>
      <c r="BG91" s="161">
        <v>4439.9426964228405</v>
      </c>
      <c r="BH91" s="161">
        <v>4548.4601171225586</v>
      </c>
      <c r="BI91" s="161">
        <v>4563.9384927414358</v>
      </c>
      <c r="BJ91" s="161">
        <v>4861.4789099542368</v>
      </c>
      <c r="BK91" s="161">
        <v>4923.6027084858815</v>
      </c>
      <c r="BL91" s="161">
        <v>5503.9442212258709</v>
      </c>
      <c r="BM91" s="161">
        <v>5762.4397376097304</v>
      </c>
      <c r="BN91" s="161">
        <v>5948.9797621593234</v>
      </c>
      <c r="BO91" s="161">
        <v>6241.622946717006</v>
      </c>
      <c r="BP91" s="161">
        <v>6427.139962759471</v>
      </c>
      <c r="BQ91" s="161">
        <v>6544.0581409153201</v>
      </c>
      <c r="BR91" s="161">
        <v>6578.0549409279665</v>
      </c>
      <c r="BS91" s="161">
        <v>6527.4880116677159</v>
      </c>
      <c r="BT91" s="161">
        <v>6329.2889150000001</v>
      </c>
      <c r="BU91" s="161">
        <v>6088.1434402404884</v>
      </c>
      <c r="BV91" s="161">
        <v>5834.4756976856261</v>
      </c>
      <c r="BW91" s="161">
        <v>5764.5872541995759</v>
      </c>
      <c r="BX91" s="161">
        <v>5766.2510478545228</v>
      </c>
      <c r="BY91" s="161">
        <v>5690.3929603690958</v>
      </c>
      <c r="BZ91" s="161">
        <v>5890.0821823973192</v>
      </c>
      <c r="CA91" s="161">
        <v>6140.142095397312</v>
      </c>
      <c r="CB91" s="161">
        <v>6723.7571600580022</v>
      </c>
      <c r="CC91" s="161">
        <v>6776.2232830602134</v>
      </c>
      <c r="CD91" s="161">
        <v>6780.1577765436405</v>
      </c>
      <c r="CE91" s="161">
        <v>6610.018000478567</v>
      </c>
      <c r="CF91" s="162">
        <v>6561.4008795751497</v>
      </c>
    </row>
    <row r="92" spans="1:89" x14ac:dyDescent="0.35">
      <c r="A92" s="155"/>
      <c r="B92" s="39" t="s">
        <v>380</v>
      </c>
      <c r="C92" s="237"/>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f t="shared" ref="AH92:CF92" si="17">AH93+AH94</f>
        <v>71.120099769629675</v>
      </c>
      <c r="AI92" s="161">
        <f t="shared" si="17"/>
        <v>83.345426824182638</v>
      </c>
      <c r="AJ92" s="161">
        <f t="shared" si="17"/>
        <v>94.370105250716534</v>
      </c>
      <c r="AK92" s="161">
        <f t="shared" si="17"/>
        <v>110.66288980977642</v>
      </c>
      <c r="AL92" s="161">
        <f t="shared" si="17"/>
        <v>128.61414610719504</v>
      </c>
      <c r="AM92" s="161">
        <f t="shared" si="17"/>
        <v>153.48687985122868</v>
      </c>
      <c r="AN92" s="161">
        <f t="shared" si="17"/>
        <v>191.30709195442361</v>
      </c>
      <c r="AO92" s="161">
        <f t="shared" si="17"/>
        <v>239.64154717188583</v>
      </c>
      <c r="AP92" s="161">
        <f t="shared" si="17"/>
        <v>311.95285567404869</v>
      </c>
      <c r="AQ92" s="161">
        <f t="shared" si="17"/>
        <v>390.60219982712812</v>
      </c>
      <c r="AR92" s="161">
        <f t="shared" si="17"/>
        <v>480.31102733848672</v>
      </c>
      <c r="AS92" s="161">
        <f t="shared" si="17"/>
        <v>594.5923392677048</v>
      </c>
      <c r="AT92" s="161">
        <f t="shared" si="17"/>
        <v>738.00186813463529</v>
      </c>
      <c r="AU92" s="161">
        <f t="shared" si="17"/>
        <v>936.37148480674375</v>
      </c>
      <c r="AV92" s="161">
        <f t="shared" si="17"/>
        <v>1056.2527841651299</v>
      </c>
      <c r="AW92" s="161">
        <f t="shared" si="17"/>
        <v>1173.2518869262608</v>
      </c>
      <c r="AX92" s="161">
        <f t="shared" si="17"/>
        <v>1248.152478671044</v>
      </c>
      <c r="AY92" s="161">
        <f t="shared" si="17"/>
        <v>1072.0921882684913</v>
      </c>
      <c r="AZ92" s="161">
        <f t="shared" si="17"/>
        <v>868.89486843650786</v>
      </c>
      <c r="BA92" s="161">
        <f t="shared" si="17"/>
        <v>667.92788305449221</v>
      </c>
      <c r="BB92" s="161">
        <f t="shared" si="17"/>
        <v>430.74825690999194</v>
      </c>
      <c r="BC92" s="161">
        <f t="shared" si="17"/>
        <v>160.73253085948892</v>
      </c>
      <c r="BD92" s="161">
        <f t="shared" si="17"/>
        <v>3.0840000000000001</v>
      </c>
      <c r="BE92" s="161">
        <f t="shared" si="17"/>
        <v>0</v>
      </c>
      <c r="BF92" s="161">
        <f t="shared" si="17"/>
        <v>0</v>
      </c>
      <c r="BG92" s="161">
        <f t="shared" si="17"/>
        <v>0</v>
      </c>
      <c r="BH92" s="161">
        <f t="shared" si="17"/>
        <v>0</v>
      </c>
      <c r="BI92" s="161">
        <f t="shared" si="17"/>
        <v>0</v>
      </c>
      <c r="BJ92" s="161">
        <f t="shared" si="17"/>
        <v>0</v>
      </c>
      <c r="BK92" s="161">
        <f t="shared" si="17"/>
        <v>0</v>
      </c>
      <c r="BL92" s="161">
        <f t="shared" si="17"/>
        <v>0</v>
      </c>
      <c r="BM92" s="161">
        <f t="shared" si="17"/>
        <v>0</v>
      </c>
      <c r="BN92" s="161">
        <f t="shared" si="17"/>
        <v>0</v>
      </c>
      <c r="BO92" s="161">
        <f t="shared" si="17"/>
        <v>0</v>
      </c>
      <c r="BP92" s="161">
        <f t="shared" si="17"/>
        <v>0</v>
      </c>
      <c r="BQ92" s="161">
        <f t="shared" si="17"/>
        <v>0</v>
      </c>
      <c r="BR92" s="161">
        <f t="shared" si="17"/>
        <v>0</v>
      </c>
      <c r="BS92" s="161">
        <f t="shared" si="17"/>
        <v>0</v>
      </c>
      <c r="BT92" s="161">
        <f t="shared" si="17"/>
        <v>0</v>
      </c>
      <c r="BU92" s="161">
        <f t="shared" si="17"/>
        <v>0</v>
      </c>
      <c r="BV92" s="161">
        <f t="shared" si="17"/>
        <v>0</v>
      </c>
      <c r="BW92" s="161">
        <f t="shared" si="17"/>
        <v>0</v>
      </c>
      <c r="BX92" s="161">
        <f t="shared" si="17"/>
        <v>0</v>
      </c>
      <c r="BY92" s="161">
        <f t="shared" si="17"/>
        <v>0</v>
      </c>
      <c r="BZ92" s="161">
        <f t="shared" si="17"/>
        <v>0</v>
      </c>
      <c r="CA92" s="161">
        <f t="shared" si="17"/>
        <v>0</v>
      </c>
      <c r="CB92" s="161">
        <f t="shared" si="17"/>
        <v>0</v>
      </c>
      <c r="CC92" s="161">
        <f t="shared" si="17"/>
        <v>0</v>
      </c>
      <c r="CD92" s="161">
        <f t="shared" si="17"/>
        <v>0</v>
      </c>
      <c r="CE92" s="161">
        <f t="shared" si="17"/>
        <v>0</v>
      </c>
      <c r="CF92" s="162">
        <f t="shared" si="17"/>
        <v>0</v>
      </c>
      <c r="CJ92" s="244"/>
      <c r="CK92" s="244"/>
    </row>
    <row r="93" spans="1:89" x14ac:dyDescent="0.35">
      <c r="A93" s="155"/>
      <c r="B93" s="59" t="s">
        <v>374</v>
      </c>
      <c r="C93" s="237" t="s">
        <v>270</v>
      </c>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v>71.120099769629675</v>
      </c>
      <c r="AI93" s="161">
        <v>83.242863686781405</v>
      </c>
      <c r="AJ93" s="161">
        <v>94.031094765553775</v>
      </c>
      <c r="AK93" s="161">
        <v>109.78057859312652</v>
      </c>
      <c r="AL93" s="161">
        <v>126.77669589378296</v>
      </c>
      <c r="AM93" s="161">
        <v>151.11139023287083</v>
      </c>
      <c r="AN93" s="161">
        <v>187.43216636458706</v>
      </c>
      <c r="AO93" s="161">
        <v>233.95503639362974</v>
      </c>
      <c r="AP93" s="161">
        <v>301.99596749420692</v>
      </c>
      <c r="AQ93" s="161">
        <v>375.37745151689109</v>
      </c>
      <c r="AR93" s="161">
        <v>458.75205236600652</v>
      </c>
      <c r="AS93" s="161">
        <v>563.46764543914014</v>
      </c>
      <c r="AT93" s="161">
        <v>693.67776212835031</v>
      </c>
      <c r="AU93" s="161">
        <v>872.69164712956422</v>
      </c>
      <c r="AV93" s="161">
        <v>977.77696232569713</v>
      </c>
      <c r="AW93" s="161">
        <v>1075.4495006467575</v>
      </c>
      <c r="AX93" s="161">
        <v>1132.0969886808366</v>
      </c>
      <c r="AY93" s="161">
        <v>956.44585808371539</v>
      </c>
      <c r="AZ93" s="161">
        <v>767.62193724510246</v>
      </c>
      <c r="BA93" s="161">
        <v>589.26139928678288</v>
      </c>
      <c r="BB93" s="161">
        <v>376.793301450684</v>
      </c>
      <c r="BC93" s="161">
        <v>140.4782449682954</v>
      </c>
      <c r="BD93" s="161">
        <v>3.0840000000000001</v>
      </c>
      <c r="BE93" s="161">
        <v>0</v>
      </c>
      <c r="BF93" s="161">
        <v>0</v>
      </c>
      <c r="BG93" s="161">
        <v>0</v>
      </c>
      <c r="BH93" s="161">
        <v>0</v>
      </c>
      <c r="BI93" s="161">
        <v>0</v>
      </c>
      <c r="BJ93" s="161">
        <v>0</v>
      </c>
      <c r="BK93" s="161">
        <v>0</v>
      </c>
      <c r="BL93" s="161">
        <v>0</v>
      </c>
      <c r="BM93" s="161">
        <v>0</v>
      </c>
      <c r="BN93" s="161">
        <v>0</v>
      </c>
      <c r="BO93" s="161">
        <v>0</v>
      </c>
      <c r="BP93" s="161">
        <v>0</v>
      </c>
      <c r="BQ93" s="161">
        <v>0</v>
      </c>
      <c r="BR93" s="161">
        <v>0</v>
      </c>
      <c r="BS93" s="161">
        <v>0</v>
      </c>
      <c r="BT93" s="161">
        <v>0</v>
      </c>
      <c r="BU93" s="161">
        <v>0</v>
      </c>
      <c r="BV93" s="161">
        <v>0</v>
      </c>
      <c r="BW93" s="161">
        <v>0</v>
      </c>
      <c r="BX93" s="161">
        <v>0</v>
      </c>
      <c r="BY93" s="161">
        <v>0</v>
      </c>
      <c r="BZ93" s="161">
        <v>0</v>
      </c>
      <c r="CA93" s="161">
        <v>0</v>
      </c>
      <c r="CB93" s="161">
        <v>0</v>
      </c>
      <c r="CC93" s="161">
        <v>0</v>
      </c>
      <c r="CD93" s="161">
        <v>0</v>
      </c>
      <c r="CE93" s="161">
        <v>0</v>
      </c>
      <c r="CF93" s="162">
        <v>0</v>
      </c>
      <c r="CJ93" s="244"/>
      <c r="CK93" s="244"/>
    </row>
    <row r="94" spans="1:89" s="106" customFormat="1" x14ac:dyDescent="0.35">
      <c r="A94" s="172"/>
      <c r="B94" s="59" t="s">
        <v>375</v>
      </c>
      <c r="C94" s="237" t="s">
        <v>270</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161">
        <v>0</v>
      </c>
      <c r="AI94" s="161">
        <v>0.10256313740122944</v>
      </c>
      <c r="AJ94" s="161">
        <v>0.339010485162763</v>
      </c>
      <c r="AK94" s="161">
        <v>0.88231121664990164</v>
      </c>
      <c r="AL94" s="161">
        <v>1.8374502134120854</v>
      </c>
      <c r="AM94" s="161">
        <v>2.3754896183578387</v>
      </c>
      <c r="AN94" s="161">
        <v>3.874925589836558</v>
      </c>
      <c r="AO94" s="161">
        <v>5.6865107782560864</v>
      </c>
      <c r="AP94" s="161">
        <v>9.9568881798417888</v>
      </c>
      <c r="AQ94" s="161">
        <v>15.224748310237054</v>
      </c>
      <c r="AR94" s="161">
        <v>21.558974972480229</v>
      </c>
      <c r="AS94" s="161">
        <v>31.124693828564666</v>
      </c>
      <c r="AT94" s="161">
        <v>44.324106006285028</v>
      </c>
      <c r="AU94" s="161">
        <v>63.679837677179577</v>
      </c>
      <c r="AV94" s="161">
        <v>78.475821839432896</v>
      </c>
      <c r="AW94" s="161">
        <v>97.802386279503267</v>
      </c>
      <c r="AX94" s="161">
        <v>116.05548999020743</v>
      </c>
      <c r="AY94" s="161">
        <v>115.64633018477583</v>
      </c>
      <c r="AZ94" s="161">
        <v>101.27293119140541</v>
      </c>
      <c r="BA94" s="161">
        <v>78.666483767709352</v>
      </c>
      <c r="BB94" s="161">
        <v>53.954955459307946</v>
      </c>
      <c r="BC94" s="161">
        <v>20.254285891193518</v>
      </c>
      <c r="BD94" s="161">
        <v>0</v>
      </c>
      <c r="BE94" s="161">
        <v>0</v>
      </c>
      <c r="BF94" s="161">
        <v>0</v>
      </c>
      <c r="BG94" s="161">
        <v>0</v>
      </c>
      <c r="BH94" s="161">
        <v>0</v>
      </c>
      <c r="BI94" s="161">
        <v>0</v>
      </c>
      <c r="BJ94" s="161">
        <v>0</v>
      </c>
      <c r="BK94" s="161">
        <v>0</v>
      </c>
      <c r="BL94" s="161">
        <v>0</v>
      </c>
      <c r="BM94" s="161">
        <v>0</v>
      </c>
      <c r="BN94" s="161">
        <v>0</v>
      </c>
      <c r="BO94" s="161">
        <v>0</v>
      </c>
      <c r="BP94" s="161">
        <v>0</v>
      </c>
      <c r="BQ94" s="161">
        <v>0</v>
      </c>
      <c r="BR94" s="161">
        <v>0</v>
      </c>
      <c r="BS94" s="161">
        <v>0</v>
      </c>
      <c r="BT94" s="161">
        <v>0</v>
      </c>
      <c r="BU94" s="161">
        <v>0</v>
      </c>
      <c r="BV94" s="161">
        <v>0</v>
      </c>
      <c r="BW94" s="161">
        <v>0</v>
      </c>
      <c r="BX94" s="161">
        <v>0</v>
      </c>
      <c r="BY94" s="161">
        <v>0</v>
      </c>
      <c r="BZ94" s="161">
        <v>0</v>
      </c>
      <c r="CA94" s="161">
        <v>0</v>
      </c>
      <c r="CB94" s="161">
        <v>0</v>
      </c>
      <c r="CC94" s="161">
        <v>0</v>
      </c>
      <c r="CD94" s="161">
        <v>0</v>
      </c>
      <c r="CE94" s="161">
        <v>0</v>
      </c>
      <c r="CF94" s="162">
        <v>0</v>
      </c>
    </row>
    <row r="95" spans="1:89" ht="25.5" customHeight="1" x14ac:dyDescent="0.35">
      <c r="A95" s="155"/>
      <c r="B95" s="39" t="s">
        <v>367</v>
      </c>
      <c r="C95" s="237"/>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v>558.19701834134617</v>
      </c>
      <c r="AI95" s="161">
        <v>620.88224500000001</v>
      </c>
      <c r="AJ95" s="161">
        <v>724.58276230769229</v>
      </c>
      <c r="AK95" s="161">
        <v>921.07746999999995</v>
      </c>
      <c r="AL95" s="161">
        <v>935.84200699999997</v>
      </c>
      <c r="AM95" s="161">
        <v>980.17922024999996</v>
      </c>
      <c r="AN95" s="161">
        <v>1183.0227809999999</v>
      </c>
      <c r="AO95" s="161">
        <v>1364.9896094285714</v>
      </c>
      <c r="AP95" s="161">
        <v>1451.7818833333333</v>
      </c>
      <c r="AQ95" s="161">
        <v>1562.8152170000001</v>
      </c>
      <c r="AR95" s="161">
        <v>1833.6015796666668</v>
      </c>
      <c r="AS95" s="161">
        <v>2026.8344213333332</v>
      </c>
      <c r="AT95" s="161">
        <v>2277.7609313333332</v>
      </c>
      <c r="AU95" s="161">
        <v>2724.8265649999998</v>
      </c>
      <c r="AV95" s="161">
        <v>3689.2059093333332</v>
      </c>
      <c r="AW95" s="161">
        <v>3895.6549436666664</v>
      </c>
      <c r="AX95" s="161">
        <v>3925.5360000000001</v>
      </c>
      <c r="AY95" s="161">
        <v>3841.1390000000001</v>
      </c>
      <c r="AZ95" s="161">
        <v>3764.2959999999998</v>
      </c>
      <c r="BA95" s="161">
        <v>3721.3679999999999</v>
      </c>
      <c r="BB95" s="161">
        <v>3565.866</v>
      </c>
      <c r="BC95" s="161">
        <v>3725.9639999999999</v>
      </c>
      <c r="BD95" s="161">
        <v>4031.8580000000002</v>
      </c>
      <c r="BE95" s="161">
        <v>4416.0640000000003</v>
      </c>
      <c r="BF95" s="161">
        <v>4405.0969999999998</v>
      </c>
      <c r="BG95" s="161">
        <v>2470.8219999999997</v>
      </c>
      <c r="BH95" s="245">
        <v>0</v>
      </c>
      <c r="BI95" s="161">
        <v>0</v>
      </c>
      <c r="BJ95" s="161">
        <v>0</v>
      </c>
      <c r="BK95" s="161">
        <v>0</v>
      </c>
      <c r="BL95" s="161">
        <v>0</v>
      </c>
      <c r="BM95" s="161">
        <v>0</v>
      </c>
      <c r="BN95" s="161">
        <v>0</v>
      </c>
      <c r="BO95" s="161">
        <v>0</v>
      </c>
      <c r="BP95" s="161">
        <v>0</v>
      </c>
      <c r="BQ95" s="161">
        <v>0</v>
      </c>
      <c r="BR95" s="161">
        <v>0</v>
      </c>
      <c r="BS95" s="161">
        <v>0</v>
      </c>
      <c r="BT95" s="161">
        <v>0</v>
      </c>
      <c r="BU95" s="161">
        <v>0</v>
      </c>
      <c r="BV95" s="161">
        <v>0</v>
      </c>
      <c r="BW95" s="161">
        <v>0</v>
      </c>
      <c r="BX95" s="161">
        <v>0</v>
      </c>
      <c r="BY95" s="161">
        <v>0</v>
      </c>
      <c r="BZ95" s="161">
        <v>0</v>
      </c>
      <c r="CA95" s="161">
        <v>0</v>
      </c>
      <c r="CB95" s="161">
        <v>0</v>
      </c>
      <c r="CC95" s="161">
        <v>0</v>
      </c>
      <c r="CD95" s="161">
        <v>0</v>
      </c>
      <c r="CE95" s="161">
        <v>0</v>
      </c>
      <c r="CF95" s="162">
        <v>0</v>
      </c>
    </row>
    <row r="96" spans="1:89" x14ac:dyDescent="0.35">
      <c r="A96" s="155"/>
      <c r="B96" s="59" t="s">
        <v>381</v>
      </c>
      <c r="C96" s="237" t="s">
        <v>270</v>
      </c>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v>0</v>
      </c>
      <c r="AI96" s="161">
        <v>7.9208541951414011</v>
      </c>
      <c r="AJ96" s="161">
        <v>14.257537551254522</v>
      </c>
      <c r="AK96" s="161">
        <v>18.217964648825223</v>
      </c>
      <c r="AL96" s="161">
        <v>30.891331361051463</v>
      </c>
      <c r="AM96" s="161">
        <v>82.376883629470569</v>
      </c>
      <c r="AN96" s="161">
        <v>158.41708390282801</v>
      </c>
      <c r="AO96" s="161">
        <v>275.64572599092071</v>
      </c>
      <c r="AP96" s="161">
        <v>396.04270975706999</v>
      </c>
      <c r="AQ96" s="161">
        <v>531.48931649398799</v>
      </c>
      <c r="AR96" s="161">
        <v>695.45099833341499</v>
      </c>
      <c r="AS96" s="161">
        <v>875.25438856312473</v>
      </c>
      <c r="AT96" s="161">
        <v>1012.7680845889809</v>
      </c>
      <c r="AU96" s="161">
        <v>1284.9325956024427</v>
      </c>
      <c r="AV96" s="161">
        <v>1549.3917064717893</v>
      </c>
      <c r="AW96" s="161">
        <v>1694.465297394725</v>
      </c>
      <c r="AX96" s="161">
        <v>1703.4202564991706</v>
      </c>
      <c r="AY96" s="161">
        <v>1500.1314740626374</v>
      </c>
      <c r="AZ96" s="161">
        <v>1421.519831098472</v>
      </c>
      <c r="BA96" s="161">
        <v>1299.9456455967315</v>
      </c>
      <c r="BB96" s="161">
        <v>1181.8139462800841</v>
      </c>
      <c r="BC96" s="161">
        <v>1112.7124440704331</v>
      </c>
      <c r="BD96" s="161">
        <v>1077.816952234662</v>
      </c>
      <c r="BE96" s="161">
        <v>1056.9938777475572</v>
      </c>
      <c r="BF96" s="161">
        <v>607.92077511202979</v>
      </c>
      <c r="BG96" s="161">
        <v>239.26332801532695</v>
      </c>
      <c r="BH96" s="245">
        <v>0</v>
      </c>
      <c r="BI96" s="161">
        <v>0</v>
      </c>
      <c r="BJ96" s="161">
        <v>0</v>
      </c>
      <c r="BK96" s="161">
        <v>0</v>
      </c>
      <c r="BL96" s="161">
        <v>0</v>
      </c>
      <c r="BM96" s="161">
        <v>0</v>
      </c>
      <c r="BN96" s="161">
        <v>0</v>
      </c>
      <c r="BO96" s="161">
        <v>0</v>
      </c>
      <c r="BP96" s="161">
        <v>0</v>
      </c>
      <c r="BQ96" s="161">
        <v>0</v>
      </c>
      <c r="BR96" s="161">
        <v>0</v>
      </c>
      <c r="BS96" s="161">
        <v>0</v>
      </c>
      <c r="BT96" s="161">
        <v>0</v>
      </c>
      <c r="BU96" s="161">
        <v>0</v>
      </c>
      <c r="BV96" s="161">
        <v>0</v>
      </c>
      <c r="BW96" s="161">
        <v>0</v>
      </c>
      <c r="BX96" s="161">
        <v>0</v>
      </c>
      <c r="BY96" s="161">
        <v>0</v>
      </c>
      <c r="BZ96" s="161">
        <v>0</v>
      </c>
      <c r="CA96" s="161">
        <v>0</v>
      </c>
      <c r="CB96" s="161">
        <v>0</v>
      </c>
      <c r="CC96" s="161">
        <v>0</v>
      </c>
      <c r="CD96" s="161">
        <v>0</v>
      </c>
      <c r="CE96" s="161">
        <v>0</v>
      </c>
      <c r="CF96" s="162">
        <v>0</v>
      </c>
    </row>
    <row r="97" spans="1:84" x14ac:dyDescent="0.35">
      <c r="A97" s="155"/>
      <c r="B97" s="59" t="s">
        <v>382</v>
      </c>
      <c r="C97" s="237" t="s">
        <v>270</v>
      </c>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f>AH95-AH96</f>
        <v>558.19701834134617</v>
      </c>
      <c r="AI97" s="161">
        <f t="shared" ref="AI97:CF97" si="18">AI95-AI96</f>
        <v>612.96139080485864</v>
      </c>
      <c r="AJ97" s="161">
        <f t="shared" si="18"/>
        <v>710.32522475643782</v>
      </c>
      <c r="AK97" s="161">
        <f t="shared" si="18"/>
        <v>902.85950535117468</v>
      </c>
      <c r="AL97" s="161">
        <f t="shared" si="18"/>
        <v>904.9506756389485</v>
      </c>
      <c r="AM97" s="161">
        <f t="shared" si="18"/>
        <v>897.80233662052933</v>
      </c>
      <c r="AN97" s="161">
        <f t="shared" si="18"/>
        <v>1024.605697097172</v>
      </c>
      <c r="AO97" s="161">
        <f t="shared" si="18"/>
        <v>1089.3438834376507</v>
      </c>
      <c r="AP97" s="161">
        <f t="shared" si="18"/>
        <v>1055.7391735762633</v>
      </c>
      <c r="AQ97" s="161">
        <f t="shared" si="18"/>
        <v>1031.3259005060122</v>
      </c>
      <c r="AR97" s="161">
        <f t="shared" si="18"/>
        <v>1138.1505813332519</v>
      </c>
      <c r="AS97" s="161">
        <f t="shared" si="18"/>
        <v>1151.5800327702086</v>
      </c>
      <c r="AT97" s="161">
        <f t="shared" si="18"/>
        <v>1264.9928467443524</v>
      </c>
      <c r="AU97" s="161">
        <f t="shared" si="18"/>
        <v>1439.8939693975572</v>
      </c>
      <c r="AV97" s="161">
        <f t="shared" si="18"/>
        <v>2139.8142028615439</v>
      </c>
      <c r="AW97" s="161">
        <f t="shared" si="18"/>
        <v>2201.1896462719415</v>
      </c>
      <c r="AX97" s="161">
        <f t="shared" si="18"/>
        <v>2222.1157435008295</v>
      </c>
      <c r="AY97" s="161">
        <f t="shared" si="18"/>
        <v>2341.0075259373625</v>
      </c>
      <c r="AZ97" s="161">
        <f t="shared" si="18"/>
        <v>2342.7761689015279</v>
      </c>
      <c r="BA97" s="161">
        <f t="shared" si="18"/>
        <v>2421.4223544032684</v>
      </c>
      <c r="BB97" s="161">
        <f t="shared" si="18"/>
        <v>2384.0520537199159</v>
      </c>
      <c r="BC97" s="161">
        <f t="shared" si="18"/>
        <v>2613.2515559295671</v>
      </c>
      <c r="BD97" s="161">
        <f t="shared" si="18"/>
        <v>2954.0410477653381</v>
      </c>
      <c r="BE97" s="161">
        <f t="shared" si="18"/>
        <v>3359.0701222524431</v>
      </c>
      <c r="BF97" s="161">
        <f t="shared" si="18"/>
        <v>3797.17622488797</v>
      </c>
      <c r="BG97" s="161">
        <f t="shared" si="18"/>
        <v>2231.5586719846729</v>
      </c>
      <c r="BH97" s="245">
        <f t="shared" si="18"/>
        <v>0</v>
      </c>
      <c r="BI97" s="161">
        <f t="shared" si="18"/>
        <v>0</v>
      </c>
      <c r="BJ97" s="161">
        <f t="shared" si="18"/>
        <v>0</v>
      </c>
      <c r="BK97" s="161">
        <f t="shared" si="18"/>
        <v>0</v>
      </c>
      <c r="BL97" s="161">
        <f t="shared" si="18"/>
        <v>0</v>
      </c>
      <c r="BM97" s="161">
        <f t="shared" si="18"/>
        <v>0</v>
      </c>
      <c r="BN97" s="161">
        <f t="shared" si="18"/>
        <v>0</v>
      </c>
      <c r="BO97" s="161">
        <f t="shared" si="18"/>
        <v>0</v>
      </c>
      <c r="BP97" s="161">
        <f t="shared" si="18"/>
        <v>0</v>
      </c>
      <c r="BQ97" s="161">
        <f t="shared" si="18"/>
        <v>0</v>
      </c>
      <c r="BR97" s="161">
        <f t="shared" si="18"/>
        <v>0</v>
      </c>
      <c r="BS97" s="161">
        <f t="shared" si="18"/>
        <v>0</v>
      </c>
      <c r="BT97" s="161">
        <f t="shared" si="18"/>
        <v>0</v>
      </c>
      <c r="BU97" s="161">
        <f t="shared" si="18"/>
        <v>0</v>
      </c>
      <c r="BV97" s="161">
        <f t="shared" si="18"/>
        <v>0</v>
      </c>
      <c r="BW97" s="161">
        <f t="shared" si="18"/>
        <v>0</v>
      </c>
      <c r="BX97" s="161">
        <f t="shared" si="18"/>
        <v>0</v>
      </c>
      <c r="BY97" s="161">
        <f t="shared" si="18"/>
        <v>0</v>
      </c>
      <c r="BZ97" s="161">
        <f t="shared" si="18"/>
        <v>0</v>
      </c>
      <c r="CA97" s="161">
        <f t="shared" si="18"/>
        <v>0</v>
      </c>
      <c r="CB97" s="161">
        <f t="shared" si="18"/>
        <v>0</v>
      </c>
      <c r="CC97" s="161">
        <f t="shared" si="18"/>
        <v>0</v>
      </c>
      <c r="CD97" s="161">
        <f t="shared" si="18"/>
        <v>0</v>
      </c>
      <c r="CE97" s="161">
        <f t="shared" si="18"/>
        <v>0</v>
      </c>
      <c r="CF97" s="162">
        <f t="shared" si="18"/>
        <v>0</v>
      </c>
    </row>
    <row r="98" spans="1:84" x14ac:dyDescent="0.35">
      <c r="A98" s="155"/>
      <c r="B98" s="39" t="s">
        <v>345</v>
      </c>
      <c r="C98" s="237" t="s">
        <v>261</v>
      </c>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v>91.262499560531367</v>
      </c>
      <c r="AI98" s="161">
        <v>103.80069695625174</v>
      </c>
      <c r="AJ98" s="161">
        <v>121.76127077426457</v>
      </c>
      <c r="AK98" s="161">
        <v>137.77699458183082</v>
      </c>
      <c r="AL98" s="161">
        <v>161.17497585640393</v>
      </c>
      <c r="AM98" s="161">
        <v>164.70251240474516</v>
      </c>
      <c r="AN98" s="161">
        <v>160.96340859211983</v>
      </c>
      <c r="AO98" s="161">
        <v>166.80453557865985</v>
      </c>
      <c r="AP98" s="161">
        <v>206.18510032540726</v>
      </c>
      <c r="AQ98" s="161">
        <v>207.26249382688911</v>
      </c>
      <c r="AR98" s="161">
        <v>211.38706882608795</v>
      </c>
      <c r="AS98" s="161">
        <v>215.27977754727789</v>
      </c>
      <c r="AT98" s="161">
        <v>235.70115647812503</v>
      </c>
      <c r="AU98" s="161">
        <v>257.99286127491263</v>
      </c>
      <c r="AV98" s="161">
        <v>267.98866426036761</v>
      </c>
      <c r="AW98" s="161">
        <v>284.03278414127828</v>
      </c>
      <c r="AX98" s="161">
        <v>285.36345330917931</v>
      </c>
      <c r="AY98" s="161">
        <v>294.47974701659587</v>
      </c>
      <c r="AZ98" s="161">
        <v>283.94561406260419</v>
      </c>
      <c r="BA98" s="161">
        <v>285.69479052502197</v>
      </c>
      <c r="BB98" s="161">
        <v>288.39579507576605</v>
      </c>
      <c r="BC98" s="161">
        <v>287.72895339201409</v>
      </c>
      <c r="BD98" s="161">
        <v>302.517</v>
      </c>
      <c r="BE98" s="161">
        <v>312.64282803876375</v>
      </c>
      <c r="BF98" s="161">
        <v>322.64659863649956</v>
      </c>
      <c r="BG98" s="161">
        <v>309.3976731616396</v>
      </c>
      <c r="BH98" s="161">
        <v>330.18399999999997</v>
      </c>
      <c r="BI98" s="161">
        <v>330.53825465994976</v>
      </c>
      <c r="BJ98" s="161">
        <v>340.63572311626842</v>
      </c>
      <c r="BK98" s="161">
        <v>371.72985676896826</v>
      </c>
      <c r="BL98" s="161">
        <v>464.39973457231906</v>
      </c>
      <c r="BM98" s="161">
        <v>487.08424146343594</v>
      </c>
      <c r="BN98" s="161">
        <v>484.86130253975915</v>
      </c>
      <c r="BO98" s="161">
        <v>494.77155401036845</v>
      </c>
      <c r="BP98" s="161">
        <v>516.05253575374229</v>
      </c>
      <c r="BQ98" s="161">
        <v>525.97628279179287</v>
      </c>
      <c r="BR98" s="161">
        <v>539.9856842410652</v>
      </c>
      <c r="BS98" s="161">
        <v>544.97933445687295</v>
      </c>
      <c r="BT98" s="161">
        <v>505.74559385328251</v>
      </c>
      <c r="BU98" s="161">
        <v>500.76145833422174</v>
      </c>
      <c r="BV98" s="161">
        <v>506.49665626731218</v>
      </c>
      <c r="BW98" s="161">
        <v>502.02870069184854</v>
      </c>
      <c r="BX98" s="161">
        <v>435.93194591772902</v>
      </c>
      <c r="BY98" s="161">
        <v>431.90756050547424</v>
      </c>
      <c r="BZ98" s="161">
        <v>434.67533080771233</v>
      </c>
      <c r="CA98" s="161">
        <v>467.97884973157534</v>
      </c>
      <c r="CB98" s="161">
        <v>491.9246905639846</v>
      </c>
      <c r="CC98" s="161">
        <v>488.50298985324599</v>
      </c>
      <c r="CD98" s="161">
        <v>479.17379716786201</v>
      </c>
      <c r="CE98" s="161">
        <v>465.42112964754756</v>
      </c>
      <c r="CF98" s="162">
        <v>455.68519559853291</v>
      </c>
    </row>
    <row r="99" spans="1:84" x14ac:dyDescent="0.35">
      <c r="A99" s="155"/>
      <c r="B99" s="39" t="s">
        <v>295</v>
      </c>
      <c r="C99" s="237" t="s">
        <v>261</v>
      </c>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f>'Industrial injuries benefits'!BL15</f>
        <v>5.5109329999999996</v>
      </c>
      <c r="BM99" s="161">
        <f>'Industrial injuries benefits'!BM15</f>
        <v>7.0408049999999998</v>
      </c>
      <c r="BN99" s="161">
        <f>'Industrial injuries benefits'!BN15</f>
        <v>9.2482140000000008</v>
      </c>
      <c r="BO99" s="161">
        <f>'Industrial injuries benefits'!BO15</f>
        <v>9.5133209999999995</v>
      </c>
      <c r="BP99" s="161">
        <f>'Industrial injuries benefits'!BP15</f>
        <v>9.4075343484310903</v>
      </c>
      <c r="BQ99" s="161">
        <f>'Industrial injuries benefits'!BQ15</f>
        <v>9.2168086836232543</v>
      </c>
      <c r="BR99" s="161">
        <f>'Industrial injuries benefits'!BR15</f>
        <v>37.532187830000005</v>
      </c>
      <c r="BS99" s="161">
        <f>'Industrial injuries benefits'!BS15</f>
        <v>43.794516459999997</v>
      </c>
      <c r="BT99" s="161">
        <f>'Industrial injuries benefits'!BT15</f>
        <v>41.280517799999998</v>
      </c>
      <c r="BU99" s="161">
        <f>'Industrial injuries benefits'!BU15</f>
        <v>48.629247100000001</v>
      </c>
      <c r="BV99" s="161">
        <f>'Industrial injuries benefits'!BV15</f>
        <v>41.032349681177138</v>
      </c>
      <c r="BW99" s="161">
        <f>'Industrial injuries benefits'!BW15</f>
        <v>43.885255000000001</v>
      </c>
      <c r="BX99" s="161">
        <f>'Industrial injuries benefits'!BX15</f>
        <v>41.886665799999996</v>
      </c>
      <c r="BY99" s="161">
        <f>'Industrial injuries benefits'!BY15</f>
        <v>41.936323200000004</v>
      </c>
      <c r="BZ99" s="161">
        <f>'Industrial injuries benefits'!BZ15</f>
        <v>42.326642399999997</v>
      </c>
      <c r="CA99" s="161">
        <f>'Industrial injuries benefits'!CA15</f>
        <v>42.998711700280857</v>
      </c>
      <c r="CB99" s="161">
        <f>'Industrial injuries benefits'!CB15</f>
        <v>44.033941528200877</v>
      </c>
      <c r="CC99" s="161">
        <f>'Industrial injuries benefits'!CC15</f>
        <v>43.840459222674994</v>
      </c>
      <c r="CD99" s="161">
        <f>'Industrial injuries benefits'!CD15</f>
        <v>43.614604297191157</v>
      </c>
      <c r="CE99" s="161">
        <f>'Industrial injuries benefits'!CE15</f>
        <v>43.363180264326957</v>
      </c>
      <c r="CF99" s="162">
        <f>'Industrial injuries benefits'!CF15</f>
        <v>43.124737393928953</v>
      </c>
    </row>
    <row r="100" spans="1:84" ht="25.5" customHeight="1" x14ac:dyDescent="0.35">
      <c r="A100" s="155"/>
      <c r="B100" s="39" t="s">
        <v>296</v>
      </c>
      <c r="C100" s="237" t="s">
        <v>261</v>
      </c>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v>0</v>
      </c>
      <c r="AI100" s="161">
        <v>2.5040601381900864</v>
      </c>
      <c r="AJ100" s="161">
        <v>14.800556381209555</v>
      </c>
      <c r="AK100" s="161">
        <v>29.564003868881628</v>
      </c>
      <c r="AL100" s="161">
        <v>48.774724864415802</v>
      </c>
      <c r="AM100" s="161">
        <v>70.789860916671742</v>
      </c>
      <c r="AN100" s="161">
        <v>91.778399466759709</v>
      </c>
      <c r="AO100" s="161">
        <v>120.04963148345799</v>
      </c>
      <c r="AP100" s="161">
        <v>158.18664637822221</v>
      </c>
      <c r="AQ100" s="161">
        <v>194.28923746009318</v>
      </c>
      <c r="AR100" s="161">
        <v>231.47695253397123</v>
      </c>
      <c r="AS100" s="161">
        <v>275.4664856201332</v>
      </c>
      <c r="AT100" s="161">
        <v>327.80330566111519</v>
      </c>
      <c r="AU100" s="161">
        <v>402.55406630219051</v>
      </c>
      <c r="AV100" s="161">
        <v>25.893038406080755</v>
      </c>
      <c r="AW100" s="161">
        <v>0</v>
      </c>
      <c r="AX100" s="161">
        <v>0</v>
      </c>
      <c r="AY100" s="161">
        <v>0</v>
      </c>
      <c r="AZ100" s="161">
        <v>0</v>
      </c>
      <c r="BA100" s="161">
        <v>0</v>
      </c>
      <c r="BB100" s="161">
        <v>0</v>
      </c>
      <c r="BC100" s="161">
        <v>0</v>
      </c>
      <c r="BD100" s="161">
        <v>0</v>
      </c>
      <c r="BE100" s="161">
        <v>0</v>
      </c>
      <c r="BF100" s="161">
        <v>0</v>
      </c>
      <c r="BG100" s="161">
        <v>0</v>
      </c>
      <c r="BH100" s="161">
        <v>0</v>
      </c>
      <c r="BI100" s="161">
        <v>0</v>
      </c>
      <c r="BJ100" s="161">
        <v>0</v>
      </c>
      <c r="BK100" s="161">
        <v>0</v>
      </c>
      <c r="BL100" s="161">
        <v>0</v>
      </c>
      <c r="BM100" s="161">
        <v>0</v>
      </c>
      <c r="BN100" s="161">
        <v>0</v>
      </c>
      <c r="BO100" s="161">
        <v>0</v>
      </c>
      <c r="BP100" s="161">
        <v>0</v>
      </c>
      <c r="BQ100" s="161">
        <v>0</v>
      </c>
      <c r="BR100" s="161">
        <v>0</v>
      </c>
      <c r="BS100" s="161">
        <v>0</v>
      </c>
      <c r="BT100" s="161">
        <v>0</v>
      </c>
      <c r="BU100" s="161">
        <v>0</v>
      </c>
      <c r="BV100" s="161">
        <v>0</v>
      </c>
      <c r="BW100" s="161">
        <v>0</v>
      </c>
      <c r="BX100" s="161">
        <v>0</v>
      </c>
      <c r="BY100" s="161">
        <v>0</v>
      </c>
      <c r="BZ100" s="161">
        <v>0</v>
      </c>
      <c r="CA100" s="161">
        <v>0</v>
      </c>
      <c r="CB100" s="161">
        <v>0</v>
      </c>
      <c r="CC100" s="161">
        <v>0</v>
      </c>
      <c r="CD100" s="161">
        <v>0</v>
      </c>
      <c r="CE100" s="161">
        <v>0</v>
      </c>
      <c r="CF100" s="162">
        <v>0</v>
      </c>
    </row>
    <row r="101" spans="1:84" x14ac:dyDescent="0.35">
      <c r="A101" s="155"/>
      <c r="B101" s="39" t="s">
        <v>392</v>
      </c>
      <c r="C101" s="160" t="s">
        <v>261</v>
      </c>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v>0</v>
      </c>
      <c r="AI101" s="161">
        <v>0</v>
      </c>
      <c r="AJ101" s="161">
        <v>0</v>
      </c>
      <c r="AK101" s="161">
        <v>0</v>
      </c>
      <c r="AL101" s="161">
        <v>0</v>
      </c>
      <c r="AM101" s="161">
        <v>0</v>
      </c>
      <c r="AN101" s="161">
        <v>0</v>
      </c>
      <c r="AO101" s="161">
        <v>0</v>
      </c>
      <c r="AP101" s="161">
        <v>0</v>
      </c>
      <c r="AQ101" s="161">
        <v>0</v>
      </c>
      <c r="AR101" s="161">
        <v>0</v>
      </c>
      <c r="AS101" s="161">
        <v>0</v>
      </c>
      <c r="AT101" s="161">
        <v>0</v>
      </c>
      <c r="AU101" s="161">
        <v>0</v>
      </c>
      <c r="AV101" s="161">
        <v>0</v>
      </c>
      <c r="AW101" s="161">
        <v>0</v>
      </c>
      <c r="AX101" s="161">
        <v>0</v>
      </c>
      <c r="AY101" s="161">
        <v>0</v>
      </c>
      <c r="AZ101" s="161">
        <v>0</v>
      </c>
      <c r="BA101" s="161">
        <v>0</v>
      </c>
      <c r="BB101" s="161">
        <v>0</v>
      </c>
      <c r="BC101" s="161">
        <v>0</v>
      </c>
      <c r="BD101" s="161">
        <v>0</v>
      </c>
      <c r="BE101" s="161">
        <v>0</v>
      </c>
      <c r="BF101" s="161">
        <v>0</v>
      </c>
      <c r="BG101" s="161">
        <v>0</v>
      </c>
      <c r="BH101" s="161">
        <v>0</v>
      </c>
      <c r="BI101" s="161">
        <v>878.05845391999992</v>
      </c>
      <c r="BJ101" s="161">
        <v>0</v>
      </c>
      <c r="BK101" s="161">
        <v>0</v>
      </c>
      <c r="BL101" s="161">
        <v>0</v>
      </c>
      <c r="BM101" s="161">
        <v>0</v>
      </c>
      <c r="BN101" s="161">
        <v>0</v>
      </c>
      <c r="BO101" s="161">
        <v>0</v>
      </c>
      <c r="BP101" s="161">
        <v>0</v>
      </c>
      <c r="BQ101" s="161">
        <v>0</v>
      </c>
      <c r="BR101" s="161">
        <v>0</v>
      </c>
      <c r="BS101" s="161">
        <v>0</v>
      </c>
      <c r="BT101" s="161">
        <v>0</v>
      </c>
      <c r="BU101" s="161">
        <v>0</v>
      </c>
      <c r="BV101" s="161">
        <v>0</v>
      </c>
      <c r="BW101" s="161">
        <v>0</v>
      </c>
      <c r="BX101" s="161">
        <v>0</v>
      </c>
      <c r="BY101" s="161">
        <v>0</v>
      </c>
      <c r="BZ101" s="161">
        <v>0</v>
      </c>
      <c r="CA101" s="161">
        <v>0</v>
      </c>
      <c r="CB101" s="161">
        <v>0</v>
      </c>
      <c r="CC101" s="161">
        <v>0</v>
      </c>
      <c r="CD101" s="161">
        <v>0</v>
      </c>
      <c r="CE101" s="161">
        <v>0</v>
      </c>
      <c r="CF101" s="162">
        <v>0</v>
      </c>
    </row>
    <row r="102" spans="1:84" x14ac:dyDescent="0.35">
      <c r="A102" s="155"/>
      <c r="B102" s="61" t="s">
        <v>393</v>
      </c>
      <c r="C102" s="160" t="s">
        <v>261</v>
      </c>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v>0</v>
      </c>
      <c r="AI102" s="161">
        <v>0</v>
      </c>
      <c r="AJ102" s="161">
        <v>0</v>
      </c>
      <c r="AK102" s="161">
        <v>0</v>
      </c>
      <c r="AL102" s="161">
        <v>0</v>
      </c>
      <c r="AM102" s="161">
        <v>0</v>
      </c>
      <c r="AN102" s="161">
        <v>0</v>
      </c>
      <c r="AO102" s="161">
        <v>0</v>
      </c>
      <c r="AP102" s="161">
        <v>0</v>
      </c>
      <c r="AQ102" s="161">
        <v>0</v>
      </c>
      <c r="AR102" s="161">
        <v>0</v>
      </c>
      <c r="AS102" s="161">
        <v>0</v>
      </c>
      <c r="AT102" s="161">
        <v>0</v>
      </c>
      <c r="AU102" s="161">
        <v>0</v>
      </c>
      <c r="AV102" s="161">
        <v>0</v>
      </c>
      <c r="AW102" s="161">
        <v>0</v>
      </c>
      <c r="AX102" s="161">
        <v>0</v>
      </c>
      <c r="AY102" s="161">
        <v>0</v>
      </c>
      <c r="AZ102" s="161">
        <v>0</v>
      </c>
      <c r="BA102" s="161">
        <v>0</v>
      </c>
      <c r="BB102" s="161">
        <v>0</v>
      </c>
      <c r="BC102" s="161">
        <v>0</v>
      </c>
      <c r="BD102" s="161">
        <v>0</v>
      </c>
      <c r="BE102" s="161">
        <v>0</v>
      </c>
      <c r="BF102" s="161">
        <v>0</v>
      </c>
      <c r="BG102" s="161">
        <v>0</v>
      </c>
      <c r="BH102" s="161">
        <v>512.54700000000003</v>
      </c>
      <c r="BI102" s="161">
        <v>253.96029677999999</v>
      </c>
      <c r="BJ102" s="161">
        <v>0</v>
      </c>
      <c r="BK102" s="161">
        <v>0</v>
      </c>
      <c r="BL102" s="161">
        <v>0</v>
      </c>
      <c r="BM102" s="161">
        <v>0</v>
      </c>
      <c r="BN102" s="161">
        <v>0</v>
      </c>
      <c r="BO102" s="161">
        <v>0</v>
      </c>
      <c r="BP102" s="161">
        <v>0</v>
      </c>
      <c r="BQ102" s="161">
        <v>0</v>
      </c>
      <c r="BR102" s="161">
        <v>0</v>
      </c>
      <c r="BS102" s="161">
        <v>0</v>
      </c>
      <c r="BT102" s="161">
        <v>0</v>
      </c>
      <c r="BU102" s="161">
        <v>0</v>
      </c>
      <c r="BV102" s="161">
        <v>0</v>
      </c>
      <c r="BW102" s="161">
        <v>0</v>
      </c>
      <c r="BX102" s="161">
        <v>0</v>
      </c>
      <c r="BY102" s="161">
        <v>0</v>
      </c>
      <c r="BZ102" s="161">
        <v>0</v>
      </c>
      <c r="CA102" s="161">
        <v>0</v>
      </c>
      <c r="CB102" s="161">
        <v>0</v>
      </c>
      <c r="CC102" s="161">
        <v>0</v>
      </c>
      <c r="CD102" s="161">
        <v>0</v>
      </c>
      <c r="CE102" s="161">
        <v>0</v>
      </c>
      <c r="CF102" s="162">
        <v>0</v>
      </c>
    </row>
    <row r="103" spans="1:84" x14ac:dyDescent="0.35">
      <c r="A103" s="155"/>
      <c r="B103" s="39" t="s">
        <v>394</v>
      </c>
      <c r="C103" s="160" t="s">
        <v>261</v>
      </c>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v>0</v>
      </c>
      <c r="AI103" s="161">
        <v>0</v>
      </c>
      <c r="AJ103" s="161">
        <v>0</v>
      </c>
      <c r="AK103" s="161">
        <v>0</v>
      </c>
      <c r="AL103" s="161">
        <v>0</v>
      </c>
      <c r="AM103" s="161">
        <v>0</v>
      </c>
      <c r="AN103" s="161">
        <v>0</v>
      </c>
      <c r="AO103" s="161">
        <v>0</v>
      </c>
      <c r="AP103" s="161">
        <v>0</v>
      </c>
      <c r="AQ103" s="161">
        <v>0</v>
      </c>
      <c r="AR103" s="161">
        <v>0</v>
      </c>
      <c r="AS103" s="161">
        <v>0</v>
      </c>
      <c r="AT103" s="161">
        <v>0</v>
      </c>
      <c r="AU103" s="161">
        <v>0</v>
      </c>
      <c r="AV103" s="161">
        <v>0</v>
      </c>
      <c r="AW103" s="161">
        <v>0</v>
      </c>
      <c r="AX103" s="161">
        <v>0</v>
      </c>
      <c r="AY103" s="161">
        <v>0</v>
      </c>
      <c r="AZ103" s="161">
        <v>0</v>
      </c>
      <c r="BA103" s="161">
        <v>0</v>
      </c>
      <c r="BB103" s="161">
        <v>0</v>
      </c>
      <c r="BC103" s="161">
        <v>0</v>
      </c>
      <c r="BD103" s="161">
        <v>305.50299999999999</v>
      </c>
      <c r="BE103" s="161">
        <v>364.963506</v>
      </c>
      <c r="BF103" s="161">
        <v>374.49799999999999</v>
      </c>
      <c r="BG103" s="161">
        <v>411.85500000000002</v>
      </c>
      <c r="BH103" s="161">
        <v>435.49299999999999</v>
      </c>
      <c r="BI103" s="161">
        <v>460.57299999999998</v>
      </c>
      <c r="BJ103" s="161">
        <v>487.84199999999998</v>
      </c>
      <c r="BK103" s="161">
        <v>509.73661300000003</v>
      </c>
      <c r="BL103" s="161">
        <v>527.65851588422947</v>
      </c>
      <c r="BM103" s="161">
        <v>548.84926471978326</v>
      </c>
      <c r="BN103" s="161">
        <v>578.13293398888891</v>
      </c>
      <c r="BO103" s="161">
        <v>587.18538852998768</v>
      </c>
      <c r="BP103" s="161">
        <v>595.99799999999993</v>
      </c>
      <c r="BQ103" s="161">
        <v>606.39532681999992</v>
      </c>
      <c r="BR103" s="161">
        <v>611.93929700000001</v>
      </c>
      <c r="BS103" s="161">
        <v>621.7497810999995</v>
      </c>
      <c r="BT103" s="161">
        <v>627.55100000000004</v>
      </c>
      <c r="BU103" s="161">
        <v>654.75289959999998</v>
      </c>
      <c r="BV103" s="161">
        <v>468</v>
      </c>
      <c r="BW103" s="161">
        <v>253.047256</v>
      </c>
      <c r="BX103" s="161">
        <v>0</v>
      </c>
      <c r="BY103" s="161">
        <v>0</v>
      </c>
      <c r="BZ103" s="161">
        <v>0</v>
      </c>
      <c r="CA103" s="161">
        <v>0</v>
      </c>
      <c r="CB103" s="161">
        <v>0</v>
      </c>
      <c r="CC103" s="161">
        <v>0</v>
      </c>
      <c r="CD103" s="161">
        <v>0</v>
      </c>
      <c r="CE103" s="161">
        <v>0</v>
      </c>
      <c r="CF103" s="162">
        <v>0</v>
      </c>
    </row>
    <row r="104" spans="1:84" x14ac:dyDescent="0.35">
      <c r="A104" s="155"/>
      <c r="B104" s="61" t="s">
        <v>33</v>
      </c>
      <c r="C104" s="237" t="s">
        <v>270</v>
      </c>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v>0</v>
      </c>
      <c r="AI104" s="161">
        <v>0</v>
      </c>
      <c r="AJ104" s="161">
        <v>0</v>
      </c>
      <c r="AK104" s="161">
        <v>0</v>
      </c>
      <c r="AL104" s="161">
        <v>0</v>
      </c>
      <c r="AM104" s="161">
        <v>0</v>
      </c>
      <c r="AN104" s="161">
        <v>0</v>
      </c>
      <c r="AO104" s="161">
        <v>0</v>
      </c>
      <c r="AP104" s="161">
        <v>0</v>
      </c>
      <c r="AQ104" s="161">
        <v>0</v>
      </c>
      <c r="AR104" s="161">
        <v>0</v>
      </c>
      <c r="AS104" s="161">
        <v>0</v>
      </c>
      <c r="AT104" s="161">
        <v>0</v>
      </c>
      <c r="AU104" s="161">
        <v>0</v>
      </c>
      <c r="AV104" s="161">
        <v>0</v>
      </c>
      <c r="AW104" s="161">
        <v>0</v>
      </c>
      <c r="AX104" s="161">
        <v>0</v>
      </c>
      <c r="AY104" s="161">
        <v>0</v>
      </c>
      <c r="AZ104" s="161">
        <v>0</v>
      </c>
      <c r="BA104" s="161">
        <v>0</v>
      </c>
      <c r="BB104" s="161">
        <v>0</v>
      </c>
      <c r="BC104" s="161">
        <v>0</v>
      </c>
      <c r="BD104" s="161">
        <v>0</v>
      </c>
      <c r="BE104" s="161">
        <v>0</v>
      </c>
      <c r="BF104" s="161">
        <v>0</v>
      </c>
      <c r="BG104" s="161">
        <v>2336.1031234350612</v>
      </c>
      <c r="BH104" s="161">
        <v>5970.616</v>
      </c>
      <c r="BI104" s="161">
        <v>6426.2752195999992</v>
      </c>
      <c r="BJ104" s="161">
        <v>6868.5436595999981</v>
      </c>
      <c r="BK104" s="161">
        <v>7367.1248207140325</v>
      </c>
      <c r="BL104" s="161">
        <v>7703.3184822999983</v>
      </c>
      <c r="BM104" s="161">
        <v>8128.8851483599992</v>
      </c>
      <c r="BN104" s="161">
        <v>8242.1568431600008</v>
      </c>
      <c r="BO104" s="161">
        <v>8052.1531093100002</v>
      </c>
      <c r="BP104" s="161">
        <v>7510.8751163199995</v>
      </c>
      <c r="BQ104" s="161">
        <v>7041.5234761999718</v>
      </c>
      <c r="BR104" s="161">
        <v>6576.0799377400017</v>
      </c>
      <c r="BS104" s="161">
        <v>6078.7060508699969</v>
      </c>
      <c r="BT104" s="161">
        <v>5665.5855551100012</v>
      </c>
      <c r="BU104" s="161">
        <v>5367.6480182400001</v>
      </c>
      <c r="BV104" s="161">
        <v>5139.8772267200002</v>
      </c>
      <c r="BW104" s="161">
        <v>5060.8868007399979</v>
      </c>
      <c r="BX104" s="161">
        <v>5071.059797515044</v>
      </c>
      <c r="BY104" s="161">
        <v>4834.2942617299987</v>
      </c>
      <c r="BZ104" s="161">
        <v>4935.3102140100018</v>
      </c>
      <c r="CA104" s="161">
        <v>5405.9278635488417</v>
      </c>
      <c r="CB104" s="161">
        <v>5815.7065937061352</v>
      </c>
      <c r="CC104" s="161">
        <v>5879.6472838312793</v>
      </c>
      <c r="CD104" s="161">
        <v>5720.6370174638878</v>
      </c>
      <c r="CE104" s="161">
        <v>5399.1250042445645</v>
      </c>
      <c r="CF104" s="162">
        <v>5312.4541786775135</v>
      </c>
    </row>
    <row r="105" spans="1:84" ht="25.5" customHeight="1" x14ac:dyDescent="0.35">
      <c r="A105" s="155"/>
      <c r="B105" s="10" t="s">
        <v>303</v>
      </c>
      <c r="C105" s="237" t="s">
        <v>261</v>
      </c>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v>0</v>
      </c>
      <c r="AI105" s="161">
        <v>0</v>
      </c>
      <c r="AJ105" s="161">
        <v>0</v>
      </c>
      <c r="AK105" s="161">
        <v>0</v>
      </c>
      <c r="AL105" s="161">
        <v>0</v>
      </c>
      <c r="AM105" s="161">
        <v>0</v>
      </c>
      <c r="AN105" s="161">
        <v>0</v>
      </c>
      <c r="AO105" s="161">
        <v>0</v>
      </c>
      <c r="AP105" s="161">
        <v>0</v>
      </c>
      <c r="AQ105" s="161">
        <v>0</v>
      </c>
      <c r="AR105" s="161">
        <v>0</v>
      </c>
      <c r="AS105" s="161">
        <v>0</v>
      </c>
      <c r="AT105" s="161">
        <v>0</v>
      </c>
      <c r="AU105" s="161">
        <v>0</v>
      </c>
      <c r="AV105" s="161">
        <v>0</v>
      </c>
      <c r="AW105" s="161">
        <v>0</v>
      </c>
      <c r="AX105" s="161">
        <v>0</v>
      </c>
      <c r="AY105" s="161">
        <v>0</v>
      </c>
      <c r="AZ105" s="161">
        <v>0</v>
      </c>
      <c r="BA105" s="161">
        <v>0</v>
      </c>
      <c r="BB105" s="161">
        <v>0</v>
      </c>
      <c r="BC105" s="161">
        <v>0</v>
      </c>
      <c r="BD105" s="161">
        <v>0</v>
      </c>
      <c r="BE105" s="161">
        <v>0</v>
      </c>
      <c r="BF105" s="161">
        <v>0</v>
      </c>
      <c r="BG105" s="161">
        <v>0</v>
      </c>
      <c r="BH105" s="161">
        <v>0</v>
      </c>
      <c r="BI105" s="161">
        <v>0</v>
      </c>
      <c r="BJ105" s="161">
        <v>0</v>
      </c>
      <c r="BK105" s="161">
        <v>0</v>
      </c>
      <c r="BL105" s="161">
        <v>0</v>
      </c>
      <c r="BM105" s="161">
        <v>0</v>
      </c>
      <c r="BN105" s="161">
        <v>0</v>
      </c>
      <c r="BO105" s="161">
        <v>0</v>
      </c>
      <c r="BP105" s="161">
        <v>0</v>
      </c>
      <c r="BQ105" s="161">
        <v>14.866828625617664</v>
      </c>
      <c r="BR105" s="161">
        <v>128.38229163543059</v>
      </c>
      <c r="BS105" s="161">
        <v>125.17692108113887</v>
      </c>
      <c r="BT105" s="161">
        <v>428.73504842716466</v>
      </c>
      <c r="BU105" s="161">
        <v>910.19641813042097</v>
      </c>
      <c r="BV105" s="161">
        <v>1117.6227032140916</v>
      </c>
      <c r="BW105" s="161">
        <v>1711.7615578237389</v>
      </c>
      <c r="BX105" s="161">
        <v>1868.0594619975743</v>
      </c>
      <c r="BY105" s="161">
        <v>2216.6389574160758</v>
      </c>
      <c r="BZ105" s="161">
        <v>2656.8572345751891</v>
      </c>
      <c r="CA105" s="161">
        <v>3349.5358782697122</v>
      </c>
      <c r="CB105" s="161">
        <v>4022.3230775353563</v>
      </c>
      <c r="CC105" s="161">
        <v>4563.6930419251858</v>
      </c>
      <c r="CD105" s="161">
        <v>5089.1638175701519</v>
      </c>
      <c r="CE105" s="161">
        <v>5214.2531953384414</v>
      </c>
      <c r="CF105" s="162">
        <v>5871.9485631571406</v>
      </c>
    </row>
    <row r="106" spans="1:84" x14ac:dyDescent="0.35">
      <c r="A106" s="155"/>
      <c r="B106" s="39" t="s">
        <v>304</v>
      </c>
      <c r="C106" s="237" t="s">
        <v>261</v>
      </c>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v>3.4569999999999999</v>
      </c>
      <c r="AY106" s="161">
        <v>4.1285950413223143</v>
      </c>
      <c r="AZ106" s="161">
        <v>5.4580000000000002</v>
      </c>
      <c r="BA106" s="161">
        <v>4.9669999999999996</v>
      </c>
      <c r="BB106" s="161">
        <v>8.2967250384024585</v>
      </c>
      <c r="BC106" s="161">
        <v>10.563000000000001</v>
      </c>
      <c r="BD106" s="161">
        <v>11.87267336961207</v>
      </c>
      <c r="BE106" s="161">
        <v>14.399096999999999</v>
      </c>
      <c r="BF106" s="161">
        <v>19.709695</v>
      </c>
      <c r="BG106" s="161">
        <v>19.340500802146213</v>
      </c>
      <c r="BH106" s="161">
        <v>20.643089</v>
      </c>
      <c r="BI106" s="161">
        <v>24.694095969999999</v>
      </c>
      <c r="BJ106" s="161">
        <v>25.945989999999998</v>
      </c>
      <c r="BK106" s="161">
        <v>27.44</v>
      </c>
      <c r="BL106" s="161">
        <v>31.553068</v>
      </c>
      <c r="BM106" s="161">
        <v>35.207568999999999</v>
      </c>
      <c r="BN106" s="161">
        <v>38.218910999999999</v>
      </c>
      <c r="BO106" s="161">
        <v>37.692900000000002</v>
      </c>
      <c r="BP106" s="161">
        <v>42.019909411804896</v>
      </c>
      <c r="BQ106" s="161">
        <v>45.458691636376749</v>
      </c>
      <c r="BR106" s="161">
        <v>44.789727000000006</v>
      </c>
      <c r="BS106" s="161">
        <v>46.053681000000005</v>
      </c>
      <c r="BT106" s="161">
        <v>42.152442999999998</v>
      </c>
      <c r="BU106" s="161">
        <v>41.088430800000005</v>
      </c>
      <c r="BV106" s="161">
        <v>44.79290216648203</v>
      </c>
      <c r="BW106" s="161">
        <v>41.78107</v>
      </c>
      <c r="BX106" s="161">
        <v>34.003762399999999</v>
      </c>
      <c r="BY106" s="161">
        <v>36.4904546</v>
      </c>
      <c r="BZ106" s="161">
        <v>35.550986999999999</v>
      </c>
      <c r="CA106" s="161">
        <v>27.974781170019639</v>
      </c>
      <c r="CB106" s="161">
        <v>29.024810583242722</v>
      </c>
      <c r="CC106" s="161">
        <v>28.493025262097223</v>
      </c>
      <c r="CD106" s="161">
        <v>27.907786283935444</v>
      </c>
      <c r="CE106" s="161">
        <v>27.214774164522222</v>
      </c>
      <c r="CF106" s="162">
        <v>26.591896212369335</v>
      </c>
    </row>
    <row r="107" spans="1:84" x14ac:dyDescent="0.35">
      <c r="A107" s="155"/>
      <c r="B107" s="61" t="s">
        <v>306</v>
      </c>
      <c r="C107" s="237" t="s">
        <v>264</v>
      </c>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v>0</v>
      </c>
      <c r="AI107" s="161">
        <v>0</v>
      </c>
      <c r="AJ107" s="161">
        <v>0</v>
      </c>
      <c r="AK107" s="161">
        <v>0</v>
      </c>
      <c r="AL107" s="161">
        <v>0</v>
      </c>
      <c r="AM107" s="161">
        <v>0</v>
      </c>
      <c r="AN107" s="161">
        <v>0</v>
      </c>
      <c r="AO107" s="161">
        <v>0</v>
      </c>
      <c r="AP107" s="161">
        <v>0</v>
      </c>
      <c r="AQ107" s="161">
        <v>94.289000000000001</v>
      </c>
      <c r="AR107" s="161">
        <v>3.1640000000000001</v>
      </c>
      <c r="AS107" s="161">
        <v>0</v>
      </c>
      <c r="AT107" s="161">
        <v>0</v>
      </c>
      <c r="AU107" s="161">
        <v>0</v>
      </c>
      <c r="AV107" s="161">
        <v>0</v>
      </c>
      <c r="AW107" s="161">
        <v>0</v>
      </c>
      <c r="AX107" s="161">
        <v>0</v>
      </c>
      <c r="AY107" s="161">
        <v>0</v>
      </c>
      <c r="AZ107" s="161">
        <v>0</v>
      </c>
      <c r="BA107" s="161">
        <v>0</v>
      </c>
      <c r="BB107" s="161">
        <v>0</v>
      </c>
      <c r="BC107" s="161">
        <v>0</v>
      </c>
      <c r="BD107" s="161">
        <v>0</v>
      </c>
      <c r="BE107" s="161">
        <v>0</v>
      </c>
      <c r="BF107" s="161">
        <v>0</v>
      </c>
      <c r="BG107" s="161">
        <v>0</v>
      </c>
      <c r="BH107" s="161">
        <v>0</v>
      </c>
      <c r="BI107" s="161">
        <v>0</v>
      </c>
      <c r="BJ107" s="161">
        <v>0</v>
      </c>
      <c r="BK107" s="161">
        <v>0</v>
      </c>
      <c r="BL107" s="161">
        <v>0</v>
      </c>
      <c r="BM107" s="161">
        <v>0</v>
      </c>
      <c r="BN107" s="161">
        <v>0</v>
      </c>
      <c r="BO107" s="161">
        <v>0</v>
      </c>
      <c r="BP107" s="161">
        <v>0</v>
      </c>
      <c r="BQ107" s="161">
        <v>0</v>
      </c>
      <c r="BR107" s="161">
        <v>0</v>
      </c>
      <c r="BS107" s="161">
        <v>0</v>
      </c>
      <c r="BT107" s="161">
        <v>0</v>
      </c>
      <c r="BU107" s="161">
        <v>0</v>
      </c>
      <c r="BV107" s="161">
        <v>0</v>
      </c>
      <c r="BW107" s="161">
        <v>0</v>
      </c>
      <c r="BX107" s="161">
        <v>0</v>
      </c>
      <c r="BY107" s="161">
        <v>0</v>
      </c>
      <c r="BZ107" s="161">
        <v>0</v>
      </c>
      <c r="CA107" s="161">
        <v>0</v>
      </c>
      <c r="CB107" s="161">
        <v>0</v>
      </c>
      <c r="CC107" s="161">
        <v>0</v>
      </c>
      <c r="CD107" s="161">
        <v>0</v>
      </c>
      <c r="CE107" s="161">
        <v>0</v>
      </c>
      <c r="CF107" s="162">
        <v>0</v>
      </c>
    </row>
    <row r="108" spans="1:84" s="106" customFormat="1" x14ac:dyDescent="0.35">
      <c r="A108" s="172"/>
      <c r="B108" s="61" t="s">
        <v>307</v>
      </c>
      <c r="C108" s="237" t="s">
        <v>261</v>
      </c>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v>3.9363849225441023</v>
      </c>
      <c r="AI108" s="161">
        <v>5.5202602999575197</v>
      </c>
      <c r="AJ108" s="161">
        <v>8.4191651597486601</v>
      </c>
      <c r="AK108" s="161">
        <v>11.40887014884054</v>
      </c>
      <c r="AL108" s="161">
        <v>14.260799152797492</v>
      </c>
      <c r="AM108" s="161">
        <v>17.496863859223165</v>
      </c>
      <c r="AN108" s="161">
        <v>23.287158802721503</v>
      </c>
      <c r="AO108" s="161">
        <v>27.081838338421456</v>
      </c>
      <c r="AP108" s="161">
        <v>30.749213754948787</v>
      </c>
      <c r="AQ108" s="161">
        <v>33.941256565171791</v>
      </c>
      <c r="AR108" s="161">
        <v>38.815511614519529</v>
      </c>
      <c r="AS108" s="161">
        <v>44.539010373741071</v>
      </c>
      <c r="AT108" s="161">
        <v>57.046874265431249</v>
      </c>
      <c r="AU108" s="161">
        <v>77.833877487600887</v>
      </c>
      <c r="AV108" s="161">
        <v>92.464743839483148</v>
      </c>
      <c r="AW108" s="161">
        <v>103.84947617643465</v>
      </c>
      <c r="AX108" s="161">
        <v>107.35026467430309</v>
      </c>
      <c r="AY108" s="161">
        <v>111.04251969745886</v>
      </c>
      <c r="AZ108" s="161">
        <v>104.71260357218971</v>
      </c>
      <c r="BA108" s="161">
        <v>136.38296564518024</v>
      </c>
      <c r="BB108" s="161">
        <v>144.18166823796307</v>
      </c>
      <c r="BC108" s="161">
        <v>144.24510744392822</v>
      </c>
      <c r="BD108" s="161">
        <v>163.05199999999999</v>
      </c>
      <c r="BE108" s="161">
        <v>165.48699999999999</v>
      </c>
      <c r="BF108" s="161">
        <v>162.65124892159454</v>
      </c>
      <c r="BG108" s="161">
        <v>169.90298870138361</v>
      </c>
      <c r="BH108" s="161">
        <v>124.283</v>
      </c>
      <c r="BI108" s="161">
        <v>128.26055663881266</v>
      </c>
      <c r="BJ108" s="161">
        <v>135.16607401724025</v>
      </c>
      <c r="BK108" s="161">
        <v>200.75442016647554</v>
      </c>
      <c r="BL108" s="161">
        <v>175.53506304142508</v>
      </c>
      <c r="BM108" s="161">
        <v>183.23841614855513</v>
      </c>
      <c r="BN108" s="161">
        <v>169.98493378695881</v>
      </c>
      <c r="BO108" s="161">
        <v>169.32235473338639</v>
      </c>
      <c r="BP108" s="161">
        <v>159.46672221701033</v>
      </c>
      <c r="BQ108" s="161">
        <v>144.67452092278563</v>
      </c>
      <c r="BR108" s="161">
        <v>138.30903393915511</v>
      </c>
      <c r="BS108" s="161">
        <v>128.19760849598063</v>
      </c>
      <c r="BT108" s="161">
        <v>120.30785280289261</v>
      </c>
      <c r="BU108" s="161">
        <v>104.98221706204986</v>
      </c>
      <c r="BV108" s="161">
        <v>95.955396013713354</v>
      </c>
      <c r="BW108" s="161">
        <v>88.741009500324324</v>
      </c>
      <c r="BX108" s="161">
        <v>71.893421583468523</v>
      </c>
      <c r="BY108" s="161">
        <v>62.260187286584028</v>
      </c>
      <c r="BZ108" s="161">
        <v>58.278141023782524</v>
      </c>
      <c r="CA108" s="161">
        <v>55.933625152556331</v>
      </c>
      <c r="CB108" s="161">
        <v>52.739806360721452</v>
      </c>
      <c r="CC108" s="161">
        <v>46.673645559471829</v>
      </c>
      <c r="CD108" s="161">
        <v>40.224290867306124</v>
      </c>
      <c r="CE108" s="161">
        <v>33.592066385138168</v>
      </c>
      <c r="CF108" s="162">
        <v>26.642985567761357</v>
      </c>
    </row>
    <row r="109" spans="1:84" s="106" customFormat="1" x14ac:dyDescent="0.35">
      <c r="A109" s="172"/>
      <c r="B109" s="39" t="s">
        <v>385</v>
      </c>
      <c r="C109" s="237" t="s">
        <v>270</v>
      </c>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v>5.2398705871158064</v>
      </c>
      <c r="AR109" s="161">
        <v>27.489073080216954</v>
      </c>
      <c r="AS109" s="161">
        <v>23.776031392140069</v>
      </c>
      <c r="AT109" s="161">
        <v>28.023598820058993</v>
      </c>
      <c r="AU109" s="161">
        <v>38</v>
      </c>
      <c r="AV109" s="161">
        <v>39.200000000000003</v>
      </c>
      <c r="AW109" s="161">
        <v>40.200000000000003</v>
      </c>
      <c r="AX109" s="161">
        <v>30.1</v>
      </c>
      <c r="AY109" s="161">
        <v>51.6</v>
      </c>
      <c r="AZ109" s="161">
        <v>40.9</v>
      </c>
      <c r="BA109" s="161">
        <v>21.7</v>
      </c>
      <c r="BB109" s="161">
        <v>22.1</v>
      </c>
      <c r="BC109" s="161">
        <v>22.213617054828948</v>
      </c>
      <c r="BD109" s="161">
        <v>35.660331161314261</v>
      </c>
      <c r="BE109" s="161">
        <v>27.990037018213997</v>
      </c>
      <c r="BF109" s="161">
        <v>29.15736141380097</v>
      </c>
      <c r="BG109" s="161">
        <v>30.387325282280013</v>
      </c>
      <c r="BH109" s="161">
        <v>32.560962763923698</v>
      </c>
      <c r="BI109" s="161">
        <v>40.862700124098772</v>
      </c>
      <c r="BJ109" s="161"/>
      <c r="BK109" s="161"/>
      <c r="BL109" s="161"/>
      <c r="BM109" s="161"/>
      <c r="BN109" s="161"/>
      <c r="BO109" s="161"/>
      <c r="BP109" s="161"/>
      <c r="BQ109" s="161"/>
      <c r="BR109" s="161"/>
      <c r="BS109" s="161"/>
      <c r="BT109" s="161"/>
      <c r="BU109" s="161"/>
      <c r="BV109" s="161"/>
      <c r="BW109" s="161"/>
      <c r="BX109" s="161"/>
      <c r="BY109" s="161"/>
      <c r="BZ109" s="161"/>
      <c r="CA109" s="161"/>
      <c r="CB109" s="161"/>
      <c r="CC109" s="161"/>
      <c r="CD109" s="161"/>
      <c r="CE109" s="161"/>
      <c r="CF109" s="162"/>
    </row>
    <row r="110" spans="1:84" ht="25.5" customHeight="1" x14ac:dyDescent="0.35">
      <c r="A110" s="155"/>
      <c r="B110" s="61" t="s">
        <v>309</v>
      </c>
      <c r="C110" s="237" t="s">
        <v>270</v>
      </c>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v>19.951376999999997</v>
      </c>
      <c r="BK110" s="161">
        <v>17.527673000000004</v>
      </c>
      <c r="BL110" s="161">
        <v>14.842842999999998</v>
      </c>
      <c r="BM110" s="161">
        <v>15.344812999999997</v>
      </c>
      <c r="BN110" s="161">
        <v>15.454585269990007</v>
      </c>
      <c r="BO110" s="161">
        <v>9.8689252387300055</v>
      </c>
      <c r="BP110" s="161">
        <v>8.0439209999999992</v>
      </c>
      <c r="BQ110" s="161">
        <v>0.56211199999999995</v>
      </c>
      <c r="BR110" s="161">
        <v>0</v>
      </c>
      <c r="BS110" s="161">
        <v>0</v>
      </c>
      <c r="BT110" s="161">
        <v>0</v>
      </c>
      <c r="BU110" s="161">
        <v>0</v>
      </c>
      <c r="BV110" s="161">
        <v>0</v>
      </c>
      <c r="BW110" s="161">
        <v>0</v>
      </c>
      <c r="BX110" s="161">
        <v>0</v>
      </c>
      <c r="BY110" s="161">
        <v>0</v>
      </c>
      <c r="BZ110" s="161">
        <v>0</v>
      </c>
      <c r="CA110" s="161">
        <v>0</v>
      </c>
      <c r="CB110" s="161">
        <v>0</v>
      </c>
      <c r="CC110" s="161">
        <v>0</v>
      </c>
      <c r="CD110" s="161">
        <v>0</v>
      </c>
      <c r="CE110" s="161">
        <v>0</v>
      </c>
      <c r="CF110" s="162">
        <v>0</v>
      </c>
    </row>
    <row r="111" spans="1:84" x14ac:dyDescent="0.35">
      <c r="A111" s="155"/>
      <c r="B111" s="61" t="s">
        <v>35</v>
      </c>
      <c r="C111" s="237"/>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f t="shared" ref="AH111:CE111" si="19">SUM(AH112,AH119)</f>
        <v>7589</v>
      </c>
      <c r="AI111" s="161">
        <f t="shared" si="19"/>
        <v>8852</v>
      </c>
      <c r="AJ111" s="161">
        <f t="shared" si="19"/>
        <v>10564</v>
      </c>
      <c r="AK111" s="161">
        <f t="shared" si="19"/>
        <v>12165</v>
      </c>
      <c r="AL111" s="161">
        <f t="shared" si="19"/>
        <v>13589</v>
      </c>
      <c r="AM111" s="161">
        <f t="shared" si="19"/>
        <v>14654</v>
      </c>
      <c r="AN111" s="161">
        <f t="shared" si="19"/>
        <v>15307</v>
      </c>
      <c r="AO111" s="161">
        <f t="shared" si="19"/>
        <v>16625</v>
      </c>
      <c r="AP111" s="161">
        <f t="shared" si="19"/>
        <v>17816.453000000001</v>
      </c>
      <c r="AQ111" s="161">
        <f t="shared" si="19"/>
        <v>18685.544999999998</v>
      </c>
      <c r="AR111" s="161">
        <f t="shared" si="19"/>
        <v>19273.72</v>
      </c>
      <c r="AS111" s="161">
        <f t="shared" si="19"/>
        <v>20731.936000000002</v>
      </c>
      <c r="AT111" s="161">
        <f t="shared" si="19"/>
        <v>22734.863000000001</v>
      </c>
      <c r="AU111" s="161">
        <f t="shared" si="19"/>
        <v>25578.864000000001</v>
      </c>
      <c r="AV111" s="161">
        <f t="shared" si="19"/>
        <v>26741.489000000001</v>
      </c>
      <c r="AW111" s="161">
        <f t="shared" si="19"/>
        <v>28219.280000000002</v>
      </c>
      <c r="AX111" s="161">
        <f t="shared" si="19"/>
        <v>28779.506000000001</v>
      </c>
      <c r="AY111" s="161">
        <f t="shared" si="19"/>
        <v>29998.344000000005</v>
      </c>
      <c r="AZ111" s="161">
        <f t="shared" si="19"/>
        <v>32024.285999999996</v>
      </c>
      <c r="BA111" s="161">
        <f t="shared" si="19"/>
        <v>33586</v>
      </c>
      <c r="BB111" s="161">
        <f t="shared" si="19"/>
        <v>35603.290999999997</v>
      </c>
      <c r="BC111" s="161">
        <f t="shared" si="19"/>
        <v>37802.438000000002</v>
      </c>
      <c r="BD111" s="161">
        <f t="shared" si="19"/>
        <v>38745.199999999997</v>
      </c>
      <c r="BE111" s="161">
        <f t="shared" si="19"/>
        <v>41921.603135450008</v>
      </c>
      <c r="BF111" s="161">
        <f t="shared" si="19"/>
        <v>44367.258565528275</v>
      </c>
      <c r="BG111" s="161">
        <f t="shared" si="19"/>
        <v>46506.352382756908</v>
      </c>
      <c r="BH111" s="161">
        <f t="shared" si="19"/>
        <v>48801.804999999993</v>
      </c>
      <c r="BI111" s="161">
        <f t="shared" si="19"/>
        <v>51422.462685710001</v>
      </c>
      <c r="BJ111" s="161">
        <f t="shared" si="19"/>
        <v>53663.45674691999</v>
      </c>
      <c r="BK111" s="161">
        <f t="shared" si="19"/>
        <v>57593.742352232308</v>
      </c>
      <c r="BL111" s="161">
        <f t="shared" si="19"/>
        <v>61584.34965923</v>
      </c>
      <c r="BM111" s="161">
        <f t="shared" si="19"/>
        <v>66895.841990320012</v>
      </c>
      <c r="BN111" s="161">
        <f t="shared" si="19"/>
        <v>69835.141333070002</v>
      </c>
      <c r="BO111" s="161">
        <f t="shared" si="19"/>
        <v>74150.519898250001</v>
      </c>
      <c r="BP111" s="161">
        <f t="shared" si="19"/>
        <v>79809.006438810029</v>
      </c>
      <c r="BQ111" s="161">
        <f t="shared" si="19"/>
        <v>83110.340476999991</v>
      </c>
      <c r="BR111" s="161">
        <f t="shared" si="19"/>
        <v>86515.830874880034</v>
      </c>
      <c r="BS111" s="161">
        <f t="shared" si="19"/>
        <v>89367.86147389999</v>
      </c>
      <c r="BT111" s="161">
        <f t="shared" si="19"/>
        <v>91580.290263549934</v>
      </c>
      <c r="BU111" s="161">
        <f t="shared" si="19"/>
        <v>93800.446975290019</v>
      </c>
      <c r="BV111" s="161">
        <f t="shared" si="19"/>
        <v>96743.369584550004</v>
      </c>
      <c r="BW111" s="161">
        <f t="shared" si="19"/>
        <v>98797.419028959979</v>
      </c>
      <c r="BX111" s="161">
        <f t="shared" si="19"/>
        <v>102014.73681099963</v>
      </c>
      <c r="BY111" s="161">
        <f t="shared" si="19"/>
        <v>104196.41209817633</v>
      </c>
      <c r="BZ111" s="161">
        <f t="shared" si="19"/>
        <v>110533.35650779</v>
      </c>
      <c r="CA111" s="161">
        <f t="shared" si="19"/>
        <v>124071.53558613877</v>
      </c>
      <c r="CB111" s="161">
        <f t="shared" si="19"/>
        <v>138091.23131178523</v>
      </c>
      <c r="CC111" s="161">
        <f t="shared" si="19"/>
        <v>145986.09730379106</v>
      </c>
      <c r="CD111" s="161">
        <f t="shared" si="19"/>
        <v>150509.28375982915</v>
      </c>
      <c r="CE111" s="161">
        <f t="shared" si="19"/>
        <v>153231.82495921483</v>
      </c>
      <c r="CF111" s="162">
        <f>SUM(CF112,CF119)</f>
        <v>157977.39385263622</v>
      </c>
    </row>
    <row r="112" spans="1:84" x14ac:dyDescent="0.35">
      <c r="A112" s="155"/>
      <c r="B112" s="59" t="s">
        <v>267</v>
      </c>
      <c r="C112" s="237" t="s">
        <v>264</v>
      </c>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f t="shared" ref="AH112:BM112" si="20">SUM(AH113:AH118)</f>
        <v>7552</v>
      </c>
      <c r="AI112" s="161">
        <f t="shared" si="20"/>
        <v>8816</v>
      </c>
      <c r="AJ112" s="161">
        <f t="shared" si="20"/>
        <v>10526</v>
      </c>
      <c r="AK112" s="161">
        <f t="shared" si="20"/>
        <v>12126</v>
      </c>
      <c r="AL112" s="161">
        <f t="shared" si="20"/>
        <v>13549</v>
      </c>
      <c r="AM112" s="161">
        <f t="shared" si="20"/>
        <v>14613</v>
      </c>
      <c r="AN112" s="161">
        <f t="shared" si="20"/>
        <v>15268</v>
      </c>
      <c r="AO112" s="161">
        <f t="shared" si="20"/>
        <v>16584</v>
      </c>
      <c r="AP112" s="161">
        <f t="shared" si="20"/>
        <v>17779.453000000001</v>
      </c>
      <c r="AQ112" s="161">
        <f t="shared" si="20"/>
        <v>18648.391</v>
      </c>
      <c r="AR112" s="161">
        <f t="shared" si="20"/>
        <v>19237.593000000001</v>
      </c>
      <c r="AS112" s="161">
        <f t="shared" si="20"/>
        <v>20697.363000000001</v>
      </c>
      <c r="AT112" s="161">
        <f t="shared" si="20"/>
        <v>22699.034</v>
      </c>
      <c r="AU112" s="161">
        <f t="shared" si="20"/>
        <v>25543.024000000001</v>
      </c>
      <c r="AV112" s="161">
        <f t="shared" si="20"/>
        <v>26705.927</v>
      </c>
      <c r="AW112" s="161">
        <f t="shared" si="20"/>
        <v>28183.114000000001</v>
      </c>
      <c r="AX112" s="161">
        <f t="shared" si="20"/>
        <v>28744.81</v>
      </c>
      <c r="AY112" s="161">
        <f t="shared" si="20"/>
        <v>29962.569000000003</v>
      </c>
      <c r="AZ112" s="161">
        <f t="shared" si="20"/>
        <v>31994.560999999998</v>
      </c>
      <c r="BA112" s="161">
        <f t="shared" si="20"/>
        <v>33556.756999999998</v>
      </c>
      <c r="BB112" s="161">
        <f t="shared" si="20"/>
        <v>35574.510999999999</v>
      </c>
      <c r="BC112" s="161">
        <f t="shared" si="20"/>
        <v>37774.760999999999</v>
      </c>
      <c r="BD112" s="161">
        <f t="shared" si="20"/>
        <v>38717.656999999999</v>
      </c>
      <c r="BE112" s="161">
        <f t="shared" si="20"/>
        <v>41893.001853800008</v>
      </c>
      <c r="BF112" s="161">
        <f t="shared" si="20"/>
        <v>44338.400971748277</v>
      </c>
      <c r="BG112" s="161">
        <f t="shared" si="20"/>
        <v>46476.654559836905</v>
      </c>
      <c r="BH112" s="161">
        <f t="shared" si="20"/>
        <v>48771.517999999996</v>
      </c>
      <c r="BI112" s="161">
        <f t="shared" si="20"/>
        <v>51391.939927300002</v>
      </c>
      <c r="BJ112" s="161">
        <f t="shared" si="20"/>
        <v>53629.367547699992</v>
      </c>
      <c r="BK112" s="161">
        <f t="shared" si="20"/>
        <v>57554.148143162311</v>
      </c>
      <c r="BL112" s="161">
        <f t="shared" si="20"/>
        <v>61539.334872430001</v>
      </c>
      <c r="BM112" s="161">
        <f t="shared" si="20"/>
        <v>66848.160442100008</v>
      </c>
      <c r="BN112" s="161">
        <f t="shared" ref="BN112:CE112" si="21">SUM(BN113:BN118)</f>
        <v>69777.042747119995</v>
      </c>
      <c r="BO112" s="161">
        <f t="shared" si="21"/>
        <v>74087.953530660001</v>
      </c>
      <c r="BP112" s="161">
        <f t="shared" si="21"/>
        <v>79733.982094140025</v>
      </c>
      <c r="BQ112" s="161">
        <f t="shared" si="21"/>
        <v>83014.68745279999</v>
      </c>
      <c r="BR112" s="161">
        <f t="shared" si="21"/>
        <v>86427.717724600036</v>
      </c>
      <c r="BS112" s="161">
        <f t="shared" si="21"/>
        <v>89274.966169329986</v>
      </c>
      <c r="BT112" s="161">
        <f t="shared" si="21"/>
        <v>91481.012978129933</v>
      </c>
      <c r="BU112" s="161">
        <f t="shared" si="21"/>
        <v>93695.825169830016</v>
      </c>
      <c r="BV112" s="161">
        <f t="shared" si="21"/>
        <v>96630.245524619997</v>
      </c>
      <c r="BW112" s="161">
        <f t="shared" si="21"/>
        <v>98678.755617919975</v>
      </c>
      <c r="BX112" s="161">
        <f t="shared" si="21"/>
        <v>101744.14287777191</v>
      </c>
      <c r="BY112" s="161">
        <f t="shared" si="21"/>
        <v>104056.98251367258</v>
      </c>
      <c r="BZ112" s="161">
        <f t="shared" si="21"/>
        <v>110355.45935301999</v>
      </c>
      <c r="CA112" s="161">
        <f t="shared" si="21"/>
        <v>123872.99492086806</v>
      </c>
      <c r="CB112" s="161">
        <f t="shared" si="21"/>
        <v>137875.30536118924</v>
      </c>
      <c r="CC112" s="161">
        <f t="shared" si="21"/>
        <v>145762.97156218457</v>
      </c>
      <c r="CD112" s="161">
        <f t="shared" si="21"/>
        <v>150280.70265843323</v>
      </c>
      <c r="CE112" s="161">
        <f t="shared" si="21"/>
        <v>152999.00230190338</v>
      </c>
      <c r="CF112" s="162">
        <f>SUM(CF113:CF118)</f>
        <v>157740.31320713717</v>
      </c>
    </row>
    <row r="113" spans="1:84" x14ac:dyDescent="0.35">
      <c r="A113" s="155"/>
      <c r="B113" s="203" t="s">
        <v>374</v>
      </c>
      <c r="C113" s="237"/>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v>7552</v>
      </c>
      <c r="AI113" s="161">
        <v>8815</v>
      </c>
      <c r="AJ113" s="161">
        <v>10518</v>
      </c>
      <c r="AK113" s="161">
        <v>12107</v>
      </c>
      <c r="AL113" s="161">
        <v>13509</v>
      </c>
      <c r="AM113" s="161">
        <v>14553</v>
      </c>
      <c r="AN113" s="161">
        <v>15181</v>
      </c>
      <c r="AO113" s="161">
        <v>16443</v>
      </c>
      <c r="AP113" s="161">
        <v>17560.36</v>
      </c>
      <c r="AQ113" s="161">
        <v>18355.971000000001</v>
      </c>
      <c r="AR113" s="161">
        <v>18857.098000000002</v>
      </c>
      <c r="AS113" s="161">
        <v>20171.257000000001</v>
      </c>
      <c r="AT113" s="161">
        <v>21972.580999999998</v>
      </c>
      <c r="AU113" s="161">
        <v>24450.99</v>
      </c>
      <c r="AV113" s="161">
        <v>25364.328000000001</v>
      </c>
      <c r="AW113" s="161">
        <v>26546.062000000002</v>
      </c>
      <c r="AX113" s="161">
        <v>26859.15</v>
      </c>
      <c r="AY113" s="161">
        <v>27740.434000000001</v>
      </c>
      <c r="AZ113" s="161">
        <v>29238.920999999998</v>
      </c>
      <c r="BA113" s="161">
        <v>30391.121999999999</v>
      </c>
      <c r="BB113" s="161">
        <v>31914.134999999998</v>
      </c>
      <c r="BC113" s="161">
        <v>33377.665495317</v>
      </c>
      <c r="BD113" s="161">
        <v>32886.690685359994</v>
      </c>
      <c r="BE113" s="161">
        <v>35420.719669182879</v>
      </c>
      <c r="BF113" s="161">
        <v>37284.042076120684</v>
      </c>
      <c r="BG113" s="161">
        <v>38505.283116754588</v>
      </c>
      <c r="BH113" s="161">
        <v>40026.295326250001</v>
      </c>
      <c r="BI113" s="161">
        <v>41780.351999849998</v>
      </c>
      <c r="BJ113" s="161">
        <v>43129.110323089997</v>
      </c>
      <c r="BK113" s="161">
        <v>45774.817325406155</v>
      </c>
      <c r="BL113" s="161">
        <v>48323.221362397162</v>
      </c>
      <c r="BM113" s="161">
        <v>51848.801061122263</v>
      </c>
      <c r="BN113" s="161">
        <v>54097.476088878946</v>
      </c>
      <c r="BO113" s="161">
        <v>57360.707342025926</v>
      </c>
      <c r="BP113" s="161">
        <v>61155.804856264447</v>
      </c>
      <c r="BQ113" s="161">
        <v>63491.474743577586</v>
      </c>
      <c r="BR113" s="161">
        <v>65864.526208284093</v>
      </c>
      <c r="BS113" s="161">
        <v>68092.517947238579</v>
      </c>
      <c r="BT113" s="161">
        <v>68936.397712484904</v>
      </c>
      <c r="BU113" s="161">
        <v>68234.40159905277</v>
      </c>
      <c r="BV113" s="161">
        <v>67573.790798066111</v>
      </c>
      <c r="BW113" s="161">
        <v>66792.952444676455</v>
      </c>
      <c r="BX113" s="161">
        <v>66630.400486967497</v>
      </c>
      <c r="BY113" s="161">
        <v>64372.53915473762</v>
      </c>
      <c r="BZ113" s="161">
        <v>63593.365948586688</v>
      </c>
      <c r="CA113" s="161">
        <v>65998.317942361013</v>
      </c>
      <c r="CB113" s="161">
        <v>68412.827958626658</v>
      </c>
      <c r="CC113" s="161">
        <v>67247.181764617213</v>
      </c>
      <c r="CD113" s="161">
        <v>65122.107041527343</v>
      </c>
      <c r="CE113" s="161">
        <v>62969.232921278875</v>
      </c>
      <c r="CF113" s="162">
        <v>60559.616593998413</v>
      </c>
    </row>
    <row r="114" spans="1:84" x14ac:dyDescent="0.35">
      <c r="A114" s="155"/>
      <c r="B114" s="203" t="s">
        <v>395</v>
      </c>
      <c r="C114" s="237"/>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v>0</v>
      </c>
      <c r="AI114" s="161">
        <v>1</v>
      </c>
      <c r="AJ114" s="161">
        <v>8</v>
      </c>
      <c r="AK114" s="161">
        <v>19</v>
      </c>
      <c r="AL114" s="161">
        <v>40</v>
      </c>
      <c r="AM114" s="161">
        <v>60</v>
      </c>
      <c r="AN114" s="161">
        <v>87</v>
      </c>
      <c r="AO114" s="161">
        <v>141</v>
      </c>
      <c r="AP114" s="161">
        <v>219.09299999999999</v>
      </c>
      <c r="AQ114" s="161">
        <v>292.42</v>
      </c>
      <c r="AR114" s="161">
        <v>380.495</v>
      </c>
      <c r="AS114" s="161">
        <v>526.10599999999999</v>
      </c>
      <c r="AT114" s="161">
        <v>726.45299999999997</v>
      </c>
      <c r="AU114" s="161">
        <v>1092.0340000000001</v>
      </c>
      <c r="AV114" s="161">
        <v>1341.5989999999999</v>
      </c>
      <c r="AW114" s="161">
        <v>1637.0519999999999</v>
      </c>
      <c r="AX114" s="161">
        <v>1885.66</v>
      </c>
      <c r="AY114" s="161">
        <v>2222.1350000000002</v>
      </c>
      <c r="AZ114" s="161">
        <v>2755.64</v>
      </c>
      <c r="BA114" s="161">
        <v>3165.6350000000002</v>
      </c>
      <c r="BB114" s="161">
        <v>3660.3760000000002</v>
      </c>
      <c r="BC114" s="161">
        <v>4397.0955046829995</v>
      </c>
      <c r="BD114" s="161">
        <v>4731.2979999999998</v>
      </c>
      <c r="BE114" s="161">
        <v>5327.7833360571276</v>
      </c>
      <c r="BF114" s="161">
        <v>5868.9417107775953</v>
      </c>
      <c r="BG114" s="161">
        <v>6648.4214836423171</v>
      </c>
      <c r="BH114" s="161">
        <v>7362.7420000000002</v>
      </c>
      <c r="BI114" s="161">
        <v>8161.3418322999996</v>
      </c>
      <c r="BJ114" s="161">
        <v>8951.9807621599994</v>
      </c>
      <c r="BK114" s="161">
        <v>10025.547447100002</v>
      </c>
      <c r="BL114" s="161">
        <v>11171.999606900003</v>
      </c>
      <c r="BM114" s="161">
        <v>12696.219372410003</v>
      </c>
      <c r="BN114" s="161">
        <v>13074.350907085996</v>
      </c>
      <c r="BO114" s="161">
        <v>14166.501676169999</v>
      </c>
      <c r="BP114" s="161">
        <v>15766.881886475003</v>
      </c>
      <c r="BQ114" s="161">
        <v>16663.691062059166</v>
      </c>
      <c r="BR114" s="161">
        <v>17633.143730207517</v>
      </c>
      <c r="BS114" s="161">
        <v>18224.782200854486</v>
      </c>
      <c r="BT114" s="161">
        <v>18134.792022653575</v>
      </c>
      <c r="BU114" s="161">
        <v>17984.26812492009</v>
      </c>
      <c r="BV114" s="161">
        <v>18214.194374105791</v>
      </c>
      <c r="BW114" s="161">
        <v>18329.087670616966</v>
      </c>
      <c r="BX114" s="161">
        <v>18223.880372623193</v>
      </c>
      <c r="BY114" s="161">
        <v>17435.665805165798</v>
      </c>
      <c r="BZ114" s="161">
        <v>17601.25644744169</v>
      </c>
      <c r="CA114" s="161">
        <v>19136.589959810848</v>
      </c>
      <c r="CB114" s="161">
        <v>20117.424760805607</v>
      </c>
      <c r="CC114" s="161">
        <v>19546.943666511848</v>
      </c>
      <c r="CD114" s="161">
        <v>18906.541967721267</v>
      </c>
      <c r="CE114" s="161">
        <v>18277.20890711034</v>
      </c>
      <c r="CF114" s="162">
        <v>17603.398045631508</v>
      </c>
    </row>
    <row r="115" spans="1:84" x14ac:dyDescent="0.35">
      <c r="A115" s="155"/>
      <c r="B115" s="203" t="s">
        <v>396</v>
      </c>
      <c r="C115" s="237"/>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1"/>
      <c r="AX115" s="161"/>
      <c r="AY115" s="161"/>
      <c r="AZ115" s="161"/>
      <c r="BA115" s="161"/>
      <c r="BB115" s="161"/>
      <c r="BC115" s="161"/>
      <c r="BD115" s="161">
        <v>1099.6683146400001</v>
      </c>
      <c r="BE115" s="161">
        <v>1144.4988485600004</v>
      </c>
      <c r="BF115" s="161">
        <v>1185.4171848499998</v>
      </c>
      <c r="BG115" s="161">
        <v>1322.9499594399999</v>
      </c>
      <c r="BH115" s="161">
        <v>1382.4806737499998</v>
      </c>
      <c r="BI115" s="161">
        <v>1450.2460951499997</v>
      </c>
      <c r="BJ115" s="161">
        <v>1507.2713076100001</v>
      </c>
      <c r="BK115" s="161">
        <v>1595.1330525061512</v>
      </c>
      <c r="BL115" s="161">
        <v>1696.1175015328326</v>
      </c>
      <c r="BM115" s="161">
        <v>1803.6566907777408</v>
      </c>
      <c r="BN115" s="161">
        <v>1841.4891045270388</v>
      </c>
      <c r="BO115" s="161">
        <v>1928.517541864087</v>
      </c>
      <c r="BP115" s="161">
        <v>2057.8452180005802</v>
      </c>
      <c r="BQ115" s="161">
        <v>2120.523072903236</v>
      </c>
      <c r="BR115" s="161">
        <v>2184.8482328354826</v>
      </c>
      <c r="BS115" s="161">
        <v>2207.3069311882009</v>
      </c>
      <c r="BT115" s="161">
        <v>2157.4583034014645</v>
      </c>
      <c r="BU115" s="161">
        <v>2097.8760606459073</v>
      </c>
      <c r="BV115" s="161">
        <v>2071.5651535127631</v>
      </c>
      <c r="BW115" s="161">
        <v>2040.0076377184184</v>
      </c>
      <c r="BX115" s="161">
        <v>1988.4140901587923</v>
      </c>
      <c r="BY115" s="161">
        <v>1876.372671047272</v>
      </c>
      <c r="BZ115" s="161">
        <v>1853.3154375659567</v>
      </c>
      <c r="CA115" s="161">
        <v>1899.4676506074786</v>
      </c>
      <c r="CB115" s="161">
        <v>1926.1003011124744</v>
      </c>
      <c r="CC115" s="161">
        <v>1851.6514664628605</v>
      </c>
      <c r="CD115" s="161">
        <v>1773.452414299624</v>
      </c>
      <c r="CE115" s="161">
        <v>1701.0725750458739</v>
      </c>
      <c r="CF115" s="162">
        <v>1622.8302792724828</v>
      </c>
    </row>
    <row r="116" spans="1:84" x14ac:dyDescent="0.35">
      <c r="A116" s="155"/>
      <c r="B116" s="203" t="s">
        <v>397</v>
      </c>
      <c r="C116" s="237"/>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v>0</v>
      </c>
      <c r="AI116" s="161">
        <v>0</v>
      </c>
      <c r="AJ116" s="161">
        <v>0</v>
      </c>
      <c r="AK116" s="161">
        <v>0</v>
      </c>
      <c r="AL116" s="161">
        <v>0</v>
      </c>
      <c r="AM116" s="161">
        <v>0</v>
      </c>
      <c r="AN116" s="161">
        <v>0</v>
      </c>
      <c r="AO116" s="161">
        <v>0</v>
      </c>
      <c r="AP116" s="161">
        <v>0</v>
      </c>
      <c r="AQ116" s="161">
        <v>0</v>
      </c>
      <c r="AR116" s="161">
        <v>0</v>
      </c>
      <c r="AS116" s="161">
        <v>0</v>
      </c>
      <c r="AT116" s="161">
        <v>0</v>
      </c>
      <c r="AU116" s="161">
        <v>0</v>
      </c>
      <c r="AV116" s="161">
        <v>0</v>
      </c>
      <c r="AW116" s="161">
        <v>0</v>
      </c>
      <c r="AX116" s="161">
        <v>0</v>
      </c>
      <c r="AY116" s="161">
        <v>0</v>
      </c>
      <c r="AZ116" s="161">
        <v>0</v>
      </c>
      <c r="BA116" s="161">
        <v>0</v>
      </c>
      <c r="BB116" s="161">
        <v>0</v>
      </c>
      <c r="BC116" s="161">
        <v>0</v>
      </c>
      <c r="BD116" s="161">
        <v>0</v>
      </c>
      <c r="BE116" s="161">
        <v>0</v>
      </c>
      <c r="BF116" s="161">
        <v>0</v>
      </c>
      <c r="BG116" s="161">
        <v>0</v>
      </c>
      <c r="BH116" s="161">
        <v>0</v>
      </c>
      <c r="BI116" s="161">
        <v>0</v>
      </c>
      <c r="BJ116" s="161">
        <v>41.005154839999996</v>
      </c>
      <c r="BK116" s="161">
        <v>158.65031815</v>
      </c>
      <c r="BL116" s="161">
        <v>347.99640159999996</v>
      </c>
      <c r="BM116" s="161">
        <v>499.48331779</v>
      </c>
      <c r="BN116" s="161">
        <v>763.72664662801776</v>
      </c>
      <c r="BO116" s="161">
        <v>632.22697060000007</v>
      </c>
      <c r="BP116" s="161">
        <v>753.45013339999991</v>
      </c>
      <c r="BQ116" s="161">
        <v>738.99857426000017</v>
      </c>
      <c r="BR116" s="161">
        <v>745.19955327293599</v>
      </c>
      <c r="BS116" s="161">
        <v>750.35909004872349</v>
      </c>
      <c r="BT116" s="161">
        <v>843.26833552000005</v>
      </c>
      <c r="BU116" s="161">
        <v>773.7962701000821</v>
      </c>
      <c r="BV116" s="161">
        <v>755.74334992456068</v>
      </c>
      <c r="BW116" s="161">
        <v>651.21978726854229</v>
      </c>
      <c r="BX116" s="161">
        <v>522.30759835282458</v>
      </c>
      <c r="BY116" s="161">
        <v>329.66024383962531</v>
      </c>
      <c r="BZ116" s="161">
        <v>422.52030811643635</v>
      </c>
      <c r="CA116" s="161">
        <v>399.60880749629194</v>
      </c>
      <c r="CB116" s="161">
        <v>445.06422172560394</v>
      </c>
      <c r="CC116" s="161">
        <v>455.1585053659432</v>
      </c>
      <c r="CD116" s="161">
        <v>347.96357022374707</v>
      </c>
      <c r="CE116" s="161">
        <v>231.16653078759148</v>
      </c>
      <c r="CF116" s="162">
        <v>157.16914853028166</v>
      </c>
    </row>
    <row r="117" spans="1:84" x14ac:dyDescent="0.35">
      <c r="A117" s="155"/>
      <c r="B117" s="203" t="s">
        <v>398</v>
      </c>
      <c r="C117" s="237"/>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1"/>
      <c r="AX117" s="161"/>
      <c r="AY117" s="161"/>
      <c r="AZ117" s="161"/>
      <c r="BA117" s="161"/>
      <c r="BB117" s="161"/>
      <c r="BC117" s="161"/>
      <c r="BD117" s="161"/>
      <c r="BE117" s="161"/>
      <c r="BF117" s="161"/>
      <c r="BG117" s="161"/>
      <c r="BH117" s="161"/>
      <c r="BI117" s="161"/>
      <c r="BJ117" s="161"/>
      <c r="BK117" s="161"/>
      <c r="BL117" s="161"/>
      <c r="BM117" s="161"/>
      <c r="BN117" s="161"/>
      <c r="BO117" s="161"/>
      <c r="BP117" s="161"/>
      <c r="BQ117" s="161"/>
      <c r="BR117" s="161"/>
      <c r="BS117" s="161"/>
      <c r="BT117" s="161">
        <v>1346.5040417899927</v>
      </c>
      <c r="BU117" s="161">
        <v>4411.5230526242794</v>
      </c>
      <c r="BV117" s="161">
        <v>7688.5788062906558</v>
      </c>
      <c r="BW117" s="161">
        <v>10447.128793449607</v>
      </c>
      <c r="BX117" s="161">
        <v>13869.9174031196</v>
      </c>
      <c r="BY117" s="161">
        <v>19408.24378017227</v>
      </c>
      <c r="BZ117" s="161">
        <v>26099.609042329223</v>
      </c>
      <c r="CA117" s="161">
        <v>35438.452184843292</v>
      </c>
      <c r="CB117" s="161">
        <v>45783.555227802899</v>
      </c>
      <c r="CC117" s="161">
        <v>55328.894743472025</v>
      </c>
      <c r="CD117" s="161">
        <v>62691.584030823164</v>
      </c>
      <c r="CE117" s="161">
        <v>68305.206581665116</v>
      </c>
      <c r="CF117" s="162">
        <v>76197.907434485023</v>
      </c>
    </row>
    <row r="118" spans="1:84" x14ac:dyDescent="0.35">
      <c r="A118" s="155"/>
      <c r="B118" s="203" t="s">
        <v>399</v>
      </c>
      <c r="C118" s="237"/>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c r="BE118" s="161"/>
      <c r="BF118" s="161"/>
      <c r="BG118" s="161"/>
      <c r="BH118" s="161"/>
      <c r="BI118" s="161"/>
      <c r="BJ118" s="161"/>
      <c r="BK118" s="161"/>
      <c r="BL118" s="161"/>
      <c r="BM118" s="161"/>
      <c r="BN118" s="161"/>
      <c r="BO118" s="161"/>
      <c r="BP118" s="161"/>
      <c r="BQ118" s="161"/>
      <c r="BR118" s="161"/>
      <c r="BS118" s="161"/>
      <c r="BT118" s="161">
        <v>62.592562279999946</v>
      </c>
      <c r="BU118" s="161">
        <v>193.96006248688587</v>
      </c>
      <c r="BV118" s="161">
        <v>326.3730427201121</v>
      </c>
      <c r="BW118" s="161">
        <v>418.35928419000038</v>
      </c>
      <c r="BX118" s="161">
        <v>509.22292654999933</v>
      </c>
      <c r="BY118" s="161">
        <v>634.50085871000056</v>
      </c>
      <c r="BZ118" s="161">
        <v>785.39216897999972</v>
      </c>
      <c r="CA118" s="161">
        <v>1000.5583757491379</v>
      </c>
      <c r="CB118" s="161">
        <v>1190.3328911160124</v>
      </c>
      <c r="CC118" s="161">
        <v>1333.1414157546826</v>
      </c>
      <c r="CD118" s="161">
        <v>1439.0536338381032</v>
      </c>
      <c r="CE118" s="161">
        <v>1515.1147860155791</v>
      </c>
      <c r="CF118" s="162">
        <v>1599.3917052194554</v>
      </c>
    </row>
    <row r="119" spans="1:84" x14ac:dyDescent="0.35">
      <c r="A119" s="155"/>
      <c r="B119" s="59" t="s">
        <v>400</v>
      </c>
      <c r="C119" s="237" t="s">
        <v>261</v>
      </c>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v>37</v>
      </c>
      <c r="AI119" s="161">
        <v>36</v>
      </c>
      <c r="AJ119" s="161">
        <v>38</v>
      </c>
      <c r="AK119" s="161">
        <v>39</v>
      </c>
      <c r="AL119" s="161">
        <v>40</v>
      </c>
      <c r="AM119" s="161">
        <v>41</v>
      </c>
      <c r="AN119" s="161">
        <v>39</v>
      </c>
      <c r="AO119" s="161">
        <v>41</v>
      </c>
      <c r="AP119" s="161">
        <v>37</v>
      </c>
      <c r="AQ119" s="161">
        <v>37.154000000000003</v>
      </c>
      <c r="AR119" s="161">
        <v>36.127000000000002</v>
      </c>
      <c r="AS119" s="161">
        <v>34.573</v>
      </c>
      <c r="AT119" s="161">
        <v>35.829000000000001</v>
      </c>
      <c r="AU119" s="161">
        <v>35.840000000000003</v>
      </c>
      <c r="AV119" s="161">
        <v>35.561999999999998</v>
      </c>
      <c r="AW119" s="161">
        <v>36.165999999999997</v>
      </c>
      <c r="AX119" s="161">
        <v>34.695999999999998</v>
      </c>
      <c r="AY119" s="161">
        <v>35.774999999999999</v>
      </c>
      <c r="AZ119" s="161">
        <v>29.725000000000001</v>
      </c>
      <c r="BA119" s="161">
        <v>29.242999999999999</v>
      </c>
      <c r="BB119" s="161">
        <v>28.78</v>
      </c>
      <c r="BC119" s="161">
        <v>27.677</v>
      </c>
      <c r="BD119" s="161">
        <v>27.542999999999999</v>
      </c>
      <c r="BE119" s="161">
        <v>28.601281650000001</v>
      </c>
      <c r="BF119" s="161">
        <v>28.857593779999998</v>
      </c>
      <c r="BG119" s="161">
        <v>29.69782292</v>
      </c>
      <c r="BH119" s="161">
        <v>30.286999999999999</v>
      </c>
      <c r="BI119" s="161">
        <v>30.522758409999998</v>
      </c>
      <c r="BJ119" s="161">
        <v>34.089199220000005</v>
      </c>
      <c r="BK119" s="161">
        <v>39.594209070000005</v>
      </c>
      <c r="BL119" s="161">
        <v>45.014786799999996</v>
      </c>
      <c r="BM119" s="161">
        <v>47.681548220000018</v>
      </c>
      <c r="BN119" s="161">
        <v>58.09858595</v>
      </c>
      <c r="BO119" s="161">
        <v>62.566367589999992</v>
      </c>
      <c r="BP119" s="161">
        <v>75.024344669999962</v>
      </c>
      <c r="BQ119" s="161">
        <v>95.653024200000061</v>
      </c>
      <c r="BR119" s="161">
        <v>88.113150280000013</v>
      </c>
      <c r="BS119" s="161">
        <v>92.895304570000008</v>
      </c>
      <c r="BT119" s="161">
        <v>99.277285419999984</v>
      </c>
      <c r="BU119" s="161">
        <v>104.62180545999999</v>
      </c>
      <c r="BV119" s="161">
        <v>113.12405992999996</v>
      </c>
      <c r="BW119" s="161">
        <v>118.66341103999997</v>
      </c>
      <c r="BX119" s="161">
        <v>270.59393322771211</v>
      </c>
      <c r="BY119" s="161">
        <v>139.42958450373877</v>
      </c>
      <c r="BZ119" s="161">
        <v>177.89715477000001</v>
      </c>
      <c r="CA119" s="161">
        <v>198.5406652706998</v>
      </c>
      <c r="CB119" s="161">
        <v>215.92595059598221</v>
      </c>
      <c r="CC119" s="161">
        <v>223.12574160649538</v>
      </c>
      <c r="CD119" s="161">
        <v>228.58110139590292</v>
      </c>
      <c r="CE119" s="161">
        <v>232.82265731146288</v>
      </c>
      <c r="CF119" s="162">
        <v>237.08064549905788</v>
      </c>
    </row>
    <row r="120" spans="1:84" ht="26.25" customHeight="1" x14ac:dyDescent="0.35">
      <c r="A120" s="155"/>
      <c r="B120" s="61" t="s">
        <v>401</v>
      </c>
      <c r="C120" s="237" t="s">
        <v>264</v>
      </c>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v>0</v>
      </c>
      <c r="AI120" s="161">
        <v>0</v>
      </c>
      <c r="AJ120" s="161">
        <v>0</v>
      </c>
      <c r="AK120" s="161">
        <v>0</v>
      </c>
      <c r="AL120" s="161">
        <v>0</v>
      </c>
      <c r="AM120" s="161">
        <v>0</v>
      </c>
      <c r="AN120" s="161">
        <v>0</v>
      </c>
      <c r="AO120" s="161">
        <v>0</v>
      </c>
      <c r="AP120" s="161">
        <v>0</v>
      </c>
      <c r="AQ120" s="161">
        <v>0</v>
      </c>
      <c r="AR120" s="161">
        <v>0</v>
      </c>
      <c r="AS120" s="161">
        <v>0</v>
      </c>
      <c r="AT120" s="161">
        <v>0</v>
      </c>
      <c r="AU120" s="161">
        <v>0</v>
      </c>
      <c r="AV120" s="161">
        <v>0</v>
      </c>
      <c r="AW120" s="161">
        <v>0</v>
      </c>
      <c r="AX120" s="161">
        <v>0</v>
      </c>
      <c r="AY120" s="161">
        <v>0</v>
      </c>
      <c r="AZ120" s="161">
        <v>0</v>
      </c>
      <c r="BA120" s="161">
        <v>0</v>
      </c>
      <c r="BB120" s="161">
        <v>0</v>
      </c>
      <c r="BC120" s="161">
        <v>0</v>
      </c>
      <c r="BD120" s="161">
        <v>0</v>
      </c>
      <c r="BE120" s="161">
        <v>0</v>
      </c>
      <c r="BF120" s="161">
        <v>0</v>
      </c>
      <c r="BG120" s="161">
        <v>0</v>
      </c>
      <c r="BH120" s="161">
        <v>0</v>
      </c>
      <c r="BI120" s="161">
        <v>0</v>
      </c>
      <c r="BJ120" s="161">
        <v>0</v>
      </c>
      <c r="BK120" s="161">
        <v>0</v>
      </c>
      <c r="BL120" s="161">
        <v>9.8403037599999994</v>
      </c>
      <c r="BM120" s="161">
        <v>0.25143872</v>
      </c>
      <c r="BN120" s="161">
        <v>-1.7732257699999998</v>
      </c>
      <c r="BO120" s="161">
        <v>5.1625466999999992</v>
      </c>
      <c r="BP120" s="161">
        <v>2.0412564999999998</v>
      </c>
      <c r="BQ120" s="161">
        <v>2.5456364999999996</v>
      </c>
      <c r="BR120" s="161">
        <v>1.8016614399999999</v>
      </c>
      <c r="BS120" s="161">
        <v>2.7500172299999996</v>
      </c>
      <c r="BT120" s="161">
        <v>1.9444570200000002</v>
      </c>
      <c r="BU120" s="161">
        <v>3.2643377500000001</v>
      </c>
      <c r="BV120" s="161">
        <v>2.8693859899999996</v>
      </c>
      <c r="BW120" s="161">
        <v>3.3017055800000001</v>
      </c>
      <c r="BX120" s="161">
        <v>1.7326126300000002</v>
      </c>
      <c r="BY120" s="161">
        <v>1.26135131</v>
      </c>
      <c r="BZ120" s="161">
        <v>1.2872552300000002</v>
      </c>
      <c r="CA120" s="161">
        <v>1.2872552300000002</v>
      </c>
      <c r="CB120" s="161">
        <v>1.2872552300000002</v>
      </c>
      <c r="CC120" s="161">
        <v>1.2872552300000002</v>
      </c>
      <c r="CD120" s="161">
        <v>1.2872552300000002</v>
      </c>
      <c r="CE120" s="161">
        <v>1.2872552300000002</v>
      </c>
      <c r="CF120" s="162">
        <v>1.2872552300000002</v>
      </c>
    </row>
    <row r="121" spans="1:84" x14ac:dyDescent="0.35">
      <c r="A121" s="155"/>
      <c r="B121" s="39" t="s">
        <v>314</v>
      </c>
      <c r="C121" s="237" t="s">
        <v>270</v>
      </c>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c r="BU121" s="161"/>
      <c r="BV121" s="161">
        <v>6.3246354783961998</v>
      </c>
      <c r="BW121" s="161">
        <v>7.2606378499366624</v>
      </c>
      <c r="BX121" s="161">
        <v>0.44307884388463659</v>
      </c>
      <c r="BY121" s="161">
        <v>3.977999408192936</v>
      </c>
      <c r="BZ121" s="161">
        <v>3.7439869188945201</v>
      </c>
      <c r="CA121" s="161">
        <v>2.6769704247033146</v>
      </c>
      <c r="CB121" s="161">
        <v>0.73939169284067818</v>
      </c>
      <c r="CC121" s="161">
        <v>1.0043348055409487</v>
      </c>
      <c r="CD121" s="161">
        <v>1.3083851061525069</v>
      </c>
      <c r="CE121" s="161">
        <v>1.6634389768587052</v>
      </c>
      <c r="CF121" s="162">
        <v>1.7737656935635524</v>
      </c>
    </row>
    <row r="122" spans="1:84" x14ac:dyDescent="0.35">
      <c r="A122" s="155"/>
      <c r="B122" s="61" t="s">
        <v>315</v>
      </c>
      <c r="C122" s="237" t="s">
        <v>270</v>
      </c>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v>0</v>
      </c>
      <c r="AR122" s="161">
        <v>0</v>
      </c>
      <c r="AS122" s="161">
        <v>0</v>
      </c>
      <c r="AT122" s="161">
        <v>0</v>
      </c>
      <c r="AU122" s="161">
        <v>0</v>
      </c>
      <c r="AV122" s="161">
        <v>0</v>
      </c>
      <c r="AW122" s="161">
        <v>0</v>
      </c>
      <c r="AX122" s="161">
        <v>0</v>
      </c>
      <c r="AY122" s="161">
        <v>0</v>
      </c>
      <c r="AZ122" s="161">
        <v>0</v>
      </c>
      <c r="BA122" s="161">
        <v>0</v>
      </c>
      <c r="BB122" s="161">
        <v>0</v>
      </c>
      <c r="BC122" s="161">
        <v>0</v>
      </c>
      <c r="BD122" s="161">
        <v>0</v>
      </c>
      <c r="BE122" s="161">
        <v>0</v>
      </c>
      <c r="BF122" s="161">
        <v>0</v>
      </c>
      <c r="BG122" s="161">
        <v>0</v>
      </c>
      <c r="BH122" s="161">
        <v>0</v>
      </c>
      <c r="BI122" s="161">
        <v>0</v>
      </c>
      <c r="BJ122" s="161">
        <v>0.24022200000000002</v>
      </c>
      <c r="BK122" s="161">
        <v>0</v>
      </c>
      <c r="BL122" s="161">
        <v>0</v>
      </c>
      <c r="BM122" s="161">
        <v>0</v>
      </c>
      <c r="BN122" s="161">
        <v>0</v>
      </c>
      <c r="BO122" s="161">
        <v>0</v>
      </c>
      <c r="BP122" s="161">
        <v>0</v>
      </c>
      <c r="BQ122" s="161">
        <v>0</v>
      </c>
      <c r="BR122" s="161">
        <v>0</v>
      </c>
      <c r="BS122" s="161">
        <v>4.9999999999990052E-3</v>
      </c>
      <c r="BT122" s="161">
        <v>7.5000000000002842E-3</v>
      </c>
      <c r="BU122" s="161">
        <v>3.4999999999989484E-3</v>
      </c>
      <c r="BV122" s="161">
        <v>4.0000000000013358E-3</v>
      </c>
      <c r="BW122" s="161">
        <v>4.2251202216974093E-3</v>
      </c>
      <c r="BX122" s="161">
        <v>2.214402566309559E-3</v>
      </c>
      <c r="BY122" s="161">
        <v>2.0357678727158657E-3</v>
      </c>
      <c r="BZ122" s="161">
        <v>2.2345507227204378E-3</v>
      </c>
      <c r="CA122" s="161">
        <v>1.9073460313977942E-3</v>
      </c>
      <c r="CB122" s="161">
        <v>1.985051013984487E-3</v>
      </c>
      <c r="CC122" s="161">
        <v>1.8571654214340687E-3</v>
      </c>
      <c r="CD122" s="161">
        <v>1.7482215271471045E-3</v>
      </c>
      <c r="CE122" s="161">
        <v>1.7318316129498947E-3</v>
      </c>
      <c r="CF122" s="162">
        <v>1.770569816966421E-3</v>
      </c>
    </row>
    <row r="123" spans="1:84" x14ac:dyDescent="0.35">
      <c r="A123" s="155"/>
      <c r="B123" s="39" t="s">
        <v>386</v>
      </c>
      <c r="C123" s="237" t="s">
        <v>261</v>
      </c>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v>243.49200000000002</v>
      </c>
      <c r="AI123" s="161">
        <v>236.82599999999999</v>
      </c>
      <c r="AJ123" s="161">
        <v>274.50800000000004</v>
      </c>
      <c r="AK123" s="161">
        <v>318.23599999999999</v>
      </c>
      <c r="AL123" s="161">
        <v>342.32</v>
      </c>
      <c r="AM123" s="161">
        <v>352.92700000000002</v>
      </c>
      <c r="AN123" s="161">
        <v>386.935</v>
      </c>
      <c r="AO123" s="161">
        <v>433.07299999999998</v>
      </c>
      <c r="AP123" s="161">
        <v>451.89600000000002</v>
      </c>
      <c r="AQ123" s="161">
        <v>469.89100000000002</v>
      </c>
      <c r="AR123" s="161">
        <v>489.99700000000007</v>
      </c>
      <c r="AS123" s="161">
        <v>524.06600000000003</v>
      </c>
      <c r="AT123" s="161">
        <v>680.27271568504</v>
      </c>
      <c r="AU123" s="161">
        <v>806.36</v>
      </c>
      <c r="AV123" s="161">
        <v>957.33251515151505</v>
      </c>
      <c r="AW123" s="161">
        <v>1046.9948837209301</v>
      </c>
      <c r="AX123" s="161">
        <v>926.49211790393008</v>
      </c>
      <c r="AY123" s="161">
        <v>1013.3268611111112</v>
      </c>
      <c r="AZ123" s="161">
        <v>1117.0549372693727</v>
      </c>
      <c r="BA123" s="161">
        <v>1073.4833333333333</v>
      </c>
      <c r="BB123" s="161">
        <v>1048.8014229249011</v>
      </c>
      <c r="BC123" s="161">
        <v>1040.4334023904382</v>
      </c>
      <c r="BD123" s="161">
        <v>1185.7441290322581</v>
      </c>
      <c r="BE123" s="161">
        <v>1051.6344086021506</v>
      </c>
      <c r="BF123" s="161">
        <v>0</v>
      </c>
      <c r="BG123" s="161">
        <v>0</v>
      </c>
      <c r="BH123" s="161">
        <v>0</v>
      </c>
      <c r="BI123" s="161">
        <v>0</v>
      </c>
      <c r="BJ123" s="161">
        <v>0</v>
      </c>
      <c r="BK123" s="161">
        <v>0</v>
      </c>
      <c r="BL123" s="161">
        <v>0</v>
      </c>
      <c r="BM123" s="161">
        <v>0</v>
      </c>
      <c r="BN123" s="161">
        <v>0</v>
      </c>
      <c r="BO123" s="161">
        <v>0</v>
      </c>
      <c r="BP123" s="161">
        <v>0</v>
      </c>
      <c r="BQ123" s="161">
        <v>0</v>
      </c>
      <c r="BR123" s="161">
        <v>0</v>
      </c>
      <c r="BS123" s="161">
        <v>0</v>
      </c>
      <c r="BT123" s="161">
        <v>0</v>
      </c>
      <c r="BU123" s="161">
        <v>0</v>
      </c>
      <c r="BV123" s="161">
        <v>0</v>
      </c>
      <c r="BW123" s="161">
        <v>0</v>
      </c>
      <c r="BX123" s="161">
        <v>0</v>
      </c>
      <c r="BY123" s="161">
        <v>0</v>
      </c>
      <c r="BZ123" s="161">
        <v>0</v>
      </c>
      <c r="CA123" s="161">
        <v>0</v>
      </c>
      <c r="CB123" s="161">
        <v>0</v>
      </c>
      <c r="CC123" s="161">
        <v>0</v>
      </c>
      <c r="CD123" s="161">
        <v>0</v>
      </c>
      <c r="CE123" s="161">
        <v>0</v>
      </c>
      <c r="CF123" s="162">
        <v>0</v>
      </c>
    </row>
    <row r="124" spans="1:84" x14ac:dyDescent="0.35">
      <c r="A124" s="155"/>
      <c r="B124" s="39" t="s">
        <v>402</v>
      </c>
      <c r="C124" s="237" t="s">
        <v>261</v>
      </c>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v>0</v>
      </c>
      <c r="AI124" s="161">
        <v>0</v>
      </c>
      <c r="AJ124" s="161">
        <v>0</v>
      </c>
      <c r="AK124" s="161">
        <v>0</v>
      </c>
      <c r="AL124" s="161">
        <v>0</v>
      </c>
      <c r="AM124" s="161">
        <v>0</v>
      </c>
      <c r="AN124" s="161">
        <v>0</v>
      </c>
      <c r="AO124" s="161">
        <v>0</v>
      </c>
      <c r="AP124" s="161">
        <v>0</v>
      </c>
      <c r="AQ124" s="161">
        <v>0</v>
      </c>
      <c r="AR124" s="161">
        <v>0</v>
      </c>
      <c r="AS124" s="161">
        <v>0</v>
      </c>
      <c r="AT124" s="161">
        <v>0</v>
      </c>
      <c r="AU124" s="161">
        <v>0</v>
      </c>
      <c r="AV124" s="161">
        <v>0</v>
      </c>
      <c r="AW124" s="161">
        <v>0</v>
      </c>
      <c r="AX124" s="161">
        <v>0</v>
      </c>
      <c r="AY124" s="161">
        <v>0</v>
      </c>
      <c r="AZ124" s="161">
        <v>0</v>
      </c>
      <c r="BA124" s="161">
        <v>190.64</v>
      </c>
      <c r="BB124" s="161">
        <v>194.422</v>
      </c>
      <c r="BC124" s="161">
        <v>759.476</v>
      </c>
      <c r="BD124" s="161">
        <v>1749.268</v>
      </c>
      <c r="BE124" s="161">
        <v>1680.5630000000001</v>
      </c>
      <c r="BF124" s="161">
        <v>1705.4359999999999</v>
      </c>
      <c r="BG124" s="161">
        <v>1915.596</v>
      </c>
      <c r="BH124" s="161">
        <v>1962.34</v>
      </c>
      <c r="BI124" s="161">
        <v>1981.7470000000001</v>
      </c>
      <c r="BJ124" s="161">
        <v>2015.0229999999999</v>
      </c>
      <c r="BK124" s="161">
        <v>2070.2523382699997</v>
      </c>
      <c r="BL124" s="161">
        <v>2700.6948084699998</v>
      </c>
      <c r="BM124" s="161">
        <v>2734.8132516599994</v>
      </c>
      <c r="BN124" s="161">
        <v>2759.4819029400005</v>
      </c>
      <c r="BO124" s="161">
        <v>2149.2390251900001</v>
      </c>
      <c r="BP124" s="161">
        <v>2144.0899999999997</v>
      </c>
      <c r="BQ124" s="161">
        <v>2140.0809990000007</v>
      </c>
      <c r="BR124" s="161">
        <v>2116.9060000000004</v>
      </c>
      <c r="BS124" s="161">
        <v>2073.1628880400003</v>
      </c>
      <c r="BT124" s="161">
        <v>2048.8185346599998</v>
      </c>
      <c r="BU124" s="161">
        <v>2022.5266947100001</v>
      </c>
      <c r="BV124" s="161">
        <v>1995.3827969600002</v>
      </c>
      <c r="BW124" s="161">
        <v>1973.5520848000003</v>
      </c>
      <c r="BX124" s="161">
        <v>1957.6668482600001</v>
      </c>
      <c r="BY124" s="161">
        <v>1974.1487891899997</v>
      </c>
      <c r="BZ124" s="161">
        <v>1965.8222712999998</v>
      </c>
      <c r="CA124" s="161">
        <v>2027.8248027330903</v>
      </c>
      <c r="CB124" s="161">
        <v>1888.4354862241864</v>
      </c>
      <c r="CC124" s="161">
        <v>1927.5397190900123</v>
      </c>
      <c r="CD124" s="161">
        <v>1945.7512382075381</v>
      </c>
      <c r="CE124" s="161">
        <v>1940.7829405573875</v>
      </c>
      <c r="CF124" s="162">
        <v>1955.6134474009543</v>
      </c>
    </row>
    <row r="125" spans="1:84" ht="24.75" customHeight="1" x14ac:dyDescent="0.35">
      <c r="A125" s="155"/>
      <c r="B125" s="106" t="s">
        <v>403</v>
      </c>
      <c r="C125" s="236"/>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f t="shared" ref="AH125:BW125" si="22">SUM(AH79:AH124)-AH112-AH111-AH95-AH92-AH80</f>
        <v>9342.6067724255154</v>
      </c>
      <c r="AI125" s="123">
        <f t="shared" si="22"/>
        <v>10768.805527320201</v>
      </c>
      <c r="AJ125" s="123">
        <f t="shared" si="22"/>
        <v>12894.152611236492</v>
      </c>
      <c r="AK125" s="123">
        <f t="shared" si="22"/>
        <v>15265.487157245503</v>
      </c>
      <c r="AL125" s="123">
        <f t="shared" si="22"/>
        <v>17144.170934839934</v>
      </c>
      <c r="AM125" s="123">
        <f t="shared" si="22"/>
        <v>18631.119416168603</v>
      </c>
      <c r="AN125" s="123">
        <f t="shared" si="22"/>
        <v>19850.890391995661</v>
      </c>
      <c r="AO125" s="123">
        <f t="shared" si="22"/>
        <v>21783.507700626258</v>
      </c>
      <c r="AP125" s="123">
        <f t="shared" si="22"/>
        <v>23480.940859603899</v>
      </c>
      <c r="AQ125" s="123">
        <f t="shared" si="22"/>
        <v>24857.778439733669</v>
      </c>
      <c r="AR125" s="123">
        <f t="shared" si="22"/>
        <v>26056.733891297717</v>
      </c>
      <c r="AS125" s="123">
        <f t="shared" si="22"/>
        <v>28436.744857101014</v>
      </c>
      <c r="AT125" s="123">
        <f t="shared" si="22"/>
        <v>31737.396375410903</v>
      </c>
      <c r="AU125" s="123">
        <f t="shared" si="22"/>
        <v>35530.798624968622</v>
      </c>
      <c r="AV125" s="123">
        <f t="shared" si="22"/>
        <v>38751.015948023618</v>
      </c>
      <c r="AW125" s="123">
        <f t="shared" si="22"/>
        <v>41710.323376267836</v>
      </c>
      <c r="AX125" s="123">
        <f t="shared" si="22"/>
        <v>42777.385385416404</v>
      </c>
      <c r="AY125" s="123">
        <f t="shared" si="22"/>
        <v>44514.638660369797</v>
      </c>
      <c r="AZ125" s="123">
        <f t="shared" si="22"/>
        <v>46918.527495714487</v>
      </c>
      <c r="BA125" s="123">
        <f t="shared" si="22"/>
        <v>48749.766628761674</v>
      </c>
      <c r="BB125" s="123">
        <f t="shared" si="22"/>
        <v>50789.120539508171</v>
      </c>
      <c r="BC125" s="123">
        <f t="shared" si="22"/>
        <v>53908.315063053989</v>
      </c>
      <c r="BD125" s="123">
        <f t="shared" si="22"/>
        <v>57068.777236767062</v>
      </c>
      <c r="BE125" s="123">
        <f t="shared" si="22"/>
        <v>61238.188810984393</v>
      </c>
      <c r="BF125" s="123">
        <f t="shared" si="22"/>
        <v>63330.305663652602</v>
      </c>
      <c r="BG125" s="123">
        <f t="shared" si="22"/>
        <v>66359.817055609819</v>
      </c>
      <c r="BH125" s="123">
        <f t="shared" si="22"/>
        <v>71129.788265206837</v>
      </c>
      <c r="BI125" s="123">
        <f t="shared" si="22"/>
        <v>75376.245272177548</v>
      </c>
      <c r="BJ125" s="123">
        <f t="shared" si="22"/>
        <v>77927.308938756614</v>
      </c>
      <c r="BK125" s="123">
        <f t="shared" si="22"/>
        <v>83221.265865909008</v>
      </c>
      <c r="BL125" s="123">
        <f t="shared" si="22"/>
        <v>90381.387301769209</v>
      </c>
      <c r="BM125" s="123">
        <f t="shared" si="22"/>
        <v>96605.813211114961</v>
      </c>
      <c r="BN125" s="123">
        <f t="shared" si="22"/>
        <v>100332.16468939261</v>
      </c>
      <c r="BO125" s="123">
        <f>SUM(BO79:BO124)-BO112-BO111-BO95-BO92-BO80</f>
        <v>104200.46115099119</v>
      </c>
      <c r="BP125" s="123">
        <f t="shared" si="22"/>
        <v>109866.39345323555</v>
      </c>
      <c r="BQ125" s="123">
        <f t="shared" si="22"/>
        <v>110686.57640979058</v>
      </c>
      <c r="BR125" s="123">
        <f t="shared" si="22"/>
        <v>114113.78757387685</v>
      </c>
      <c r="BS125" s="123">
        <f t="shared" si="22"/>
        <v>116217.05739555901</v>
      </c>
      <c r="BT125" s="123">
        <f t="shared" si="22"/>
        <v>117733.72288378923</v>
      </c>
      <c r="BU125" s="123">
        <f t="shared" si="22"/>
        <v>119365.72188526957</v>
      </c>
      <c r="BV125" s="123">
        <f t="shared" si="22"/>
        <v>121598.48772844834</v>
      </c>
      <c r="BW125" s="123">
        <f t="shared" si="22"/>
        <v>123842.32308540639</v>
      </c>
      <c r="BX125" s="123">
        <f t="shared" ref="BX125:CC125" si="23">SUM(BX79:BX124)-BX112-BX111-BX95-BX92-BX80</f>
        <v>125712.65204535774</v>
      </c>
      <c r="BY125" s="123">
        <f t="shared" si="23"/>
        <v>127653.24987203903</v>
      </c>
      <c r="BZ125" s="123">
        <f t="shared" si="23"/>
        <v>135016.25665309222</v>
      </c>
      <c r="CA125" s="123">
        <f t="shared" si="23"/>
        <v>151127.41837036755</v>
      </c>
      <c r="CB125" s="123">
        <f t="shared" si="23"/>
        <v>167598.59489275812</v>
      </c>
      <c r="CC125" s="123">
        <f t="shared" si="23"/>
        <v>176355.91087284745</v>
      </c>
      <c r="CD125" s="123">
        <f t="shared" ref="CD125:CE125" si="24">SUM(CD79:CD124)-CD112-CD111-CD95-CD92-CD80</f>
        <v>181246.0063721035</v>
      </c>
      <c r="CE125" s="123">
        <f t="shared" si="24"/>
        <v>183598.58859303466</v>
      </c>
      <c r="CF125" s="124">
        <f>SUM(CF79:CF124)-CF112-CF111-CF95-CF92-CF80</f>
        <v>188991.10548796132</v>
      </c>
    </row>
    <row r="126" spans="1:84" x14ac:dyDescent="0.35">
      <c r="A126" s="155"/>
      <c r="B126" s="238" t="s">
        <v>371</v>
      </c>
      <c r="C126" s="236"/>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f t="shared" ref="AH126:CF126" si="25">AH125-AH96-AH123-AH86-AH103</f>
        <v>8910.0543624361962</v>
      </c>
      <c r="AI126" s="123">
        <f t="shared" si="25"/>
        <v>10306.816809165881</v>
      </c>
      <c r="AJ126" s="123">
        <f t="shared" si="25"/>
        <v>12313.740307095462</v>
      </c>
      <c r="AK126" s="123">
        <f t="shared" si="25"/>
        <v>14493.238721276106</v>
      </c>
      <c r="AL126" s="123">
        <f t="shared" si="25"/>
        <v>16239.318895258504</v>
      </c>
      <c r="AM126" s="123">
        <f t="shared" si="25"/>
        <v>17595.902157313605</v>
      </c>
      <c r="AN126" s="123">
        <f t="shared" si="25"/>
        <v>18637.940530623233</v>
      </c>
      <c r="AO126" s="123">
        <f t="shared" si="25"/>
        <v>20344.244861138341</v>
      </c>
      <c r="AP126" s="123">
        <f t="shared" si="25"/>
        <v>21827.393655278738</v>
      </c>
      <c r="AQ126" s="123">
        <f t="shared" si="25"/>
        <v>23018.209763317805</v>
      </c>
      <c r="AR126" s="123">
        <f t="shared" si="25"/>
        <v>24111.016892964304</v>
      </c>
      <c r="AS126" s="123">
        <f t="shared" si="25"/>
        <v>26101.131256615958</v>
      </c>
      <c r="AT126" s="123">
        <f t="shared" si="25"/>
        <v>28882.238575136882</v>
      </c>
      <c r="AU126" s="123">
        <f t="shared" si="25"/>
        <v>32769.179029366183</v>
      </c>
      <c r="AV126" s="123">
        <f t="shared" si="25"/>
        <v>35520.090726400311</v>
      </c>
      <c r="AW126" s="123">
        <f t="shared" si="25"/>
        <v>38027.385195152179</v>
      </c>
      <c r="AX126" s="123">
        <f t="shared" si="25"/>
        <v>39174.223848013302</v>
      </c>
      <c r="AY126" s="123">
        <f t="shared" si="25"/>
        <v>41009.677420196043</v>
      </c>
      <c r="AZ126" s="123">
        <f t="shared" si="25"/>
        <v>43344.847705346641</v>
      </c>
      <c r="BA126" s="123">
        <f>BA125-BA96-BA123-BA86-BA103</f>
        <v>45296.79362283161</v>
      </c>
      <c r="BB126" s="123">
        <f t="shared" si="25"/>
        <v>47433.782529303186</v>
      </c>
      <c r="BC126" s="123">
        <f t="shared" si="25"/>
        <v>50591.433705644624</v>
      </c>
      <c r="BD126" s="123">
        <f t="shared" si="25"/>
        <v>53270.351131481977</v>
      </c>
      <c r="BE126" s="123">
        <f t="shared" si="25"/>
        <v>57415.151294864765</v>
      </c>
      <c r="BF126" s="123">
        <f t="shared" si="25"/>
        <v>60917.04115677801</v>
      </c>
      <c r="BG126" s="123">
        <f t="shared" si="25"/>
        <v>64096.181623095064</v>
      </c>
      <c r="BH126" s="123">
        <f t="shared" si="25"/>
        <v>68865.767916761979</v>
      </c>
      <c r="BI126" s="123">
        <f>BI125-BI96-BI123-BI86-BI103</f>
        <v>73072.3763380616</v>
      </c>
      <c r="BJ126" s="123">
        <f t="shared" si="25"/>
        <v>75435.472948720388</v>
      </c>
      <c r="BK126" s="123">
        <f t="shared" si="25"/>
        <v>80664.915636812802</v>
      </c>
      <c r="BL126" s="123">
        <f t="shared" si="25"/>
        <v>87690.903575046483</v>
      </c>
      <c r="BM126" s="123">
        <f t="shared" si="25"/>
        <v>93817.217961027331</v>
      </c>
      <c r="BN126" s="123">
        <f t="shared" si="25"/>
        <v>97481.017197801004</v>
      </c>
      <c r="BO126" s="123">
        <f t="shared" si="25"/>
        <v>101386.14626106553</v>
      </c>
      <c r="BP126" s="123">
        <f t="shared" si="25"/>
        <v>107133.80979268361</v>
      </c>
      <c r="BQ126" s="123">
        <f>BQ125-BQ96-BQ123-BQ86-BQ103</f>
        <v>110080.18108297058</v>
      </c>
      <c r="BR126" s="123">
        <f>BR125-BR96-BR123-BR86-BR103</f>
        <v>113501.84827687684</v>
      </c>
      <c r="BS126" s="123">
        <f t="shared" si="25"/>
        <v>115595.307614459</v>
      </c>
      <c r="BT126" s="123">
        <f t="shared" si="25"/>
        <v>117106.17188378923</v>
      </c>
      <c r="BU126" s="123">
        <f t="shared" si="25"/>
        <v>118710.96898566956</v>
      </c>
      <c r="BV126" s="123">
        <f t="shared" si="25"/>
        <v>121130.48772844834</v>
      </c>
      <c r="BW126" s="123">
        <f t="shared" si="25"/>
        <v>123589.27582940638</v>
      </c>
      <c r="BX126" s="123">
        <f t="shared" si="25"/>
        <v>125712.65204535774</v>
      </c>
      <c r="BY126" s="123">
        <f t="shared" si="25"/>
        <v>127653.24987203903</v>
      </c>
      <c r="BZ126" s="123">
        <f t="shared" si="25"/>
        <v>135016.25665309222</v>
      </c>
      <c r="CA126" s="123">
        <f t="shared" si="25"/>
        <v>151127.41837036755</v>
      </c>
      <c r="CB126" s="123">
        <f t="shared" si="25"/>
        <v>167598.59489275812</v>
      </c>
      <c r="CC126" s="123">
        <f t="shared" si="25"/>
        <v>176355.91087284745</v>
      </c>
      <c r="CD126" s="123">
        <f t="shared" si="25"/>
        <v>181246.0063721035</v>
      </c>
      <c r="CE126" s="123">
        <f t="shared" si="25"/>
        <v>183598.58859303466</v>
      </c>
      <c r="CF126" s="124">
        <f t="shared" si="25"/>
        <v>188991.10548796132</v>
      </c>
    </row>
    <row r="127" spans="1:84" x14ac:dyDescent="0.35">
      <c r="A127" s="155"/>
      <c r="B127" s="238"/>
      <c r="C127" s="236"/>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4"/>
    </row>
    <row r="128" spans="1:84" s="106" customFormat="1" ht="26.25" customHeight="1" x14ac:dyDescent="0.35">
      <c r="A128" s="172"/>
      <c r="B128" s="106" t="s">
        <v>324</v>
      </c>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246"/>
      <c r="AE128" s="246"/>
      <c r="AF128" s="246"/>
      <c r="AG128" s="246"/>
      <c r="AH128" s="246">
        <f t="shared" ref="AH128:CB128" si="26">SUM(AH16,AH75,AH125)</f>
        <v>15873</v>
      </c>
      <c r="AI128" s="246">
        <f t="shared" si="26"/>
        <v>18777.059999999998</v>
      </c>
      <c r="AJ128" s="246">
        <f t="shared" si="26"/>
        <v>22658.060000000005</v>
      </c>
      <c r="AK128" s="246">
        <f t="shared" si="26"/>
        <v>27698.309999999994</v>
      </c>
      <c r="AL128" s="246">
        <f t="shared" si="26"/>
        <v>31628.059999999998</v>
      </c>
      <c r="AM128" s="246">
        <f t="shared" si="26"/>
        <v>35332.06</v>
      </c>
      <c r="AN128" s="246">
        <f t="shared" si="26"/>
        <v>38251.06</v>
      </c>
      <c r="AO128" s="246">
        <f t="shared" si="26"/>
        <v>41768.06</v>
      </c>
      <c r="AP128" s="246">
        <f t="shared" si="26"/>
        <v>44917.658000000003</v>
      </c>
      <c r="AQ128" s="246">
        <f t="shared" si="26"/>
        <v>46700.744000000013</v>
      </c>
      <c r="AR128" s="246">
        <f t="shared" si="26"/>
        <v>47317.750509999991</v>
      </c>
      <c r="AS128" s="246">
        <f t="shared" si="26"/>
        <v>50314.249481000021</v>
      </c>
      <c r="AT128" s="246">
        <f t="shared" si="26"/>
        <v>56478.799715685047</v>
      </c>
      <c r="AU128" s="246">
        <f t="shared" si="26"/>
        <v>66302.888468443314</v>
      </c>
      <c r="AV128" s="246">
        <f t="shared" si="26"/>
        <v>75257.452000000019</v>
      </c>
      <c r="AW128" s="246">
        <f t="shared" si="26"/>
        <v>82437.565999999992</v>
      </c>
      <c r="AX128" s="246">
        <f t="shared" si="26"/>
        <v>84862.667213999957</v>
      </c>
      <c r="AY128" s="246">
        <f t="shared" si="26"/>
        <v>88710.819153041317</v>
      </c>
      <c r="AZ128" s="246">
        <f t="shared" si="26"/>
        <v>92217.949756999995</v>
      </c>
      <c r="BA128" s="246">
        <f t="shared" si="26"/>
        <v>93347.393757000013</v>
      </c>
      <c r="BB128" s="246">
        <f t="shared" si="26"/>
        <v>95565.317560038413</v>
      </c>
      <c r="BC128" s="246">
        <f t="shared" si="26"/>
        <v>99048.585242467729</v>
      </c>
      <c r="BD128" s="246">
        <f t="shared" si="26"/>
        <v>101373.84078511491</v>
      </c>
      <c r="BE128" s="246">
        <f t="shared" si="26"/>
        <v>106706.85189487549</v>
      </c>
      <c r="BF128" s="246">
        <f t="shared" si="26"/>
        <v>110302.29898003748</v>
      </c>
      <c r="BG128" s="246">
        <f t="shared" si="26"/>
        <v>105790.62308501701</v>
      </c>
      <c r="BH128" s="246">
        <f t="shared" si="26"/>
        <v>111092.55313748041</v>
      </c>
      <c r="BI128" s="246">
        <f t="shared" si="26"/>
        <v>115781.15564274369</v>
      </c>
      <c r="BJ128" s="246">
        <f t="shared" si="26"/>
        <v>119207.17254344042</v>
      </c>
      <c r="BK128" s="246">
        <f t="shared" si="26"/>
        <v>126242.2058628574</v>
      </c>
      <c r="BL128" s="246">
        <f t="shared" si="26"/>
        <v>135757.16542445359</v>
      </c>
      <c r="BM128" s="246">
        <f t="shared" si="26"/>
        <v>148004.0096905221</v>
      </c>
      <c r="BN128" s="246">
        <f t="shared" si="26"/>
        <v>153361.55516980353</v>
      </c>
      <c r="BO128" s="246">
        <f t="shared" si="26"/>
        <v>158960.44687856641</v>
      </c>
      <c r="BP128" s="246">
        <f t="shared" si="26"/>
        <v>166552.678932562</v>
      </c>
      <c r="BQ128" s="246">
        <f>SUM(BQ16,BQ75,BQ125)</f>
        <v>164103.48577376665</v>
      </c>
      <c r="BR128" s="246">
        <f t="shared" si="26"/>
        <v>168236.10321287508</v>
      </c>
      <c r="BS128" s="246">
        <f t="shared" si="26"/>
        <v>171750.79682092107</v>
      </c>
      <c r="BT128" s="246">
        <f>SUM(BT16,BT75,BT125)</f>
        <v>173774.6986637901</v>
      </c>
      <c r="BU128" s="246">
        <f t="shared" si="26"/>
        <v>178042.48701483768</v>
      </c>
      <c r="BV128" s="246">
        <f t="shared" si="26"/>
        <v>183726.11184796604</v>
      </c>
      <c r="BW128" s="246">
        <f t="shared" si="26"/>
        <v>192420.66944219192</v>
      </c>
      <c r="BX128" s="246">
        <f t="shared" si="26"/>
        <v>213185.57192464199</v>
      </c>
      <c r="BY128" s="246">
        <f t="shared" si="26"/>
        <v>216148.42676452326</v>
      </c>
      <c r="BZ128" s="246">
        <f t="shared" si="26"/>
        <v>225829.25477007899</v>
      </c>
      <c r="CA128" s="246">
        <f t="shared" si="26"/>
        <v>256297.15874621895</v>
      </c>
      <c r="CB128" s="246">
        <f t="shared" si="26"/>
        <v>290497.76735929458</v>
      </c>
      <c r="CC128" s="246">
        <f>SUM(CC16,CC75,CC125)</f>
        <v>305618.05615087558</v>
      </c>
      <c r="CD128" s="246">
        <f t="shared" ref="CD128:CE128" si="27">SUM(CD16,CD75,CD125)</f>
        <v>316107.23807475925</v>
      </c>
      <c r="CE128" s="246">
        <f t="shared" si="27"/>
        <v>324405.66958366486</v>
      </c>
      <c r="CF128" s="247">
        <f>SUM(CF16,CF75,CF125)</f>
        <v>336013.11534328543</v>
      </c>
    </row>
    <row r="129" spans="1:85" s="106" customFormat="1" x14ac:dyDescent="0.35">
      <c r="A129" s="172"/>
      <c r="B129" s="238" t="s">
        <v>371</v>
      </c>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f t="shared" ref="AH129:CF129" si="28">AH17+AH76+AH126</f>
        <v>13035.493736203656</v>
      </c>
      <c r="AI129" s="123">
        <f t="shared" si="28"/>
        <v>14785.979544000002</v>
      </c>
      <c r="AJ129" s="123">
        <f t="shared" si="28"/>
        <v>18172.17435384616</v>
      </c>
      <c r="AK129" s="123">
        <f t="shared" si="28"/>
        <v>22225.345469499993</v>
      </c>
      <c r="AL129" s="123">
        <f t="shared" si="28"/>
        <v>25399.593394250001</v>
      </c>
      <c r="AM129" s="123">
        <f t="shared" si="28"/>
        <v>28383.097434500003</v>
      </c>
      <c r="AN129" s="123">
        <f t="shared" si="28"/>
        <v>30608.289402249997</v>
      </c>
      <c r="AO129" s="123">
        <f t="shared" si="28"/>
        <v>33454.940287285703</v>
      </c>
      <c r="AP129" s="123">
        <f t="shared" si="28"/>
        <v>36123.082438933336</v>
      </c>
      <c r="AQ129" s="123">
        <f t="shared" si="28"/>
        <v>37497.110367000016</v>
      </c>
      <c r="AR129" s="123">
        <f t="shared" si="28"/>
        <v>38052.643556666662</v>
      </c>
      <c r="AS129" s="123">
        <f t="shared" si="28"/>
        <v>40288.146197666691</v>
      </c>
      <c r="AT129" s="123">
        <f t="shared" si="28"/>
        <v>45352.892408487969</v>
      </c>
      <c r="AU129" s="123">
        <f t="shared" si="28"/>
        <v>54175.377622418542</v>
      </c>
      <c r="AV129" s="123">
        <f t="shared" si="28"/>
        <v>60992.230401572655</v>
      </c>
      <c r="AW129" s="123">
        <f t="shared" si="28"/>
        <v>66634.910460896761</v>
      </c>
      <c r="AX129" s="123">
        <f t="shared" si="28"/>
        <v>68813.611171571567</v>
      </c>
      <c r="AY129" s="123">
        <f t="shared" si="28"/>
        <v>72136.307546470867</v>
      </c>
      <c r="AZ129" s="123">
        <f t="shared" si="28"/>
        <v>74930.906146652167</v>
      </c>
      <c r="BA129" s="123">
        <f t="shared" si="28"/>
        <v>75904.389236404662</v>
      </c>
      <c r="BB129" s="123">
        <f t="shared" si="28"/>
        <v>77898.830406807276</v>
      </c>
      <c r="BC129" s="123">
        <f t="shared" si="28"/>
        <v>80756.783696130005</v>
      </c>
      <c r="BD129" s="123">
        <f t="shared" si="28"/>
        <v>83618.592638070215</v>
      </c>
      <c r="BE129" s="123">
        <f t="shared" si="28"/>
        <v>88466.203877447493</v>
      </c>
      <c r="BF129" s="123">
        <f t="shared" si="28"/>
        <v>93447.403868416775</v>
      </c>
      <c r="BG129" s="123">
        <f t="shared" si="28"/>
        <v>97839.551306729409</v>
      </c>
      <c r="BH129" s="123">
        <f t="shared" si="28"/>
        <v>103679.22317456207</v>
      </c>
      <c r="BI129" s="123">
        <f t="shared" si="28"/>
        <v>108996.36950244363</v>
      </c>
      <c r="BJ129" s="123">
        <f t="shared" si="28"/>
        <v>112716.07922747852</v>
      </c>
      <c r="BK129" s="123">
        <f t="shared" si="28"/>
        <v>119968.26969037394</v>
      </c>
      <c r="BL129" s="123">
        <f t="shared" si="28"/>
        <v>129539.37316672162</v>
      </c>
      <c r="BM129" s="123">
        <f t="shared" si="28"/>
        <v>141880.50977105653</v>
      </c>
      <c r="BN129" s="123">
        <f t="shared" si="28"/>
        <v>147225.42919675511</v>
      </c>
      <c r="BO129" s="123">
        <f t="shared" si="28"/>
        <v>153003.82488042931</v>
      </c>
      <c r="BP129" s="123">
        <f t="shared" si="28"/>
        <v>160752.45760790445</v>
      </c>
      <c r="BQ129" s="123">
        <f t="shared" si="28"/>
        <v>163324.9157537042</v>
      </c>
      <c r="BR129" s="123">
        <f t="shared" si="28"/>
        <v>167504.67249909247</v>
      </c>
      <c r="BS129" s="123">
        <f t="shared" si="28"/>
        <v>171048.82223670874</v>
      </c>
      <c r="BT129" s="123">
        <f t="shared" si="28"/>
        <v>173087.97329466694</v>
      </c>
      <c r="BU129" s="123">
        <f t="shared" si="28"/>
        <v>177345.12631321838</v>
      </c>
      <c r="BV129" s="123">
        <f t="shared" si="28"/>
        <v>183225.43046144262</v>
      </c>
      <c r="BW129" s="123">
        <f t="shared" si="28"/>
        <v>192149.96509449912</v>
      </c>
      <c r="BX129" s="123">
        <f t="shared" si="28"/>
        <v>213174.79424247687</v>
      </c>
      <c r="BY129" s="123">
        <f t="shared" si="28"/>
        <v>216141.87672063813</v>
      </c>
      <c r="BZ129" s="123">
        <f t="shared" si="28"/>
        <v>225825.33440648776</v>
      </c>
      <c r="CA129" s="123">
        <f t="shared" si="28"/>
        <v>256294.89653840917</v>
      </c>
      <c r="CB129" s="123">
        <f t="shared" si="28"/>
        <v>290497.37591018691</v>
      </c>
      <c r="CC129" s="123">
        <f t="shared" si="28"/>
        <v>305618.05615087558</v>
      </c>
      <c r="CD129" s="123">
        <f t="shared" si="28"/>
        <v>316107.23807475925</v>
      </c>
      <c r="CE129" s="123">
        <f t="shared" si="28"/>
        <v>324405.66958366486</v>
      </c>
      <c r="CF129" s="124">
        <f t="shared" si="28"/>
        <v>336013.11534328543</v>
      </c>
      <c r="CG129" s="123"/>
    </row>
    <row r="130" spans="1:85" x14ac:dyDescent="0.35">
      <c r="A130" s="155"/>
      <c r="B130" s="106"/>
      <c r="BX130" s="54"/>
      <c r="BY130" s="54"/>
      <c r="BZ130" s="54"/>
      <c r="CA130" s="54"/>
      <c r="CB130" s="54"/>
      <c r="CC130" s="54"/>
      <c r="CD130" s="54"/>
      <c r="CE130" s="54"/>
      <c r="CF130" s="92"/>
    </row>
    <row r="131" spans="1:85" x14ac:dyDescent="0.35">
      <c r="A131" s="155"/>
      <c r="B131" s="106"/>
      <c r="BX131" s="54"/>
      <c r="BY131" s="54"/>
      <c r="BZ131" s="54"/>
      <c r="CA131" s="54"/>
      <c r="CB131" s="54"/>
      <c r="CC131" s="54"/>
      <c r="CD131" s="54"/>
      <c r="CE131" s="54"/>
      <c r="CF131" s="92"/>
    </row>
    <row r="132" spans="1:85" x14ac:dyDescent="0.35">
      <c r="A132" s="155"/>
      <c r="B132" s="248" t="s">
        <v>325</v>
      </c>
      <c r="C132" s="106"/>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f>SUM(AH133:AH135)</f>
        <v>10388.879900230371</v>
      </c>
      <c r="AI132" s="123">
        <f t="shared" ref="AI132:CF132" si="29">SUM(AI133:AI135)</f>
        <v>11853.654573175816</v>
      </c>
      <c r="AJ132" s="123">
        <f t="shared" si="29"/>
        <v>14434.629894749283</v>
      </c>
      <c r="AK132" s="123">
        <f t="shared" si="29"/>
        <v>16752.337110190223</v>
      </c>
      <c r="AL132" s="123">
        <f t="shared" si="29"/>
        <v>18081.385853892803</v>
      </c>
      <c r="AM132" s="123">
        <f t="shared" si="29"/>
        <v>19644.513120148771</v>
      </c>
      <c r="AN132" s="123">
        <f t="shared" si="29"/>
        <v>20671.692908045577</v>
      </c>
      <c r="AO132" s="123">
        <f t="shared" si="29"/>
        <v>22208.358452828114</v>
      </c>
      <c r="AP132" s="123">
        <f t="shared" si="29"/>
        <v>23945.64514432595</v>
      </c>
      <c r="AQ132" s="123">
        <f t="shared" si="29"/>
        <v>25015.883800172873</v>
      </c>
      <c r="AR132" s="123">
        <f t="shared" si="29"/>
        <v>25553.89497266151</v>
      </c>
      <c r="AS132" s="123">
        <f t="shared" si="29"/>
        <v>27107.475660732296</v>
      </c>
      <c r="AT132" s="123">
        <f t="shared" si="29"/>
        <v>29770.144131865367</v>
      </c>
      <c r="AU132" s="123">
        <f t="shared" si="29"/>
        <v>34315.742515193255</v>
      </c>
      <c r="AV132" s="123">
        <f t="shared" si="29"/>
        <v>36264.044215834874</v>
      </c>
      <c r="AW132" s="123">
        <f t="shared" si="29"/>
        <v>38365.543113073742</v>
      </c>
      <c r="AX132" s="123">
        <f t="shared" si="29"/>
        <v>38576.419521328957</v>
      </c>
      <c r="AY132" s="123">
        <f t="shared" si="29"/>
        <v>39629.685811731513</v>
      </c>
      <c r="AZ132" s="123">
        <f t="shared" si="29"/>
        <v>41289.772131563492</v>
      </c>
      <c r="BA132" s="123">
        <f t="shared" si="29"/>
        <v>42451.780116945505</v>
      </c>
      <c r="BB132" s="123">
        <f t="shared" si="29"/>
        <v>44587.460743090007</v>
      </c>
      <c r="BC132" s="123">
        <f t="shared" si="29"/>
        <v>46723.585469140511</v>
      </c>
      <c r="BD132" s="123">
        <f t="shared" si="29"/>
        <v>47793.686999999998</v>
      </c>
      <c r="BE132" s="123">
        <f t="shared" si="29"/>
        <v>51093.595998929348</v>
      </c>
      <c r="BF132" s="123">
        <f t="shared" si="29"/>
        <v>53686.528709614708</v>
      </c>
      <c r="BG132" s="123">
        <f t="shared" si="29"/>
        <v>56079.337540435692</v>
      </c>
      <c r="BH132" s="123">
        <f t="shared" si="29"/>
        <v>58408.538999999997</v>
      </c>
      <c r="BI132" s="123">
        <f t="shared" si="29"/>
        <v>60914.807692682676</v>
      </c>
      <c r="BJ132" s="123">
        <f t="shared" si="29"/>
        <v>63129.216045855108</v>
      </c>
      <c r="BK132" s="123">
        <f t="shared" si="29"/>
        <v>67411.978362963171</v>
      </c>
      <c r="BL132" s="123">
        <f t="shared" si="29"/>
        <v>72671.184816889436</v>
      </c>
      <c r="BM132" s="123">
        <f t="shared" si="29"/>
        <v>77814.820358342375</v>
      </c>
      <c r="BN132" s="123">
        <f t="shared" si="29"/>
        <v>80345.367492594727</v>
      </c>
      <c r="BO132" s="123">
        <f t="shared" si="29"/>
        <v>84501.883808506507</v>
      </c>
      <c r="BP132" s="123">
        <f t="shared" si="29"/>
        <v>89391.276039061704</v>
      </c>
      <c r="BQ132" s="123">
        <f t="shared" si="29"/>
        <v>91660.368819799987</v>
      </c>
      <c r="BR132" s="123">
        <f t="shared" si="29"/>
        <v>94520.993083800029</v>
      </c>
      <c r="BS132" s="123">
        <f t="shared" si="29"/>
        <v>97594.637879079994</v>
      </c>
      <c r="BT132" s="123">
        <f t="shared" si="29"/>
        <v>99861.345809219929</v>
      </c>
      <c r="BU132" s="123">
        <f t="shared" si="29"/>
        <v>102005.63289946769</v>
      </c>
      <c r="BV132" s="123">
        <f t="shared" si="29"/>
        <v>104773.46798266</v>
      </c>
      <c r="BW132" s="123">
        <f t="shared" si="29"/>
        <v>106871.30007515628</v>
      </c>
      <c r="BX132" s="123">
        <f t="shared" si="29"/>
        <v>110469.03703641692</v>
      </c>
      <c r="BY132" s="123">
        <f t="shared" si="29"/>
        <v>112282.13535101424</v>
      </c>
      <c r="BZ132" s="123">
        <f t="shared" si="29"/>
        <v>118608.27105578889</v>
      </c>
      <c r="CA132" s="123">
        <f t="shared" si="29"/>
        <v>132572.80638468536</v>
      </c>
      <c r="CB132" s="123">
        <f t="shared" si="29"/>
        <v>147365.46393910845</v>
      </c>
      <c r="CC132" s="123">
        <f t="shared" si="29"/>
        <v>155270.92520101657</v>
      </c>
      <c r="CD132" s="123">
        <f t="shared" si="29"/>
        <v>159906.32162432885</v>
      </c>
      <c r="CE132" s="123">
        <f t="shared" si="29"/>
        <v>162811.04981837183</v>
      </c>
      <c r="CF132" s="124">
        <f t="shared" si="29"/>
        <v>167652.96045677457</v>
      </c>
    </row>
    <row r="133" spans="1:85" x14ac:dyDescent="0.35">
      <c r="A133" s="155"/>
      <c r="B133" s="10" t="s">
        <v>404</v>
      </c>
      <c r="AH133" s="54">
        <f t="shared" ref="AH133:BJ133" si="30">SUMIF($C$6:$C$15,"(C)",AH$6:AH$15)</f>
        <v>2</v>
      </c>
      <c r="AI133" s="54">
        <f t="shared" si="30"/>
        <v>2</v>
      </c>
      <c r="AJ133" s="54">
        <f t="shared" si="30"/>
        <v>2</v>
      </c>
      <c r="AK133" s="54">
        <f t="shared" si="30"/>
        <v>2</v>
      </c>
      <c r="AL133" s="54">
        <f t="shared" si="30"/>
        <v>2</v>
      </c>
      <c r="AM133" s="54">
        <f t="shared" si="30"/>
        <v>2</v>
      </c>
      <c r="AN133" s="54">
        <f t="shared" si="30"/>
        <v>2</v>
      </c>
      <c r="AO133" s="54">
        <f t="shared" si="30"/>
        <v>1</v>
      </c>
      <c r="AP133" s="54">
        <f t="shared" si="30"/>
        <v>2</v>
      </c>
      <c r="AQ133" s="54">
        <f t="shared" si="30"/>
        <v>1.4339999999999999</v>
      </c>
      <c r="AR133" s="54">
        <f t="shared" si="30"/>
        <v>1.3520000000000001</v>
      </c>
      <c r="AS133" s="54">
        <f t="shared" si="30"/>
        <v>1.355</v>
      </c>
      <c r="AT133" s="54">
        <f t="shared" si="30"/>
        <v>1.5509999999999999</v>
      </c>
      <c r="AU133" s="54">
        <f t="shared" si="30"/>
        <v>1.4710000000000001</v>
      </c>
      <c r="AV133" s="54">
        <f t="shared" si="30"/>
        <v>2</v>
      </c>
      <c r="AW133" s="54">
        <f t="shared" si="30"/>
        <v>1</v>
      </c>
      <c r="AX133" s="54">
        <f t="shared" si="30"/>
        <v>1</v>
      </c>
      <c r="AY133" s="54">
        <f t="shared" si="30"/>
        <v>1.7210000000000001</v>
      </c>
      <c r="AZ133" s="54">
        <f t="shared" si="30"/>
        <v>1.496</v>
      </c>
      <c r="BA133" s="54">
        <f t="shared" si="30"/>
        <v>1.5720000000000001</v>
      </c>
      <c r="BB133" s="54">
        <f t="shared" si="30"/>
        <v>1.7769999999999999</v>
      </c>
      <c r="BC133" s="54">
        <f t="shared" si="30"/>
        <v>1.359</v>
      </c>
      <c r="BD133" s="54">
        <f t="shared" si="30"/>
        <v>1.452</v>
      </c>
      <c r="BE133" s="54">
        <f t="shared" si="30"/>
        <v>1.6164412184601897</v>
      </c>
      <c r="BF133" s="54">
        <f t="shared" si="30"/>
        <v>1.6007503600000001</v>
      </c>
      <c r="BG133" s="54">
        <f t="shared" si="30"/>
        <v>0</v>
      </c>
      <c r="BH133" s="54">
        <f t="shared" si="30"/>
        <v>0</v>
      </c>
      <c r="BI133" s="54">
        <f t="shared" si="30"/>
        <v>0</v>
      </c>
      <c r="BJ133" s="54">
        <f t="shared" si="30"/>
        <v>0</v>
      </c>
      <c r="BK133" s="54">
        <f>SUMIF($C$6:$C$15,"(C)",BK$6:BK$15)</f>
        <v>0</v>
      </c>
      <c r="BL133" s="54">
        <f t="shared" ref="BL133:CF133" si="31">SUMIF($C$6:$C$15,"(C)",BL$6:BL$15)</f>
        <v>0</v>
      </c>
      <c r="BM133" s="54">
        <f t="shared" si="31"/>
        <v>0</v>
      </c>
      <c r="BN133" s="54">
        <f t="shared" si="31"/>
        <v>0</v>
      </c>
      <c r="BO133" s="54">
        <f t="shared" si="31"/>
        <v>0</v>
      </c>
      <c r="BP133" s="54">
        <f t="shared" si="31"/>
        <v>0</v>
      </c>
      <c r="BQ133" s="54">
        <f t="shared" si="31"/>
        <v>0</v>
      </c>
      <c r="BR133" s="54">
        <f t="shared" si="31"/>
        <v>0</v>
      </c>
      <c r="BS133" s="54">
        <f t="shared" si="31"/>
        <v>0</v>
      </c>
      <c r="BT133" s="54">
        <f t="shared" si="31"/>
        <v>0</v>
      </c>
      <c r="BU133" s="54">
        <f t="shared" si="31"/>
        <v>0</v>
      </c>
      <c r="BV133" s="54">
        <f t="shared" si="31"/>
        <v>0</v>
      </c>
      <c r="BW133" s="54">
        <f t="shared" si="31"/>
        <v>0</v>
      </c>
      <c r="BX133" s="54">
        <f t="shared" si="31"/>
        <v>0</v>
      </c>
      <c r="BY133" s="54">
        <f t="shared" si="31"/>
        <v>0</v>
      </c>
      <c r="BZ133" s="54">
        <f t="shared" si="31"/>
        <v>0</v>
      </c>
      <c r="CA133" s="54">
        <f t="shared" si="31"/>
        <v>0</v>
      </c>
      <c r="CB133" s="54">
        <f t="shared" si="31"/>
        <v>0</v>
      </c>
      <c r="CC133" s="54">
        <f t="shared" si="31"/>
        <v>0</v>
      </c>
      <c r="CD133" s="54">
        <f t="shared" si="31"/>
        <v>0</v>
      </c>
      <c r="CE133" s="54">
        <f>SUMIF($C$6:$C$15,"(C)",CE$6:CE$15)</f>
        <v>0</v>
      </c>
      <c r="CF133" s="92">
        <f t="shared" si="31"/>
        <v>0</v>
      </c>
    </row>
    <row r="134" spans="1:85" x14ac:dyDescent="0.35">
      <c r="A134" s="155"/>
      <c r="B134" s="10" t="s">
        <v>405</v>
      </c>
      <c r="AH134" s="54">
        <f t="shared" ref="AH134:CF134" si="32">SUMIF($C$20:$C$74,"(C)",AH$20:AH$74)</f>
        <v>2651.076278646884</v>
      </c>
      <c r="AI134" s="54">
        <f t="shared" si="32"/>
        <v>2852.3446854813037</v>
      </c>
      <c r="AJ134" s="54">
        <f t="shared" si="32"/>
        <v>3711.415471538477</v>
      </c>
      <c r="AK134" s="54">
        <f t="shared" si="32"/>
        <v>4418.0277771465462</v>
      </c>
      <c r="AL134" s="54">
        <f t="shared" si="32"/>
        <v>4325.3145182244098</v>
      </c>
      <c r="AM134" s="54">
        <f t="shared" si="32"/>
        <v>4814.9797626249838</v>
      </c>
      <c r="AN134" s="54">
        <f t="shared" si="32"/>
        <v>5185.1534280924789</v>
      </c>
      <c r="AO134" s="54">
        <f t="shared" si="32"/>
        <v>5400.4440112558086</v>
      </c>
      <c r="AP134" s="54">
        <f t="shared" si="32"/>
        <v>5938.6516065688247</v>
      </c>
      <c r="AQ134" s="54">
        <f t="shared" si="32"/>
        <v>6057.8194973267928</v>
      </c>
      <c r="AR134" s="54">
        <f t="shared" si="32"/>
        <v>6094.9821751673235</v>
      </c>
      <c r="AS134" s="54">
        <f t="shared" si="32"/>
        <v>6174.5857717043737</v>
      </c>
      <c r="AT134" s="54">
        <f t="shared" si="32"/>
        <v>6843.0760420886736</v>
      </c>
      <c r="AU134" s="54">
        <f t="shared" si="32"/>
        <v>8509.9307886333063</v>
      </c>
      <c r="AV134" s="54">
        <f t="shared" si="32"/>
        <v>9283.2599712298979</v>
      </c>
      <c r="AW134" s="54">
        <f t="shared" si="32"/>
        <v>9892.5437062213678</v>
      </c>
      <c r="AX134" s="54">
        <f t="shared" si="32"/>
        <v>9544.3677035098117</v>
      </c>
      <c r="AY134" s="54">
        <f t="shared" si="32"/>
        <v>9376.563136356137</v>
      </c>
      <c r="AZ134" s="54">
        <f t="shared" si="32"/>
        <v>9013.7413929836512</v>
      </c>
      <c r="BA134" s="54">
        <f t="shared" si="32"/>
        <v>8630.696212062634</v>
      </c>
      <c r="BB134" s="54">
        <f t="shared" si="32"/>
        <v>8752.2463296932383</v>
      </c>
      <c r="BC134" s="54">
        <f t="shared" si="32"/>
        <v>8700.1563030952166</v>
      </c>
      <c r="BD134" s="54">
        <f t="shared" si="32"/>
        <v>8835.6400881418704</v>
      </c>
      <c r="BE134" s="54">
        <f t="shared" si="32"/>
        <v>8954.5982241558777</v>
      </c>
      <c r="BF134" s="54">
        <f t="shared" si="32"/>
        <v>9097.3115964531808</v>
      </c>
      <c r="BG134" s="54">
        <f t="shared" si="32"/>
        <v>9358.233060323786</v>
      </c>
      <c r="BH134" s="54">
        <f t="shared" si="32"/>
        <v>9395.4712521245001</v>
      </c>
      <c r="BI134" s="54">
        <f t="shared" si="32"/>
        <v>9288.8937029259232</v>
      </c>
      <c r="BJ134" s="54">
        <f t="shared" si="32"/>
        <v>9275.5880794613622</v>
      </c>
      <c r="BK134" s="54">
        <f t="shared" si="32"/>
        <v>9651.6146248786426</v>
      </c>
      <c r="BL134" s="54">
        <f t="shared" si="32"/>
        <v>10233.799141066349</v>
      </c>
      <c r="BM134" s="54">
        <f t="shared" si="32"/>
        <v>10793.692672407624</v>
      </c>
      <c r="BN134" s="54">
        <f t="shared" si="32"/>
        <v>10397.475696598587</v>
      </c>
      <c r="BO134" s="54">
        <f t="shared" si="32"/>
        <v>10248.069363793458</v>
      </c>
      <c r="BP134" s="54">
        <f t="shared" si="32"/>
        <v>9503.5136421629286</v>
      </c>
      <c r="BQ134" s="54">
        <f t="shared" si="32"/>
        <v>8502.1019184335473</v>
      </c>
      <c r="BR134" s="54">
        <f t="shared" si="32"/>
        <v>7954.5915095669216</v>
      </c>
      <c r="BS134" s="54">
        <f t="shared" si="32"/>
        <v>8182.5346713656854</v>
      </c>
      <c r="BT134" s="54">
        <f t="shared" si="32"/>
        <v>8247.1094330314845</v>
      </c>
      <c r="BU134" s="54">
        <f t="shared" si="32"/>
        <v>8177.2424782962062</v>
      </c>
      <c r="BV134" s="54">
        <f t="shared" si="32"/>
        <v>8013.0795307311428</v>
      </c>
      <c r="BW134" s="54">
        <f t="shared" si="32"/>
        <v>8064.6148320717666</v>
      </c>
      <c r="BX134" s="54">
        <f t="shared" si="32"/>
        <v>8600.4138666449999</v>
      </c>
      <c r="BY134" s="54">
        <f t="shared" si="32"/>
        <v>8099.7879322800009</v>
      </c>
      <c r="BZ134" s="54">
        <f t="shared" si="32"/>
        <v>8125.6487076889052</v>
      </c>
      <c r="CA134" s="54">
        <f t="shared" si="32"/>
        <v>8572.1959359752873</v>
      </c>
      <c r="CB134" s="54">
        <f t="shared" si="32"/>
        <v>9360.6805675827236</v>
      </c>
      <c r="CC134" s="54">
        <f t="shared" si="32"/>
        <v>9376.4420407820398</v>
      </c>
      <c r="CD134" s="54">
        <f t="shared" si="32"/>
        <v>9494.6674557834704</v>
      </c>
      <c r="CE134" s="54">
        <f t="shared" si="32"/>
        <v>9682.2032014599681</v>
      </c>
      <c r="CF134" s="92">
        <f t="shared" si="32"/>
        <v>9780.5378374674438</v>
      </c>
    </row>
    <row r="135" spans="1:85" s="61" customFormat="1" x14ac:dyDescent="0.35">
      <c r="A135" s="155"/>
      <c r="B135" s="61" t="s">
        <v>406</v>
      </c>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49"/>
      <c r="AE135" s="249"/>
      <c r="AF135" s="249"/>
      <c r="AG135" s="249"/>
      <c r="AH135" s="54">
        <f t="shared" ref="AH135:CF135" si="33">SUMIF($C$79:$C$124,"(C)",AH$79:AH$124)</f>
        <v>7735.8036215834863</v>
      </c>
      <c r="AI135" s="54">
        <f t="shared" si="33"/>
        <v>8999.3098876945132</v>
      </c>
      <c r="AJ135" s="54">
        <f t="shared" si="33"/>
        <v>10721.214423210806</v>
      </c>
      <c r="AK135" s="54">
        <f t="shared" si="33"/>
        <v>12332.309333043677</v>
      </c>
      <c r="AL135" s="54">
        <f t="shared" si="33"/>
        <v>13754.071335668395</v>
      </c>
      <c r="AM135" s="54">
        <f t="shared" si="33"/>
        <v>14827.533357523787</v>
      </c>
      <c r="AN135" s="54">
        <f t="shared" si="33"/>
        <v>15484.539479953099</v>
      </c>
      <c r="AO135" s="54">
        <f t="shared" si="33"/>
        <v>16806.914441572306</v>
      </c>
      <c r="AP135" s="54">
        <f t="shared" si="33"/>
        <v>18004.993537757127</v>
      </c>
      <c r="AQ135" s="54">
        <f t="shared" si="33"/>
        <v>18956.630302846079</v>
      </c>
      <c r="AR135" s="54">
        <f t="shared" si="33"/>
        <v>19457.560797494189</v>
      </c>
      <c r="AS135" s="54">
        <f t="shared" si="33"/>
        <v>20931.534889027924</v>
      </c>
      <c r="AT135" s="54">
        <f t="shared" si="33"/>
        <v>22925.517089776691</v>
      </c>
      <c r="AU135" s="54">
        <f t="shared" si="33"/>
        <v>25804.340726559953</v>
      </c>
      <c r="AV135" s="54">
        <f t="shared" si="33"/>
        <v>26978.784244604973</v>
      </c>
      <c r="AW135" s="54">
        <f t="shared" si="33"/>
        <v>28471.99940685237</v>
      </c>
      <c r="AX135" s="54">
        <f t="shared" si="33"/>
        <v>29031.051817819145</v>
      </c>
      <c r="AY135" s="54">
        <f t="shared" si="33"/>
        <v>30251.401675375375</v>
      </c>
      <c r="AZ135" s="54">
        <f t="shared" si="33"/>
        <v>32274.534738579841</v>
      </c>
      <c r="BA135" s="54">
        <f t="shared" si="33"/>
        <v>33819.511904882871</v>
      </c>
      <c r="BB135" s="54">
        <f t="shared" si="33"/>
        <v>35833.437413396765</v>
      </c>
      <c r="BC135" s="54">
        <f t="shared" si="33"/>
        <v>38022.070166045298</v>
      </c>
      <c r="BD135" s="54">
        <f t="shared" si="33"/>
        <v>38956.594911858127</v>
      </c>
      <c r="BE135" s="54">
        <f t="shared" si="33"/>
        <v>42137.381333555008</v>
      </c>
      <c r="BF135" s="54">
        <f t="shared" si="33"/>
        <v>44587.616362801527</v>
      </c>
      <c r="BG135" s="54">
        <f t="shared" si="33"/>
        <v>46721.104480111906</v>
      </c>
      <c r="BH135" s="54">
        <f t="shared" si="33"/>
        <v>49013.067747875495</v>
      </c>
      <c r="BI135" s="54">
        <f t="shared" si="33"/>
        <v>51625.913989756751</v>
      </c>
      <c r="BJ135" s="54">
        <f t="shared" si="33"/>
        <v>53853.627966393746</v>
      </c>
      <c r="BK135" s="54">
        <f t="shared" si="33"/>
        <v>57760.363738084532</v>
      </c>
      <c r="BL135" s="54">
        <f t="shared" si="33"/>
        <v>62437.385675823083</v>
      </c>
      <c r="BM135" s="54">
        <f t="shared" si="33"/>
        <v>67021.127685934756</v>
      </c>
      <c r="BN135" s="54">
        <f t="shared" si="33"/>
        <v>69947.89179599614</v>
      </c>
      <c r="BO135" s="54">
        <f t="shared" si="33"/>
        <v>74253.814444713047</v>
      </c>
      <c r="BP135" s="54">
        <f t="shared" si="33"/>
        <v>79887.762396898775</v>
      </c>
      <c r="BQ135" s="54">
        <f t="shared" si="33"/>
        <v>83158.266901366442</v>
      </c>
      <c r="BR135" s="54">
        <f t="shared" si="33"/>
        <v>86566.40157423311</v>
      </c>
      <c r="BS135" s="54">
        <f t="shared" si="33"/>
        <v>89412.103207714303</v>
      </c>
      <c r="BT135" s="54">
        <f t="shared" si="33"/>
        <v>91614.236376188448</v>
      </c>
      <c r="BU135" s="54">
        <f t="shared" si="33"/>
        <v>93828.390421171483</v>
      </c>
      <c r="BV135" s="54">
        <f t="shared" si="33"/>
        <v>96760.388451928855</v>
      </c>
      <c r="BW135" s="54">
        <f t="shared" si="33"/>
        <v>98806.685243084517</v>
      </c>
      <c r="BX135" s="54">
        <f t="shared" si="33"/>
        <v>101868.62316977192</v>
      </c>
      <c r="BY135" s="54">
        <f t="shared" si="33"/>
        <v>104182.34741873424</v>
      </c>
      <c r="BZ135" s="54">
        <f t="shared" si="33"/>
        <v>110482.62234809999</v>
      </c>
      <c r="CA135" s="54">
        <f t="shared" si="33"/>
        <v>124000.61044871008</v>
      </c>
      <c r="CB135" s="54">
        <f t="shared" si="33"/>
        <v>138004.78337152573</v>
      </c>
      <c r="CC135" s="54">
        <f t="shared" si="33"/>
        <v>145894.48316023452</v>
      </c>
      <c r="CD135" s="54">
        <f t="shared" si="33"/>
        <v>150411.65416854538</v>
      </c>
      <c r="CE135" s="54">
        <f t="shared" si="33"/>
        <v>153128.84661691185</v>
      </c>
      <c r="CF135" s="92">
        <f t="shared" si="33"/>
        <v>157872.42261930712</v>
      </c>
    </row>
    <row r="136" spans="1:85" ht="24.75" customHeight="1" x14ac:dyDescent="0.35">
      <c r="A136" s="155"/>
      <c r="B136" s="248" t="s">
        <v>326</v>
      </c>
      <c r="C136" s="106"/>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123">
        <f>SUM(AH137:AH139)</f>
        <v>2763.1200997696296</v>
      </c>
      <c r="AI136" s="123">
        <f t="shared" ref="AI136:CF136" si="34">SUM(AI137:AI139)</f>
        <v>3023.3454268241831</v>
      </c>
      <c r="AJ136" s="123">
        <f t="shared" si="34"/>
        <v>3924.3701052507167</v>
      </c>
      <c r="AK136" s="123">
        <f t="shared" si="34"/>
        <v>5967.912889809777</v>
      </c>
      <c r="AL136" s="123">
        <f t="shared" si="34"/>
        <v>8045.6141461071948</v>
      </c>
      <c r="AM136" s="123">
        <f t="shared" si="34"/>
        <v>9602.4868798512271</v>
      </c>
      <c r="AN136" s="123">
        <f t="shared" si="34"/>
        <v>10974.307091954423</v>
      </c>
      <c r="AO136" s="123">
        <f t="shared" si="34"/>
        <v>12471.641547171886</v>
      </c>
      <c r="AP136" s="123">
        <f t="shared" si="34"/>
        <v>13487.952855674048</v>
      </c>
      <c r="AQ136" s="123">
        <f t="shared" si="34"/>
        <v>13792.292199827129</v>
      </c>
      <c r="AR136" s="123">
        <f t="shared" si="34"/>
        <v>13732.304537338485</v>
      </c>
      <c r="AS136" s="123">
        <f t="shared" si="34"/>
        <v>14794.864820267703</v>
      </c>
      <c r="AT136" s="123">
        <f t="shared" si="34"/>
        <v>17535.838868134633</v>
      </c>
      <c r="AU136" s="123">
        <f t="shared" si="34"/>
        <v>21231.799384318474</v>
      </c>
      <c r="AV136" s="123">
        <f t="shared" si="34"/>
        <v>26582.72878416513</v>
      </c>
      <c r="AW136" s="123">
        <f t="shared" si="34"/>
        <v>30003.199886926264</v>
      </c>
      <c r="AX136" s="123">
        <f t="shared" si="34"/>
        <v>31587.357692671045</v>
      </c>
      <c r="AY136" s="123">
        <f t="shared" si="34"/>
        <v>32958.785814268485</v>
      </c>
      <c r="AZ136" s="123">
        <f t="shared" si="34"/>
        <v>33306.311625436501</v>
      </c>
      <c r="BA136" s="123">
        <f t="shared" si="34"/>
        <v>32308.341631054493</v>
      </c>
      <c r="BB136" s="123">
        <f t="shared" si="34"/>
        <v>31643.712091909994</v>
      </c>
      <c r="BC136" s="123">
        <f t="shared" si="34"/>
        <v>30887.316673327179</v>
      </c>
      <c r="BD136" s="123">
        <f t="shared" si="34"/>
        <v>29669.655453818166</v>
      </c>
      <c r="BE136" s="123">
        <f t="shared" si="34"/>
        <v>30918.086668030104</v>
      </c>
      <c r="BF136" s="123">
        <f t="shared" si="34"/>
        <v>32295.353709467585</v>
      </c>
      <c r="BG136" s="123">
        <f t="shared" si="34"/>
        <v>33353.048856553258</v>
      </c>
      <c r="BH136" s="123">
        <f t="shared" si="34"/>
        <v>35028.02304848042</v>
      </c>
      <c r="BI136" s="123">
        <f t="shared" si="34"/>
        <v>35716.781529642001</v>
      </c>
      <c r="BJ136" s="123">
        <f t="shared" si="34"/>
        <v>37172.236532855473</v>
      </c>
      <c r="BK136" s="123">
        <f t="shared" si="34"/>
        <v>38696.081911583096</v>
      </c>
      <c r="BL136" s="123">
        <f t="shared" si="34"/>
        <v>40966.842600689997</v>
      </c>
      <c r="BM136" s="123">
        <f t="shared" si="34"/>
        <v>46695.822820729991</v>
      </c>
      <c r="BN136" s="123">
        <f t="shared" si="34"/>
        <v>48764.863047781706</v>
      </c>
      <c r="BO136" s="123">
        <f t="shared" si="34"/>
        <v>49940.019439679818</v>
      </c>
      <c r="BP136" s="123">
        <f t="shared" si="34"/>
        <v>51405.95728604999</v>
      </c>
      <c r="BQ136" s="123">
        <f t="shared" si="34"/>
        <v>46142.22560962617</v>
      </c>
      <c r="BR136" s="123">
        <f t="shared" si="34"/>
        <v>45789.599349790005</v>
      </c>
      <c r="BS136" s="123">
        <f t="shared" si="34"/>
        <v>45356.94693428</v>
      </c>
      <c r="BT136" s="123">
        <f t="shared" si="34"/>
        <v>44879.357183030013</v>
      </c>
      <c r="BU136" s="123">
        <f t="shared" si="34"/>
        <v>45555.013518459993</v>
      </c>
      <c r="BV136" s="123">
        <f t="shared" si="34"/>
        <v>47776.703047328396</v>
      </c>
      <c r="BW136" s="123">
        <f t="shared" si="34"/>
        <v>53345.128451460179</v>
      </c>
      <c r="BX136" s="123">
        <f t="shared" si="34"/>
        <v>71462.355118333944</v>
      </c>
      <c r="BY136" s="123">
        <f t="shared" si="34"/>
        <v>71365.296430882954</v>
      </c>
      <c r="BZ136" s="123">
        <f t="shared" si="34"/>
        <v>71429.429012590088</v>
      </c>
      <c r="CA136" s="123">
        <f t="shared" si="34"/>
        <v>81523.36905383876</v>
      </c>
      <c r="CB136" s="123">
        <f t="shared" si="34"/>
        <v>95308.290844635805</v>
      </c>
      <c r="CC136" s="123">
        <f t="shared" si="34"/>
        <v>99233.814459645844</v>
      </c>
      <c r="CD136" s="123">
        <f t="shared" si="34"/>
        <v>101958.6318420395</v>
      </c>
      <c r="CE136" s="123">
        <f t="shared" si="34"/>
        <v>104060.36247634434</v>
      </c>
      <c r="CF136" s="124">
        <f t="shared" si="34"/>
        <v>107766.19580415153</v>
      </c>
    </row>
    <row r="137" spans="1:85" x14ac:dyDescent="0.35">
      <c r="A137" s="155"/>
      <c r="B137" s="10" t="s">
        <v>404</v>
      </c>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54">
        <f>SUMIF($C$6:$C$15,"(IR)",AH$6:AH$15)</f>
        <v>302.01823076644666</v>
      </c>
      <c r="AI137" s="54">
        <f t="shared" ref="AI137:CF137" si="35">SUMIF($C$6:$C$15,"(IR)",AI$6:AI$15)</f>
        <v>318.21378253061226</v>
      </c>
      <c r="AJ137" s="54">
        <f t="shared" si="35"/>
        <v>420.60307472527472</v>
      </c>
      <c r="AK137" s="54">
        <f t="shared" si="35"/>
        <v>602.62108648455603</v>
      </c>
      <c r="AL137" s="54">
        <f t="shared" si="35"/>
        <v>809.15470032469261</v>
      </c>
      <c r="AM137" s="54">
        <f t="shared" si="35"/>
        <v>952.39636798423032</v>
      </c>
      <c r="AN137" s="54">
        <f t="shared" si="35"/>
        <v>1091.5646076419214</v>
      </c>
      <c r="AO137" s="54">
        <f t="shared" si="35"/>
        <v>1245.0422902777204</v>
      </c>
      <c r="AP137" s="54">
        <f t="shared" si="35"/>
        <v>1335.8868061934998</v>
      </c>
      <c r="AQ137" s="54">
        <f t="shared" si="35"/>
        <v>1392.431437857246</v>
      </c>
      <c r="AR137" s="54">
        <f t="shared" si="35"/>
        <v>1537.0614486199247</v>
      </c>
      <c r="AS137" s="54">
        <f t="shared" si="35"/>
        <v>1663.4790332395776</v>
      </c>
      <c r="AT137" s="54">
        <f t="shared" si="35"/>
        <v>1892.0999472469014</v>
      </c>
      <c r="AU137" s="54">
        <f t="shared" si="35"/>
        <v>2458.9356917019627</v>
      </c>
      <c r="AV137" s="54">
        <f t="shared" si="35"/>
        <v>3105.5283891711924</v>
      </c>
      <c r="AW137" s="54">
        <f t="shared" si="35"/>
        <v>3512.9681201122448</v>
      </c>
      <c r="AX137" s="54">
        <f t="shared" si="35"/>
        <v>3534.6717169073422</v>
      </c>
      <c r="AY137" s="54">
        <f t="shared" si="35"/>
        <v>3616.687737189267</v>
      </c>
      <c r="AZ137" s="54">
        <f t="shared" si="35"/>
        <v>3674.272957114737</v>
      </c>
      <c r="BA137" s="54">
        <f t="shared" si="35"/>
        <v>3613.0018097053608</v>
      </c>
      <c r="BB137" s="54">
        <f t="shared" si="35"/>
        <v>3637.648998174292</v>
      </c>
      <c r="BC137" s="54">
        <f t="shared" si="35"/>
        <v>3631.3540657041844</v>
      </c>
      <c r="BD137" s="54">
        <f t="shared" si="35"/>
        <v>3250.3236298114498</v>
      </c>
      <c r="BE137" s="54">
        <f t="shared" si="35"/>
        <v>3609.067</v>
      </c>
      <c r="BF137" s="54">
        <f t="shared" si="35"/>
        <v>3944.8199999999997</v>
      </c>
      <c r="BG137" s="54">
        <f t="shared" si="35"/>
        <v>4008.7191253145888</v>
      </c>
      <c r="BH137" s="54">
        <f t="shared" si="35"/>
        <v>3420.8809999999999</v>
      </c>
      <c r="BI137" s="54">
        <f t="shared" si="35"/>
        <v>2550.1235653000672</v>
      </c>
      <c r="BJ137" s="54">
        <f t="shared" si="35"/>
        <v>2062.2246109618959</v>
      </c>
      <c r="BK137" s="54">
        <f t="shared" si="35"/>
        <v>1737.5119804834528</v>
      </c>
      <c r="BL137" s="54">
        <f t="shared" si="35"/>
        <v>1455.6900798477316</v>
      </c>
      <c r="BM137" s="54">
        <f t="shared" si="35"/>
        <v>876.97242974579706</v>
      </c>
      <c r="BN137" s="54">
        <f t="shared" si="35"/>
        <v>633.219714059539</v>
      </c>
      <c r="BO137" s="54">
        <f t="shared" si="35"/>
        <v>451.05771460709826</v>
      </c>
      <c r="BP137" s="54">
        <f t="shared" si="35"/>
        <v>292.27523465753882</v>
      </c>
      <c r="BQ137" s="54">
        <f t="shared" si="35"/>
        <v>172.17469324246855</v>
      </c>
      <c r="BR137" s="54">
        <f t="shared" si="35"/>
        <v>119.49141678258313</v>
      </c>
      <c r="BS137" s="54">
        <f t="shared" si="35"/>
        <v>80.22480311229458</v>
      </c>
      <c r="BT137" s="54">
        <f t="shared" si="35"/>
        <v>59.174369123155124</v>
      </c>
      <c r="BU137" s="54">
        <f t="shared" si="35"/>
        <v>42.607802019297836</v>
      </c>
      <c r="BV137" s="54">
        <f t="shared" si="35"/>
        <v>32.681386523429381</v>
      </c>
      <c r="BW137" s="54">
        <f t="shared" si="35"/>
        <v>17.657091692809477</v>
      </c>
      <c r="BX137" s="54">
        <f t="shared" si="35"/>
        <v>10.777682165121856</v>
      </c>
      <c r="BY137" s="54">
        <f t="shared" si="35"/>
        <v>6.5500438850929514</v>
      </c>
      <c r="BZ137" s="54">
        <f t="shared" si="35"/>
        <v>3.9203635912424146</v>
      </c>
      <c r="CA137" s="54">
        <f t="shared" si="35"/>
        <v>2.2622078097713514</v>
      </c>
      <c r="CB137" s="54">
        <f t="shared" si="35"/>
        <v>0.39144910768549285</v>
      </c>
      <c r="CC137" s="54">
        <f t="shared" si="35"/>
        <v>0</v>
      </c>
      <c r="CD137" s="54">
        <f t="shared" si="35"/>
        <v>0</v>
      </c>
      <c r="CE137" s="54">
        <f>SUMIF($C$6:$C$15,"(IR)",CE$6:CE$15)</f>
        <v>0</v>
      </c>
      <c r="CF137" s="92">
        <f t="shared" si="35"/>
        <v>0</v>
      </c>
    </row>
    <row r="138" spans="1:85" x14ac:dyDescent="0.35">
      <c r="A138" s="155"/>
      <c r="B138" s="10" t="s">
        <v>405</v>
      </c>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54">
        <f t="shared" ref="AH138:CF138" si="36">SUMIF($C$20:$C$74,"(IR)",AH$20:AH$74)</f>
        <v>1321.7847508922073</v>
      </c>
      <c r="AI138" s="54">
        <f t="shared" si="36"/>
        <v>1430.903972469388</v>
      </c>
      <c r="AJ138" s="54">
        <f t="shared" si="36"/>
        <v>1937.8141629670331</v>
      </c>
      <c r="AK138" s="54">
        <f t="shared" si="36"/>
        <v>3161.3514435154439</v>
      </c>
      <c r="AL138" s="54">
        <f t="shared" si="36"/>
        <v>4694.0032926753074</v>
      </c>
      <c r="AM138" s="54">
        <f t="shared" si="36"/>
        <v>5797.424411765769</v>
      </c>
      <c r="AN138" s="54">
        <f t="shared" si="36"/>
        <v>6580.4126113580787</v>
      </c>
      <c r="AO138" s="54">
        <f t="shared" si="36"/>
        <v>7477.9681002937086</v>
      </c>
      <c r="AP138" s="54">
        <f t="shared" si="36"/>
        <v>8064.3313104731669</v>
      </c>
      <c r="AQ138" s="54">
        <f t="shared" si="36"/>
        <v>8030.2034745556384</v>
      </c>
      <c r="AR138" s="54">
        <f t="shared" si="36"/>
        <v>7273.6904086331897</v>
      </c>
      <c r="AS138" s="54">
        <f t="shared" si="36"/>
        <v>7504.9067831130142</v>
      </c>
      <c r="AT138" s="54">
        <f t="shared" si="36"/>
        <v>9114.315522599707</v>
      </c>
      <c r="AU138" s="54">
        <f t="shared" si="36"/>
        <v>11830.210642809769</v>
      </c>
      <c r="AV138" s="54">
        <f t="shared" si="36"/>
        <v>15160.515701495475</v>
      </c>
      <c r="AW138" s="54">
        <f t="shared" si="36"/>
        <v>17250.641936221091</v>
      </c>
      <c r="AX138" s="54">
        <f t="shared" si="36"/>
        <v>18473.43343769549</v>
      </c>
      <c r="AY138" s="54">
        <f t="shared" si="36"/>
        <v>19770.916634923979</v>
      </c>
      <c r="AZ138" s="54">
        <f t="shared" si="36"/>
        <v>20170.922105157024</v>
      </c>
      <c r="BA138" s="54">
        <f t="shared" si="36"/>
        <v>19416.785297518876</v>
      </c>
      <c r="BB138" s="54">
        <f t="shared" si="36"/>
        <v>19010.884402873518</v>
      </c>
      <c r="BC138" s="54">
        <f t="shared" si="36"/>
        <v>18186.044059871223</v>
      </c>
      <c r="BD138" s="54">
        <f t="shared" si="36"/>
        <v>16912.025737109729</v>
      </c>
      <c r="BE138" s="54">
        <f t="shared" si="36"/>
        <v>17056.907867512287</v>
      </c>
      <c r="BF138" s="54">
        <f t="shared" si="36"/>
        <v>17702.627333533314</v>
      </c>
      <c r="BG138" s="54">
        <f t="shared" si="36"/>
        <v>18454.557481599055</v>
      </c>
      <c r="BH138" s="54">
        <f t="shared" si="36"/>
        <v>19226.977620149086</v>
      </c>
      <c r="BI138" s="54">
        <f t="shared" si="36"/>
        <v>20292.285617760459</v>
      </c>
      <c r="BJ138" s="54">
        <f t="shared" si="36"/>
        <v>21330.425753541815</v>
      </c>
      <c r="BK138" s="54">
        <f t="shared" si="36"/>
        <v>22578.524812971216</v>
      </c>
      <c r="BL138" s="54">
        <f t="shared" si="36"/>
        <v>23957.166854469571</v>
      </c>
      <c r="BM138" s="54">
        <f t="shared" si="36"/>
        <v>29456.395687177181</v>
      </c>
      <c r="BN138" s="54">
        <f t="shared" si="36"/>
        <v>31364.888402871529</v>
      </c>
      <c r="BO138" s="54">
        <f t="shared" si="36"/>
        <v>32858.969706620592</v>
      </c>
      <c r="BP138" s="54">
        <f t="shared" si="36"/>
        <v>34928.730993714402</v>
      </c>
      <c r="BQ138" s="54">
        <f t="shared" si="36"/>
        <v>32361.148293249673</v>
      </c>
      <c r="BR138" s="54">
        <f t="shared" si="36"/>
        <v>32493.09033549676</v>
      </c>
      <c r="BS138" s="54">
        <f t="shared" si="36"/>
        <v>32654.351303536227</v>
      </c>
      <c r="BT138" s="54">
        <f t="shared" si="36"/>
        <v>32810.661999942189</v>
      </c>
      <c r="BU138" s="54">
        <f t="shared" si="36"/>
        <v>33991.046201090234</v>
      </c>
      <c r="BV138" s="54">
        <f t="shared" si="36"/>
        <v>36730.773705546409</v>
      </c>
      <c r="BW138" s="54">
        <f t="shared" si="36"/>
        <v>42484.992566598114</v>
      </c>
      <c r="BX138" s="54">
        <f t="shared" si="36"/>
        <v>60564.352821274893</v>
      </c>
      <c r="BY138" s="54">
        <f t="shared" si="36"/>
        <v>60818.360139845347</v>
      </c>
      <c r="BZ138" s="54">
        <f t="shared" si="36"/>
        <v>60540.526397925882</v>
      </c>
      <c r="CA138" s="54">
        <f t="shared" si="36"/>
        <v>69946.643932871768</v>
      </c>
      <c r="CB138" s="54">
        <f t="shared" si="36"/>
        <v>82743.091482918084</v>
      </c>
      <c r="CC138" s="54">
        <f t="shared" si="36"/>
        <v>86552.464387783781</v>
      </c>
      <c r="CD138" s="54">
        <f t="shared" si="36"/>
        <v>89431.506606556723</v>
      </c>
      <c r="CE138" s="54">
        <f t="shared" si="36"/>
        <v>92024.396457516603</v>
      </c>
      <c r="CF138" s="92">
        <f t="shared" si="36"/>
        <v>95865.225733747517</v>
      </c>
    </row>
    <row r="139" spans="1:85" x14ac:dyDescent="0.35">
      <c r="A139" s="155"/>
      <c r="B139" s="61" t="s">
        <v>406</v>
      </c>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54">
        <f t="shared" ref="AH139:CF139" si="37">SUMIF($C$79:$C$124,"(IR)",AH$79:AH$124)</f>
        <v>1139.3171181109758</v>
      </c>
      <c r="AI139" s="54">
        <f t="shared" si="37"/>
        <v>1274.2276718241828</v>
      </c>
      <c r="AJ139" s="54">
        <f t="shared" si="37"/>
        <v>1565.9528675584088</v>
      </c>
      <c r="AK139" s="54">
        <f t="shared" si="37"/>
        <v>2203.9403598097765</v>
      </c>
      <c r="AL139" s="54">
        <f t="shared" si="37"/>
        <v>2542.456153107195</v>
      </c>
      <c r="AM139" s="54">
        <f t="shared" si="37"/>
        <v>2852.6661001012285</v>
      </c>
      <c r="AN139" s="54">
        <f t="shared" si="37"/>
        <v>3302.3298729544231</v>
      </c>
      <c r="AO139" s="54">
        <f t="shared" si="37"/>
        <v>3748.631156600457</v>
      </c>
      <c r="AP139" s="54">
        <f t="shared" si="37"/>
        <v>4087.7347390073819</v>
      </c>
      <c r="AQ139" s="54">
        <f t="shared" si="37"/>
        <v>4369.6572874142439</v>
      </c>
      <c r="AR139" s="54">
        <f t="shared" si="37"/>
        <v>4921.5526800853704</v>
      </c>
      <c r="AS139" s="54">
        <f t="shared" si="37"/>
        <v>5626.4790039151112</v>
      </c>
      <c r="AT139" s="54">
        <f t="shared" si="37"/>
        <v>6529.4233982880269</v>
      </c>
      <c r="AU139" s="54">
        <f t="shared" si="37"/>
        <v>6942.6530498067441</v>
      </c>
      <c r="AV139" s="54">
        <f t="shared" si="37"/>
        <v>8316.6846934984642</v>
      </c>
      <c r="AW139" s="54">
        <f t="shared" si="37"/>
        <v>9239.5898305929295</v>
      </c>
      <c r="AX139" s="54">
        <f t="shared" si="37"/>
        <v>9579.2525380682109</v>
      </c>
      <c r="AY139" s="54">
        <f t="shared" si="37"/>
        <v>9571.1814421552444</v>
      </c>
      <c r="AZ139" s="54">
        <f t="shared" si="37"/>
        <v>9461.1165631647436</v>
      </c>
      <c r="BA139" s="54">
        <f t="shared" si="37"/>
        <v>9278.5545238302548</v>
      </c>
      <c r="BB139" s="54">
        <f t="shared" si="37"/>
        <v>8995.1786908621834</v>
      </c>
      <c r="BC139" s="54">
        <f t="shared" si="37"/>
        <v>9069.9185477517694</v>
      </c>
      <c r="BD139" s="54">
        <f t="shared" si="37"/>
        <v>9507.306086896986</v>
      </c>
      <c r="BE139" s="54">
        <f t="shared" si="37"/>
        <v>10252.111800517816</v>
      </c>
      <c r="BF139" s="54">
        <f t="shared" si="37"/>
        <v>10647.90637593427</v>
      </c>
      <c r="BG139" s="54">
        <f t="shared" si="37"/>
        <v>10889.772249639611</v>
      </c>
      <c r="BH139" s="54">
        <f t="shared" si="37"/>
        <v>12380.164428331336</v>
      </c>
      <c r="BI139" s="54">
        <f t="shared" si="37"/>
        <v>12874.372346581478</v>
      </c>
      <c r="BJ139" s="54">
        <f t="shared" si="37"/>
        <v>13779.58616835176</v>
      </c>
      <c r="BK139" s="54">
        <f t="shared" si="37"/>
        <v>14380.04511812843</v>
      </c>
      <c r="BL139" s="54">
        <f t="shared" si="37"/>
        <v>15553.985666372695</v>
      </c>
      <c r="BM139" s="54">
        <f t="shared" si="37"/>
        <v>16362.454703807014</v>
      </c>
      <c r="BN139" s="54">
        <f t="shared" si="37"/>
        <v>16766.754930850635</v>
      </c>
      <c r="BO139" s="54">
        <f t="shared" si="37"/>
        <v>16629.992018452122</v>
      </c>
      <c r="BP139" s="54">
        <f t="shared" si="37"/>
        <v>16184.951057678054</v>
      </c>
      <c r="BQ139" s="54">
        <f t="shared" si="37"/>
        <v>13608.902623134025</v>
      </c>
      <c r="BR139" s="54">
        <f t="shared" si="37"/>
        <v>13177.017597510659</v>
      </c>
      <c r="BS139" s="54">
        <f t="shared" si="37"/>
        <v>12622.370827631479</v>
      </c>
      <c r="BT139" s="54">
        <f t="shared" si="37"/>
        <v>12009.520813964671</v>
      </c>
      <c r="BU139" s="54">
        <f t="shared" si="37"/>
        <v>11521.359515350461</v>
      </c>
      <c r="BV139" s="54">
        <f t="shared" si="37"/>
        <v>11013.247955258559</v>
      </c>
      <c r="BW139" s="54">
        <f t="shared" si="37"/>
        <v>10842.478793169255</v>
      </c>
      <c r="BX139" s="54">
        <f t="shared" si="37"/>
        <v>10887.224614893936</v>
      </c>
      <c r="BY139" s="54">
        <f t="shared" si="37"/>
        <v>10540.386247152508</v>
      </c>
      <c r="BZ139" s="54">
        <f t="shared" si="37"/>
        <v>10884.982251072972</v>
      </c>
      <c r="CA139" s="54">
        <f t="shared" si="37"/>
        <v>11574.462913157216</v>
      </c>
      <c r="CB139" s="54">
        <f t="shared" si="37"/>
        <v>12564.80791261004</v>
      </c>
      <c r="CC139" s="54">
        <f t="shared" si="37"/>
        <v>12681.35007186206</v>
      </c>
      <c r="CD139" s="54">
        <f t="shared" si="37"/>
        <v>12527.125235482779</v>
      </c>
      <c r="CE139" s="54">
        <f t="shared" si="37"/>
        <v>12035.96601882773</v>
      </c>
      <c r="CF139" s="92">
        <f t="shared" si="37"/>
        <v>11900.97007040401</v>
      </c>
    </row>
    <row r="140" spans="1:85" ht="24.75" customHeight="1" x14ac:dyDescent="0.35">
      <c r="A140" s="155"/>
      <c r="B140" s="248" t="s">
        <v>327</v>
      </c>
      <c r="C140" s="106"/>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f>SUM(AH141:AH143)</f>
        <v>2721</v>
      </c>
      <c r="AI140" s="123">
        <f t="shared" ref="AI140:CF140" si="38">SUM(AI141:AI143)</f>
        <v>3900.06</v>
      </c>
      <c r="AJ140" s="123">
        <f t="shared" si="38"/>
        <v>4299.0600000000004</v>
      </c>
      <c r="AK140" s="123">
        <f t="shared" si="38"/>
        <v>4978.0599999999995</v>
      </c>
      <c r="AL140" s="123">
        <f t="shared" si="38"/>
        <v>5501.0599999999995</v>
      </c>
      <c r="AM140" s="123">
        <f t="shared" si="38"/>
        <v>6085.0599999999995</v>
      </c>
      <c r="AN140" s="123">
        <f t="shared" si="38"/>
        <v>6605.0599999999995</v>
      </c>
      <c r="AO140" s="123">
        <f t="shared" si="38"/>
        <v>7088.0599999999995</v>
      </c>
      <c r="AP140" s="123">
        <f t="shared" si="38"/>
        <v>7484.06</v>
      </c>
      <c r="AQ140" s="123">
        <f t="shared" si="38"/>
        <v>7892.5680000000002</v>
      </c>
      <c r="AR140" s="123">
        <f t="shared" si="38"/>
        <v>8031.5509999999995</v>
      </c>
      <c r="AS140" s="123">
        <f t="shared" si="38"/>
        <v>8411.9090000000015</v>
      </c>
      <c r="AT140" s="123">
        <f t="shared" si="38"/>
        <v>9172.8167156850413</v>
      </c>
      <c r="AU140" s="123">
        <f t="shared" si="38"/>
        <v>10755.346568931573</v>
      </c>
      <c r="AV140" s="123">
        <f t="shared" si="38"/>
        <v>12410.679000000004</v>
      </c>
      <c r="AW140" s="123">
        <f t="shared" si="38"/>
        <v>14068.823</v>
      </c>
      <c r="AX140" s="123">
        <f t="shared" si="38"/>
        <v>14698.89</v>
      </c>
      <c r="AY140" s="123">
        <f t="shared" si="38"/>
        <v>16122.347527041315</v>
      </c>
      <c r="AZ140" s="123">
        <f t="shared" si="38"/>
        <v>17621.866000000002</v>
      </c>
      <c r="BA140" s="123">
        <f t="shared" si="38"/>
        <v>18587.272009000008</v>
      </c>
      <c r="BB140" s="123">
        <f t="shared" si="38"/>
        <v>19334.14472503843</v>
      </c>
      <c r="BC140" s="123">
        <f t="shared" si="38"/>
        <v>21437.683100000013</v>
      </c>
      <c r="BD140" s="123">
        <f t="shared" si="38"/>
        <v>23910.498331296745</v>
      </c>
      <c r="BE140" s="123">
        <f t="shared" si="38"/>
        <v>24695.169227916082</v>
      </c>
      <c r="BF140" s="123">
        <f t="shared" si="38"/>
        <v>24320.416560955211</v>
      </c>
      <c r="BG140" s="123">
        <f t="shared" si="38"/>
        <v>16358.23668802809</v>
      </c>
      <c r="BH140" s="123">
        <f t="shared" si="38"/>
        <v>17655.991089000003</v>
      </c>
      <c r="BI140" s="123">
        <f t="shared" si="38"/>
        <v>19149.566420419</v>
      </c>
      <c r="BJ140" s="123">
        <f t="shared" si="38"/>
        <v>18905.719964729797</v>
      </c>
      <c r="BK140" s="123">
        <f t="shared" si="38"/>
        <v>20134.145588311138</v>
      </c>
      <c r="BL140" s="123">
        <f t="shared" si="38"/>
        <v>22119.138006874229</v>
      </c>
      <c r="BM140" s="123">
        <f t="shared" si="38"/>
        <v>23493.366511449785</v>
      </c>
      <c r="BN140" s="123">
        <f t="shared" si="38"/>
        <v>24251.32462942709</v>
      </c>
      <c r="BO140" s="123">
        <f t="shared" si="38"/>
        <v>24518.543630379987</v>
      </c>
      <c r="BP140" s="123">
        <f t="shared" si="38"/>
        <v>25755.445607450238</v>
      </c>
      <c r="BQ140" s="123">
        <f t="shared" si="38"/>
        <v>26300.891344340584</v>
      </c>
      <c r="BR140" s="123">
        <f t="shared" si="38"/>
        <v>27925.510779285047</v>
      </c>
      <c r="BS140" s="123">
        <f t="shared" si="38"/>
        <v>28799.212007561109</v>
      </c>
      <c r="BT140" s="123">
        <f t="shared" si="38"/>
        <v>29033.995671540157</v>
      </c>
      <c r="BU140" s="123">
        <f t="shared" si="38"/>
        <v>30481.840596910013</v>
      </c>
      <c r="BV140" s="123">
        <f t="shared" si="38"/>
        <v>31175.940817977658</v>
      </c>
      <c r="BW140" s="123">
        <f t="shared" si="38"/>
        <v>32204.240915575494</v>
      </c>
      <c r="BX140" s="123">
        <f t="shared" si="38"/>
        <v>31254.179769891107</v>
      </c>
      <c r="BY140" s="123">
        <f t="shared" si="38"/>
        <v>32500.994982626085</v>
      </c>
      <c r="BZ140" s="123">
        <f t="shared" si="38"/>
        <v>35791.554701700006</v>
      </c>
      <c r="CA140" s="123">
        <f t="shared" si="38"/>
        <v>42200.983307694813</v>
      </c>
      <c r="CB140" s="123">
        <f t="shared" si="38"/>
        <v>47824.012575550194</v>
      </c>
      <c r="CC140" s="123">
        <f t="shared" si="38"/>
        <v>51113.316490213052</v>
      </c>
      <c r="CD140" s="123">
        <f t="shared" si="38"/>
        <v>54242.284608390837</v>
      </c>
      <c r="CE140" s="123">
        <f t="shared" si="38"/>
        <v>57534.257288948764</v>
      </c>
      <c r="CF140" s="124">
        <f t="shared" si="38"/>
        <v>60593.959082359404</v>
      </c>
    </row>
    <row r="141" spans="1:85" x14ac:dyDescent="0.35">
      <c r="A141" s="155"/>
      <c r="B141" s="10" t="s">
        <v>404</v>
      </c>
      <c r="AH141" s="54">
        <f>SUMIF($C$6:$C$15,"(NC / NIR)",AH$6:AH$15)</f>
        <v>1836.2120090576486</v>
      </c>
      <c r="AI141" s="54">
        <f t="shared" ref="AI141:CF141" si="39">SUMIF($C$6:$C$15,"(NC / NIR)",AI$6:AI$15)</f>
        <v>2875.1898291377083</v>
      </c>
      <c r="AJ141" s="54">
        <f t="shared" si="39"/>
        <v>3058.9992414056137</v>
      </c>
      <c r="AK141" s="54">
        <f t="shared" si="39"/>
        <v>3510.3424145390022</v>
      </c>
      <c r="AL141" s="54">
        <f t="shared" si="39"/>
        <v>3822.85954155132</v>
      </c>
      <c r="AM141" s="54">
        <f t="shared" si="39"/>
        <v>4173.6472729167699</v>
      </c>
      <c r="AN141" s="54">
        <f t="shared" si="39"/>
        <v>4480.0348862282062</v>
      </c>
      <c r="AO141" s="54">
        <f t="shared" si="39"/>
        <v>4695.675937329378</v>
      </c>
      <c r="AP141" s="54">
        <f t="shared" si="39"/>
        <v>4761.9940263349717</v>
      </c>
      <c r="AQ141" s="54">
        <f t="shared" si="39"/>
        <v>4871.5898862231707</v>
      </c>
      <c r="AR141" s="54">
        <f t="shared" si="39"/>
        <v>4813.4099744551468</v>
      </c>
      <c r="AS141" s="54">
        <f t="shared" si="39"/>
        <v>4866.8967571149997</v>
      </c>
      <c r="AT141" s="54">
        <f t="shared" si="39"/>
        <v>4970.9264232967089</v>
      </c>
      <c r="AU141" s="54">
        <f t="shared" si="39"/>
        <v>5620.6440956386186</v>
      </c>
      <c r="AV141" s="54">
        <f t="shared" si="39"/>
        <v>6186.6227737981817</v>
      </c>
      <c r="AW141" s="54">
        <f t="shared" si="39"/>
        <v>6656.6340258818027</v>
      </c>
      <c r="AX141" s="54">
        <f t="shared" si="39"/>
        <v>6768.8464522496879</v>
      </c>
      <c r="AY141" s="54">
        <f t="shared" si="39"/>
        <v>7079.6166051252549</v>
      </c>
      <c r="AZ141" s="54">
        <f t="shared" si="39"/>
        <v>7384.6422419182345</v>
      </c>
      <c r="BA141" s="54">
        <f t="shared" si="39"/>
        <v>7576.8967591892688</v>
      </c>
      <c r="BB141" s="54">
        <f t="shared" si="39"/>
        <v>7823.5319327057887</v>
      </c>
      <c r="BC141" s="54">
        <f t="shared" si="39"/>
        <v>8849.7735056882193</v>
      </c>
      <c r="BD141" s="54">
        <f t="shared" si="39"/>
        <v>9327.3109854829381</v>
      </c>
      <c r="BE141" s="54">
        <f t="shared" si="39"/>
        <v>9475.3642299725107</v>
      </c>
      <c r="BF141" s="54">
        <f t="shared" si="39"/>
        <v>9707.8943792999999</v>
      </c>
      <c r="BG141" s="54">
        <f t="shared" si="39"/>
        <v>794.02521823565701</v>
      </c>
      <c r="BH141" s="54">
        <f t="shared" si="39"/>
        <v>842.55899999999997</v>
      </c>
      <c r="BI141" s="54">
        <f t="shared" si="39"/>
        <v>924.2647969778385</v>
      </c>
      <c r="BJ141" s="54">
        <f t="shared" si="39"/>
        <v>973.07987379439624</v>
      </c>
      <c r="BK141" s="54">
        <f t="shared" si="39"/>
        <v>1040.0247158707195</v>
      </c>
      <c r="BL141" s="54">
        <f t="shared" si="39"/>
        <v>1105.9393085337213</v>
      </c>
      <c r="BM141" s="54">
        <f t="shared" si="39"/>
        <v>1192.3924182195146</v>
      </c>
      <c r="BN141" s="54">
        <f t="shared" si="39"/>
        <v>1220.2959423261623</v>
      </c>
      <c r="BO141" s="54">
        <f t="shared" si="39"/>
        <v>1314.7165739259212</v>
      </c>
      <c r="BP141" s="54">
        <f t="shared" si="39"/>
        <v>1390.6353122046253</v>
      </c>
      <c r="BQ141" s="54">
        <f t="shared" si="39"/>
        <v>1463.3916564663691</v>
      </c>
      <c r="BR141" s="54">
        <f t="shared" si="39"/>
        <v>1717.4043496814249</v>
      </c>
      <c r="BS141" s="54">
        <f t="shared" si="39"/>
        <v>1834.9490892979175</v>
      </c>
      <c r="BT141" s="54">
        <f t="shared" si="39"/>
        <v>1897.2120008984343</v>
      </c>
      <c r="BU141" s="54">
        <f t="shared" si="39"/>
        <v>1965.4420231168197</v>
      </c>
      <c r="BV141" s="54">
        <f t="shared" si="39"/>
        <v>2114.3233711450694</v>
      </c>
      <c r="BW141" s="54">
        <f t="shared" si="39"/>
        <v>2299.4628969686605</v>
      </c>
      <c r="BX141" s="54">
        <f t="shared" si="39"/>
        <v>2246.8879234657497</v>
      </c>
      <c r="BY141" s="54">
        <f t="shared" si="39"/>
        <v>2444.3328636509259</v>
      </c>
      <c r="BZ141" s="54">
        <f t="shared" si="39"/>
        <v>2864.813430051418</v>
      </c>
      <c r="CA141" s="54">
        <f t="shared" si="39"/>
        <v>3591.0239928803408</v>
      </c>
      <c r="CB141" s="54">
        <f t="shared" si="39"/>
        <v>4242.4579223835653</v>
      </c>
      <c r="CC141" s="54">
        <f t="shared" si="39"/>
        <v>4731.3256623685065</v>
      </c>
      <c r="CD141" s="54">
        <f t="shared" si="39"/>
        <v>5232.5329893528833</v>
      </c>
      <c r="CE141" s="54">
        <f>SUMIF($C$6:$C$15,"(NC / NIR)",CE$6:CE$15)</f>
        <v>5730.382755011914</v>
      </c>
      <c r="CF141" s="92">
        <f t="shared" si="39"/>
        <v>6206.1294726689957</v>
      </c>
    </row>
    <row r="142" spans="1:85" x14ac:dyDescent="0.35">
      <c r="A142" s="155"/>
      <c r="B142" s="10" t="s">
        <v>405</v>
      </c>
      <c r="AH142" s="54">
        <f t="shared" ref="AH142:CF142" si="40">SUMIF($C$20:$C$74,"(NC / NIR)",AH$20:AH$74)</f>
        <v>417.30195821129746</v>
      </c>
      <c r="AI142" s="54">
        <f t="shared" si="40"/>
        <v>529.60220306078645</v>
      </c>
      <c r="AJ142" s="54">
        <f t="shared" si="40"/>
        <v>633.07543812711435</v>
      </c>
      <c r="AK142" s="54">
        <f t="shared" si="40"/>
        <v>738.48012106894282</v>
      </c>
      <c r="AL142" s="54">
        <f t="shared" si="40"/>
        <v>830.55701238433289</v>
      </c>
      <c r="AM142" s="54">
        <f t="shared" si="40"/>
        <v>960.49276853964022</v>
      </c>
      <c r="AN142" s="54">
        <f t="shared" si="40"/>
        <v>1061.0040746836548</v>
      </c>
      <c r="AO142" s="54">
        <f t="shared" si="40"/>
        <v>1164.4219602171174</v>
      </c>
      <c r="AP142" s="54">
        <f t="shared" si="40"/>
        <v>1333.8533908256416</v>
      </c>
      <c r="AQ142" s="54">
        <f t="shared" si="40"/>
        <v>1489.4872643034992</v>
      </c>
      <c r="AR142" s="54">
        <f t="shared" si="40"/>
        <v>1540.5206118266901</v>
      </c>
      <c r="AS142" s="54">
        <f t="shared" si="40"/>
        <v>1666.2812787270329</v>
      </c>
      <c r="AT142" s="54">
        <f t="shared" si="40"/>
        <v>1919.4344050421473</v>
      </c>
      <c r="AU142" s="54">
        <f t="shared" si="40"/>
        <v>2350.8976246910274</v>
      </c>
      <c r="AV142" s="54">
        <f t="shared" si="40"/>
        <v>2768.50921628165</v>
      </c>
      <c r="AW142" s="54">
        <f t="shared" si="40"/>
        <v>3413.4548352956463</v>
      </c>
      <c r="AX142" s="54">
        <f t="shared" si="40"/>
        <v>3762.9625182212412</v>
      </c>
      <c r="AY142" s="54">
        <f t="shared" si="40"/>
        <v>4350.6753790768726</v>
      </c>
      <c r="AZ142" s="54">
        <f t="shared" si="40"/>
        <v>5054.347564111883</v>
      </c>
      <c r="BA142" s="54">
        <f t="shared" si="40"/>
        <v>5358.6750497622079</v>
      </c>
      <c r="BB142" s="54">
        <f t="shared" si="40"/>
        <v>5550.1083570834162</v>
      </c>
      <c r="BC142" s="54">
        <f t="shared" si="40"/>
        <v>5771.583245054886</v>
      </c>
      <c r="BD142" s="54">
        <f t="shared" si="40"/>
        <v>5978.3111078018701</v>
      </c>
      <c r="BE142" s="54">
        <f t="shared" si="40"/>
        <v>6371.1093210319796</v>
      </c>
      <c r="BF142" s="54">
        <f t="shared" si="40"/>
        <v>6517.7392567383986</v>
      </c>
      <c r="BG142" s="54">
        <f t="shared" si="40"/>
        <v>6815.2711439341174</v>
      </c>
      <c r="BH142" s="54">
        <f t="shared" si="40"/>
        <v>7076.8760000000002</v>
      </c>
      <c r="BI142" s="54">
        <f t="shared" si="40"/>
        <v>7349.3426876018675</v>
      </c>
      <c r="BJ142" s="54">
        <f t="shared" si="40"/>
        <v>7638.5452869243391</v>
      </c>
      <c r="BK142" s="54">
        <f t="shared" si="40"/>
        <v>8013.2638627443484</v>
      </c>
      <c r="BL142" s="54">
        <f t="shared" si="40"/>
        <v>8623.1827387670037</v>
      </c>
      <c r="BM142" s="54">
        <f t="shared" si="40"/>
        <v>9078.7432718570435</v>
      </c>
      <c r="BN142" s="54">
        <f t="shared" si="40"/>
        <v>9413.5107245551153</v>
      </c>
      <c r="BO142" s="54">
        <f t="shared" si="40"/>
        <v>9887.1723686280984</v>
      </c>
      <c r="BP142" s="54">
        <f t="shared" si="40"/>
        <v>10571.130296586944</v>
      </c>
      <c r="BQ142" s="54">
        <f t="shared" si="40"/>
        <v>10918.092802584053</v>
      </c>
      <c r="BR142" s="54">
        <f t="shared" si="40"/>
        <v>11837.738027470541</v>
      </c>
      <c r="BS142" s="54">
        <f t="shared" si="40"/>
        <v>12781.679558049933</v>
      </c>
      <c r="BT142" s="54">
        <f t="shared" si="40"/>
        <v>13026.817977005601</v>
      </c>
      <c r="BU142" s="54">
        <f t="shared" si="40"/>
        <v>14500.426625045566</v>
      </c>
      <c r="BV142" s="54">
        <f t="shared" si="40"/>
        <v>15236.76612557165</v>
      </c>
      <c r="BW142" s="54">
        <f t="shared" si="40"/>
        <v>15711.618969454219</v>
      </c>
      <c r="BX142" s="54">
        <f t="shared" si="40"/>
        <v>16050.487585733466</v>
      </c>
      <c r="BY142" s="54">
        <f t="shared" si="40"/>
        <v>17126.145912822845</v>
      </c>
      <c r="BZ142" s="54">
        <f t="shared" si="40"/>
        <v>19278.089217729321</v>
      </c>
      <c r="CA142" s="54">
        <f t="shared" si="40"/>
        <v>23057.614306314201</v>
      </c>
      <c r="CB142" s="54">
        <f t="shared" si="40"/>
        <v>26552.551044544409</v>
      </c>
      <c r="CC142" s="54">
        <f t="shared" si="40"/>
        <v>28601.913187093774</v>
      </c>
      <c r="CD142" s="54">
        <f t="shared" si="40"/>
        <v>30702.52465096263</v>
      </c>
      <c r="CE142" s="54">
        <f t="shared" si="40"/>
        <v>33370.098576641773</v>
      </c>
      <c r="CF142" s="92">
        <f t="shared" si="40"/>
        <v>35170.116811440203</v>
      </c>
    </row>
    <row r="143" spans="1:85" x14ac:dyDescent="0.35">
      <c r="A143" s="155"/>
      <c r="B143" s="10" t="s">
        <v>406</v>
      </c>
      <c r="AH143" s="54">
        <f t="shared" ref="AH143:CF143" si="41">SUMIF($C$79:$C$124,"(NC / NIR)",AH$79:AH$124)</f>
        <v>467.48603273105391</v>
      </c>
      <c r="AI143" s="54">
        <f t="shared" si="41"/>
        <v>495.26796780150516</v>
      </c>
      <c r="AJ143" s="54">
        <f t="shared" si="41"/>
        <v>606.985320467272</v>
      </c>
      <c r="AK143" s="54">
        <f t="shared" si="41"/>
        <v>729.23746439205502</v>
      </c>
      <c r="AL143" s="54">
        <f t="shared" si="41"/>
        <v>847.64344606434713</v>
      </c>
      <c r="AM143" s="54">
        <f t="shared" si="41"/>
        <v>950.91995854358925</v>
      </c>
      <c r="AN143" s="54">
        <f t="shared" si="41"/>
        <v>1064.0210390881389</v>
      </c>
      <c r="AO143" s="54">
        <f t="shared" si="41"/>
        <v>1227.9621024535047</v>
      </c>
      <c r="AP143" s="54">
        <f t="shared" si="41"/>
        <v>1388.2125828393876</v>
      </c>
      <c r="AQ143" s="54">
        <f t="shared" si="41"/>
        <v>1531.4908494733309</v>
      </c>
      <c r="AR143" s="54">
        <f t="shared" si="41"/>
        <v>1677.6204137181626</v>
      </c>
      <c r="AS143" s="54">
        <f t="shared" si="41"/>
        <v>1878.7309641579686</v>
      </c>
      <c r="AT143" s="54">
        <f t="shared" si="41"/>
        <v>2282.4558873461842</v>
      </c>
      <c r="AU143" s="54">
        <f t="shared" si="41"/>
        <v>2783.8048486019275</v>
      </c>
      <c r="AV143" s="54">
        <f t="shared" si="41"/>
        <v>3455.5470099201711</v>
      </c>
      <c r="AW143" s="54">
        <f t="shared" si="41"/>
        <v>3998.7341388225504</v>
      </c>
      <c r="AX143" s="54">
        <f t="shared" si="41"/>
        <v>4167.0810295290712</v>
      </c>
      <c r="AY143" s="54">
        <f t="shared" si="41"/>
        <v>4692.0555428391863</v>
      </c>
      <c r="AZ143" s="54">
        <f t="shared" si="41"/>
        <v>5182.8761939698834</v>
      </c>
      <c r="BA143" s="54">
        <f t="shared" si="41"/>
        <v>5651.7002000485309</v>
      </c>
      <c r="BB143" s="54">
        <f t="shared" si="41"/>
        <v>5960.5044352492259</v>
      </c>
      <c r="BC143" s="54">
        <f t="shared" si="41"/>
        <v>6816.3263492569085</v>
      </c>
      <c r="BD143" s="54">
        <f t="shared" si="41"/>
        <v>8604.8762380119351</v>
      </c>
      <c r="BE143" s="54">
        <f t="shared" si="41"/>
        <v>8848.6956769115914</v>
      </c>
      <c r="BF143" s="54">
        <f t="shared" si="41"/>
        <v>8094.7829249168126</v>
      </c>
      <c r="BG143" s="54">
        <f t="shared" si="41"/>
        <v>8748.9403258583152</v>
      </c>
      <c r="BH143" s="54">
        <f t="shared" si="41"/>
        <v>9736.5560890000015</v>
      </c>
      <c r="BI143" s="54">
        <f t="shared" si="41"/>
        <v>10875.958935839293</v>
      </c>
      <c r="BJ143" s="54">
        <f t="shared" si="41"/>
        <v>10294.09480401106</v>
      </c>
      <c r="BK143" s="54">
        <f t="shared" si="41"/>
        <v>11080.85700969607</v>
      </c>
      <c r="BL143" s="54">
        <f t="shared" si="41"/>
        <v>12390.015959573504</v>
      </c>
      <c r="BM143" s="54">
        <f t="shared" si="41"/>
        <v>13222.230821373225</v>
      </c>
      <c r="BN143" s="54">
        <f t="shared" si="41"/>
        <v>13617.517962545813</v>
      </c>
      <c r="BO143" s="54">
        <f t="shared" si="41"/>
        <v>13316.654687825969</v>
      </c>
      <c r="BP143" s="54">
        <f t="shared" si="41"/>
        <v>13793.679998658668</v>
      </c>
      <c r="BQ143" s="54">
        <f t="shared" si="41"/>
        <v>13919.406885290162</v>
      </c>
      <c r="BR143" s="54">
        <f t="shared" si="41"/>
        <v>14370.368402133083</v>
      </c>
      <c r="BS143" s="54">
        <f t="shared" si="41"/>
        <v>14182.583360213261</v>
      </c>
      <c r="BT143" s="54">
        <f t="shared" si="41"/>
        <v>14109.965693636123</v>
      </c>
      <c r="BU143" s="54">
        <f t="shared" si="41"/>
        <v>14015.97194874763</v>
      </c>
      <c r="BV143" s="54">
        <f t="shared" si="41"/>
        <v>13824.85132126094</v>
      </c>
      <c r="BW143" s="54">
        <f t="shared" si="41"/>
        <v>14193.159049152615</v>
      </c>
      <c r="BX143" s="54">
        <f t="shared" si="41"/>
        <v>12956.80426069189</v>
      </c>
      <c r="BY143" s="54">
        <f t="shared" si="41"/>
        <v>12930.516206152315</v>
      </c>
      <c r="BZ143" s="54">
        <f t="shared" si="41"/>
        <v>13648.652053919272</v>
      </c>
      <c r="CA143" s="54">
        <f t="shared" si="41"/>
        <v>15552.345008500271</v>
      </c>
      <c r="CB143" s="54">
        <f t="shared" si="41"/>
        <v>17029.003608622224</v>
      </c>
      <c r="CC143" s="54">
        <f t="shared" si="41"/>
        <v>17780.077640750773</v>
      </c>
      <c r="CD143" s="54">
        <f t="shared" si="41"/>
        <v>18307.226968075323</v>
      </c>
      <c r="CE143" s="54">
        <f t="shared" si="41"/>
        <v>18433.775957295071</v>
      </c>
      <c r="CF143" s="92">
        <f t="shared" si="41"/>
        <v>19217.712798250206</v>
      </c>
    </row>
    <row r="144" spans="1:85" ht="33.75" customHeight="1" x14ac:dyDescent="0.35">
      <c r="A144" s="155"/>
      <c r="B144" s="106" t="s">
        <v>347</v>
      </c>
      <c r="BX144" s="54"/>
      <c r="BY144" s="54"/>
      <c r="BZ144" s="54"/>
      <c r="CA144" s="54"/>
      <c r="CB144" s="54"/>
      <c r="CC144" s="54"/>
      <c r="CD144" s="54"/>
      <c r="CE144" s="54"/>
      <c r="CF144" s="92"/>
    </row>
    <row r="145" spans="1:84" x14ac:dyDescent="0.35">
      <c r="A145" s="155"/>
      <c r="B145" s="39" t="s">
        <v>348</v>
      </c>
      <c r="CF145" s="53"/>
    </row>
    <row r="146" spans="1:84" x14ac:dyDescent="0.35">
      <c r="A146" s="155"/>
      <c r="B146" s="39" t="s">
        <v>349</v>
      </c>
      <c r="CF146" s="53"/>
    </row>
    <row r="147" spans="1:84" ht="29.25" customHeight="1" thickBot="1" x14ac:dyDescent="0.4">
      <c r="A147" s="204"/>
      <c r="B147" s="205" t="s">
        <v>350</v>
      </c>
      <c r="C147" s="118"/>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18"/>
      <c r="BY147" s="118"/>
      <c r="BZ147" s="118"/>
      <c r="CA147" s="118"/>
      <c r="CB147" s="118"/>
      <c r="CC147" s="118"/>
      <c r="CD147" s="118"/>
      <c r="CE147" s="118"/>
      <c r="CF147" s="149"/>
    </row>
  </sheetData>
  <conditionalFormatting sqref="D136:AG139">
    <cfRule type="cellIs" dxfId="1" priority="5" stopIfTrue="1" operator="equal">
      <formula>TRUE</formula>
    </cfRule>
    <cfRule type="cellIs" dxfId="0" priority="6" stopIfTrue="1" operator="notEqual">
      <formula>TRUE</formula>
    </cfRule>
  </conditionalFormatting>
  <conditionalFormatting sqref="CB67:CB68">
    <cfRule type="colorScale" priority="4">
      <colorScale>
        <cfvo type="min"/>
        <cfvo type="percentile" val="50"/>
        <cfvo type="max"/>
        <color rgb="FF63BE7B"/>
        <color rgb="FFFFEB84"/>
        <color rgb="FFF8696B"/>
      </colorScale>
    </cfRule>
  </conditionalFormatting>
  <conditionalFormatting sqref="CC67:CC68">
    <cfRule type="colorScale" priority="3">
      <colorScale>
        <cfvo type="min"/>
        <cfvo type="percentile" val="50"/>
        <cfvo type="max"/>
        <color rgb="FF63BE7B"/>
        <color rgb="FFFFEB84"/>
        <color rgb="FFF8696B"/>
      </colorScale>
    </cfRule>
  </conditionalFormatting>
  <conditionalFormatting sqref="CD67:CD68">
    <cfRule type="colorScale" priority="2">
      <colorScale>
        <cfvo type="min"/>
        <cfvo type="percentile" val="50"/>
        <cfvo type="max"/>
        <color rgb="FF63BE7B"/>
        <color rgb="FFFFEB84"/>
        <color rgb="FFF8696B"/>
      </colorScale>
    </cfRule>
  </conditionalFormatting>
  <conditionalFormatting sqref="CE67:CE68">
    <cfRule type="colorScale" priority="1">
      <colorScale>
        <cfvo type="min"/>
        <cfvo type="percentile" val="50"/>
        <cfvo type="max"/>
        <color rgb="FF63BE7B"/>
        <color rgb="FFFFEB84"/>
        <color rgb="FFF8696B"/>
      </colorScale>
    </cfRule>
  </conditionalFormatting>
  <hyperlinks>
    <hyperlink ref="B1" location="Notes!A1" display="Information relating to this table can be found in the 'Notes' tab" xr:uid="{ADA301D6-5610-4584-91F7-7B8F454FDBD1}"/>
    <hyperlink ref="A1" location="Contents!A1" display="Contents page" xr:uid="{0FBCEA3D-6BB7-4DD9-9052-EE93C928266B}"/>
  </hyperlinks>
  <pageMargins left="0.75" right="0.75" top="1" bottom="1" header="0.5" footer="0.5"/>
  <pageSetup paperSize="9" orientation="portrait" r:id="rId1"/>
  <headerFooter alignWithMargins="0"/>
</worksheet>
</file>

<file path=docMetadata/LabelInfo.xml><?xml version="1.0" encoding="utf-8"?>
<clbl:labelList xmlns:clbl="http://schemas.microsoft.com/office/2020/mipLabelMetadata">
  <clbl:label id="{96f1f6e9-1057-4117-ac28-80cdfe86f8c3}" enabled="0" method="" siteId="{96f1f6e9-1057-4117-ac28-80cdfe86f8c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 welfare </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Table 4 (i)</vt:lpstr>
      <vt:lpstr>Table 4 (ii)</vt:lpstr>
      <vt:lpstr>Non-DWP Welfare</vt:lpstr>
      <vt:lpstr>Industrial injuries benefits</vt:lpstr>
      <vt:lpstr>Bereavement benefits</vt:lpstr>
      <vt:lpstr>Carers Allowance</vt:lpstr>
      <vt:lpstr>Cost of Living</vt:lpstr>
      <vt:lpstr>Incapacity benefits</vt:lpstr>
      <vt:lpstr>Council Tax Benefit</vt:lpstr>
      <vt:lpstr>Disability benefits</vt:lpstr>
      <vt:lpstr>Housing benefits</vt:lpstr>
      <vt:lpstr>Income Support</vt:lpstr>
      <vt:lpstr>Maternity benefits</vt:lpstr>
      <vt:lpstr>New Deal &amp; Emp prog allowances</vt:lpstr>
      <vt:lpstr>Pension Credit</vt:lpstr>
      <vt:lpstr>Social Fund</vt:lpstr>
      <vt:lpstr>State Pension</vt:lpstr>
      <vt:lpstr>Unemployment benefits</vt:lpstr>
      <vt:lpstr>Universal Credit and equivalent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tables: Spring Budget 2024</dc:title>
  <dc:subject>DWP data</dc:subject>
  <dc:creator/>
  <cp:lastModifiedBy/>
  <dcterms:created xsi:type="dcterms:W3CDTF">2024-05-20T13:21:38Z</dcterms:created>
  <dcterms:modified xsi:type="dcterms:W3CDTF">2024-05-20T13:22:45Z</dcterms:modified>
</cp:coreProperties>
</file>